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510" yWindow="615" windowWidth="13095" windowHeight="8895" activeTab="0"/>
  </bookViews>
  <sheets>
    <sheet name="Rozpočet položkový" sheetId="4" r:id="rId1"/>
    <sheet name="Elektro" sheetId="11" r:id="rId2"/>
    <sheet name="Plynová zařízení" sheetId="6" r:id="rId3"/>
    <sheet name="Vytápění" sheetId="7" r:id="rId4"/>
    <sheet name="Vzduchotechnika" sheetId="8" r:id="rId5"/>
    <sheet name="ZTI" sheetId="9" r:id="rId6"/>
  </sheets>
  <definedNames/>
  <calcPr calcId="152511"/>
</workbook>
</file>

<file path=xl/sharedStrings.xml><?xml version="1.0" encoding="utf-8"?>
<sst xmlns="http://schemas.openxmlformats.org/spreadsheetml/2006/main" count="4597" uniqueCount="1059">
  <si>
    <t>False</t>
  </si>
  <si>
    <t>21</t>
  </si>
  <si>
    <t>15</t>
  </si>
  <si>
    <t>v ---  níže se nacházejí doplnkové a pomocné údaje k sestavám  --- v</t>
  </si>
  <si>
    <t/>
  </si>
  <si>
    <t>True</t>
  </si>
  <si>
    <t>DPH</t>
  </si>
  <si>
    <t>snížená</t>
  </si>
  <si>
    <t>Kód</t>
  </si>
  <si>
    <t>Typ</t>
  </si>
  <si>
    <t>D</t>
  </si>
  <si>
    <t>0</t>
  </si>
  <si>
    <t>1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</si>
  <si>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</si>
  <si>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</si>
  <si>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</si>
  <si>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</si>
  <si>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</si>
  <si>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</si>
  <si>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</si>
  <si>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</si>
  <si>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</si>
  <si>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</si>
  <si>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</si>
  <si>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</si>
  <si>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</si>
  <si>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</si>
  <si>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</si>
  <si>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</si>
  <si>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</si>
  <si>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</si>
  <si>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</si>
  <si>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</si>
  <si>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</si>
  <si>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</si>
  <si>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</si>
  <si>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</si>
  <si>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</si>
  <si>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</si>
  <si>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</si>
  <si>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</si>
  <si>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</si>
  <si>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</si>
  <si>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</si>
  <si>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</si>
  <si>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</si>
  <si>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</si>
  <si>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</si>
  <si>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</si>
  <si>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</si>
  <si>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</si>
  <si>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</si>
  <si>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</si>
  <si>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</si>
  <si>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</si>
  <si>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</si>
  <si>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</si>
  <si>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</si>
  <si>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</si>
  <si>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</si>
  <si>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</si>
  <si>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</si>
  <si>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s uvažovaným průměrným přítokem do 500 l/min</t>
  </si>
  <si>
    <t>hod</t>
  </si>
  <si>
    <t>CS ÚRS 2017 01</t>
  </si>
  <si>
    <t>4</t>
  </si>
  <si>
    <t>2</t>
  </si>
  <si>
    <t>167718292</t>
  </si>
  <si>
    <t>VV</t>
  </si>
  <si>
    <t>24*5</t>
  </si>
  <si>
    <t>115101301</t>
  </si>
  <si>
    <t>Pohotovost záložní čerpací soupravy pro dopravní výšku do 10 m s uvažovaným průměrným přítokem do 500 l/min</t>
  </si>
  <si>
    <t>den</t>
  </si>
  <si>
    <t>278315359</t>
  </si>
  <si>
    <t>3</t>
  </si>
  <si>
    <t>132201401</t>
  </si>
  <si>
    <t>Hloubená vykopávka pod základy ručně s přehozením výkopku na vzdálenost 3 m nebo s naložením na ruční dopravní prostředek v hornině tř. 3</t>
  </si>
  <si>
    <t>m3</t>
  </si>
  <si>
    <t>377596643</t>
  </si>
  <si>
    <t>1,0*0,35*1,65*2</t>
  </si>
  <si>
    <t>139711101</t>
  </si>
  <si>
    <t>Vykopávka v uzavřených prostorách s naložením výkopku na dopravní prostředek v hornině tř. 1 až 4</t>
  </si>
  <si>
    <t>674472993</t>
  </si>
  <si>
    <t>7,15*0,35*1,5</t>
  </si>
  <si>
    <t>5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</si>
  <si>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</si>
  <si>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</si>
  <si>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-1667553147</t>
  </si>
  <si>
    <t>3,754</t>
  </si>
  <si>
    <t>6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</si>
  <si>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</si>
  <si>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</si>
  <si>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689781809</t>
  </si>
  <si>
    <t>1,155+3,754</t>
  </si>
  <si>
    <t>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</si>
  <si>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</si>
  <si>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</si>
  <si>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492457934</t>
  </si>
  <si>
    <t>8</t>
  </si>
  <si>
    <t>167101101</t>
  </si>
  <si>
    <t>Nakládání, skládání a překládání neulehlého výkopku nebo sypaniny nakládání, množství do 100 m3, z hornin tř. 1 až 4</t>
  </si>
  <si>
    <t>-460912651</t>
  </si>
  <si>
    <t>9</t>
  </si>
  <si>
    <t>171201101</t>
  </si>
  <si>
    <t>Uložení sypaniny do násypů s rozprostřením sypaniny ve vrstvách a s hrubým urovnáním nezhutněných z jakýchkoliv hornin</t>
  </si>
  <si>
    <t>1552899428</t>
  </si>
  <si>
    <t>10</t>
  </si>
  <si>
    <t>171201201</t>
  </si>
  <si>
    <t>Uložení sypaniny na skládky</t>
  </si>
  <si>
    <t>-2021580967</t>
  </si>
  <si>
    <t>4,909</t>
  </si>
  <si>
    <t>11</t>
  </si>
  <si>
    <t>171201211</t>
  </si>
  <si>
    <t>Uložení sypaniny poplatek za uložení sypaniny na skládce (skládkovné)</t>
  </si>
  <si>
    <t>t</t>
  </si>
  <si>
    <t>-1498827500</t>
  </si>
  <si>
    <t>4,909*1,9</t>
  </si>
  <si>
    <t>12</t>
  </si>
  <si>
    <t>181951102</t>
  </si>
  <si>
    <t>Úprava pláně vyrovnáním výškových rozdílů v hornině tř. 1 až 4 se zhutněním</t>
  </si>
  <si>
    <t>m2</t>
  </si>
  <si>
    <t>758592438</t>
  </si>
  <si>
    <t>2,64*7,15+2,91*7,15</t>
  </si>
  <si>
    <t>Zakládání</t>
  </si>
  <si>
    <t>13</t>
  </si>
  <si>
    <t>274313511</t>
  </si>
  <si>
    <t>Základy z betonu prostého pasy betonu kamenem neprokládaného tř. C 12/15</t>
  </si>
  <si>
    <t>337352617</t>
  </si>
  <si>
    <t>7,15*0,35*1,5*1,035</t>
  </si>
  <si>
    <t>14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</si>
  <si>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</si>
  <si>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</si>
  <si>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126553157</t>
  </si>
  <si>
    <t>7,15*0,5*2+1,00*0,5*2*2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</si>
  <si>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</si>
  <si>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</si>
  <si>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836707461</t>
  </si>
  <si>
    <t>16</t>
  </si>
  <si>
    <t>279311113</t>
  </si>
  <si>
    <t>Postupné podbetonování základového zdiva jakékoliv tloušťky, bez výkopu, bez zapažení a bednění, prostým betonem tř. C 12/15</t>
  </si>
  <si>
    <t>-1640393949</t>
  </si>
  <si>
    <t>1,0*0,35*1,5*2*1,035</t>
  </si>
  <si>
    <t>Svislé a kompletní konstrukce</t>
  </si>
  <si>
    <t>17</t>
  </si>
  <si>
    <t>311238114</t>
  </si>
  <si>
    <t>Zdivo nosné jednovrstvé z cihel děrovaných vnitřní [POROTHERM] klasické, spojené na pero a drážku na maltu MVC, pevnost cihel P15, tl. zdiva 240 mm</t>
  </si>
  <si>
    <t>-750320531</t>
  </si>
  <si>
    <t>"1.NP"3,0*1,45</t>
  </si>
  <si>
    <t xml:space="preserve">             (1,535+0,715+0,8+1,4)*2,415-0,715*0,965-1,4*0,965</t>
  </si>
  <si>
    <t>Součet</t>
  </si>
  <si>
    <t>18</t>
  </si>
  <si>
    <t>342272248</t>
  </si>
  <si>
    <t>Příčky z pórobetonových přesných příčkovek [YTONG] hladkých, objemové hmotnosti 500 kg/m3 na tenké maltové lože, tloušťky příčky 75 mm</t>
  </si>
  <si>
    <t>-2123014805</t>
  </si>
  <si>
    <t>"1.NP" (2,0+0,925)*2,65-0,6*1,97</t>
  </si>
  <si>
    <t>19</t>
  </si>
  <si>
    <t>342272323</t>
  </si>
  <si>
    <t>Příčky z pórobetonových přesných příčkovek [YTONG] hladkých, objemové hmotnosti 500 kg/m3 na tenké maltové lože, tloušťky příčky 100 mm</t>
  </si>
  <si>
    <t>562696165</t>
  </si>
  <si>
    <t>"1.NP" (2,1+2,95)*2,65-0,8*1,97</t>
  </si>
  <si>
    <t xml:space="preserve">             ((2,455+1,1)+2,15+1,425+1,11)*2,65-0,8*1,97*2-0,7*1,97</t>
  </si>
  <si>
    <t>20</t>
  </si>
  <si>
    <t>342272523</t>
  </si>
  <si>
    <t>Příčky z pórobetonových přesných příčkovek [YTONG] hladkých, objemové hmotnosti 500 kg/m3 na tenké maltové lože, tloušťky příčky 150 mm</t>
  </si>
  <si>
    <t>-433448963</t>
  </si>
  <si>
    <t>"1.NP-112" 1,5*1,3</t>
  </si>
  <si>
    <t>Vodorovné konstrukce</t>
  </si>
  <si>
    <t>411388621</t>
  </si>
  <si>
    <t>Zabetonování otvorů ve stropech nebo v klenbách včetně lešení, bednění, odbednění a výztuže (materiál v ceně) ze suchých směsí, tl. do 150 mm ve stropech železobetonových, tvárnicových a prefabrikovaných plochy do 0,25 m2</t>
  </si>
  <si>
    <t>kus</t>
  </si>
  <si>
    <t>-1754378291</t>
  </si>
  <si>
    <t>5*2</t>
  </si>
  <si>
    <t>22</t>
  </si>
  <si>
    <t>413941123</t>
  </si>
  <si>
    <t>Osazování ocelových válcovaných nosníků ve stropech I nebo IE nebo U nebo UE nebo L č. 14 až 22 nebo výšky do 220 mm</t>
  </si>
  <si>
    <t>-1453852770</t>
  </si>
  <si>
    <t>"I 160" 6,2*0,0179*5</t>
  </si>
  <si>
    <t>23</t>
  </si>
  <si>
    <t>M</t>
  </si>
  <si>
    <t>130107180</t>
  </si>
  <si>
    <t>ocel profilová IPN, v jakosti 11 375, h=160 mm</t>
  </si>
  <si>
    <t>-127208874</t>
  </si>
  <si>
    <t>P</t>
  </si>
  <si>
    <t>Poznámka k položce:
Hmotnost: 17,90 kg/m</t>
  </si>
  <si>
    <t>0,555*1,1 'Přepočtené koeficientem množství</t>
  </si>
  <si>
    <t>Úpravy povrchů, podlahy a osazování výplní</t>
  </si>
  <si>
    <t>24</t>
  </si>
  <si>
    <t>611325421</t>
  </si>
  <si>
    <t>Oprava vápenocementové nebo vápenné omítky vnitřních ploch štukové dvouvrstvé, tloušťky do 20 mm stropů, v rozsahu opravované plochy do 10%</t>
  </si>
  <si>
    <t>-1403884782</t>
  </si>
  <si>
    <t>39,43</t>
  </si>
  <si>
    <t>25</t>
  </si>
  <si>
    <t>611325423</t>
  </si>
  <si>
    <t>Oprava vápenocementové nebo vápenné omítky vnitřních ploch štukové dvouvrstvé, tloušťky do 20 mm stropů, v rozsahu opravované plochy přes 30 do 50%</t>
  </si>
  <si>
    <t>2039360694</t>
  </si>
  <si>
    <t>"1.NP"21,84+1,3</t>
  </si>
  <si>
    <t>26</t>
  </si>
  <si>
    <t>612142001</t>
  </si>
  <si>
    <t>Potažení vnitřních ploch pletivem v ploše nebo pruzích, na plném podkladu sklovláknitým vtlačením do tmelu stěn</t>
  </si>
  <si>
    <t>-1234920226</t>
  </si>
  <si>
    <t>"1.NP" ((2,0+0,925)*2,65-0,6*1,97)*2</t>
  </si>
  <si>
    <t>"1.NP" ((2,1+2,95)*2,65-0,8*1,97)*2</t>
  </si>
  <si>
    <t xml:space="preserve">             (((2,455+1,1)+2,15+1,425+1,11)*2,65-0,8*1,97*2-0,7*1,97)*2</t>
  </si>
  <si>
    <t>27</t>
  </si>
  <si>
    <t>612321141</t>
  </si>
  <si>
    <t>Omítka vápenocementová vnitřních ploch nanášená ručně dvouvrstvá, tloušťky jádrové omítky do 10 mm a tloušťky štuku do 3 mm štuková svislých konstrukcí stěn</t>
  </si>
  <si>
    <t>1881649701</t>
  </si>
  <si>
    <t>"1.NP"3,0*1,45+0,24*1,35</t>
  </si>
  <si>
    <t xml:space="preserve">             (0,715+0,965*2)*0,24+(1,4+0,965*2)*0,24+0,24*2,415</t>
  </si>
  <si>
    <t>28</t>
  </si>
  <si>
    <t>612323111</t>
  </si>
  <si>
    <t>Omítka vápenocementová vnitřních ploch hladkých nanášená ručně jednovrstvá hladká, na neomítnutý bezesparý podklad, tloušťky do 5 mm stěn</t>
  </si>
  <si>
    <t>1630360053</t>
  </si>
  <si>
    <t>71,362</t>
  </si>
  <si>
    <t>29</t>
  </si>
  <si>
    <t>612325421</t>
  </si>
  <si>
    <t>Oprava vápenocementové nebo vápenné omítky vnitřních ploch štukové dvouvrstvé, tloušťky do 20 mm stěn, v rozsahu opravované plochy do 10%</t>
  </si>
  <si>
    <t>629377238</t>
  </si>
  <si>
    <t>125,653</t>
  </si>
  <si>
    <t>30</t>
  </si>
  <si>
    <t>612325423</t>
  </si>
  <si>
    <t>Oprava vápenocementové nebo vápenné omítky vnitřních ploch štukové dvouvrstvé, tloušťky do 20 mm stěn, v rozsahu opravované plochy přes 30 do 50%</t>
  </si>
  <si>
    <t>-1000706398</t>
  </si>
  <si>
    <t>"1.NP"(2,455+3,64*2+0,925+2,5)*2,55</t>
  </si>
  <si>
    <t>31</t>
  </si>
  <si>
    <t>619991011</t>
  </si>
  <si>
    <t>Zakrytí vnitřních ploch před znečištěním včetně pozdějšího odkrytí konstrukcí a prvků obalením fólií a přelepením páskou</t>
  </si>
  <si>
    <t>728175433</t>
  </si>
  <si>
    <t>1,5*2,315+0,715*0,965+1,4*0,965</t>
  </si>
  <si>
    <t>3,0*0,965+3,0*2,315</t>
  </si>
  <si>
    <t>32</t>
  </si>
  <si>
    <t>622143004</t>
  </si>
  <si>
    <t>Montáž omítkových profilů plastových nebo pozinkovaných, upevněných vtlačením do podkladní vrstvy nebo přibitím začišťovacích samolepících [APU lišty]</t>
  </si>
  <si>
    <t>m</t>
  </si>
  <si>
    <t>-723260299</t>
  </si>
  <si>
    <t>"vnitřní a venkovní"</t>
  </si>
  <si>
    <t>((1,5+2,315*2)+(0,715+0,965*2)+(1,4+0,965*2))*2</t>
  </si>
  <si>
    <t>((3,0+0,965*2)+(3,0+2,315*2))*2</t>
  </si>
  <si>
    <t>33</t>
  </si>
  <si>
    <t>590514760</t>
  </si>
  <si>
    <t>profil okenní začišťovací se sklovláknitou armovací tkaninou 9 mm/2,4 m</t>
  </si>
  <si>
    <t>-819924671</t>
  </si>
  <si>
    <t>Poznámka k položce:
délka 2,4 m, přesah tkaniny 100 mm</t>
  </si>
  <si>
    <t>49,33*1,05 'Přepočtené koeficientem množství</t>
  </si>
  <si>
    <t>34</t>
  </si>
  <si>
    <t>622211021</t>
  </si>
  <si>
    <t>Montáž kontaktního zateplení z polystyrenových desek nebo z kombinovaných desek na vnější stěny, tloušťky desek přes 80 do 120 mm</t>
  </si>
  <si>
    <t>-220891905</t>
  </si>
  <si>
    <t>6,0*2,315-1,5*2,315-0,715*0,965-1,4*0,965</t>
  </si>
  <si>
    <t>6,0*2,315-3,0*0,965-3,0*2,315</t>
  </si>
  <si>
    <t>"odpočet sokl"-2,25</t>
  </si>
  <si>
    <t>35</t>
  </si>
  <si>
    <t>283759380</t>
  </si>
  <si>
    <t>deska fasádní polystyrénová EPS 70 F 1000 x 500 x 100 mm</t>
  </si>
  <si>
    <t>-225575854</t>
  </si>
  <si>
    <t>Poznámka k položce:
lambda=0,039 [W / m K]</t>
  </si>
  <si>
    <t>10,177*1,02 'Přepočtené koeficientem množství</t>
  </si>
  <si>
    <t>36</t>
  </si>
  <si>
    <t>-705357971</t>
  </si>
  <si>
    <t>(6,0-1,5)*0,3</t>
  </si>
  <si>
    <t>(6,0-3,0)*0,3</t>
  </si>
  <si>
    <t>37</t>
  </si>
  <si>
    <t>283763720</t>
  </si>
  <si>
    <t>deska z polystyrénu XPS, hrana rovná, polo či pero drážka a hladký povrch 1250 x 600 x 100 mm</t>
  </si>
  <si>
    <t>-1115038692</t>
  </si>
  <si>
    <t>Poznámka k položce:
lambda=0,036 [W / m K]</t>
  </si>
  <si>
    <t>2,25*1,02 'Přepočtené koeficientem množství</t>
  </si>
  <si>
    <t>38</t>
  </si>
  <si>
    <t>622252001</t>
  </si>
  <si>
    <t>Montáž lišt kontaktního zateplení zakládacích soklových připevněných hmoždinkami</t>
  </si>
  <si>
    <t>1917972598</t>
  </si>
  <si>
    <t>6,0-1,5+6,0-3,0</t>
  </si>
  <si>
    <t>39</t>
  </si>
  <si>
    <t>590516470</t>
  </si>
  <si>
    <t>lišta soklová Al s okapničkou, zakládací U 10 cm, 0,95/200 cm</t>
  </si>
  <si>
    <t>-608393599</t>
  </si>
  <si>
    <t>7,5*1,05 'Přepočtené koeficientem množství</t>
  </si>
  <si>
    <t>40</t>
  </si>
  <si>
    <t>622511111</t>
  </si>
  <si>
    <t>Omítka tenkovrstvá akrylátová vnějších ploch probarvená, včetně penetrace podkladu mozaiková střednězrnná stěn</t>
  </si>
  <si>
    <t>-1847975015</t>
  </si>
  <si>
    <t>(6,0-1,5)*0,3+0,1*0,3*2</t>
  </si>
  <si>
    <t>(6,0-3,0)*0,3+0,1*0,3*2</t>
  </si>
  <si>
    <t>41</t>
  </si>
  <si>
    <t>622541021</t>
  </si>
  <si>
    <t>Omítka tenkovrstvá silikonsilikátová vnějších ploch hydrofobní, se samočistícím účinkem probarvená, včetně penetrace podkladu zrnitá, tloušťky 2,0 mm stěn</t>
  </si>
  <si>
    <t>-1581224291</t>
  </si>
  <si>
    <t>(1,5+2,315*2)*0,1+(0,715+0,965*2)*0,1+(1,4+0,965*2)*0,1</t>
  </si>
  <si>
    <t>(3,0+0,965)*0,1+(3,0+2,315*2)*0,1</t>
  </si>
  <si>
    <t>"odpočet sokl"2,37</t>
  </si>
  <si>
    <t>42</t>
  </si>
  <si>
    <t>629991012</t>
  </si>
  <si>
    <t>Zakrytí vnějších ploch před znečištěním včetně pozdějšího odkrytí výplní otvorů a svislých ploch fólií přilepenou na začišťovací lištu</t>
  </si>
  <si>
    <t>1420516786</t>
  </si>
  <si>
    <t>43</t>
  </si>
  <si>
    <t>631311135</t>
  </si>
  <si>
    <t>Mazanina z betonu prostého bez zvýšených nároků na prostředí tl. přes 120 do 240 mm tř. C 20/25</t>
  </si>
  <si>
    <t>-1736034507</t>
  </si>
  <si>
    <t>7,2*(2,64+2,91)*0,2</t>
  </si>
  <si>
    <t>44</t>
  </si>
  <si>
    <t>631319175</t>
  </si>
  <si>
    <t>Příplatek k cenám mazanin za stržení povrchu spodní vrstvy mazaniny latí před vložením výztuže nebo pletiva pro tl. obou vrstev mazaniny přes 120 do 240 mm</t>
  </si>
  <si>
    <t>1412713164</t>
  </si>
  <si>
    <t>45</t>
  </si>
  <si>
    <t>631362021</t>
  </si>
  <si>
    <t>Výztuž mazanin ze svařovaných sítí z drátů typu KARI</t>
  </si>
  <si>
    <t>-1267994414</t>
  </si>
  <si>
    <t>7,2*(2,64+2,91)*1,15*0,00446</t>
  </si>
  <si>
    <t>46</t>
  </si>
  <si>
    <t>632441223</t>
  </si>
  <si>
    <t>Potěr anhydritový samonivelační litý [Anhyment] tř. C 30, tl. přes 35 do 40 mm</t>
  </si>
  <si>
    <t>-921136084</t>
  </si>
  <si>
    <t>"1.NP"5,19+2,6+2,85+7,12+21,84+1,3</t>
  </si>
  <si>
    <t>47</t>
  </si>
  <si>
    <t>632451024</t>
  </si>
  <si>
    <t>Potěr cementový vyrovnávací z malty (MC-15) v pásu o průměrné (střední) tl. přes 40 do 50 mm</t>
  </si>
  <si>
    <t>1237265869</t>
  </si>
  <si>
    <t>"1.NP"(0,715+1,4+3,0)*0,24</t>
  </si>
  <si>
    <t>48</t>
  </si>
  <si>
    <t>635111215</t>
  </si>
  <si>
    <t>Násyp ze štěrkopísku, písku nebo kameniva pod podlahy se zhutněním ze štěrkopísku</t>
  </si>
  <si>
    <t>-1217547762</t>
  </si>
  <si>
    <t>7,2*(2,64+2,91)*0,1</t>
  </si>
  <si>
    <t>49</t>
  </si>
  <si>
    <t>642942611</t>
  </si>
  <si>
    <t>Osazování zárubní nebo rámů kovových dveřních lisovaných nebo z úhelníků bez dveřních křídel, na montážní pěnu, plochy otvoru do 2,5 m2</t>
  </si>
  <si>
    <t>-1652447082</t>
  </si>
  <si>
    <t>50</t>
  </si>
  <si>
    <t>553313460</t>
  </si>
  <si>
    <t>zárubeň ocelová pro porobeton 100 600 L/P</t>
  </si>
  <si>
    <t>-1745162921</t>
  </si>
  <si>
    <t>51</t>
  </si>
  <si>
    <t>553313480</t>
  </si>
  <si>
    <t>zárubeň ocelová pro porobeton 100 700 L/P</t>
  </si>
  <si>
    <t>-933805565</t>
  </si>
  <si>
    <t>52</t>
  </si>
  <si>
    <t>553313500</t>
  </si>
  <si>
    <t>zárubeň ocelová pro porobeton 100 800 L/P</t>
  </si>
  <si>
    <t>1575717017</t>
  </si>
  <si>
    <t>Ostatní konstrukce a práce, bourání</t>
  </si>
  <si>
    <t>53</t>
  </si>
  <si>
    <t>949101111</t>
  </si>
  <si>
    <t>Lešení pomocné pracovní pro objekty pozemních staveb pro zatížení do 150 kg/m2, o výšce lešeňové podlahy do 1,9 m</t>
  </si>
  <si>
    <t>-1536918793</t>
  </si>
  <si>
    <t>(6,5+1,5*2)*1,5*2</t>
  </si>
  <si>
    <t>"1.NP"40,9</t>
  </si>
  <si>
    <t>"2.NP"3,63+6,55+7,47+7,56+14,22</t>
  </si>
  <si>
    <t>54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</si>
  <si>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</si>
  <si>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</si>
  <si>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-1819479235</t>
  </si>
  <si>
    <t>6,5*7,8*2</t>
  </si>
  <si>
    <t>55</t>
  </si>
  <si>
    <t>962031135</t>
  </si>
  <si>
    <t>Bourání příček z cihel, tvárnic nebo příčkovek z tvárnic nebo příčkovek pálených nebo nepálených na maltu vápennou nebo vápenocementovou, tl. do 50 mm</t>
  </si>
  <si>
    <t>28980896</t>
  </si>
  <si>
    <t>"1.NP" (6,0+3,465+1,6+1,545*2+0,945+0,905+3,01+0,95)*2,65</t>
  </si>
  <si>
    <t xml:space="preserve">              -0,6*1,97*4-0,7*1,97-0,8*1,97*2</t>
  </si>
  <si>
    <t>56</t>
  </si>
  <si>
    <t>962032230</t>
  </si>
  <si>
    <t>Bourání zdiva nadzákladového z cihel nebo tvárnic z cihel pálených nebo vápenopískových, na maltu vápennou nebo vápenocementovou, objemu do 1 m3</t>
  </si>
  <si>
    <t>-1266419418</t>
  </si>
  <si>
    <t>"1.NP" 3,0*1,6*0,2</t>
  </si>
  <si>
    <t>57</t>
  </si>
  <si>
    <t>965042241</t>
  </si>
  <si>
    <t>Bourání mazanin betonových nebo z litého asfaltu tl. přes 100 mm, plochy přes 4 m2</t>
  </si>
  <si>
    <t>-897109473</t>
  </si>
  <si>
    <t>"1.NP" 7,6*6,0*0,3</t>
  </si>
  <si>
    <t>58</t>
  </si>
  <si>
    <t>965081213</t>
  </si>
  <si>
    <t>Bourání podlah z dlaždic bez podkladního lože nebo mazaniny, s jakoukoliv výplní spár keramických nebo xylolitových tl. do 10 mm, plochy přes 1 m2</t>
  </si>
  <si>
    <t>2032837337</t>
  </si>
  <si>
    <t>"1.NP" 1,71+5,41+4,87+1,28+5,95</t>
  </si>
  <si>
    <t>59</t>
  </si>
  <si>
    <t>966081121</t>
  </si>
  <si>
    <t>Bourání kontaktního zateplení včetně povrchové úpravy omítkou nebo nátěrem malých ploch, jakékoli tloušťky, včetně vyřezání, plochy jednotlivě do 1,0 m2</t>
  </si>
  <si>
    <t>-228014401</t>
  </si>
  <si>
    <t>60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</si>
  <si>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</si>
  <si>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</si>
  <si>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373536976</t>
  </si>
  <si>
    <t>0,2*2,315*4</t>
  </si>
  <si>
    <t>61</t>
  </si>
  <si>
    <t>968062374</t>
  </si>
  <si>
    <t>Vybourání dřevěných rámů oken s křídly, dveřních zárubní, vrat, stěn, ostění nebo obkladů rámů oken s křídly zdvojených, plochy do 1 m2</t>
  </si>
  <si>
    <t>-2001460040</t>
  </si>
  <si>
    <t>0,715*0,965</t>
  </si>
  <si>
    <t>62</t>
  </si>
  <si>
    <t>968062375</t>
  </si>
  <si>
    <t>Vybourání dřevěných rámů oken s křídly, dveřních zárubní, vrat, stěn, ostění nebo obkladů rámů oken s křídly zdvojených, plochy do 2 m2</t>
  </si>
  <si>
    <t>-2099466312</t>
  </si>
  <si>
    <t>1,4*0,965</t>
  </si>
  <si>
    <t>63</t>
  </si>
  <si>
    <t>968062376</t>
  </si>
  <si>
    <t>Vybourání dřevěných rámů oken s křídly, dveřních zárubní, vrat, stěn, ostění nebo obkladů rámů oken s křídly zdvojených, plochy do 4 m2</t>
  </si>
  <si>
    <t>-2079385359</t>
  </si>
  <si>
    <t>3,0*0,965+1,5*1,415*2</t>
  </si>
  <si>
    <t>64</t>
  </si>
  <si>
    <t>968062377</t>
  </si>
  <si>
    <t>Vybourání dřevěných rámů oken s křídly, dveřních zárubní, vrat, stěn, ostění nebo obkladů rámů oken s křídly zdvojených, plochy přes 4 m2</t>
  </si>
  <si>
    <t>-1322365837</t>
  </si>
  <si>
    <t>"1.NP" 1,542*2,315+1,293*2,315+3,0*2,315</t>
  </si>
  <si>
    <t>"2.NP" 2,99*1,415*2</t>
  </si>
  <si>
    <t>65</t>
  </si>
  <si>
    <t>971033541</t>
  </si>
  <si>
    <t>Vybourání otvorů ve zdivu základovém nebo nadzákladovém z cihel, tvárnic, příčkovek z cihel pálených na maltu vápennou nebo vápenocementovou plochy do 1 m2, tl. do 300 mm</t>
  </si>
  <si>
    <t>-1266403021</t>
  </si>
  <si>
    <t>"1.NP"0,8*1,0*0,2</t>
  </si>
  <si>
    <t>66</t>
  </si>
  <si>
    <t>973042241</t>
  </si>
  <si>
    <t>Vysekání výklenků nebo kapes ve zdivu betonovém kapes, plochy do 0,10 m2, hl. do 150 mm</t>
  </si>
  <si>
    <t>-322930730</t>
  </si>
  <si>
    <t>67</t>
  </si>
  <si>
    <t>977312114</t>
  </si>
  <si>
    <t>Řezání stávajících betonových mazanin s vyztužením hloubky přes 150 do 200 mm</t>
  </si>
  <si>
    <t>-2003819239</t>
  </si>
  <si>
    <t>7,2*2</t>
  </si>
  <si>
    <t>68</t>
  </si>
  <si>
    <t>978011121</t>
  </si>
  <si>
    <t>Otlučení vápenných nebo vápenocementových omítek vnitřních ploch stropů, v rozsahu přes 5 do 10 %</t>
  </si>
  <si>
    <t>1249323219</t>
  </si>
  <si>
    <t>69</t>
  </si>
  <si>
    <t>978011161</t>
  </si>
  <si>
    <t>Otlučení vápenných nebo vápenocementových omítek vnitřních ploch stropů, v rozsahu přes 30 do 50 %</t>
  </si>
  <si>
    <t>243418552</t>
  </si>
  <si>
    <t>70</t>
  </si>
  <si>
    <t>978013121</t>
  </si>
  <si>
    <t>Otlučení vápenných nebo vápenocementových omítek vnitřních ploch stěn s vyškrabáním spar, s očištěním zdiva, v rozsahu přes 5 do 10 %</t>
  </si>
  <si>
    <t>-831472301</t>
  </si>
  <si>
    <t xml:space="preserve">"2.NP" </t>
  </si>
  <si>
    <t>"210" (1,7+3,9)*2*2,55-0,7*1,97-0,8*1,97*2</t>
  </si>
  <si>
    <t>"211" (1,72+3,9+0,55+0,4*2)*2*1,5-0,7*1,5</t>
  </si>
  <si>
    <t>"212" (2,1+3,5)*2*2,55-0,8*1,97-1,5*1,415</t>
  </si>
  <si>
    <t>"213" (2,1+3,69)*2*2,55-1,5*1,415-0,8*1,97</t>
  </si>
  <si>
    <t>"214" (3,85+3,69)*2*2,55-0,8*1,97*2-2,99*1,415</t>
  </si>
  <si>
    <t>71</t>
  </si>
  <si>
    <t>978013161</t>
  </si>
  <si>
    <t>Otlučení vápenných nebo vápenocementových omítek vnitřních ploch stěn s vyškrabáním spar, s očištěním zdiva, v rozsahu přes 30 do 50 %</t>
  </si>
  <si>
    <t>-1010560520</t>
  </si>
  <si>
    <t>"1.NP"7,2*2*2,55</t>
  </si>
  <si>
    <t>72</t>
  </si>
  <si>
    <t>978059541</t>
  </si>
  <si>
    <t>Odsekání obkladů stěn včetně otlučení podkladní omítky až na zdivo z obkládaček vnitřních, z jakýchkoliv materiálů, plochy přes 1 m2</t>
  </si>
  <si>
    <t>-2132186688</t>
  </si>
  <si>
    <t>"1.NP"(1,5+2,065)*0,6</t>
  </si>
  <si>
    <t>73</t>
  </si>
  <si>
    <t>978071621</t>
  </si>
  <si>
    <t>Odsekání omítky (včetně podkladní) a odstranění tepelné nebo vodotěsné izolace z desek, objemové hmotnosti do 120 kg/m3, tl. přes 50 mm, plochy přes 1 m2</t>
  </si>
  <si>
    <t>-699451935</t>
  </si>
  <si>
    <t>3,0*1,6</t>
  </si>
  <si>
    <t>997</t>
  </si>
  <si>
    <t>Přesun sutě</t>
  </si>
  <si>
    <t>74</t>
  </si>
  <si>
    <t>997013111</t>
  </si>
  <si>
    <t>Vnitrostaveništní doprava suti a vybouraných hmot vodorovně do 50 m svisle s použitím mechanizace pro budovy a haly výšky do 6 m</t>
  </si>
  <si>
    <t>749244504</t>
  </si>
  <si>
    <t>75</t>
  </si>
  <si>
    <t>997013501</t>
  </si>
  <si>
    <t>Odvoz suti a vybouraných hmot na skládku nebo meziskládku se složením, na vzdálenost do 1 km</t>
  </si>
  <si>
    <t>1788884629</t>
  </si>
  <si>
    <t>76</t>
  </si>
  <si>
    <t>997013509</t>
  </si>
  <si>
    <t>Odvoz suti a vybouraných hmot na skládku nebo meziskládku se složením, na vzdálenost Příplatek k ceně za každý další i započatý 1 km přes 1 km</t>
  </si>
  <si>
    <t>-317239157</t>
  </si>
  <si>
    <t>42,26*9 'Přepočtené koeficientem množství</t>
  </si>
  <si>
    <t>77</t>
  </si>
  <si>
    <t>997013803</t>
  </si>
  <si>
    <t>Poplatek za uložení stavebního odpadu na skládce (skládkovné) z keramických materiálů</t>
  </si>
  <si>
    <t>86677104</t>
  </si>
  <si>
    <t>998</t>
  </si>
  <si>
    <t>Přesun hmot</t>
  </si>
  <si>
    <t>78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</si>
  <si>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</si>
  <si>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</si>
  <si>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1894121896</t>
  </si>
  <si>
    <t>PSV</t>
  </si>
  <si>
    <t>Práce a dodávky PSV</t>
  </si>
  <si>
    <t>711</t>
  </si>
  <si>
    <t>Izolace proti vodě, vlhkosti a plynům</t>
  </si>
  <si>
    <t>79</t>
  </si>
  <si>
    <t>711111001</t>
  </si>
  <si>
    <t>Provedení izolace proti zemní vlhkosti natěradly a tmely za studena na ploše vodorovné V nátěrem penetračním</t>
  </si>
  <si>
    <t>1604358441</t>
  </si>
  <si>
    <t>7,8*6,0</t>
  </si>
  <si>
    <t>80</t>
  </si>
  <si>
    <t>111631500</t>
  </si>
  <si>
    <t>lak asfaltový penetrační (MJ t) bal 9 kg</t>
  </si>
  <si>
    <t>1913164478</t>
  </si>
  <si>
    <t>Poznámka k položce:
Spotřeba 0,3-0,4kg/m2 dle povrchu, ředidlo technický benzín</t>
  </si>
  <si>
    <t>46,8*0,0003 'Přepočtené koeficientem množství</t>
  </si>
  <si>
    <t>81</t>
  </si>
  <si>
    <t>711112001</t>
  </si>
  <si>
    <t>Provedení izolace proti zemní vlhkosti natěradly a tmely za studena na ploše svislé S nátěrem penetračním</t>
  </si>
  <si>
    <t>-561816824</t>
  </si>
  <si>
    <t>(6,0-3,0)*0,3+(6,0-1,5)*0,3</t>
  </si>
  <si>
    <t>82</t>
  </si>
  <si>
    <t>-668972475</t>
  </si>
  <si>
    <t>2,25*0,00035 'Přepočtené koeficientem množství</t>
  </si>
  <si>
    <t>83</t>
  </si>
  <si>
    <t>711141559</t>
  </si>
  <si>
    <t>Provedení izolace proti zemní vlhkosti pásy přitavením NAIP na ploše vodorovné V</t>
  </si>
  <si>
    <t>-293652147</t>
  </si>
  <si>
    <t>46,8</t>
  </si>
  <si>
    <t>84</t>
  </si>
  <si>
    <t>628331590</t>
  </si>
  <si>
    <t>pás těžký asfaltovaný G 200 S40</t>
  </si>
  <si>
    <t>1605726544</t>
  </si>
  <si>
    <t>46,8*1,15 'Přepočtené koeficientem množství</t>
  </si>
  <si>
    <t>85</t>
  </si>
  <si>
    <t>711142559</t>
  </si>
  <si>
    <t>Provedení izolace proti zemní vlhkosti pásy přitavením NAIP na ploše svislé S</t>
  </si>
  <si>
    <t>-1728073425</t>
  </si>
  <si>
    <t>2,25</t>
  </si>
  <si>
    <t>86</t>
  </si>
  <si>
    <t>933934162</t>
  </si>
  <si>
    <t>2,25*1,2 'Přepočtené koeficientem množství</t>
  </si>
  <si>
    <t>87</t>
  </si>
  <si>
    <t>711493112</t>
  </si>
  <si>
    <t>Izolace proti podpovrchové a tlakové vodě - ostatní  [SCHOMBURG] na ploše vodorovné V těsnicí stěrkou [AQUAFIN-1K] nepružnou (cementem pojená)</t>
  </si>
  <si>
    <t>1640945498</t>
  </si>
  <si>
    <t>"1.NP-112" 2,85*1,3</t>
  </si>
  <si>
    <t>88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</si>
  <si>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</si>
  <si>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</si>
  <si>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</si>
  <si>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744041271</t>
  </si>
  <si>
    <t>713</t>
  </si>
  <si>
    <t>Izolace tepelné</t>
  </si>
  <si>
    <t>89</t>
  </si>
  <si>
    <t>713121111</t>
  </si>
  <si>
    <t>Montáž tepelné izolace podlah rohožemi, pásy, deskami, dílci, bloky (izolační materiál ve specifikaci) kladenými volně jednovrstvá</t>
  </si>
  <si>
    <t>-1186905002</t>
  </si>
  <si>
    <t>90</t>
  </si>
  <si>
    <t>283758160</t>
  </si>
  <si>
    <t>deska z pěnového polystyrenu pro mechanicky nezatížené konstrukce 1000 x 500 x 50 mm</t>
  </si>
  <si>
    <t>-1846710984</t>
  </si>
  <si>
    <t>Poznámka k položce:
lambda= 0,042  [W / m K]</t>
  </si>
  <si>
    <t>40,9*1,02 'Přepočtené koeficientem množství</t>
  </si>
  <si>
    <t>91</t>
  </si>
  <si>
    <t>998713201</t>
  </si>
  <si>
    <t>Přesun hmot pro izolace tepelné stanovený procentní sazbou (%) z ceny vodorovná dopravní vzdálenost do 50 m v objektech výšky do 6 m</t>
  </si>
  <si>
    <t>-869354610</t>
  </si>
  <si>
    <t>763</t>
  </si>
  <si>
    <t>Konstrukce suché výstavby</t>
  </si>
  <si>
    <t>92</t>
  </si>
  <si>
    <t>763131511</t>
  </si>
  <si>
    <t>Podhled ze sádrokartonových desek jednovrstvá zavěšená spodní konstrukce z ocelových profilů CD, UD jednoduše opláštěná deskou standardní A, tl. 12,5 mm, bez TI</t>
  </si>
  <si>
    <t>-1591458266</t>
  </si>
  <si>
    <t>"1.NP"5,19+2,6</t>
  </si>
  <si>
    <t>93</t>
  </si>
  <si>
    <t>763131551</t>
  </si>
  <si>
    <t>Podhled ze sádrokartonových desek jednovrstvá zavěšená spodní konstrukce z ocelových profilů CD, UD jednoduše opláštěná deskou impregnovanou H2, tl. 12,5 mm, bez TI</t>
  </si>
  <si>
    <t>1025099130</t>
  </si>
  <si>
    <t>"1.NP"2,85+7,12</t>
  </si>
  <si>
    <t>94</t>
  </si>
  <si>
    <t>763131714</t>
  </si>
  <si>
    <t>Podhled ze sádrokartonových desek ostatní práce a konstrukce na podhledech ze sádrokartonových desek základní penetrační nátěr</t>
  </si>
  <si>
    <t>-144231084</t>
  </si>
  <si>
    <t>9,97+7,79</t>
  </si>
  <si>
    <t>95</t>
  </si>
  <si>
    <t>763131761</t>
  </si>
  <si>
    <t>Podhled ze sádrokartonových desek Příplatek k cenám za plochu do 3 m2 jednotlivě</t>
  </si>
  <si>
    <t>18614697</t>
  </si>
  <si>
    <t>2,6+2,85</t>
  </si>
  <si>
    <t>96</t>
  </si>
  <si>
    <t>998763200</t>
  </si>
  <si>
    <t>Přesun hmot pro dřevostavby stanovený procentní sazbou (%) z ceny vodorovná dopravní vzdálenost do 50 m v objektech výšky do 6 m</t>
  </si>
  <si>
    <t>-967673852</t>
  </si>
  <si>
    <t>764</t>
  </si>
  <si>
    <t>Konstrukce klempířské</t>
  </si>
  <si>
    <t>97</t>
  </si>
  <si>
    <t>764216603</t>
  </si>
  <si>
    <t>Oplechování parapetů z pozinkovaného plechu s povrchovou úpravou rovných mechanicky kotvené, bez rohů rš 250 mm</t>
  </si>
  <si>
    <t>707181694</t>
  </si>
  <si>
    <t>7,5+12,0</t>
  </si>
  <si>
    <t>98</t>
  </si>
  <si>
    <t>998764201</t>
  </si>
  <si>
    <t>Přesun hmot pro konstrukce klempířské stanovený procentní sazbou (%) z ceny vodorovná dopravní vzdálenost do 50 m v objektech výšky do 6 m</t>
  </si>
  <si>
    <t>1700387560</t>
  </si>
  <si>
    <t>766</t>
  </si>
  <si>
    <t>Konstrukce truhlářské</t>
  </si>
  <si>
    <t>99</t>
  </si>
  <si>
    <t>7662112PC</t>
  </si>
  <si>
    <t>2084279586</t>
  </si>
  <si>
    <t>2,0+0,925++3,0</t>
  </si>
  <si>
    <t>100</t>
  </si>
  <si>
    <t>7662211PC</t>
  </si>
  <si>
    <t>1245776578</t>
  </si>
  <si>
    <t>0,925*(0,19+0,23)*15</t>
  </si>
  <si>
    <t>101</t>
  </si>
  <si>
    <t>766221811</t>
  </si>
  <si>
    <t>Demontáž schodů celodřevěných samonosných</t>
  </si>
  <si>
    <t>-865990684</t>
  </si>
  <si>
    <t>102</t>
  </si>
  <si>
    <t>7666221PC</t>
  </si>
  <si>
    <t>1431016284</t>
  </si>
  <si>
    <t>"01,02,04,06,07"</t>
  </si>
  <si>
    <t>1,4*0,965*1+0,715*0,965*1</t>
  </si>
  <si>
    <t>3,0*0,965*1</t>
  </si>
  <si>
    <t>3,0*1,415*2</t>
  </si>
  <si>
    <t>1,5*1,415*2</t>
  </si>
  <si>
    <t>103</t>
  </si>
  <si>
    <t>766660001</t>
  </si>
  <si>
    <t>Montáž dveřních křídel dřevěných nebo plastových otevíravých do ocelové zárubně povrchově upravených jednokřídlových, šířky do 800 mm</t>
  </si>
  <si>
    <t>-913079824</t>
  </si>
  <si>
    <t>"10,1112" 3+1+1</t>
  </si>
  <si>
    <t>104</t>
  </si>
  <si>
    <t>611617120</t>
  </si>
  <si>
    <t>dveře vnitřní hladké dýhované plné 1křídlové 60x197 cm mahagon</t>
  </si>
  <si>
    <t>314894656</t>
  </si>
  <si>
    <t>105</t>
  </si>
  <si>
    <t>611617160</t>
  </si>
  <si>
    <t>dveře vnitřní hladké dýhované plné 1křídlové 70x197 cm mahagon</t>
  </si>
  <si>
    <t>-121556386</t>
  </si>
  <si>
    <t>106</t>
  </si>
  <si>
    <t>611617200</t>
  </si>
  <si>
    <t>dveře vnitřní hladké dýhované plné 1křídlové 80x197 cm mahagon</t>
  </si>
  <si>
    <t>-1881110795</t>
  </si>
  <si>
    <t>107</t>
  </si>
  <si>
    <t>766660411</t>
  </si>
  <si>
    <t>402860579</t>
  </si>
  <si>
    <t>"03" 1,5*2,315</t>
  </si>
  <si>
    <t>108</t>
  </si>
  <si>
    <t>76666041PC</t>
  </si>
  <si>
    <t>1817560522</t>
  </si>
  <si>
    <t>"05" 3,0*2,315</t>
  </si>
  <si>
    <t>109</t>
  </si>
  <si>
    <t>766660713</t>
  </si>
  <si>
    <t>Montáž dveřních křídel dřevěných nebo plastových ostatní práce plechu okopného</t>
  </si>
  <si>
    <t>-680377105</t>
  </si>
  <si>
    <t>"03,05" 1+1</t>
  </si>
  <si>
    <t>110</t>
  </si>
  <si>
    <t>549152040</t>
  </si>
  <si>
    <t>plech okopový AL 1045 x 150 x 0.8 mm</t>
  </si>
  <si>
    <t>bm</t>
  </si>
  <si>
    <t>859181545</t>
  </si>
  <si>
    <t>Poznámka k položce:
č.zboží OPMA0005DL</t>
  </si>
  <si>
    <t>"03,05" 4,5</t>
  </si>
  <si>
    <t>111</t>
  </si>
  <si>
    <t>766694111</t>
  </si>
  <si>
    <t>Montáž ostatních truhlářských konstrukcí parapetních desek dřevěných nebo plastových šířky do 300 mm, délky do 1000 mm</t>
  </si>
  <si>
    <t>2096241208</t>
  </si>
  <si>
    <t>1,4+3,0+1,5*2+3,0</t>
  </si>
  <si>
    <t>112</t>
  </si>
  <si>
    <t>607941000</t>
  </si>
  <si>
    <t>deska parapetní dřevotřísková vnitřní 0,15 x 1 m</t>
  </si>
  <si>
    <t>-62189492</t>
  </si>
  <si>
    <t>1,4+1,5*2+3,0</t>
  </si>
  <si>
    <t>113</t>
  </si>
  <si>
    <t>607941010</t>
  </si>
  <si>
    <t>deska parapetní dřevotřísková vnitřní 0,2 x 1 m</t>
  </si>
  <si>
    <t>1111143802</t>
  </si>
  <si>
    <t>3,0</t>
  </si>
  <si>
    <t>114</t>
  </si>
  <si>
    <t>998766201</t>
  </si>
  <si>
    <t>Přesun hmot pro konstrukce truhlářské stanovený procentní sazbou (%) z ceny vodorovná dopravní vzdálenost do 50 m v objektech výšky do 6 m</t>
  </si>
  <si>
    <t>345728460</t>
  </si>
  <si>
    <t>767</t>
  </si>
  <si>
    <t>Konstrukce zámečnické</t>
  </si>
  <si>
    <t>115</t>
  </si>
  <si>
    <t>767161811</t>
  </si>
  <si>
    <t>Demontáž zábradlí rovného rozebíratelný spoj hmotnosti 1 m zábradlí do 20 kg</t>
  </si>
  <si>
    <t>-754674962</t>
  </si>
  <si>
    <t>116</t>
  </si>
  <si>
    <t>767161821</t>
  </si>
  <si>
    <t>Demontáž zábradlí schodišťového rozebíratelný spoj hmotnosti 1 m zábradlí do 20 kg</t>
  </si>
  <si>
    <t>-1045531300</t>
  </si>
  <si>
    <t>117</t>
  </si>
  <si>
    <t>767210151</t>
  </si>
  <si>
    <t>Montáž schodišťových stupňů z oceli rovných nebo vřetenových šroubováním</t>
  </si>
  <si>
    <t>kg</t>
  </si>
  <si>
    <t>1579480000</t>
  </si>
  <si>
    <t>118</t>
  </si>
  <si>
    <t>7672201PC</t>
  </si>
  <si>
    <t>2023803082</t>
  </si>
  <si>
    <t>119</t>
  </si>
  <si>
    <t>998767201</t>
  </si>
  <si>
    <t>Přesun hmot pro zámečnické konstrukce stanovený procentní sazbou (%) z ceny vodorovná dopravní vzdálenost do 50 m v objektech výšky do 6 m</t>
  </si>
  <si>
    <t>1735986867</t>
  </si>
  <si>
    <t>771</t>
  </si>
  <si>
    <t>Podlahy z dlaždic</t>
  </si>
  <si>
    <t>120</t>
  </si>
  <si>
    <t>771474113</t>
  </si>
  <si>
    <t>Montáž soklíků z dlaždic keramických lepených flexibilním lepidlem rovných výšky přes 90 do 120 mm</t>
  </si>
  <si>
    <t>739460632</t>
  </si>
  <si>
    <t>"1.NP"</t>
  </si>
  <si>
    <t>"110" (1,5+3,555)*2-1,5-0,8</t>
  </si>
  <si>
    <t>"111" (1,39+2,05)*2-0,8*3-0,7-0,925</t>
  </si>
  <si>
    <t>121</t>
  </si>
  <si>
    <t>597613120</t>
  </si>
  <si>
    <t>sokl - podlahy (barevné) 30 x 8 x 0,8 cm I. j.</t>
  </si>
  <si>
    <t>-1427578018</t>
  </si>
  <si>
    <t>10,665/0,3</t>
  </si>
  <si>
    <t>122</t>
  </si>
  <si>
    <t>771574116</t>
  </si>
  <si>
    <t>Montáž podlah z dlaždic keramických lepených flexibilním lepidlem režných nebo glazovaných hladkých přes 22 do 25 ks/ m2</t>
  </si>
  <si>
    <t>-214084831</t>
  </si>
  <si>
    <t>"1.NP-111,111,112" 5,19+2,6+2,85</t>
  </si>
  <si>
    <t>123</t>
  </si>
  <si>
    <t>597611110</t>
  </si>
  <si>
    <t>dlaždice keramické - koupelny (bílé i barevné) 33,3 x 33,3 x 0,8 cm II. j.</t>
  </si>
  <si>
    <t>129268097</t>
  </si>
  <si>
    <t>10,64*1,1 'Přepočtené koeficientem množství</t>
  </si>
  <si>
    <t>124</t>
  </si>
  <si>
    <t>771579191</t>
  </si>
  <si>
    <t>Montáž podlah z dlaždic keramických Příplatek k cenám za plochu do 5 m2 jednotlivě</t>
  </si>
  <si>
    <t>620106083</t>
  </si>
  <si>
    <t>125</t>
  </si>
  <si>
    <t>771591111</t>
  </si>
  <si>
    <t>Podlahy - ostatní práce penetrace podkladu</t>
  </si>
  <si>
    <t>1209829450</t>
  </si>
  <si>
    <t>126</t>
  </si>
  <si>
    <t>771591185</t>
  </si>
  <si>
    <t>Podlahy - ostatní práce řezání dlaždic keramických rovné</t>
  </si>
  <si>
    <t>-1612501757</t>
  </si>
  <si>
    <t>127</t>
  </si>
  <si>
    <t>998771201</t>
  </si>
  <si>
    <t>Přesun hmot pro podlahy z dlaždic stanovený procentní sazbou (%) z ceny vodorovná dopravní vzdálenost do 50 m v objektech výšky do 6 m</t>
  </si>
  <si>
    <t>1316221014</t>
  </si>
  <si>
    <t>775</t>
  </si>
  <si>
    <t>Podlahy skládané</t>
  </si>
  <si>
    <t>128</t>
  </si>
  <si>
    <t>775413325</t>
  </si>
  <si>
    <t>Montáž podlahového soklíku nebo lišty obvodové (soklové) dřevěné bez základního nátěru soklíku ze dřeva tvrdého nebo měkkého, v přírodní barvě zaklapnutého</t>
  </si>
  <si>
    <t>1049725090</t>
  </si>
  <si>
    <t>"113" (2,91+3,6)*2-0,8-0,6</t>
  </si>
  <si>
    <t>"114" (6,0+3,64)*2-0,8-0,95</t>
  </si>
  <si>
    <t>"115" (0,925+2,0)*2-0,6</t>
  </si>
  <si>
    <t>129</t>
  </si>
  <si>
    <t>283187830</t>
  </si>
  <si>
    <t>lišta zaklapávací-krycí 60/15 mm</t>
  </si>
  <si>
    <t>1512533952</t>
  </si>
  <si>
    <t>34,4*1,1 'Přepočtené koeficientem množství</t>
  </si>
  <si>
    <t>130</t>
  </si>
  <si>
    <t>775429124</t>
  </si>
  <si>
    <t>Montáž lišty přechodové (vyrovnávací) zaklapnuté</t>
  </si>
  <si>
    <t>1289987348</t>
  </si>
  <si>
    <t>0,8*2</t>
  </si>
  <si>
    <t>131</t>
  </si>
  <si>
    <t>553431150</t>
  </si>
  <si>
    <t>hliníkový přechodový profil narážecí 30 mm dub, buk, javor, třešeň</t>
  </si>
  <si>
    <t>-984351015</t>
  </si>
  <si>
    <t>132</t>
  </si>
  <si>
    <t>7755411PC</t>
  </si>
  <si>
    <t>-1305305880</t>
  </si>
  <si>
    <t>"1.NP-113,114,115"7,12+21,84+1,3</t>
  </si>
  <si>
    <t>133</t>
  </si>
  <si>
    <t>998775201</t>
  </si>
  <si>
    <t>Přesun hmot pro podlahy skládané stanovený procentní sazbou (%) z ceny vodorovná dopravní vzdálenost do 50 m v objektech výšky do 6 m</t>
  </si>
  <si>
    <t>1548307699</t>
  </si>
  <si>
    <t>776</t>
  </si>
  <si>
    <t>Podlahy povlakové</t>
  </si>
  <si>
    <t>134</t>
  </si>
  <si>
    <t>776111311</t>
  </si>
  <si>
    <t>Příprava podkladu vysátí podlah</t>
  </si>
  <si>
    <t>1172412782</t>
  </si>
  <si>
    <t>135</t>
  </si>
  <si>
    <t>998776201</t>
  </si>
  <si>
    <t>Přesun hmot pro podlahy povlakové stanovený procentní sazbou (%) z ceny vodorovná dopravní vzdálenost do 50 m v objektech výšky do 6 m</t>
  </si>
  <si>
    <t>-2068682575</t>
  </si>
  <si>
    <t>781</t>
  </si>
  <si>
    <t>Dokončovací práce - obklady</t>
  </si>
  <si>
    <t>136</t>
  </si>
  <si>
    <t>781474115</t>
  </si>
  <si>
    <t>Montáž obkladů vnitřních stěn z dlaždic keramických lepených flexibilním lepidlem režných nebo glazovaných hladkých přes 22 do 25 ks/m2</t>
  </si>
  <si>
    <t>-2103981246</t>
  </si>
  <si>
    <t>"112" (2,15+1,325)*2*2,4-0,7*1,97+0,715*0,965</t>
  </si>
  <si>
    <t xml:space="preserve">            (0,715+0,965)*2*0,2</t>
  </si>
  <si>
    <t>"113" (0,6+2,15+1,5)*0,6+1,4*0,2</t>
  </si>
  <si>
    <t>137</t>
  </si>
  <si>
    <t>597610000</t>
  </si>
  <si>
    <t>obkládačky keramické koupelnové (bílé i barevné) 25 x 33 x 0,7 cm I. j.</t>
  </si>
  <si>
    <t>1318969044</t>
  </si>
  <si>
    <t>19,493*1,1 'Přepočtené koeficientem množství</t>
  </si>
  <si>
    <t>138</t>
  </si>
  <si>
    <t>781479196</t>
  </si>
  <si>
    <t>Montáž obkladů vnitřních stěn z dlaždic keramických Příplatek k cenám za dvousložkový spárovací tmel</t>
  </si>
  <si>
    <t>833413748</t>
  </si>
  <si>
    <t>139</t>
  </si>
  <si>
    <t>781494111</t>
  </si>
  <si>
    <t>Ostatní prvky plastové profily ukončovací a dilatační lepené flexibilním lepidlem rohové</t>
  </si>
  <si>
    <t>-1319369178</t>
  </si>
  <si>
    <t>1,5+0,15+1,5+(0,715+0,965)*2</t>
  </si>
  <si>
    <t>140</t>
  </si>
  <si>
    <t>781495111</t>
  </si>
  <si>
    <t>Ostatní prvky ostatní práce penetrace podkladu</t>
  </si>
  <si>
    <t>1864322736</t>
  </si>
  <si>
    <t>141</t>
  </si>
  <si>
    <t>781495168</t>
  </si>
  <si>
    <t>Ostatní prvky izolace dilatační spáry [KERDI-flex] koutové</t>
  </si>
  <si>
    <t>-1515075589</t>
  </si>
  <si>
    <t>"112" (2,15+1,325)*2</t>
  </si>
  <si>
    <t>142</t>
  </si>
  <si>
    <t>998781201</t>
  </si>
  <si>
    <t>Přesun hmot pro obklady keramické stanovený procentní sazbou (%) z ceny vodorovná dopravní vzdálenost do 50 m v objektech výšky do 6 m</t>
  </si>
  <si>
    <t>-221289107</t>
  </si>
  <si>
    <t>783</t>
  </si>
  <si>
    <t>Dokončovací práce - nátěry</t>
  </si>
  <si>
    <t>143</t>
  </si>
  <si>
    <t>783301313</t>
  </si>
  <si>
    <t>Příprava podkladu zámečnických konstrukcí před provedením nátěru odmaštění odmašťovačem ředidlovým</t>
  </si>
  <si>
    <t>-1626412476</t>
  </si>
  <si>
    <t>(2*1,97+0,6)*0,2*1+(2*1,97+0,7)*0,2*1+(2*1,97+0,8)*0,2*3</t>
  </si>
  <si>
    <t>144</t>
  </si>
  <si>
    <t>783314101</t>
  </si>
  <si>
    <t>Základní nátěr zámečnických konstrukcí jednonásobný syntetický</t>
  </si>
  <si>
    <t>-1913234244</t>
  </si>
  <si>
    <t>145</t>
  </si>
  <si>
    <t>783317101</t>
  </si>
  <si>
    <t>Krycí nátěr (email) zámečnických konstrukcí jednonásobný syntetický standardní</t>
  </si>
  <si>
    <t>125979796</t>
  </si>
  <si>
    <t>4,680*2</t>
  </si>
  <si>
    <t>146</t>
  </si>
  <si>
    <t>783322101</t>
  </si>
  <si>
    <t>Tmelení zámečnických konstrukcí včetně přebroušení tmelených míst, tmelem disperzním akrylátovým nebo latexovým</t>
  </si>
  <si>
    <t>1613061672</t>
  </si>
  <si>
    <t>784</t>
  </si>
  <si>
    <t>Dokončovací práce - malby a tapety</t>
  </si>
  <si>
    <t>147</t>
  </si>
  <si>
    <t>784181101</t>
  </si>
  <si>
    <t>Penetrace podkladu jednonásobná základní akrylátová v místnostech výšky do 3,80 m</t>
  </si>
  <si>
    <t>332789323</t>
  </si>
  <si>
    <t>"stropy"39,43+23,14</t>
  </si>
  <si>
    <t>"stropy SDK"17,76</t>
  </si>
  <si>
    <t>"stěny"</t>
  </si>
  <si>
    <t xml:space="preserve">"1.NP" </t>
  </si>
  <si>
    <t>(1,5+3,555)*2*2,55+(1,4+2,0)*2*2,55+(2,9+3,55)*2*2,55</t>
  </si>
  <si>
    <t>(6,0+3,64)*2*2,55+(0,925+2,0)*2*2,55</t>
  </si>
  <si>
    <t>"2.NP"</t>
  </si>
  <si>
    <t>(3,9+1,7)*2*2,55+(2,1+3,6)*2*2,55*2+(3,9+3,7)*2*2,55</t>
  </si>
  <si>
    <t>148</t>
  </si>
  <si>
    <t>784211101</t>
  </si>
  <si>
    <t>Malby z malířských směsí otěruvzdorných za mokra dvojnásobné, bílé za mokra otěruvzdorné výborně v místnostech výšky do 3,80 m</t>
  </si>
  <si>
    <t>1887244564</t>
  </si>
  <si>
    <t>786</t>
  </si>
  <si>
    <t>Dokončovací práce - čalounické úpravy</t>
  </si>
  <si>
    <t>149</t>
  </si>
  <si>
    <t>7866241PC</t>
  </si>
  <si>
    <t>307282427</t>
  </si>
  <si>
    <t>"01,02,04,05,06,07"</t>
  </si>
  <si>
    <t>3,0*2,315</t>
  </si>
  <si>
    <t>150</t>
  </si>
  <si>
    <t>998786201</t>
  </si>
  <si>
    <t>Přesun hmot pro čalounické úpravy stanovený procentní sazbou (%) z ceny vodorovná dopravní vzdálenost do 50 m v objektech výšky do 6 m</t>
  </si>
  <si>
    <t>270583303</t>
  </si>
  <si>
    <t>VRN</t>
  </si>
  <si>
    <t>Vedlejší rozpočtové náklady</t>
  </si>
  <si>
    <t>VRN1</t>
  </si>
  <si>
    <t>Průzkumné, geodetické a projektové práce</t>
  </si>
  <si>
    <t>151</t>
  </si>
  <si>
    <t>013254000</t>
  </si>
  <si>
    <t>Průzkumné, geodetické a projektové práce projektové práce dokumentace stavby (výkresová a textová) skutečného provedení stavby</t>
  </si>
  <si>
    <t>…soubor</t>
  </si>
  <si>
    <t>1024</t>
  </si>
  <si>
    <t>-608617959</t>
  </si>
  <si>
    <t>VRN3</t>
  </si>
  <si>
    <t>Zařízení staveniště</t>
  </si>
  <si>
    <t>152</t>
  </si>
  <si>
    <t>032103000</t>
  </si>
  <si>
    <t>Zařízení staveniště vybavení staveniště náklady na stavební buňky</t>
  </si>
  <si>
    <t>soubor</t>
  </si>
  <si>
    <t>-953249786</t>
  </si>
  <si>
    <t>153</t>
  </si>
  <si>
    <t>034203000</t>
  </si>
  <si>
    <t>Zařízení staveniště zabezpečení staveniště oplocení staveniště</t>
  </si>
  <si>
    <t>1025501073</t>
  </si>
  <si>
    <t>154</t>
  </si>
  <si>
    <t>039103000</t>
  </si>
  <si>
    <t>Zařízení staveniště zrušení zařízení staveniště rozebrání, bourání a odvoz</t>
  </si>
  <si>
    <t>-1523220407</t>
  </si>
  <si>
    <t>VRN4</t>
  </si>
  <si>
    <t>Inženýrská činnost</t>
  </si>
  <si>
    <t>155</t>
  </si>
  <si>
    <t>043194000</t>
  </si>
  <si>
    <t>Inženýrská činnost zkoušky a ostatní měření zkoušky ostatní zkoušky</t>
  </si>
  <si>
    <t>954158128</t>
  </si>
  <si>
    <t>DOMOV U BIŘIČKY HRADEC KRÁLOVÉ, PANELOVÝ DVOJDOMEK - ZMĚNA V UŽÍVÁNÍ STAVBY, p.č.st.243/2</t>
  </si>
  <si>
    <t>Investor: Domov u Biřičky Hradec Králové</t>
  </si>
  <si>
    <t>D.1.4.f) - PLYNOVÁ ZAŘÍZENÍ</t>
  </si>
  <si>
    <t>P.Č.</t>
  </si>
  <si>
    <t>Množství celkem</t>
  </si>
  <si>
    <t>Cena jednotková</t>
  </si>
  <si>
    <t>Cena celkem</t>
  </si>
  <si>
    <t>Ostatní konstrukce a práce-bourání</t>
  </si>
  <si>
    <t>Bourací práce a zednické přípomoci zajistí stavba dle požadavku profese</t>
  </si>
  <si>
    <t>kpl</t>
  </si>
  <si>
    <t>HSV Celkem</t>
  </si>
  <si>
    <t>Domovní plynovod</t>
  </si>
  <si>
    <t>D+M Potrubí Cu 28</t>
  </si>
  <si>
    <t>Napojení na stávající rozvod</t>
  </si>
  <si>
    <t>Vypuštění systému, napuštění a odvzdušnění</t>
  </si>
  <si>
    <t>Demontáž plynoměru INNOGY, zpětná montáž + plomba</t>
  </si>
  <si>
    <t>Nátěr potrubí (označení dle ČSN)</t>
  </si>
  <si>
    <t>D+M Chránička do DN50</t>
  </si>
  <si>
    <t>Konzole</t>
  </si>
  <si>
    <t>D+M Kohout kulový přímý do G3/4" vč. klíče a hadice</t>
  </si>
  <si>
    <t xml:space="preserve">Uvedení plynového spotřebiče do provozu </t>
  </si>
  <si>
    <t xml:space="preserve">Revize a tlaková zkouška </t>
  </si>
  <si>
    <t>Mřížka do podhledu 100x100</t>
  </si>
  <si>
    <t>Přesun hmot v objektech v do 12 m</t>
  </si>
  <si>
    <t>PSV Celkem</t>
  </si>
  <si>
    <t>Celkem bez DPH</t>
  </si>
  <si>
    <t>NEDÍLNOU SOUČÁSTÍ ROZPOČTU A VÝKAZU VÝMĚR JE PROJEKTOVÁ DOKUMENTACE !!!</t>
  </si>
  <si>
    <t>D.1.4.a) - ZAŘÍZENÍ PRO VYTÁPĚNÍ STAVEB</t>
  </si>
  <si>
    <t>Demontáž a likvidace stávajícího rozvodu vytápění</t>
  </si>
  <si>
    <t>Ústřední vytápění - technická místnost</t>
  </si>
  <si>
    <t>Topná zkouška</t>
  </si>
  <si>
    <t>Revize stávajícího turbo kotle a odkouření</t>
  </si>
  <si>
    <t>Přesun hmot pro technické místnosti v objektech v do 12 m</t>
  </si>
  <si>
    <t>Ústřední vytápění - potrubí</t>
  </si>
  <si>
    <t>Potrubí měděné polotvrdé spojované pájením D 15x1 + izolace tl.20mm</t>
  </si>
  <si>
    <t>Potrubí měděné polotvrdé spojované pájením D 18x1 + izolace tl.20mm</t>
  </si>
  <si>
    <t>Potrubí měděné polotvrdé spojované pájením D 22x1 + izolace tl.20mm</t>
  </si>
  <si>
    <t>Potrubí měděné polotvrdé spojované pájením D 28x1 + izolace tl.20mm</t>
  </si>
  <si>
    <t xml:space="preserve">Zkouška těsnosti potrubí </t>
  </si>
  <si>
    <t>Přesun hmot pro rozvody potrubí v objektech v do 12 m</t>
  </si>
  <si>
    <t>Ústřední vytápění - armatury</t>
  </si>
  <si>
    <t>Montáž armatury závitové s dvěma závity G 1/2</t>
  </si>
  <si>
    <t>Termostatická hlavice</t>
  </si>
  <si>
    <t>Vekolux rohový vč. plastové bílé krytky</t>
  </si>
  <si>
    <t xml:space="preserve">Svěrné šroubení </t>
  </si>
  <si>
    <t xml:space="preserve">Ventil term.1/2  rohový (přímý) </t>
  </si>
  <si>
    <t>Rohové r šroubení DN  15</t>
  </si>
  <si>
    <t xml:space="preserve">D+M AOV ventil </t>
  </si>
  <si>
    <t>D+M Vypouštěcí ventil DN15</t>
  </si>
  <si>
    <t>D+M KK25</t>
  </si>
  <si>
    <t>D+M F25</t>
  </si>
  <si>
    <t>D+M ZV25</t>
  </si>
  <si>
    <t>Přesun hmot pro armatury v objektech v do 12 m</t>
  </si>
  <si>
    <t>Ústřední vytápění - otopná tělesa</t>
  </si>
  <si>
    <t>Montáž otopných těles panelových / žebříkových</t>
  </si>
  <si>
    <t>22-060040-60-VK</t>
  </si>
  <si>
    <t>22-060060-60-VK</t>
  </si>
  <si>
    <t>22-060080-60-VK</t>
  </si>
  <si>
    <t>22-060100-60-VK</t>
  </si>
  <si>
    <t>KRC 1500.0450</t>
  </si>
  <si>
    <t>Nožičky pro deskové OT</t>
  </si>
  <si>
    <t>pár</t>
  </si>
  <si>
    <t>Přesun hmot pro otopná tělesa v objektech v do 12 m</t>
  </si>
  <si>
    <t>D.1.4.c) - ZAŘÍZENÍ VZDUCHOTECHNIKY</t>
  </si>
  <si>
    <t>Nucené větrání</t>
  </si>
  <si>
    <t>Potrubí VZT plastové 100 (do zdi)</t>
  </si>
  <si>
    <t>Potrubí VZT plastové 125 (do zdi)</t>
  </si>
  <si>
    <t>Zpětná klapka 100</t>
  </si>
  <si>
    <t>Zpětná klapka 125</t>
  </si>
  <si>
    <t>Mřížka protidešťová 125x125</t>
  </si>
  <si>
    <t>Mřížka protidešťová 150x150</t>
  </si>
  <si>
    <t>Nosný materiál</t>
  </si>
  <si>
    <t>Digestoř komínová, nerezová s uhlíkovými filtry, šířka 600mm, výkon 500m3/h vč. osvětlení</t>
  </si>
  <si>
    <t>Nástěnný ventilátor 100m3/h, 100Pa, zpětná klapka, ložiska, doběh</t>
  </si>
  <si>
    <t>Montáž rozvodů VZT</t>
  </si>
  <si>
    <t>Zaregulování VZT</t>
  </si>
  <si>
    <t>,</t>
  </si>
  <si>
    <t>D.1.4.e) - ZAŘÍZENÍ ZDRAVOTNĚ TECHNICKÝCH INSTALACÍ</t>
  </si>
  <si>
    <t>Zdravotechnika - vnitřní kanalizace</t>
  </si>
  <si>
    <t>Potrubí kanalizační z PP hrdlové odpadní DN 40, 50</t>
  </si>
  <si>
    <t>Potrubí kanalizační z PP hrdlové odpadní DN 75</t>
  </si>
  <si>
    <t>Potrubí kanalizační z PP hrdlové odpadní DN 75 zvukoizolační</t>
  </si>
  <si>
    <t>Potrubí kanalizační z PP hrdlové odpadní DN 100</t>
  </si>
  <si>
    <t>Potrubí kanalizační z PP hrdlové odpadní DN 100 zvukoizolační</t>
  </si>
  <si>
    <t>Potrubí kanalizační z PVC hrdlové ležaté DN 125 systém KG</t>
  </si>
  <si>
    <t>Vyvedení a upevnění odpadních výpustek DN 50</t>
  </si>
  <si>
    <t>Vyvedení a upevnění odpadních výpustek DN 75</t>
  </si>
  <si>
    <t>Vyvedení a upevnění odpadních výpustek DN 100</t>
  </si>
  <si>
    <t>Čistící kus 110 + dvířka plastová</t>
  </si>
  <si>
    <t>Zápachová uzávěrka - pro úkap pojistného ventilu HL21</t>
  </si>
  <si>
    <t>Zápachová uzávěrka - přivětrávací HL900N</t>
  </si>
  <si>
    <t xml:space="preserve">Zápachová uzávěrka - HL405 </t>
  </si>
  <si>
    <t xml:space="preserve">Zkouška těsnosti potrubí kanalizace vodou </t>
  </si>
  <si>
    <t>Přesun hmot pro vnitřní kanalizace v objektech v do 12 m</t>
  </si>
  <si>
    <t>Zdravotechnika - vnitřní vodovod</t>
  </si>
  <si>
    <t>Rozvody vody z plastů svařované polyfuzně do D 20 mm PN16</t>
  </si>
  <si>
    <t>Rozvody vody z plastů svařované polyfuzně do D 25 mm PN16</t>
  </si>
  <si>
    <t>Rozvody vody z plastů svařované polyfuzně do D 32 mm PN16</t>
  </si>
  <si>
    <t>Ochrana vodovodních trubek izolačními trubicemi (studená tl. 10 mm, TV a cirkulace tl. dle d potrubí)</t>
  </si>
  <si>
    <t>D+M VK15</t>
  </si>
  <si>
    <t>D+M PV25, 6bar</t>
  </si>
  <si>
    <t>Vyvední výpustku</t>
  </si>
  <si>
    <t>Ventil rohový RV15 s hadičkou</t>
  </si>
  <si>
    <t>Nástěnka závitová K 247 pro baterii G 1/2 s jedním závitem</t>
  </si>
  <si>
    <t>Nástěnka závitová K 247 pro ventil G 1/2 s jedním závitem</t>
  </si>
  <si>
    <t xml:space="preserve">Zkouška těsnosti vodovodního potrubí </t>
  </si>
  <si>
    <t xml:space="preserve">Proplach a dezinfekce vodovodního potrubí </t>
  </si>
  <si>
    <t>Přesun hmot pro vnitřní vodovod v objektech v do 12 m</t>
  </si>
  <si>
    <t>Zdravotechnika - zařizovací předměty</t>
  </si>
  <si>
    <t>D+M Klozet keramický závěsný vč. sedátka, předstěnové instalace, zvukoizolační souprava, tlačítko</t>
  </si>
  <si>
    <t>D+M Umyvadlo keramické připevněné na stěnu šrouby bílé se sloupem na sifon</t>
  </si>
  <si>
    <t>D+M Baterie umyvadlové stojánkové klasické bez výpusti</t>
  </si>
  <si>
    <t>D+M Zápachová uzávěrka plastová vč. zátky umývadla</t>
  </si>
  <si>
    <t>D+M Vana 1700x700, sifon, boční díl</t>
  </si>
  <si>
    <t>D+M Baterie vanová, kombinovaná, nástěnná páková s hadicí, sprchovou růžicí</t>
  </si>
  <si>
    <t>Přesun hmot pro zařizovací předměty v objektech v do 12 m</t>
  </si>
  <si>
    <t>D.1.4.g) - ELEKTRO - VV</t>
  </si>
  <si>
    <t>počet</t>
  </si>
  <si>
    <t>Kč</t>
  </si>
  <si>
    <t>Souhrn</t>
  </si>
  <si>
    <t>Montáž</t>
  </si>
  <si>
    <t xml:space="preserve">Souhrn </t>
  </si>
  <si>
    <t>jednotka</t>
  </si>
  <si>
    <t>jednotek</t>
  </si>
  <si>
    <t>za jednotku</t>
  </si>
  <si>
    <t>materiál</t>
  </si>
  <si>
    <t>montáž</t>
  </si>
  <si>
    <t>celek</t>
  </si>
  <si>
    <t>Výkaz výměr</t>
  </si>
  <si>
    <t>Oprava PD dle skutečnosti</t>
  </si>
  <si>
    <t>set</t>
  </si>
  <si>
    <t>Doprava, cestovní náklady, inženýring</t>
  </si>
  <si>
    <t>Zřízení staveniště</t>
  </si>
  <si>
    <t>Nepředvidatelné práce a rozpočtová rezerva</t>
  </si>
  <si>
    <t>Revize s protokolem</t>
  </si>
  <si>
    <t>Uložení odpadů dle vyhlášky</t>
  </si>
  <si>
    <t>Dodávky</t>
  </si>
  <si>
    <t>Rozvaděč nástěnný RE</t>
  </si>
  <si>
    <t>ks</t>
  </si>
  <si>
    <t>Rozvaděč nástěnný RB</t>
  </si>
  <si>
    <t>Demontáže, ostatní montáže</t>
  </si>
  <si>
    <t>Demontáž stávajícího rozvodu elektro</t>
  </si>
  <si>
    <t>Instalace RB</t>
  </si>
  <si>
    <t>Instalace RE</t>
  </si>
  <si>
    <t>Sádra stavební- pytel 30 kg</t>
  </si>
  <si>
    <t>Průchod zdí do 300 mm</t>
  </si>
  <si>
    <t>Ukončení vodičů do 6mm2 v rozvaděči</t>
  </si>
  <si>
    <t>Montáž svazku vodičů pod SDK</t>
  </si>
  <si>
    <t>Zhotovení drážky do 3 vodičů- panel</t>
  </si>
  <si>
    <t>Elektromateriál</t>
  </si>
  <si>
    <t>Hmoždinky včetně vrutů HM8</t>
  </si>
  <si>
    <t>Krabice odbočná pod omítku (SDK) KO97</t>
  </si>
  <si>
    <t>Světlo přisazené, IP40, se zdrojem do 2x 60 W</t>
  </si>
  <si>
    <t>Světlo přisazené, IP40, se zdrojem do 1x 60 W</t>
  </si>
  <si>
    <t>Svorkovnice nástěnná pro světelný vývod 3x 2,5</t>
  </si>
  <si>
    <t>Svorky bezšroubové- různé</t>
  </si>
  <si>
    <t>Spínač pod omítku řazení 7</t>
  </si>
  <si>
    <t>Spínač pod omítku řazení 6</t>
  </si>
  <si>
    <t>Spínač pod omítku řazení 5</t>
  </si>
  <si>
    <t>Spínač pod omítku řazení 1</t>
  </si>
  <si>
    <t>Zásuvka 230V,16A,2P+PE pod omítku</t>
  </si>
  <si>
    <t>Zásuvka 2x 230V,16A,2P+PE pod omítku</t>
  </si>
  <si>
    <t>Krabice přístrojová</t>
  </si>
  <si>
    <t>Krabice přístrojová do SDK</t>
  </si>
  <si>
    <t>Kabel CYKYLo-J3x1,5</t>
  </si>
  <si>
    <t>Kabel CYKYLo-J3x2,5</t>
  </si>
  <si>
    <t>souhrn mat.</t>
  </si>
  <si>
    <t>souhrn mont.</t>
  </si>
  <si>
    <t>souhrn celek</t>
  </si>
  <si>
    <t>SOUHRN:</t>
  </si>
  <si>
    <t xml:space="preserve">Podružný materiál v % : </t>
  </si>
  <si>
    <t>MATERIÁL + MONTÁŽE BEZ DPH</t>
  </si>
  <si>
    <t>CELEK</t>
  </si>
  <si>
    <t>„ Pokud je uveden konkrétní dodavatel nebo výrobek, zadavatel výslovně umožňuje nabídnout rovnocenné řešení!</t>
  </si>
  <si>
    <t>D+M ocelového zábradlí z ocel. tenkostěn. profilů v=1.0m vč. povrchové úpravy</t>
  </si>
  <si>
    <t>D+M balkonových dveří plast. ,izol. dvojsklo, kování Al. práh inter. barva bílá exter. hnědá</t>
  </si>
  <si>
    <t>D+M oken plast. izol. dvojsklo, inter. barva bílá exter. barva hnědá vč. kování</t>
  </si>
  <si>
    <t>D+M dřevěné stupnice a podstupnice tl. 30mm vč. povrchové úpravy lakované tvrdým lakem</t>
  </si>
  <si>
    <t>D+M madel schodišťových dřevených nebo verzalitových průběžných</t>
  </si>
  <si>
    <t>DOMOV U BIŘIČKY HRADEC KRÁLOVÉ, PANELOVÝ DVOJDOMEK - LEVÁ SEKCE</t>
  </si>
  <si>
    <t>D+M dveří vchodových plastových zaskl. izol. dvojsklem bezp. kování  inter. barva bílá exter. hnědá Al práh</t>
  </si>
  <si>
    <t>D+M lamelové žaluzie vnitřní do oken zdvojených plastových otevíravých, sklápěcích a vyklápěcích</t>
  </si>
  <si>
    <t>D+M podlah plovoucích z lamel dýhovaných a laminovaných lepených v drážce š dílce do 200 mm,zatížení pro bytové prostory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</si>
</sst>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0"/>
    <numFmt numFmtId="165" formatCode="#,##0.000"/>
    <numFmt numFmtId="166" formatCode="#"/>
    <numFmt numFmtId="167" formatCode="####;\-####"/>
    <numFmt numFmtId="168" formatCode="#,##0.00;\-#,##0.00"/>
    <numFmt numFmtId="169" formatCode="#,##0.000;\-#,##0.000"/>
    <numFmt numFmtId="170" formatCode="0.0"/>
    <numFmt numFmtId="171" formatCode="#,##0.00;[Red]#,##0.00"/>
    <numFmt numFmtId="172" formatCode="0.00;[Red]0.00"/>
  </numFmts>
  <fonts count="5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14"/>
      <name val="Arial CE"/>
      <family val="2"/>
    </font>
    <font>
      <b/>
      <sz val="9"/>
      <color indexed="1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7"/>
      <color indexed="10"/>
      <name val="Arial CE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sz val="7"/>
      <color rgb="FFFF0000"/>
      <name val="Arial"/>
      <family val="2"/>
    </font>
    <font>
      <b/>
      <u val="single"/>
      <sz val="8"/>
      <color indexed="10"/>
      <name val="Arial CE"/>
      <family val="2"/>
    </font>
    <font>
      <b/>
      <sz val="7"/>
      <color indexed="10"/>
      <name val="Arial CE"/>
      <family val="2"/>
    </font>
    <font>
      <b/>
      <sz val="8"/>
      <color indexed="12"/>
      <name val="Arial"/>
      <family val="2"/>
    </font>
    <font>
      <sz val="7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name val="Arial CE"/>
      <family val="2"/>
    </font>
    <font>
      <u val="single"/>
      <sz val="14"/>
      <name val="Arial CE"/>
      <family val="2"/>
    </font>
    <font>
      <b/>
      <u val="single"/>
      <sz val="9"/>
      <color indexed="57"/>
      <name val="Arial CE"/>
      <family val="2"/>
    </font>
    <font>
      <sz val="9"/>
      <color indexed="10"/>
      <name val="Arial CE"/>
      <family val="2"/>
    </font>
    <font>
      <sz val="9"/>
      <color indexed="8"/>
      <name val="Arial CE"/>
      <family val="2"/>
    </font>
    <font>
      <sz val="12"/>
      <name val="Arial CE"/>
      <family val="2"/>
    </font>
    <font>
      <sz val="9"/>
      <color theme="6" tint="-0.4999699890613556"/>
      <name val="Arial CE"/>
      <family val="2"/>
    </font>
    <font>
      <b/>
      <sz val="9"/>
      <name val="Arial CE"/>
      <family val="2"/>
    </font>
    <font>
      <b/>
      <u val="single"/>
      <sz val="9"/>
      <color indexed="10"/>
      <name val="Arial CE"/>
      <family val="2"/>
    </font>
    <font>
      <b/>
      <sz val="9"/>
      <color theme="6" tint="-0.24997000396251678"/>
      <name val="Arial CE"/>
      <family val="2"/>
    </font>
    <font>
      <b/>
      <sz val="9"/>
      <color indexed="10"/>
      <name val="Arial CE"/>
      <family val="2"/>
    </font>
    <font>
      <b/>
      <sz val="8"/>
      <color rgb="FFFF0000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14" fillId="2" borderId="8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4" fontId="12" fillId="0" borderId="0" xfId="0" applyNumberFormat="1" applyFont="1" applyAlignment="1" applyProtection="1">
      <alignment/>
      <protection/>
    </xf>
    <xf numFmtId="164" fontId="15" fillId="0" borderId="11" xfId="0" applyNumberFormat="1" applyFont="1" applyBorder="1" applyAlignment="1" applyProtection="1">
      <alignment/>
      <protection/>
    </xf>
    <xf numFmtId="164" fontId="15" fillId="0" borderId="13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165" fontId="0" fillId="0" borderId="15" xfId="0" applyNumberFormat="1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164" fontId="2" fillId="0" borderId="6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0" borderId="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165" fontId="7" fillId="0" borderId="0" xfId="0" applyNumberFormat="1" applyFont="1" applyBorder="1" applyAlignment="1" applyProtection="1">
      <alignment vertical="center"/>
      <protection/>
    </xf>
    <xf numFmtId="0" fontId="7" fillId="0" borderId="1" xfId="0" applyFont="1" applyBorder="1" applyAlignment="1">
      <alignment vertical="center"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165" fontId="7" fillId="0" borderId="0" xfId="0" applyNumberFormat="1" applyFont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165" fontId="8" fillId="0" borderId="0" xfId="0" applyNumberFormat="1" applyFont="1" applyBorder="1" applyAlignment="1" applyProtection="1">
      <alignment vertical="center"/>
      <protection/>
    </xf>
    <xf numFmtId="0" fontId="8" fillId="0" borderId="1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6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18" fillId="0" borderId="15" xfId="0" applyFont="1" applyBorder="1" applyAlignment="1" applyProtection="1">
      <alignment horizontal="center" vertical="center"/>
      <protection/>
    </xf>
    <xf numFmtId="49" fontId="18" fillId="0" borderId="15" xfId="0" applyNumberFormat="1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165" fontId="18" fillId="0" borderId="15" xfId="0" applyNumberFormat="1" applyFont="1" applyBorder="1" applyAlignment="1" applyProtection="1">
      <alignment vertical="center"/>
      <protection/>
    </xf>
    <xf numFmtId="0" fontId="18" fillId="0" borderId="1" xfId="0" applyFont="1" applyBorder="1" applyAlignment="1">
      <alignment vertical="center"/>
    </xf>
    <xf numFmtId="0" fontId="18" fillId="0" borderId="15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/>
    </xf>
    <xf numFmtId="164" fontId="2" fillId="0" borderId="12" xfId="0" applyNumberFormat="1" applyFont="1" applyBorder="1" applyAlignment="1" applyProtection="1">
      <alignment vertical="center"/>
      <protection/>
    </xf>
    <xf numFmtId="164" fontId="2" fillId="0" borderId="16" xfId="0" applyNumberFormat="1" applyFont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ill="1" applyBorder="1"/>
    <xf numFmtId="0" fontId="22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3" fillId="0" borderId="0" xfId="0" applyFont="1" applyFill="1" applyBorder="1"/>
    <xf numFmtId="0" fontId="23" fillId="0" borderId="0" xfId="0" applyFont="1"/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167" fontId="22" fillId="0" borderId="19" xfId="0" applyNumberFormat="1" applyFont="1" applyFill="1" applyBorder="1" applyAlignment="1" applyProtection="1">
      <alignment horizontal="center" vertical="center"/>
      <protection/>
    </xf>
    <xf numFmtId="167" fontId="22" fillId="0" borderId="20" xfId="0" applyNumberFormat="1" applyFont="1" applyFill="1" applyBorder="1" applyAlignment="1" applyProtection="1">
      <alignment horizontal="center" vertical="center"/>
      <protection/>
    </xf>
    <xf numFmtId="166" fontId="24" fillId="0" borderId="0" xfId="0" applyNumberFormat="1" applyFont="1" applyFill="1" applyBorder="1" applyAlignment="1" applyProtection="1">
      <alignment horizontal="center" vertical="center"/>
      <protection/>
    </xf>
    <xf numFmtId="166" fontId="25" fillId="0" borderId="0" xfId="0" applyNumberFormat="1" applyFont="1" applyFill="1" applyBorder="1" applyAlignment="1" applyProtection="1">
      <alignment horizontal="left" wrapText="1"/>
      <protection/>
    </xf>
    <xf numFmtId="166" fontId="25" fillId="0" borderId="0" xfId="0" applyNumberFormat="1" applyFont="1" applyFill="1" applyBorder="1" applyAlignment="1" applyProtection="1">
      <alignment horizontal="center"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4" fontId="25" fillId="0" borderId="0" xfId="0" applyNumberFormat="1" applyFont="1" applyFill="1" applyBorder="1" applyAlignment="1" applyProtection="1">
      <alignment horizontal="right"/>
      <protection/>
    </xf>
    <xf numFmtId="166" fontId="26" fillId="0" borderId="0" xfId="0" applyNumberFormat="1" applyFont="1" applyFill="1" applyBorder="1" applyAlignment="1" applyProtection="1">
      <alignment horizontal="left" wrapText="1"/>
      <protection/>
    </xf>
    <xf numFmtId="166" fontId="26" fillId="0" borderId="0" xfId="0" applyNumberFormat="1" applyFont="1" applyFill="1" applyBorder="1" applyAlignment="1" applyProtection="1">
      <alignment horizontal="center"/>
      <protection/>
    </xf>
    <xf numFmtId="165" fontId="26" fillId="0" borderId="0" xfId="0" applyNumberFormat="1" applyFont="1" applyFill="1" applyBorder="1" applyAlignment="1" applyProtection="1">
      <alignment horizontal="right"/>
      <protection/>
    </xf>
    <xf numFmtId="4" fontId="26" fillId="0" borderId="0" xfId="0" applyNumberFormat="1" applyFont="1" applyFill="1" applyBorder="1" applyAlignment="1" applyProtection="1">
      <alignment horizontal="right"/>
      <protection/>
    </xf>
    <xf numFmtId="166" fontId="24" fillId="0" borderId="0" xfId="0" applyNumberFormat="1" applyFont="1" applyFill="1" applyBorder="1" applyAlignment="1" applyProtection="1">
      <alignment horizontal="left" vertical="center" wrapText="1"/>
      <protection/>
    </xf>
    <xf numFmtId="165" fontId="27" fillId="0" borderId="0" xfId="0" applyNumberFormat="1" applyFont="1" applyFill="1" applyBorder="1" applyAlignment="1" applyProtection="1">
      <alignment horizontal="right" vertical="center"/>
      <protection/>
    </xf>
    <xf numFmtId="166" fontId="26" fillId="0" borderId="0" xfId="0" applyNumberFormat="1" applyFont="1" applyFill="1" applyBorder="1" applyAlignment="1" applyProtection="1">
      <alignment horizontal="left" vertical="center" wrapText="1"/>
      <protection/>
    </xf>
    <xf numFmtId="166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center" vertical="center"/>
      <protection/>
    </xf>
    <xf numFmtId="169" fontId="30" fillId="0" borderId="0" xfId="0" applyNumberFormat="1" applyFont="1" applyAlignment="1" applyProtection="1">
      <alignment horizontal="right" vertical="center"/>
      <protection/>
    </xf>
    <xf numFmtId="166" fontId="31" fillId="0" borderId="0" xfId="0" applyNumberFormat="1" applyFont="1" applyFill="1" applyBorder="1" applyAlignment="1" applyProtection="1">
      <alignment horizontal="left" wrapText="1"/>
      <protection/>
    </xf>
    <xf numFmtId="166" fontId="31" fillId="0" borderId="0" xfId="0" applyNumberFormat="1" applyFont="1" applyFill="1" applyBorder="1" applyAlignment="1" applyProtection="1">
      <alignment horizontal="center"/>
      <protection/>
    </xf>
    <xf numFmtId="165" fontId="3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/>
    <xf numFmtId="0" fontId="22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>
      <alignment horizontal="center"/>
    </xf>
    <xf numFmtId="165" fontId="32" fillId="0" borderId="0" xfId="0" applyNumberFormat="1" applyFont="1" applyFill="1" applyBorder="1" applyAlignment="1" applyProtection="1">
      <alignment horizontal="right" vertical="center"/>
      <protection/>
    </xf>
    <xf numFmtId="165" fontId="32" fillId="0" borderId="0" xfId="0" applyNumberFormat="1" applyFont="1" applyFill="1" applyBorder="1" applyAlignment="1" applyProtection="1">
      <alignment horizontal="right"/>
      <protection/>
    </xf>
    <xf numFmtId="166" fontId="24" fillId="3" borderId="0" xfId="0" applyNumberFormat="1" applyFont="1" applyFill="1" applyBorder="1" applyAlignment="1" applyProtection="1">
      <alignment horizontal="left" vertical="center" wrapText="1"/>
      <protection/>
    </xf>
    <xf numFmtId="165" fontId="27" fillId="3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/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left" vertical="center"/>
      <protection/>
    </xf>
    <xf numFmtId="169" fontId="34" fillId="0" borderId="0" xfId="0" applyNumberFormat="1" applyFont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center" vertical="center"/>
      <protection/>
    </xf>
    <xf numFmtId="169" fontId="36" fillId="0" borderId="0" xfId="0" applyNumberFormat="1" applyFont="1" applyAlignment="1" applyProtection="1">
      <alignment horizontal="right" vertical="center"/>
      <protection/>
    </xf>
    <xf numFmtId="0" fontId="37" fillId="0" borderId="0" xfId="0" applyFont="1" applyAlignment="1" applyProtection="1">
      <alignment horizontal="left" vertical="center"/>
      <protection/>
    </xf>
    <xf numFmtId="170" fontId="23" fillId="0" borderId="0" xfId="0" applyNumberFormat="1" applyFont="1" applyAlignment="1">
      <alignment horizontal="center"/>
    </xf>
    <xf numFmtId="169" fontId="23" fillId="0" borderId="0" xfId="0" applyNumberFormat="1" applyFont="1" applyAlignment="1" applyProtection="1">
      <alignment horizontal="right" vertical="center"/>
      <protection/>
    </xf>
    <xf numFmtId="0" fontId="1" fillId="0" borderId="0" xfId="0" applyFont="1"/>
    <xf numFmtId="0" fontId="38" fillId="0" borderId="21" xfId="0" applyFont="1" applyBorder="1"/>
    <xf numFmtId="0" fontId="39" fillId="0" borderId="21" xfId="0" applyFont="1" applyBorder="1"/>
    <xf numFmtId="0" fontId="40" fillId="0" borderId="21" xfId="0" applyFont="1" applyBorder="1"/>
    <xf numFmtId="0" fontId="38" fillId="0" borderId="21" xfId="0" applyFont="1" applyBorder="1" applyAlignment="1">
      <alignment horizontal="center"/>
    </xf>
    <xf numFmtId="0" fontId="38" fillId="0" borderId="22" xfId="0" applyFont="1" applyBorder="1"/>
    <xf numFmtId="0" fontId="38" fillId="0" borderId="0" xfId="0" applyFont="1"/>
    <xf numFmtId="0" fontId="38" fillId="0" borderId="0" xfId="0" applyFont="1" applyBorder="1"/>
    <xf numFmtId="0" fontId="39" fillId="0" borderId="0" xfId="0" applyFont="1" applyBorder="1"/>
    <xf numFmtId="0" fontId="40" fillId="0" borderId="0" xfId="0" applyFont="1" applyBorder="1"/>
    <xf numFmtId="0" fontId="38" fillId="0" borderId="0" xfId="0" applyFont="1" applyBorder="1" applyAlignment="1">
      <alignment horizontal="center"/>
    </xf>
    <xf numFmtId="0" fontId="38" fillId="4" borderId="23" xfId="0" applyFont="1" applyFill="1" applyBorder="1"/>
    <xf numFmtId="0" fontId="38" fillId="4" borderId="24" xfId="0" applyFont="1" applyFill="1" applyBorder="1"/>
    <xf numFmtId="0" fontId="38" fillId="4" borderId="25" xfId="0" applyFont="1" applyFill="1" applyBorder="1" applyAlignment="1">
      <alignment horizontal="center"/>
    </xf>
    <xf numFmtId="0" fontId="38" fillId="4" borderId="26" xfId="0" applyFont="1" applyFill="1" applyBorder="1" applyAlignment="1">
      <alignment horizontal="center"/>
    </xf>
    <xf numFmtId="0" fontId="41" fillId="4" borderId="27" xfId="0" applyFont="1" applyFill="1" applyBorder="1" applyAlignment="1">
      <alignment horizontal="center"/>
    </xf>
    <xf numFmtId="0" fontId="42" fillId="4" borderId="27" xfId="0" applyFont="1" applyFill="1" applyBorder="1" applyAlignment="1">
      <alignment horizontal="center"/>
    </xf>
    <xf numFmtId="0" fontId="38" fillId="4" borderId="28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38" fillId="0" borderId="0" xfId="0" applyFont="1" applyAlignment="1" applyProtection="1">
      <alignment horizontal="center"/>
      <protection locked="0"/>
    </xf>
    <xf numFmtId="171" fontId="38" fillId="0" borderId="0" xfId="0" applyNumberFormat="1" applyFont="1" applyProtection="1">
      <protection locked="0"/>
    </xf>
    <xf numFmtId="171" fontId="38" fillId="0" borderId="0" xfId="0" applyNumberFormat="1" applyFont="1"/>
    <xf numFmtId="0" fontId="44" fillId="0" borderId="0" xfId="0" applyFont="1"/>
    <xf numFmtId="0" fontId="45" fillId="0" borderId="0" xfId="0" applyFont="1" applyBorder="1"/>
    <xf numFmtId="0" fontId="38" fillId="4" borderId="0" xfId="0" applyFont="1" applyFill="1" applyBorder="1"/>
    <xf numFmtId="0" fontId="38" fillId="4" borderId="0" xfId="0" applyFont="1" applyFill="1" applyBorder="1" applyAlignment="1">
      <alignment horizontal="center"/>
    </xf>
    <xf numFmtId="0" fontId="38" fillId="4" borderId="0" xfId="0" applyFont="1" applyFill="1" applyAlignment="1">
      <alignment horizontal="center"/>
    </xf>
    <xf numFmtId="0" fontId="45" fillId="4" borderId="0" xfId="0" applyFont="1" applyFill="1" applyBorder="1" applyAlignment="1">
      <alignment horizontal="right"/>
    </xf>
    <xf numFmtId="171" fontId="38" fillId="4" borderId="0" xfId="0" applyNumberFormat="1" applyFont="1" applyFill="1" applyBorder="1"/>
    <xf numFmtId="171" fontId="38" fillId="0" borderId="29" xfId="0" applyNumberFormat="1" applyFont="1" applyBorder="1"/>
    <xf numFmtId="0" fontId="38" fillId="4" borderId="30" xfId="0" applyFont="1" applyFill="1" applyBorder="1"/>
    <xf numFmtId="0" fontId="38" fillId="4" borderId="30" xfId="0" applyFont="1" applyFill="1" applyBorder="1" applyAlignment="1">
      <alignment horizontal="right"/>
    </xf>
    <xf numFmtId="172" fontId="38" fillId="0" borderId="30" xfId="0" applyNumberFormat="1" applyFont="1" applyBorder="1" applyAlignment="1" applyProtection="1">
      <alignment horizontal="center"/>
      <protection locked="0"/>
    </xf>
    <xf numFmtId="171" fontId="38" fillId="0" borderId="30" xfId="0" applyNumberFormat="1" applyFont="1" applyBorder="1"/>
    <xf numFmtId="0" fontId="38" fillId="0" borderId="31" xfId="0" applyFont="1" applyBorder="1"/>
    <xf numFmtId="0" fontId="40" fillId="0" borderId="31" xfId="0" applyFont="1" applyBorder="1" applyAlignment="1">
      <alignment horizontal="right"/>
    </xf>
    <xf numFmtId="0" fontId="38" fillId="4" borderId="31" xfId="0" applyFont="1" applyFill="1" applyBorder="1" applyAlignment="1">
      <alignment horizontal="center"/>
    </xf>
    <xf numFmtId="171" fontId="46" fillId="4" borderId="31" xfId="0" applyNumberFormat="1" applyFont="1" applyFill="1" applyBorder="1" applyAlignment="1">
      <alignment horizontal="center"/>
    </xf>
    <xf numFmtId="171" fontId="46" fillId="5" borderId="32" xfId="0" applyNumberFormat="1" applyFont="1" applyFill="1" applyBorder="1" applyAlignment="1">
      <alignment horizontal="right"/>
    </xf>
    <xf numFmtId="0" fontId="38" fillId="4" borderId="31" xfId="0" applyFont="1" applyFill="1" applyBorder="1"/>
    <xf numFmtId="171" fontId="46" fillId="5" borderId="32" xfId="0" applyNumberFormat="1" applyFont="1" applyFill="1" applyBorder="1"/>
    <xf numFmtId="171" fontId="45" fillId="0" borderId="33" xfId="0" applyNumberFormat="1" applyFont="1" applyBorder="1"/>
    <xf numFmtId="0" fontId="38" fillId="0" borderId="31" xfId="0" applyFont="1" applyBorder="1" applyAlignment="1">
      <alignment horizontal="right"/>
    </xf>
    <xf numFmtId="0" fontId="38" fillId="0" borderId="31" xfId="0" applyFont="1" applyBorder="1" applyAlignment="1">
      <alignment horizontal="center"/>
    </xf>
    <xf numFmtId="2" fontId="38" fillId="0" borderId="31" xfId="0" applyNumberFormat="1" applyFont="1" applyBorder="1"/>
    <xf numFmtId="0" fontId="45" fillId="6" borderId="31" xfId="0" applyFont="1" applyFill="1" applyBorder="1"/>
    <xf numFmtId="171" fontId="47" fillId="0" borderId="33" xfId="0" applyNumberFormat="1" applyFont="1" applyBorder="1"/>
    <xf numFmtId="0" fontId="48" fillId="0" borderId="0" xfId="0" applyFont="1" applyAlignment="1">
      <alignment horizontal="center"/>
    </xf>
    <xf numFmtId="0" fontId="6" fillId="7" borderId="0" xfId="0" applyFont="1" applyFill="1" applyAlignment="1" applyProtection="1">
      <alignment/>
      <protection/>
    </xf>
    <xf numFmtId="4" fontId="4" fillId="7" borderId="0" xfId="0" applyNumberFormat="1" applyFont="1" applyFill="1" applyAlignment="1" applyProtection="1">
      <alignment/>
      <protection/>
    </xf>
    <xf numFmtId="4" fontId="5" fillId="7" borderId="0" xfId="0" applyNumberFormat="1" applyFont="1" applyFill="1" applyBorder="1" applyAlignment="1" applyProtection="1">
      <alignment/>
      <protection/>
    </xf>
    <xf numFmtId="4" fontId="0" fillId="7" borderId="15" xfId="0" applyNumberFormat="1" applyFont="1" applyFill="1" applyBorder="1" applyAlignment="1" applyProtection="1">
      <alignment vertical="center"/>
      <protection/>
    </xf>
    <xf numFmtId="0" fontId="7" fillId="7" borderId="0" xfId="0" applyFont="1" applyFill="1" applyAlignment="1" applyProtection="1">
      <alignment vertical="center"/>
      <protection/>
    </xf>
    <xf numFmtId="0" fontId="8" fillId="7" borderId="0" xfId="0" applyFont="1" applyFill="1" applyAlignment="1" applyProtection="1">
      <alignment vertical="center"/>
      <protection/>
    </xf>
    <xf numFmtId="4" fontId="18" fillId="7" borderId="15" xfId="0" applyNumberFormat="1" applyFont="1" applyFill="1" applyBorder="1" applyAlignment="1" applyProtection="1">
      <alignment vertical="center"/>
      <protection/>
    </xf>
    <xf numFmtId="0" fontId="0" fillId="7" borderId="0" xfId="0" applyFont="1" applyFill="1" applyAlignment="1" applyProtection="1">
      <alignment vertical="center"/>
      <protection/>
    </xf>
    <xf numFmtId="0" fontId="9" fillId="7" borderId="0" xfId="0" applyFont="1" applyFill="1" applyAlignment="1" applyProtection="1">
      <alignment vertical="center"/>
      <protection/>
    </xf>
    <xf numFmtId="167" fontId="22" fillId="0" borderId="34" xfId="0" applyNumberFormat="1" applyFont="1" applyFill="1" applyBorder="1" applyAlignment="1" applyProtection="1">
      <alignment horizontal="center" vertical="center"/>
      <protection/>
    </xf>
    <xf numFmtId="4" fontId="25" fillId="7" borderId="29" xfId="0" applyNumberFormat="1" applyFont="1" applyFill="1" applyBorder="1" applyAlignment="1" applyProtection="1">
      <alignment horizontal="right"/>
      <protection/>
    </xf>
    <xf numFmtId="4" fontId="26" fillId="7" borderId="29" xfId="0" applyNumberFormat="1" applyFont="1" applyFill="1" applyBorder="1" applyAlignment="1" applyProtection="1">
      <alignment horizontal="right"/>
      <protection/>
    </xf>
    <xf numFmtId="4" fontId="24" fillId="7" borderId="29" xfId="0" applyNumberFormat="1" applyFont="1" applyFill="1" applyBorder="1" applyAlignment="1" applyProtection="1">
      <alignment horizontal="right" vertical="center"/>
      <protection/>
    </xf>
    <xf numFmtId="168" fontId="23" fillId="7" borderId="29" xfId="0" applyNumberFormat="1" applyFont="1" applyFill="1" applyBorder="1" applyAlignment="1" applyProtection="1">
      <alignment horizontal="right" vertical="center"/>
      <protection/>
    </xf>
    <xf numFmtId="4" fontId="26" fillId="7" borderId="29" xfId="0" applyNumberFormat="1" applyFont="1" applyFill="1" applyBorder="1" applyAlignment="1" applyProtection="1">
      <alignment horizontal="right" vertical="center"/>
      <protection/>
    </xf>
    <xf numFmtId="0" fontId="28" fillId="7" borderId="29" xfId="0" applyFont="1" applyFill="1" applyBorder="1" applyAlignment="1" applyProtection="1">
      <alignment horizontal="left" vertical="center"/>
      <protection/>
    </xf>
    <xf numFmtId="168" fontId="29" fillId="7" borderId="29" xfId="0" applyNumberFormat="1" applyFont="1" applyFill="1" applyBorder="1" applyAlignment="1" applyProtection="1">
      <alignment horizontal="right" vertical="center"/>
      <protection/>
    </xf>
    <xf numFmtId="4" fontId="31" fillId="7" borderId="29" xfId="0" applyNumberFormat="1" applyFont="1" applyFill="1" applyBorder="1" applyAlignment="1" applyProtection="1">
      <alignment horizontal="right"/>
      <protection/>
    </xf>
    <xf numFmtId="0" fontId="33" fillId="7" borderId="29" xfId="0" applyFont="1" applyFill="1" applyBorder="1" applyAlignment="1" applyProtection="1">
      <alignment horizontal="left" vertical="center"/>
      <protection/>
    </xf>
    <xf numFmtId="168" fontId="33" fillId="7" borderId="29" xfId="0" applyNumberFormat="1" applyFont="1" applyFill="1" applyBorder="1" applyAlignment="1" applyProtection="1">
      <alignment horizontal="right" vertical="center"/>
      <protection/>
    </xf>
    <xf numFmtId="168" fontId="35" fillId="7" borderId="29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166" fontId="21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409"/>
  <sheetViews>
    <sheetView tabSelected="1" view="pageLayout" workbookViewId="0" topLeftCell="A290">
      <selection activeCell="F349" sqref="F349"/>
    </sheetView>
  </sheetViews>
  <sheetFormatPr defaultColWidth="9.33203125" defaultRowHeight="13.5"/>
  <cols>
    <col min="1" max="1" width="8.33203125" style="120" customWidth="1"/>
    <col min="2" max="2" width="1.66796875" style="120" customWidth="1"/>
    <col min="3" max="3" width="4.16015625" style="120" customWidth="1"/>
    <col min="4" max="4" width="4.33203125" style="120" customWidth="1"/>
    <col min="5" max="5" width="17.16015625" style="120" customWidth="1"/>
    <col min="6" max="6" width="75" style="120" customWidth="1"/>
    <col min="7" max="7" width="8.66015625" style="120" customWidth="1"/>
    <col min="8" max="8" width="11.16015625" style="120" customWidth="1"/>
    <col min="9" max="9" width="12.66015625" style="120" customWidth="1"/>
    <col min="10" max="10" width="23.5" style="120" customWidth="1"/>
    <col min="11" max="11" width="15.5" style="120" customWidth="1"/>
    <col min="12" max="15" width="9.33203125" style="120" hidden="1" customWidth="1"/>
    <col min="16" max="16" width="11.83203125" style="120" hidden="1" customWidth="1"/>
    <col min="17" max="18" width="9.33203125" style="120" hidden="1" customWidth="1"/>
    <col min="19" max="19" width="8.16015625" style="120" hidden="1" customWidth="1"/>
    <col min="20" max="20" width="29.66015625" style="120" hidden="1" customWidth="1"/>
    <col min="21" max="21" width="16.33203125" style="120" hidden="1" customWidth="1"/>
    <col min="22" max="22" width="12.33203125" style="120" customWidth="1"/>
    <col min="23" max="23" width="16.33203125" style="120" customWidth="1"/>
    <col min="24" max="24" width="12.33203125" style="120" customWidth="1"/>
    <col min="25" max="25" width="15" style="120" customWidth="1"/>
    <col min="26" max="26" width="11" style="120" customWidth="1"/>
    <col min="27" max="27" width="15" style="120" customWidth="1"/>
    <col min="28" max="28" width="16.33203125" style="120" customWidth="1"/>
    <col min="29" max="29" width="11" style="120" customWidth="1"/>
    <col min="30" max="30" width="15" style="120" customWidth="1"/>
    <col min="31" max="31" width="16.33203125" style="120" customWidth="1"/>
    <col min="32" max="16384" width="9.33203125" style="120" customWidth="1"/>
  </cols>
  <sheetData>
    <row r="1" spans="2:11" s="1" customFormat="1" ht="24" customHeight="1">
      <c r="B1" s="11"/>
      <c r="C1" s="122"/>
      <c r="D1" s="122"/>
      <c r="E1" s="241" t="s">
        <v>1049</v>
      </c>
      <c r="F1" s="122"/>
      <c r="G1" s="122"/>
      <c r="H1" s="122"/>
      <c r="I1" s="122"/>
      <c r="J1" s="122"/>
      <c r="K1" s="12"/>
    </row>
    <row r="2" spans="2:47" s="1" customFormat="1" ht="29.25" customHeight="1">
      <c r="B2" s="11"/>
      <c r="C2" s="25" t="s">
        <v>14</v>
      </c>
      <c r="D2" s="122"/>
      <c r="E2" s="122"/>
      <c r="F2" s="122"/>
      <c r="G2" s="122"/>
      <c r="H2" s="122"/>
      <c r="I2" s="122"/>
      <c r="J2" s="24">
        <f>J37</f>
        <v>0</v>
      </c>
      <c r="K2" s="12"/>
      <c r="M2" s="10" t="s">
        <v>3</v>
      </c>
      <c r="N2" s="120"/>
      <c r="O2" s="120"/>
      <c r="P2" s="120"/>
      <c r="Q2" s="120"/>
      <c r="R2" s="120"/>
      <c r="AU2" s="9" t="s">
        <v>15</v>
      </c>
    </row>
    <row r="3" spans="2:11" s="2" customFormat="1" ht="24.95" customHeight="1">
      <c r="B3" s="26"/>
      <c r="C3" s="27"/>
      <c r="D3" s="28" t="s">
        <v>16</v>
      </c>
      <c r="E3" s="29"/>
      <c r="F3" s="29"/>
      <c r="G3" s="29"/>
      <c r="H3" s="29"/>
      <c r="I3" s="29"/>
      <c r="J3" s="30">
        <f>J38</f>
        <v>0</v>
      </c>
      <c r="K3" s="31"/>
    </row>
    <row r="4" spans="2:11" s="3" customFormat="1" ht="19.9" customHeight="1">
      <c r="B4" s="32"/>
      <c r="C4" s="33"/>
      <c r="D4" s="34" t="s">
        <v>17</v>
      </c>
      <c r="E4" s="35"/>
      <c r="F4" s="35"/>
      <c r="G4" s="35"/>
      <c r="H4" s="35"/>
      <c r="I4" s="35"/>
      <c r="J4" s="36">
        <f>J39</f>
        <v>0</v>
      </c>
      <c r="K4" s="37"/>
    </row>
    <row r="5" spans="2:11" s="3" customFormat="1" ht="19.9" customHeight="1">
      <c r="B5" s="32"/>
      <c r="C5" s="33"/>
      <c r="D5" s="34" t="s">
        <v>18</v>
      </c>
      <c r="E5" s="35"/>
      <c r="F5" s="35"/>
      <c r="G5" s="35"/>
      <c r="H5" s="35"/>
      <c r="I5" s="35"/>
      <c r="J5" s="36">
        <f>J61</f>
        <v>0</v>
      </c>
      <c r="K5" s="37"/>
    </row>
    <row r="6" spans="2:11" s="3" customFormat="1" ht="19.9" customHeight="1">
      <c r="B6" s="32"/>
      <c r="C6" s="33"/>
      <c r="D6" s="34" t="s">
        <v>19</v>
      </c>
      <c r="E6" s="35"/>
      <c r="F6" s="35"/>
      <c r="G6" s="35"/>
      <c r="H6" s="35"/>
      <c r="I6" s="35"/>
      <c r="J6" s="36">
        <f>J69</f>
        <v>0</v>
      </c>
      <c r="K6" s="37"/>
    </row>
    <row r="7" spans="2:11" s="3" customFormat="1" ht="19.9" customHeight="1">
      <c r="B7" s="32"/>
      <c r="C7" s="33"/>
      <c r="D7" s="34" t="s">
        <v>20</v>
      </c>
      <c r="E7" s="35"/>
      <c r="F7" s="35"/>
      <c r="G7" s="35"/>
      <c r="H7" s="35"/>
      <c r="I7" s="35"/>
      <c r="J7" s="36">
        <f>J82</f>
        <v>0</v>
      </c>
      <c r="K7" s="37"/>
    </row>
    <row r="8" spans="2:11" s="3" customFormat="1" ht="19.9" customHeight="1">
      <c r="B8" s="32"/>
      <c r="C8" s="33"/>
      <c r="D8" s="34" t="s">
        <v>21</v>
      </c>
      <c r="E8" s="35"/>
      <c r="F8" s="35"/>
      <c r="G8" s="35"/>
      <c r="H8" s="35"/>
      <c r="I8" s="35"/>
      <c r="J8" s="36">
        <f>J90</f>
        <v>0</v>
      </c>
      <c r="K8" s="37"/>
    </row>
    <row r="9" spans="2:11" s="3" customFormat="1" ht="19.9" customHeight="1">
      <c r="B9" s="32"/>
      <c r="C9" s="33"/>
      <c r="D9" s="34" t="s">
        <v>22</v>
      </c>
      <c r="E9" s="35"/>
      <c r="F9" s="35"/>
      <c r="G9" s="35"/>
      <c r="H9" s="35"/>
      <c r="I9" s="35"/>
      <c r="J9" s="36">
        <f>J172</f>
        <v>0</v>
      </c>
      <c r="K9" s="37"/>
    </row>
    <row r="10" spans="2:11" s="3" customFormat="1" ht="19.9" customHeight="1">
      <c r="B10" s="32"/>
      <c r="C10" s="33"/>
      <c r="D10" s="34" t="s">
        <v>23</v>
      </c>
      <c r="E10" s="35"/>
      <c r="F10" s="35"/>
      <c r="G10" s="35"/>
      <c r="H10" s="35"/>
      <c r="I10" s="35"/>
      <c r="J10" s="36">
        <f>J227</f>
        <v>0</v>
      </c>
      <c r="K10" s="37"/>
    </row>
    <row r="11" spans="2:11" s="3" customFormat="1" ht="19.9" customHeight="1">
      <c r="B11" s="32"/>
      <c r="C11" s="33"/>
      <c r="D11" s="34" t="s">
        <v>24</v>
      </c>
      <c r="E11" s="35"/>
      <c r="F11" s="35"/>
      <c r="G11" s="35"/>
      <c r="H11" s="35"/>
      <c r="I11" s="35"/>
      <c r="J11" s="36">
        <f>J233</f>
        <v>0</v>
      </c>
      <c r="K11" s="37"/>
    </row>
    <row r="12" spans="2:11" s="2" customFormat="1" ht="24.95" customHeight="1">
      <c r="B12" s="26"/>
      <c r="C12" s="27"/>
      <c r="D12" s="28" t="s">
        <v>25</v>
      </c>
      <c r="E12" s="29"/>
      <c r="F12" s="29"/>
      <c r="G12" s="29"/>
      <c r="H12" s="29"/>
      <c r="I12" s="29"/>
      <c r="J12" s="30">
        <f>J235</f>
        <v>0</v>
      </c>
      <c r="K12" s="31"/>
    </row>
    <row r="13" spans="2:11" s="3" customFormat="1" ht="19.9" customHeight="1">
      <c r="B13" s="32"/>
      <c r="C13" s="33"/>
      <c r="D13" s="34" t="s">
        <v>26</v>
      </c>
      <c r="E13" s="35"/>
      <c r="F13" s="35"/>
      <c r="G13" s="35"/>
      <c r="H13" s="35"/>
      <c r="I13" s="35"/>
      <c r="J13" s="36">
        <f>J236</f>
        <v>0</v>
      </c>
      <c r="K13" s="37"/>
    </row>
    <row r="14" spans="2:11" s="3" customFormat="1" ht="19.9" customHeight="1">
      <c r="B14" s="32"/>
      <c r="C14" s="33"/>
      <c r="D14" s="34" t="s">
        <v>27</v>
      </c>
      <c r="E14" s="35"/>
      <c r="F14" s="35"/>
      <c r="G14" s="35"/>
      <c r="H14" s="35"/>
      <c r="I14" s="35"/>
      <c r="J14" s="36">
        <f>J258</f>
        <v>0</v>
      </c>
      <c r="K14" s="37"/>
    </row>
    <row r="15" spans="2:11" s="3" customFormat="1" ht="19.9" customHeight="1">
      <c r="B15" s="32"/>
      <c r="C15" s="33"/>
      <c r="D15" s="34" t="s">
        <v>28</v>
      </c>
      <c r="E15" s="35"/>
      <c r="F15" s="35"/>
      <c r="G15" s="35"/>
      <c r="H15" s="35"/>
      <c r="I15" s="35"/>
      <c r="J15" s="36">
        <f>J265</f>
        <v>0</v>
      </c>
      <c r="K15" s="37"/>
    </row>
    <row r="16" spans="2:11" s="3" customFormat="1" ht="19.9" customHeight="1">
      <c r="B16" s="32"/>
      <c r="C16" s="33"/>
      <c r="D16" s="34" t="s">
        <v>29</v>
      </c>
      <c r="E16" s="35"/>
      <c r="F16" s="35"/>
      <c r="G16" s="35"/>
      <c r="H16" s="35"/>
      <c r="I16" s="35"/>
      <c r="J16" s="36">
        <f>J275</f>
        <v>0</v>
      </c>
      <c r="K16" s="37"/>
    </row>
    <row r="17" spans="2:11" s="3" customFormat="1" ht="19.9" customHeight="1">
      <c r="B17" s="32"/>
      <c r="C17" s="33"/>
      <c r="D17" s="34" t="s">
        <v>30</v>
      </c>
      <c r="E17" s="35"/>
      <c r="F17" s="35"/>
      <c r="G17" s="35"/>
      <c r="H17" s="35"/>
      <c r="I17" s="35"/>
      <c r="J17" s="36">
        <f>J279</f>
        <v>0</v>
      </c>
      <c r="K17" s="37"/>
    </row>
    <row r="18" spans="2:11" s="3" customFormat="1" ht="19.9" customHeight="1">
      <c r="B18" s="32"/>
      <c r="C18" s="33"/>
      <c r="D18" s="34" t="s">
        <v>31</v>
      </c>
      <c r="E18" s="35"/>
      <c r="F18" s="35"/>
      <c r="G18" s="35"/>
      <c r="H18" s="35"/>
      <c r="I18" s="35"/>
      <c r="J18" s="36">
        <f>J313</f>
        <v>0</v>
      </c>
      <c r="K18" s="37"/>
    </row>
    <row r="19" spans="2:11" s="3" customFormat="1" ht="19.9" customHeight="1">
      <c r="B19" s="32"/>
      <c r="C19" s="33"/>
      <c r="D19" s="34" t="s">
        <v>32</v>
      </c>
      <c r="E19" s="35"/>
      <c r="F19" s="35"/>
      <c r="G19" s="35"/>
      <c r="H19" s="35"/>
      <c r="I19" s="35"/>
      <c r="J19" s="36">
        <f>J319</f>
        <v>0</v>
      </c>
      <c r="K19" s="37"/>
    </row>
    <row r="20" spans="2:11" s="3" customFormat="1" ht="19.9" customHeight="1">
      <c r="B20" s="32"/>
      <c r="C20" s="33"/>
      <c r="D20" s="34" t="s">
        <v>33</v>
      </c>
      <c r="E20" s="35"/>
      <c r="F20" s="35"/>
      <c r="G20" s="35"/>
      <c r="H20" s="35"/>
      <c r="I20" s="35"/>
      <c r="J20" s="36">
        <f>J335</f>
        <v>0</v>
      </c>
      <c r="K20" s="37"/>
    </row>
    <row r="21" spans="2:11" s="3" customFormat="1" ht="19.9" customHeight="1">
      <c r="B21" s="32"/>
      <c r="C21" s="33"/>
      <c r="D21" s="34" t="s">
        <v>34</v>
      </c>
      <c r="E21" s="35"/>
      <c r="F21" s="35"/>
      <c r="G21" s="35"/>
      <c r="H21" s="35"/>
      <c r="I21" s="35"/>
      <c r="J21" s="36">
        <f>J350</f>
        <v>0</v>
      </c>
      <c r="K21" s="37"/>
    </row>
    <row r="22" spans="2:11" s="3" customFormat="1" ht="19.9" customHeight="1">
      <c r="B22" s="32"/>
      <c r="C22" s="33"/>
      <c r="D22" s="34" t="s">
        <v>35</v>
      </c>
      <c r="E22" s="35"/>
      <c r="F22" s="35"/>
      <c r="G22" s="35"/>
      <c r="H22" s="35"/>
      <c r="I22" s="35"/>
      <c r="J22" s="36">
        <f>J354</f>
        <v>0</v>
      </c>
      <c r="K22" s="37"/>
    </row>
    <row r="23" spans="2:11" s="3" customFormat="1" ht="19.9" customHeight="1">
      <c r="B23" s="32"/>
      <c r="C23" s="33"/>
      <c r="D23" s="34" t="s">
        <v>36</v>
      </c>
      <c r="E23" s="35"/>
      <c r="F23" s="35"/>
      <c r="G23" s="35"/>
      <c r="H23" s="35"/>
      <c r="I23" s="35"/>
      <c r="J23" s="36">
        <f>J371</f>
        <v>0</v>
      </c>
      <c r="K23" s="37"/>
    </row>
    <row r="24" spans="2:11" s="3" customFormat="1" ht="19.9" customHeight="1">
      <c r="B24" s="32"/>
      <c r="C24" s="33"/>
      <c r="D24" s="34" t="s">
        <v>37</v>
      </c>
      <c r="E24" s="35"/>
      <c r="F24" s="35"/>
      <c r="G24" s="35"/>
      <c r="H24" s="35"/>
      <c r="I24" s="35"/>
      <c r="J24" s="36">
        <f>J378</f>
        <v>0</v>
      </c>
      <c r="K24" s="37"/>
    </row>
    <row r="25" spans="2:11" s="3" customFormat="1" ht="19.9" customHeight="1">
      <c r="B25" s="32"/>
      <c r="C25" s="33"/>
      <c r="D25" s="34" t="s">
        <v>38</v>
      </c>
      <c r="E25" s="35"/>
      <c r="F25" s="35"/>
      <c r="G25" s="35"/>
      <c r="H25" s="35"/>
      <c r="I25" s="35"/>
      <c r="J25" s="36">
        <f>J390</f>
        <v>0</v>
      </c>
      <c r="K25" s="37"/>
    </row>
    <row r="26" spans="2:11" s="2" customFormat="1" ht="24.95" customHeight="1">
      <c r="B26" s="26"/>
      <c r="C26" s="27"/>
      <c r="D26" s="28" t="s">
        <v>39</v>
      </c>
      <c r="E26" s="29"/>
      <c r="F26" s="29"/>
      <c r="G26" s="29"/>
      <c r="H26" s="29"/>
      <c r="I26" s="29"/>
      <c r="J26" s="30">
        <f>J400</f>
        <v>0</v>
      </c>
      <c r="K26" s="31"/>
    </row>
    <row r="27" spans="2:11" s="3" customFormat="1" ht="19.9" customHeight="1">
      <c r="B27" s="32"/>
      <c r="C27" s="33"/>
      <c r="D27" s="34" t="s">
        <v>40</v>
      </c>
      <c r="E27" s="35"/>
      <c r="F27" s="35"/>
      <c r="G27" s="35"/>
      <c r="H27" s="35"/>
      <c r="I27" s="35"/>
      <c r="J27" s="36">
        <f>J401</f>
        <v>0</v>
      </c>
      <c r="K27" s="37"/>
    </row>
    <row r="28" spans="2:11" s="3" customFormat="1" ht="19.9" customHeight="1">
      <c r="B28" s="32"/>
      <c r="C28" s="33"/>
      <c r="D28" s="34" t="s">
        <v>41</v>
      </c>
      <c r="E28" s="35"/>
      <c r="F28" s="35"/>
      <c r="G28" s="35"/>
      <c r="H28" s="35"/>
      <c r="I28" s="35"/>
      <c r="J28" s="36">
        <f>J403</f>
        <v>0</v>
      </c>
      <c r="K28" s="37"/>
    </row>
    <row r="29" spans="2:11" s="3" customFormat="1" ht="19.9" customHeight="1">
      <c r="B29" s="32"/>
      <c r="C29" s="33"/>
      <c r="D29" s="34" t="s">
        <v>42</v>
      </c>
      <c r="E29" s="35"/>
      <c r="F29" s="35"/>
      <c r="G29" s="35"/>
      <c r="H29" s="35"/>
      <c r="I29" s="35"/>
      <c r="J29" s="36">
        <f>J407</f>
        <v>0</v>
      </c>
      <c r="K29" s="37"/>
    </row>
    <row r="30" spans="2:11" s="1" customFormat="1" ht="21.75" customHeight="1">
      <c r="B30" s="11"/>
      <c r="C30" s="122"/>
      <c r="D30" s="122"/>
      <c r="E30" s="122"/>
      <c r="F30" s="122"/>
      <c r="G30" s="122"/>
      <c r="H30" s="122"/>
      <c r="I30" s="122"/>
      <c r="J30" s="122"/>
      <c r="K30" s="12"/>
    </row>
    <row r="31" spans="2:11" s="1" customFormat="1" ht="6.95" customHeight="1">
      <c r="B31" s="13"/>
      <c r="C31" s="14"/>
      <c r="D31" s="14"/>
      <c r="E31" s="14"/>
      <c r="F31" s="14"/>
      <c r="G31" s="14"/>
      <c r="H31" s="14"/>
      <c r="I31" s="14"/>
      <c r="J31" s="14"/>
      <c r="K31" s="15"/>
    </row>
    <row r="35" spans="2:12" s="1" customFormat="1" ht="10.35" customHeight="1">
      <c r="B35" s="11"/>
      <c r="C35" s="121"/>
      <c r="D35" s="121"/>
      <c r="E35" s="121"/>
      <c r="F35" s="121"/>
      <c r="G35" s="121"/>
      <c r="H35" s="121"/>
      <c r="I35" s="121"/>
      <c r="J35" s="121"/>
      <c r="K35" s="121"/>
      <c r="L35" s="16"/>
    </row>
    <row r="36" spans="2:20" s="4" customFormat="1" ht="29.25" customHeight="1">
      <c r="B36" s="38"/>
      <c r="C36" s="39" t="s">
        <v>43</v>
      </c>
      <c r="D36" s="40" t="s">
        <v>9</v>
      </c>
      <c r="E36" s="40" t="s">
        <v>8</v>
      </c>
      <c r="F36" s="40" t="s">
        <v>44</v>
      </c>
      <c r="G36" s="40" t="s">
        <v>45</v>
      </c>
      <c r="H36" s="40" t="s">
        <v>46</v>
      </c>
      <c r="I36" s="41" t="s">
        <v>47</v>
      </c>
      <c r="J36" s="40" t="s">
        <v>13</v>
      </c>
      <c r="K36" s="42" t="s">
        <v>48</v>
      </c>
      <c r="L36" s="43"/>
      <c r="M36" s="18" t="s">
        <v>49</v>
      </c>
      <c r="N36" s="19" t="s">
        <v>6</v>
      </c>
      <c r="O36" s="19" t="s">
        <v>50</v>
      </c>
      <c r="P36" s="19" t="s">
        <v>51</v>
      </c>
      <c r="Q36" s="19" t="s">
        <v>52</v>
      </c>
      <c r="R36" s="19" t="s">
        <v>53</v>
      </c>
      <c r="S36" s="19" t="s">
        <v>54</v>
      </c>
      <c r="T36" s="20" t="s">
        <v>55</v>
      </c>
    </row>
    <row r="37" spans="2:63" s="1" customFormat="1" ht="29.25" customHeight="1">
      <c r="B37" s="11"/>
      <c r="C37" s="23" t="s">
        <v>14</v>
      </c>
      <c r="D37" s="121"/>
      <c r="E37" s="121"/>
      <c r="F37" s="121"/>
      <c r="G37" s="121"/>
      <c r="H37" s="121"/>
      <c r="I37" s="121"/>
      <c r="J37" s="44">
        <f>BK37</f>
        <v>0</v>
      </c>
      <c r="K37" s="121"/>
      <c r="L37" s="16"/>
      <c r="M37" s="21"/>
      <c r="N37" s="22"/>
      <c r="O37" s="22"/>
      <c r="P37" s="45">
        <f>P38+P235+P400</f>
        <v>1071.842378</v>
      </c>
      <c r="Q37" s="22"/>
      <c r="R37" s="45">
        <f>R38+R235+R400</f>
        <v>55.41746980999999</v>
      </c>
      <c r="S37" s="22"/>
      <c r="T37" s="46">
        <f>T38+T235+T400</f>
        <v>42.260265999999994</v>
      </c>
      <c r="AT37" s="9" t="s">
        <v>10</v>
      </c>
      <c r="AU37" s="9" t="s">
        <v>15</v>
      </c>
      <c r="BK37" s="47">
        <f>BK38+BK235+BK400</f>
        <v>0</v>
      </c>
    </row>
    <row r="38" spans="2:63" s="5" customFormat="1" ht="37.35" customHeight="1">
      <c r="B38" s="48"/>
      <c r="C38" s="49"/>
      <c r="D38" s="50" t="s">
        <v>10</v>
      </c>
      <c r="E38" s="51" t="s">
        <v>56</v>
      </c>
      <c r="F38" s="51" t="s">
        <v>57</v>
      </c>
      <c r="G38" s="49"/>
      <c r="H38" s="49"/>
      <c r="I38" s="220"/>
      <c r="J38" s="221">
        <f>BK38</f>
        <v>0</v>
      </c>
      <c r="K38" s="49"/>
      <c r="L38" s="52"/>
      <c r="M38" s="53"/>
      <c r="N38" s="54"/>
      <c r="O38" s="54"/>
      <c r="P38" s="55">
        <f>P39+P61+P69+P82+P90+P172+P227+P233</f>
        <v>630.520175</v>
      </c>
      <c r="Q38" s="54"/>
      <c r="R38" s="55">
        <f>R39+R61+R69+R82+R90+R172+R227+R233</f>
        <v>53.89982559999999</v>
      </c>
      <c r="S38" s="54"/>
      <c r="T38" s="56">
        <f>T39+T61+T69+T82+T90+T172+T227+T233</f>
        <v>41.521626</v>
      </c>
      <c r="AR38" s="57" t="s">
        <v>12</v>
      </c>
      <c r="AT38" s="58" t="s">
        <v>10</v>
      </c>
      <c r="AU38" s="58" t="s">
        <v>11</v>
      </c>
      <c r="AY38" s="57" t="s">
        <v>58</v>
      </c>
      <c r="BK38" s="59">
        <f>BK39+BK61+BK69+BK82+BK90+BK172+BK227+BK233</f>
        <v>0</v>
      </c>
    </row>
    <row r="39" spans="2:63" s="5" customFormat="1" ht="19.9" customHeight="1">
      <c r="B39" s="48"/>
      <c r="C39" s="49"/>
      <c r="D39" s="60" t="s">
        <v>10</v>
      </c>
      <c r="E39" s="61" t="s">
        <v>12</v>
      </c>
      <c r="F39" s="61" t="s">
        <v>59</v>
      </c>
      <c r="G39" s="49"/>
      <c r="H39" s="49"/>
      <c r="I39" s="220"/>
      <c r="J39" s="222">
        <f>BK39</f>
        <v>0</v>
      </c>
      <c r="K39" s="49"/>
      <c r="L39" s="52"/>
      <c r="M39" s="53"/>
      <c r="N39" s="54"/>
      <c r="O39" s="54"/>
      <c r="P39" s="55">
        <f>SUM(P40:P60)</f>
        <v>66.00632799999998</v>
      </c>
      <c r="Q39" s="54"/>
      <c r="R39" s="55">
        <f>SUM(R40:R60)</f>
        <v>0</v>
      </c>
      <c r="S39" s="54"/>
      <c r="T39" s="56">
        <f>SUM(T40:T60)</f>
        <v>0</v>
      </c>
      <c r="AR39" s="57" t="s">
        <v>12</v>
      </c>
      <c r="AT39" s="58" t="s">
        <v>10</v>
      </c>
      <c r="AU39" s="58" t="s">
        <v>12</v>
      </c>
      <c r="AY39" s="57" t="s">
        <v>58</v>
      </c>
      <c r="BK39" s="59">
        <f>SUM(BK40:BK60)</f>
        <v>0</v>
      </c>
    </row>
    <row r="40" spans="2:65" s="1" customFormat="1" ht="31.5" customHeight="1">
      <c r="B40" s="11"/>
      <c r="C40" s="62" t="s">
        <v>12</v>
      </c>
      <c r="D40" s="62" t="s">
        <v>60</v>
      </c>
      <c r="E40" s="63" t="s">
        <v>61</v>
      </c>
      <c r="F40" s="64" t="s">
        <v>62</v>
      </c>
      <c r="G40" s="65" t="s">
        <v>63</v>
      </c>
      <c r="H40" s="66">
        <v>120</v>
      </c>
      <c r="I40" s="223"/>
      <c r="J40" s="223">
        <f>ROUND(I40*H40,2)</f>
        <v>0</v>
      </c>
      <c r="K40" s="64" t="s">
        <v>64</v>
      </c>
      <c r="L40" s="16"/>
      <c r="M40" s="67" t="s">
        <v>4</v>
      </c>
      <c r="N40" s="68" t="s">
        <v>7</v>
      </c>
      <c r="O40" s="69">
        <v>0.2</v>
      </c>
      <c r="P40" s="69">
        <f>O40*H40</f>
        <v>24</v>
      </c>
      <c r="Q40" s="69">
        <v>0</v>
      </c>
      <c r="R40" s="69">
        <f>Q40*H40</f>
        <v>0</v>
      </c>
      <c r="S40" s="69">
        <v>0</v>
      </c>
      <c r="T40" s="70">
        <f>S40*H40</f>
        <v>0</v>
      </c>
      <c r="AR40" s="9" t="s">
        <v>65</v>
      </c>
      <c r="AT40" s="9" t="s">
        <v>60</v>
      </c>
      <c r="AU40" s="9" t="s">
        <v>66</v>
      </c>
      <c r="AY40" s="9" t="s">
        <v>58</v>
      </c>
      <c r="BE40" s="71">
        <f>IF(N40="základní",J40,0)</f>
        <v>0</v>
      </c>
      <c r="BF40" s="71">
        <f>IF(N40="snížená",J40,0)</f>
        <v>0</v>
      </c>
      <c r="BG40" s="71">
        <f>IF(N40="zákl. přenesená",J40,0)</f>
        <v>0</v>
      </c>
      <c r="BH40" s="71">
        <f>IF(N40="sníž. přenesená",J40,0)</f>
        <v>0</v>
      </c>
      <c r="BI40" s="71">
        <f>IF(N40="nulová",J40,0)</f>
        <v>0</v>
      </c>
      <c r="BJ40" s="9" t="s">
        <v>66</v>
      </c>
      <c r="BK40" s="71">
        <f>ROUND(I40*H40,2)</f>
        <v>0</v>
      </c>
      <c r="BL40" s="9" t="s">
        <v>65</v>
      </c>
      <c r="BM40" s="9" t="s">
        <v>67</v>
      </c>
    </row>
    <row r="41" spans="2:51" s="6" customFormat="1" ht="13.5">
      <c r="B41" s="72"/>
      <c r="C41" s="73"/>
      <c r="D41" s="74" t="s">
        <v>68</v>
      </c>
      <c r="E41" s="75" t="s">
        <v>4</v>
      </c>
      <c r="F41" s="76" t="s">
        <v>69</v>
      </c>
      <c r="G41" s="73"/>
      <c r="H41" s="77">
        <v>120</v>
      </c>
      <c r="I41" s="224"/>
      <c r="J41" s="224"/>
      <c r="K41" s="73"/>
      <c r="L41" s="78"/>
      <c r="M41" s="79"/>
      <c r="N41" s="80"/>
      <c r="O41" s="80"/>
      <c r="P41" s="80"/>
      <c r="Q41" s="80"/>
      <c r="R41" s="80"/>
      <c r="S41" s="80"/>
      <c r="T41" s="81"/>
      <c r="AT41" s="82" t="s">
        <v>68</v>
      </c>
      <c r="AU41" s="82" t="s">
        <v>66</v>
      </c>
      <c r="AV41" s="6" t="s">
        <v>66</v>
      </c>
      <c r="AW41" s="6" t="s">
        <v>5</v>
      </c>
      <c r="AX41" s="6" t="s">
        <v>12</v>
      </c>
      <c r="AY41" s="82" t="s">
        <v>58</v>
      </c>
    </row>
    <row r="42" spans="2:65" s="1" customFormat="1" ht="31.5" customHeight="1">
      <c r="B42" s="11"/>
      <c r="C42" s="62" t="s">
        <v>66</v>
      </c>
      <c r="D42" s="62" t="s">
        <v>60</v>
      </c>
      <c r="E42" s="63" t="s">
        <v>70</v>
      </c>
      <c r="F42" s="64" t="s">
        <v>71</v>
      </c>
      <c r="G42" s="65" t="s">
        <v>72</v>
      </c>
      <c r="H42" s="66">
        <v>5</v>
      </c>
      <c r="I42" s="223"/>
      <c r="J42" s="223">
        <f>ROUND(I42*H42,2)</f>
        <v>0</v>
      </c>
      <c r="K42" s="64" t="s">
        <v>64</v>
      </c>
      <c r="L42" s="16"/>
      <c r="M42" s="67" t="s">
        <v>4</v>
      </c>
      <c r="N42" s="68" t="s">
        <v>7</v>
      </c>
      <c r="O42" s="69">
        <v>0</v>
      </c>
      <c r="P42" s="69">
        <f>O42*H42</f>
        <v>0</v>
      </c>
      <c r="Q42" s="69">
        <v>0</v>
      </c>
      <c r="R42" s="69">
        <f>Q42*H42</f>
        <v>0</v>
      </c>
      <c r="S42" s="69">
        <v>0</v>
      </c>
      <c r="T42" s="70">
        <f>S42*H42</f>
        <v>0</v>
      </c>
      <c r="AR42" s="9" t="s">
        <v>65</v>
      </c>
      <c r="AT42" s="9" t="s">
        <v>60</v>
      </c>
      <c r="AU42" s="9" t="s">
        <v>66</v>
      </c>
      <c r="AY42" s="9" t="s">
        <v>58</v>
      </c>
      <c r="BE42" s="71">
        <f>IF(N42="základní",J42,0)</f>
        <v>0</v>
      </c>
      <c r="BF42" s="71">
        <f>IF(N42="snížená",J42,0)</f>
        <v>0</v>
      </c>
      <c r="BG42" s="71">
        <f>IF(N42="zákl. přenesená",J42,0)</f>
        <v>0</v>
      </c>
      <c r="BH42" s="71">
        <f>IF(N42="sníž. přenesená",J42,0)</f>
        <v>0</v>
      </c>
      <c r="BI42" s="71">
        <f>IF(N42="nulová",J42,0)</f>
        <v>0</v>
      </c>
      <c r="BJ42" s="9" t="s">
        <v>66</v>
      </c>
      <c r="BK42" s="71">
        <f>ROUND(I42*H42,2)</f>
        <v>0</v>
      </c>
      <c r="BL42" s="9" t="s">
        <v>65</v>
      </c>
      <c r="BM42" s="9" t="s">
        <v>73</v>
      </c>
    </row>
    <row r="43" spans="2:65" s="1" customFormat="1" ht="31.5" customHeight="1">
      <c r="B43" s="11"/>
      <c r="C43" s="62" t="s">
        <v>74</v>
      </c>
      <c r="D43" s="62" t="s">
        <v>60</v>
      </c>
      <c r="E43" s="63" t="s">
        <v>75</v>
      </c>
      <c r="F43" s="64" t="s">
        <v>76</v>
      </c>
      <c r="G43" s="65" t="s">
        <v>77</v>
      </c>
      <c r="H43" s="66">
        <v>1.155</v>
      </c>
      <c r="I43" s="223"/>
      <c r="J43" s="223">
        <f>ROUND(I43*H43,2)</f>
        <v>0</v>
      </c>
      <c r="K43" s="64" t="s">
        <v>64</v>
      </c>
      <c r="L43" s="16"/>
      <c r="M43" s="67" t="s">
        <v>4</v>
      </c>
      <c r="N43" s="68" t="s">
        <v>7</v>
      </c>
      <c r="O43" s="69">
        <v>5.926</v>
      </c>
      <c r="P43" s="69">
        <f>O43*H43</f>
        <v>6.844530000000001</v>
      </c>
      <c r="Q43" s="69">
        <v>0</v>
      </c>
      <c r="R43" s="69">
        <f>Q43*H43</f>
        <v>0</v>
      </c>
      <c r="S43" s="69">
        <v>0</v>
      </c>
      <c r="T43" s="70">
        <f>S43*H43</f>
        <v>0</v>
      </c>
      <c r="AR43" s="9" t="s">
        <v>65</v>
      </c>
      <c r="AT43" s="9" t="s">
        <v>60</v>
      </c>
      <c r="AU43" s="9" t="s">
        <v>66</v>
      </c>
      <c r="AY43" s="9" t="s">
        <v>58</v>
      </c>
      <c r="BE43" s="71">
        <f>IF(N43="základní",J43,0)</f>
        <v>0</v>
      </c>
      <c r="BF43" s="71">
        <f>IF(N43="snížená",J43,0)</f>
        <v>0</v>
      </c>
      <c r="BG43" s="71">
        <f>IF(N43="zákl. přenesená",J43,0)</f>
        <v>0</v>
      </c>
      <c r="BH43" s="71">
        <f>IF(N43="sníž. přenesená",J43,0)</f>
        <v>0</v>
      </c>
      <c r="BI43" s="71">
        <f>IF(N43="nulová",J43,0)</f>
        <v>0</v>
      </c>
      <c r="BJ43" s="9" t="s">
        <v>66</v>
      </c>
      <c r="BK43" s="71">
        <f>ROUND(I43*H43,2)</f>
        <v>0</v>
      </c>
      <c r="BL43" s="9" t="s">
        <v>65</v>
      </c>
      <c r="BM43" s="9" t="s">
        <v>78</v>
      </c>
    </row>
    <row r="44" spans="2:51" s="6" customFormat="1" ht="13.5">
      <c r="B44" s="72"/>
      <c r="C44" s="73"/>
      <c r="D44" s="74" t="s">
        <v>68</v>
      </c>
      <c r="E44" s="75" t="s">
        <v>4</v>
      </c>
      <c r="F44" s="76" t="s">
        <v>79</v>
      </c>
      <c r="G44" s="73"/>
      <c r="H44" s="77">
        <v>1.155</v>
      </c>
      <c r="I44" s="224"/>
      <c r="J44" s="224"/>
      <c r="K44" s="73"/>
      <c r="L44" s="78"/>
      <c r="M44" s="79"/>
      <c r="N44" s="80"/>
      <c r="O44" s="80"/>
      <c r="P44" s="80"/>
      <c r="Q44" s="80"/>
      <c r="R44" s="80"/>
      <c r="S44" s="80"/>
      <c r="T44" s="81"/>
      <c r="AT44" s="82" t="s">
        <v>68</v>
      </c>
      <c r="AU44" s="82" t="s">
        <v>66</v>
      </c>
      <c r="AV44" s="6" t="s">
        <v>66</v>
      </c>
      <c r="AW44" s="6" t="s">
        <v>5</v>
      </c>
      <c r="AX44" s="6" t="s">
        <v>12</v>
      </c>
      <c r="AY44" s="82" t="s">
        <v>58</v>
      </c>
    </row>
    <row r="45" spans="2:65" s="1" customFormat="1" ht="31.5" customHeight="1">
      <c r="B45" s="11"/>
      <c r="C45" s="62" t="s">
        <v>65</v>
      </c>
      <c r="D45" s="62" t="s">
        <v>60</v>
      </c>
      <c r="E45" s="63" t="s">
        <v>80</v>
      </c>
      <c r="F45" s="64" t="s">
        <v>81</v>
      </c>
      <c r="G45" s="65" t="s">
        <v>77</v>
      </c>
      <c r="H45" s="66">
        <v>3.754</v>
      </c>
      <c r="I45" s="223"/>
      <c r="J45" s="223"/>
      <c r="K45" s="64" t="s">
        <v>64</v>
      </c>
      <c r="L45" s="16"/>
      <c r="M45" s="67" t="s">
        <v>4</v>
      </c>
      <c r="N45" s="68" t="s">
        <v>7</v>
      </c>
      <c r="O45" s="69">
        <v>7.704</v>
      </c>
      <c r="P45" s="69">
        <f>O45*H45</f>
        <v>28.920816</v>
      </c>
      <c r="Q45" s="69">
        <v>0</v>
      </c>
      <c r="R45" s="69">
        <f>Q45*H45</f>
        <v>0</v>
      </c>
      <c r="S45" s="69">
        <v>0</v>
      </c>
      <c r="T45" s="70">
        <f>S45*H45</f>
        <v>0</v>
      </c>
      <c r="AR45" s="9" t="s">
        <v>65</v>
      </c>
      <c r="AT45" s="9" t="s">
        <v>60</v>
      </c>
      <c r="AU45" s="9" t="s">
        <v>66</v>
      </c>
      <c r="AY45" s="9" t="s">
        <v>58</v>
      </c>
      <c r="BE45" s="71">
        <f>IF(N45="základní",J45,0)</f>
        <v>0</v>
      </c>
      <c r="BF45" s="71">
        <f>IF(N45="snížená",J45,0)</f>
        <v>0</v>
      </c>
      <c r="BG45" s="71">
        <f>IF(N45="zákl. přenesená",J45,0)</f>
        <v>0</v>
      </c>
      <c r="BH45" s="71">
        <f>IF(N45="sníž. přenesená",J45,0)</f>
        <v>0</v>
      </c>
      <c r="BI45" s="71">
        <f>IF(N45="nulová",J45,0)</f>
        <v>0</v>
      </c>
      <c r="BJ45" s="9" t="s">
        <v>66</v>
      </c>
      <c r="BK45" s="71">
        <f>ROUND(I45*H45,2)</f>
        <v>0</v>
      </c>
      <c r="BL45" s="9" t="s">
        <v>65</v>
      </c>
      <c r="BM45" s="9" t="s">
        <v>82</v>
      </c>
    </row>
    <row r="46" spans="2:51" s="6" customFormat="1" ht="13.5">
      <c r="B46" s="72"/>
      <c r="C46" s="73"/>
      <c r="D46" s="74" t="s">
        <v>68</v>
      </c>
      <c r="E46" s="75" t="s">
        <v>4</v>
      </c>
      <c r="F46" s="76" t="s">
        <v>83</v>
      </c>
      <c r="G46" s="73"/>
      <c r="H46" s="77">
        <v>3.754</v>
      </c>
      <c r="I46" s="224"/>
      <c r="J46" s="224"/>
      <c r="K46" s="73"/>
      <c r="L46" s="78"/>
      <c r="M46" s="79"/>
      <c r="N46" s="80"/>
      <c r="O46" s="80"/>
      <c r="P46" s="80"/>
      <c r="Q46" s="80"/>
      <c r="R46" s="80"/>
      <c r="S46" s="80"/>
      <c r="T46" s="81"/>
      <c r="AT46" s="82" t="s">
        <v>68</v>
      </c>
      <c r="AU46" s="82" t="s">
        <v>66</v>
      </c>
      <c r="AV46" s="6" t="s">
        <v>66</v>
      </c>
      <c r="AW46" s="6" t="s">
        <v>5</v>
      </c>
      <c r="AX46" s="6" t="s">
        <v>12</v>
      </c>
      <c r="AY46" s="82" t="s">
        <v>58</v>
      </c>
    </row>
    <row r="47" spans="2:65" s="1" customFormat="1" ht="44.25" customHeight="1">
      <c r="B47" s="11"/>
      <c r="C47" s="62" t="s">
        <v>84</v>
      </c>
      <c r="D47" s="62" t="s">
        <v>60</v>
      </c>
      <c r="E47" s="63" t="s">
        <v>85</v>
      </c>
      <c r="F47" s="64" t="s">
        <v>86</v>
      </c>
      <c r="G47" s="65" t="s">
        <v>77</v>
      </c>
      <c r="H47" s="66">
        <v>3.754</v>
      </c>
      <c r="I47" s="223"/>
      <c r="J47" s="223">
        <f>ROUND(I47*H47,2)</f>
        <v>0</v>
      </c>
      <c r="K47" s="64" t="s">
        <v>64</v>
      </c>
      <c r="L47" s="16"/>
      <c r="M47" s="67" t="s">
        <v>4</v>
      </c>
      <c r="N47" s="68" t="s">
        <v>7</v>
      </c>
      <c r="O47" s="69">
        <v>0.345</v>
      </c>
      <c r="P47" s="69">
        <f>O47*H47</f>
        <v>1.29513</v>
      </c>
      <c r="Q47" s="69">
        <v>0</v>
      </c>
      <c r="R47" s="69">
        <f>Q47*H47</f>
        <v>0</v>
      </c>
      <c r="S47" s="69">
        <v>0</v>
      </c>
      <c r="T47" s="70">
        <f>S47*H47</f>
        <v>0</v>
      </c>
      <c r="AR47" s="9" t="s">
        <v>65</v>
      </c>
      <c r="AT47" s="9" t="s">
        <v>60</v>
      </c>
      <c r="AU47" s="9" t="s">
        <v>66</v>
      </c>
      <c r="AY47" s="9" t="s">
        <v>58</v>
      </c>
      <c r="BE47" s="71">
        <f>IF(N47="základní",J47,0)</f>
        <v>0</v>
      </c>
      <c r="BF47" s="71">
        <f>IF(N47="snížená",J47,0)</f>
        <v>0</v>
      </c>
      <c r="BG47" s="71">
        <f>IF(N47="zákl. přenesená",J47,0)</f>
        <v>0</v>
      </c>
      <c r="BH47" s="71">
        <f>IF(N47="sníž. přenesená",J47,0)</f>
        <v>0</v>
      </c>
      <c r="BI47" s="71">
        <f>IF(N47="nulová",J47,0)</f>
        <v>0</v>
      </c>
      <c r="BJ47" s="9" t="s">
        <v>66</v>
      </c>
      <c r="BK47" s="71">
        <f>ROUND(I47*H47,2)</f>
        <v>0</v>
      </c>
      <c r="BL47" s="9" t="s">
        <v>65</v>
      </c>
      <c r="BM47" s="9" t="s">
        <v>87</v>
      </c>
    </row>
    <row r="48" spans="2:51" s="6" customFormat="1" ht="13.5">
      <c r="B48" s="72"/>
      <c r="C48" s="73"/>
      <c r="D48" s="74" t="s">
        <v>68</v>
      </c>
      <c r="E48" s="75" t="s">
        <v>4</v>
      </c>
      <c r="F48" s="76" t="s">
        <v>88</v>
      </c>
      <c r="G48" s="73"/>
      <c r="H48" s="77">
        <v>3.754</v>
      </c>
      <c r="I48" s="224"/>
      <c r="J48" s="224"/>
      <c r="K48" s="73"/>
      <c r="L48" s="78"/>
      <c r="M48" s="79"/>
      <c r="N48" s="80"/>
      <c r="O48" s="80"/>
      <c r="P48" s="80"/>
      <c r="Q48" s="80"/>
      <c r="R48" s="80"/>
      <c r="S48" s="80"/>
      <c r="T48" s="81"/>
      <c r="AT48" s="82" t="s">
        <v>68</v>
      </c>
      <c r="AU48" s="82" t="s">
        <v>66</v>
      </c>
      <c r="AV48" s="6" t="s">
        <v>66</v>
      </c>
      <c r="AW48" s="6" t="s">
        <v>5</v>
      </c>
      <c r="AX48" s="6" t="s">
        <v>12</v>
      </c>
      <c r="AY48" s="82" t="s">
        <v>58</v>
      </c>
    </row>
    <row r="49" spans="2:65" s="1" customFormat="1" ht="44.25" customHeight="1">
      <c r="B49" s="11"/>
      <c r="C49" s="62" t="s">
        <v>89</v>
      </c>
      <c r="D49" s="62" t="s">
        <v>60</v>
      </c>
      <c r="E49" s="63" t="s">
        <v>90</v>
      </c>
      <c r="F49" s="64" t="s">
        <v>91</v>
      </c>
      <c r="G49" s="65" t="s">
        <v>77</v>
      </c>
      <c r="H49" s="66">
        <v>4.909</v>
      </c>
      <c r="I49" s="223"/>
      <c r="J49" s="223">
        <f>ROUND(I49*H49,2)</f>
        <v>0</v>
      </c>
      <c r="K49" s="64" t="s">
        <v>64</v>
      </c>
      <c r="L49" s="16"/>
      <c r="M49" s="67" t="s">
        <v>4</v>
      </c>
      <c r="N49" s="68" t="s">
        <v>7</v>
      </c>
      <c r="O49" s="69">
        <v>0.087</v>
      </c>
      <c r="P49" s="69">
        <f>O49*H49</f>
        <v>0.42708299999999993</v>
      </c>
      <c r="Q49" s="69">
        <v>0</v>
      </c>
      <c r="R49" s="69">
        <f>Q49*H49</f>
        <v>0</v>
      </c>
      <c r="S49" s="69">
        <v>0</v>
      </c>
      <c r="T49" s="70">
        <f>S49*H49</f>
        <v>0</v>
      </c>
      <c r="AR49" s="9" t="s">
        <v>65</v>
      </c>
      <c r="AT49" s="9" t="s">
        <v>60</v>
      </c>
      <c r="AU49" s="9" t="s">
        <v>66</v>
      </c>
      <c r="AY49" s="9" t="s">
        <v>58</v>
      </c>
      <c r="BE49" s="71">
        <f>IF(N49="základní",J49,0)</f>
        <v>0</v>
      </c>
      <c r="BF49" s="71">
        <f>IF(N49="snížená",J49,0)</f>
        <v>0</v>
      </c>
      <c r="BG49" s="71">
        <f>IF(N49="zákl. přenesená",J49,0)</f>
        <v>0</v>
      </c>
      <c r="BH49" s="71">
        <f>IF(N49="sníž. přenesená",J49,0)</f>
        <v>0</v>
      </c>
      <c r="BI49" s="71">
        <f>IF(N49="nulová",J49,0)</f>
        <v>0</v>
      </c>
      <c r="BJ49" s="9" t="s">
        <v>66</v>
      </c>
      <c r="BK49" s="71">
        <f>ROUND(I49*H49,2)</f>
        <v>0</v>
      </c>
      <c r="BL49" s="9" t="s">
        <v>65</v>
      </c>
      <c r="BM49" s="9" t="s">
        <v>92</v>
      </c>
    </row>
    <row r="50" spans="2:51" s="6" customFormat="1" ht="13.5">
      <c r="B50" s="72"/>
      <c r="C50" s="73"/>
      <c r="D50" s="74" t="s">
        <v>68</v>
      </c>
      <c r="E50" s="75" t="s">
        <v>4</v>
      </c>
      <c r="F50" s="76" t="s">
        <v>93</v>
      </c>
      <c r="G50" s="73"/>
      <c r="H50" s="77">
        <v>4.909</v>
      </c>
      <c r="I50" s="224"/>
      <c r="J50" s="224"/>
      <c r="K50" s="73"/>
      <c r="L50" s="78"/>
      <c r="M50" s="79"/>
      <c r="N50" s="80"/>
      <c r="O50" s="80"/>
      <c r="P50" s="80"/>
      <c r="Q50" s="80"/>
      <c r="R50" s="80"/>
      <c r="S50" s="80"/>
      <c r="T50" s="81"/>
      <c r="AT50" s="82" t="s">
        <v>68</v>
      </c>
      <c r="AU50" s="82" t="s">
        <v>66</v>
      </c>
      <c r="AV50" s="6" t="s">
        <v>66</v>
      </c>
      <c r="AW50" s="6" t="s">
        <v>5</v>
      </c>
      <c r="AX50" s="6" t="s">
        <v>12</v>
      </c>
      <c r="AY50" s="82" t="s">
        <v>58</v>
      </c>
    </row>
    <row r="51" spans="2:65" s="1" customFormat="1" ht="44.25" customHeight="1">
      <c r="B51" s="11"/>
      <c r="C51" s="62" t="s">
        <v>94</v>
      </c>
      <c r="D51" s="62" t="s">
        <v>60</v>
      </c>
      <c r="E51" s="63" t="s">
        <v>95</v>
      </c>
      <c r="F51" s="64" t="s">
        <v>96</v>
      </c>
      <c r="G51" s="65" t="s">
        <v>77</v>
      </c>
      <c r="H51" s="66">
        <v>4.909</v>
      </c>
      <c r="I51" s="223"/>
      <c r="J51" s="223">
        <f>ROUND(I51*H51,2)</f>
        <v>0</v>
      </c>
      <c r="K51" s="64" t="s">
        <v>64</v>
      </c>
      <c r="L51" s="16"/>
      <c r="M51" s="67" t="s">
        <v>4</v>
      </c>
      <c r="N51" s="68" t="s">
        <v>7</v>
      </c>
      <c r="O51" s="69">
        <v>0.083</v>
      </c>
      <c r="P51" s="69">
        <f>O51*H51</f>
        <v>0.407447</v>
      </c>
      <c r="Q51" s="69">
        <v>0</v>
      </c>
      <c r="R51" s="69">
        <f>Q51*H51</f>
        <v>0</v>
      </c>
      <c r="S51" s="69">
        <v>0</v>
      </c>
      <c r="T51" s="70">
        <f>S51*H51</f>
        <v>0</v>
      </c>
      <c r="AR51" s="9" t="s">
        <v>65</v>
      </c>
      <c r="AT51" s="9" t="s">
        <v>60</v>
      </c>
      <c r="AU51" s="9" t="s">
        <v>66</v>
      </c>
      <c r="AY51" s="9" t="s">
        <v>58</v>
      </c>
      <c r="BE51" s="71">
        <f>IF(N51="základní",J51,0)</f>
        <v>0</v>
      </c>
      <c r="BF51" s="71">
        <f>IF(N51="snížená",J51,0)</f>
        <v>0</v>
      </c>
      <c r="BG51" s="71">
        <f>IF(N51="zákl. přenesená",J51,0)</f>
        <v>0</v>
      </c>
      <c r="BH51" s="71">
        <f>IF(N51="sníž. přenesená",J51,0)</f>
        <v>0</v>
      </c>
      <c r="BI51" s="71">
        <f>IF(N51="nulová",J51,0)</f>
        <v>0</v>
      </c>
      <c r="BJ51" s="9" t="s">
        <v>66</v>
      </c>
      <c r="BK51" s="71">
        <f>ROUND(I51*H51,2)</f>
        <v>0</v>
      </c>
      <c r="BL51" s="9" t="s">
        <v>65</v>
      </c>
      <c r="BM51" s="9" t="s">
        <v>97</v>
      </c>
    </row>
    <row r="52" spans="2:51" s="6" customFormat="1" ht="13.5">
      <c r="B52" s="72"/>
      <c r="C52" s="73"/>
      <c r="D52" s="74" t="s">
        <v>68</v>
      </c>
      <c r="E52" s="75" t="s">
        <v>4</v>
      </c>
      <c r="F52" s="76" t="s">
        <v>93</v>
      </c>
      <c r="G52" s="73"/>
      <c r="H52" s="77">
        <v>4.909</v>
      </c>
      <c r="I52" s="224"/>
      <c r="J52" s="224"/>
      <c r="K52" s="73"/>
      <c r="L52" s="78"/>
      <c r="M52" s="79"/>
      <c r="N52" s="80"/>
      <c r="O52" s="80"/>
      <c r="P52" s="80"/>
      <c r="Q52" s="80"/>
      <c r="R52" s="80"/>
      <c r="S52" s="80"/>
      <c r="T52" s="81"/>
      <c r="AT52" s="82" t="s">
        <v>68</v>
      </c>
      <c r="AU52" s="82" t="s">
        <v>66</v>
      </c>
      <c r="AV52" s="6" t="s">
        <v>66</v>
      </c>
      <c r="AW52" s="6" t="s">
        <v>5</v>
      </c>
      <c r="AX52" s="6" t="s">
        <v>12</v>
      </c>
      <c r="AY52" s="82" t="s">
        <v>58</v>
      </c>
    </row>
    <row r="53" spans="2:65" s="1" customFormat="1" ht="31.5" customHeight="1">
      <c r="B53" s="11"/>
      <c r="C53" s="62" t="s">
        <v>98</v>
      </c>
      <c r="D53" s="62" t="s">
        <v>60</v>
      </c>
      <c r="E53" s="63" t="s">
        <v>99</v>
      </c>
      <c r="F53" s="64" t="s">
        <v>100</v>
      </c>
      <c r="G53" s="65" t="s">
        <v>77</v>
      </c>
      <c r="H53" s="66">
        <v>4.909</v>
      </c>
      <c r="I53" s="223"/>
      <c r="J53" s="223">
        <f>ROUND(I53*H53,2)</f>
        <v>0</v>
      </c>
      <c r="K53" s="64" t="s">
        <v>64</v>
      </c>
      <c r="L53" s="16"/>
      <c r="M53" s="67" t="s">
        <v>4</v>
      </c>
      <c r="N53" s="68" t="s">
        <v>7</v>
      </c>
      <c r="O53" s="69">
        <v>0.652</v>
      </c>
      <c r="P53" s="69">
        <f>O53*H53</f>
        <v>3.200668</v>
      </c>
      <c r="Q53" s="69">
        <v>0</v>
      </c>
      <c r="R53" s="69">
        <f>Q53*H53</f>
        <v>0</v>
      </c>
      <c r="S53" s="69">
        <v>0</v>
      </c>
      <c r="T53" s="70">
        <f>S53*H53</f>
        <v>0</v>
      </c>
      <c r="AR53" s="9" t="s">
        <v>65</v>
      </c>
      <c r="AT53" s="9" t="s">
        <v>60</v>
      </c>
      <c r="AU53" s="9" t="s">
        <v>66</v>
      </c>
      <c r="AY53" s="9" t="s">
        <v>58</v>
      </c>
      <c r="BE53" s="71">
        <f>IF(N53="základní",J53,0)</f>
        <v>0</v>
      </c>
      <c r="BF53" s="71">
        <f>IF(N53="snížená",J53,0)</f>
        <v>0</v>
      </c>
      <c r="BG53" s="71">
        <f>IF(N53="zákl. přenesená",J53,0)</f>
        <v>0</v>
      </c>
      <c r="BH53" s="71">
        <f>IF(N53="sníž. přenesená",J53,0)</f>
        <v>0</v>
      </c>
      <c r="BI53" s="71">
        <f>IF(N53="nulová",J53,0)</f>
        <v>0</v>
      </c>
      <c r="BJ53" s="9" t="s">
        <v>66</v>
      </c>
      <c r="BK53" s="71">
        <f>ROUND(I53*H53,2)</f>
        <v>0</v>
      </c>
      <c r="BL53" s="9" t="s">
        <v>65</v>
      </c>
      <c r="BM53" s="9" t="s">
        <v>101</v>
      </c>
    </row>
    <row r="54" spans="2:65" s="1" customFormat="1" ht="31.5" customHeight="1">
      <c r="B54" s="11"/>
      <c r="C54" s="62" t="s">
        <v>102</v>
      </c>
      <c r="D54" s="62" t="s">
        <v>60</v>
      </c>
      <c r="E54" s="63" t="s">
        <v>103</v>
      </c>
      <c r="F54" s="64" t="s">
        <v>104</v>
      </c>
      <c r="G54" s="65" t="s">
        <v>77</v>
      </c>
      <c r="H54" s="66">
        <v>4.909</v>
      </c>
      <c r="I54" s="223"/>
      <c r="J54" s="223">
        <f>ROUND(I54*H54,2)</f>
        <v>0</v>
      </c>
      <c r="K54" s="64" t="s">
        <v>64</v>
      </c>
      <c r="L54" s="16"/>
      <c r="M54" s="67" t="s">
        <v>4</v>
      </c>
      <c r="N54" s="68" t="s">
        <v>7</v>
      </c>
      <c r="O54" s="69">
        <v>0.031</v>
      </c>
      <c r="P54" s="69">
        <f>O54*H54</f>
        <v>0.15217899999999998</v>
      </c>
      <c r="Q54" s="69">
        <v>0</v>
      </c>
      <c r="R54" s="69">
        <f>Q54*H54</f>
        <v>0</v>
      </c>
      <c r="S54" s="69">
        <v>0</v>
      </c>
      <c r="T54" s="70">
        <f>S54*H54</f>
        <v>0</v>
      </c>
      <c r="AR54" s="9" t="s">
        <v>65</v>
      </c>
      <c r="AT54" s="9" t="s">
        <v>60</v>
      </c>
      <c r="AU54" s="9" t="s">
        <v>66</v>
      </c>
      <c r="AY54" s="9" t="s">
        <v>58</v>
      </c>
      <c r="BE54" s="71">
        <f>IF(N54="základní",J54,0)</f>
        <v>0</v>
      </c>
      <c r="BF54" s="71">
        <f>IF(N54="snížená",J54,0)</f>
        <v>0</v>
      </c>
      <c r="BG54" s="71">
        <f>IF(N54="zákl. přenesená",J54,0)</f>
        <v>0</v>
      </c>
      <c r="BH54" s="71">
        <f>IF(N54="sníž. přenesená",J54,0)</f>
        <v>0</v>
      </c>
      <c r="BI54" s="71">
        <f>IF(N54="nulová",J54,0)</f>
        <v>0</v>
      </c>
      <c r="BJ54" s="9" t="s">
        <v>66</v>
      </c>
      <c r="BK54" s="71">
        <f>ROUND(I54*H54,2)</f>
        <v>0</v>
      </c>
      <c r="BL54" s="9" t="s">
        <v>65</v>
      </c>
      <c r="BM54" s="9" t="s">
        <v>105</v>
      </c>
    </row>
    <row r="55" spans="2:65" s="1" customFormat="1" ht="22.5" customHeight="1">
      <c r="B55" s="11"/>
      <c r="C55" s="62" t="s">
        <v>106</v>
      </c>
      <c r="D55" s="62" t="s">
        <v>60</v>
      </c>
      <c r="E55" s="63" t="s">
        <v>107</v>
      </c>
      <c r="F55" s="64" t="s">
        <v>108</v>
      </c>
      <c r="G55" s="65" t="s">
        <v>77</v>
      </c>
      <c r="H55" s="66">
        <v>4.909</v>
      </c>
      <c r="I55" s="223"/>
      <c r="J55" s="223">
        <f>ROUND(I55*H55,2)</f>
        <v>0</v>
      </c>
      <c r="K55" s="64" t="s">
        <v>64</v>
      </c>
      <c r="L55" s="16"/>
      <c r="M55" s="67" t="s">
        <v>4</v>
      </c>
      <c r="N55" s="68" t="s">
        <v>7</v>
      </c>
      <c r="O55" s="69">
        <v>0.009</v>
      </c>
      <c r="P55" s="69">
        <f>O55*H55</f>
        <v>0.044181</v>
      </c>
      <c r="Q55" s="69">
        <v>0</v>
      </c>
      <c r="R55" s="69">
        <f>Q55*H55</f>
        <v>0</v>
      </c>
      <c r="S55" s="69">
        <v>0</v>
      </c>
      <c r="T55" s="70">
        <f>S55*H55</f>
        <v>0</v>
      </c>
      <c r="AR55" s="9" t="s">
        <v>65</v>
      </c>
      <c r="AT55" s="9" t="s">
        <v>60</v>
      </c>
      <c r="AU55" s="9" t="s">
        <v>66</v>
      </c>
      <c r="AY55" s="9" t="s">
        <v>58</v>
      </c>
      <c r="BE55" s="71">
        <f>IF(N55="základní",J55,0)</f>
        <v>0</v>
      </c>
      <c r="BF55" s="71">
        <f>IF(N55="snížená",J55,0)</f>
        <v>0</v>
      </c>
      <c r="BG55" s="71">
        <f>IF(N55="zákl. přenesená",J55,0)</f>
        <v>0</v>
      </c>
      <c r="BH55" s="71">
        <f>IF(N55="sníž. přenesená",J55,0)</f>
        <v>0</v>
      </c>
      <c r="BI55" s="71">
        <f>IF(N55="nulová",J55,0)</f>
        <v>0</v>
      </c>
      <c r="BJ55" s="9" t="s">
        <v>66</v>
      </c>
      <c r="BK55" s="71">
        <f>ROUND(I55*H55,2)</f>
        <v>0</v>
      </c>
      <c r="BL55" s="9" t="s">
        <v>65</v>
      </c>
      <c r="BM55" s="9" t="s">
        <v>109</v>
      </c>
    </row>
    <row r="56" spans="2:51" s="6" customFormat="1" ht="13.5">
      <c r="B56" s="72"/>
      <c r="C56" s="73"/>
      <c r="D56" s="74" t="s">
        <v>68</v>
      </c>
      <c r="E56" s="75" t="s">
        <v>4</v>
      </c>
      <c r="F56" s="76" t="s">
        <v>110</v>
      </c>
      <c r="G56" s="73"/>
      <c r="H56" s="77">
        <v>4.909</v>
      </c>
      <c r="I56" s="224"/>
      <c r="J56" s="224"/>
      <c r="K56" s="73"/>
      <c r="L56" s="78"/>
      <c r="M56" s="79"/>
      <c r="N56" s="80"/>
      <c r="O56" s="80"/>
      <c r="P56" s="80"/>
      <c r="Q56" s="80"/>
      <c r="R56" s="80"/>
      <c r="S56" s="80"/>
      <c r="T56" s="81"/>
      <c r="AT56" s="82" t="s">
        <v>68</v>
      </c>
      <c r="AU56" s="82" t="s">
        <v>66</v>
      </c>
      <c r="AV56" s="6" t="s">
        <v>66</v>
      </c>
      <c r="AW56" s="6" t="s">
        <v>5</v>
      </c>
      <c r="AX56" s="6" t="s">
        <v>12</v>
      </c>
      <c r="AY56" s="82" t="s">
        <v>58</v>
      </c>
    </row>
    <row r="57" spans="2:65" s="1" customFormat="1" ht="22.5" customHeight="1">
      <c r="B57" s="11"/>
      <c r="C57" s="62" t="s">
        <v>111</v>
      </c>
      <c r="D57" s="62" t="s">
        <v>60</v>
      </c>
      <c r="E57" s="63" t="s">
        <v>112</v>
      </c>
      <c r="F57" s="64" t="s">
        <v>113</v>
      </c>
      <c r="G57" s="65" t="s">
        <v>114</v>
      </c>
      <c r="H57" s="66">
        <v>9.327</v>
      </c>
      <c r="I57" s="223"/>
      <c r="J57" s="223">
        <f>ROUND(I57*H57,2)</f>
        <v>0</v>
      </c>
      <c r="K57" s="64" t="s">
        <v>64</v>
      </c>
      <c r="L57" s="16"/>
      <c r="M57" s="67" t="s">
        <v>4</v>
      </c>
      <c r="N57" s="68" t="s">
        <v>7</v>
      </c>
      <c r="O57" s="69">
        <v>0</v>
      </c>
      <c r="P57" s="69">
        <f>O57*H57</f>
        <v>0</v>
      </c>
      <c r="Q57" s="69">
        <v>0</v>
      </c>
      <c r="R57" s="69">
        <f>Q57*H57</f>
        <v>0</v>
      </c>
      <c r="S57" s="69">
        <v>0</v>
      </c>
      <c r="T57" s="70">
        <f>S57*H57</f>
        <v>0</v>
      </c>
      <c r="AR57" s="9" t="s">
        <v>65</v>
      </c>
      <c r="AT57" s="9" t="s">
        <v>60</v>
      </c>
      <c r="AU57" s="9" t="s">
        <v>66</v>
      </c>
      <c r="AY57" s="9" t="s">
        <v>58</v>
      </c>
      <c r="BE57" s="71">
        <f>IF(N57="základní",J57,0)</f>
        <v>0</v>
      </c>
      <c r="BF57" s="71">
        <f>IF(N57="snížená",J57,0)</f>
        <v>0</v>
      </c>
      <c r="BG57" s="71">
        <f>IF(N57="zákl. přenesená",J57,0)</f>
        <v>0</v>
      </c>
      <c r="BH57" s="71">
        <f>IF(N57="sníž. přenesená",J57,0)</f>
        <v>0</v>
      </c>
      <c r="BI57" s="71">
        <f>IF(N57="nulová",J57,0)</f>
        <v>0</v>
      </c>
      <c r="BJ57" s="9" t="s">
        <v>66</v>
      </c>
      <c r="BK57" s="71">
        <f>ROUND(I57*H57,2)</f>
        <v>0</v>
      </c>
      <c r="BL57" s="9" t="s">
        <v>65</v>
      </c>
      <c r="BM57" s="9" t="s">
        <v>115</v>
      </c>
    </row>
    <row r="58" spans="2:51" s="6" customFormat="1" ht="13.5">
      <c r="B58" s="72"/>
      <c r="C58" s="73"/>
      <c r="D58" s="74" t="s">
        <v>68</v>
      </c>
      <c r="E58" s="75" t="s">
        <v>4</v>
      </c>
      <c r="F58" s="76" t="s">
        <v>116</v>
      </c>
      <c r="G58" s="73"/>
      <c r="H58" s="77">
        <v>9.327</v>
      </c>
      <c r="I58" s="224"/>
      <c r="J58" s="224"/>
      <c r="K58" s="73"/>
      <c r="L58" s="78"/>
      <c r="M58" s="79"/>
      <c r="N58" s="80"/>
      <c r="O58" s="80"/>
      <c r="P58" s="80"/>
      <c r="Q58" s="80"/>
      <c r="R58" s="80"/>
      <c r="S58" s="80"/>
      <c r="T58" s="81"/>
      <c r="AT58" s="82" t="s">
        <v>68</v>
      </c>
      <c r="AU58" s="82" t="s">
        <v>66</v>
      </c>
      <c r="AV58" s="6" t="s">
        <v>66</v>
      </c>
      <c r="AW58" s="6" t="s">
        <v>5</v>
      </c>
      <c r="AX58" s="6" t="s">
        <v>12</v>
      </c>
      <c r="AY58" s="82" t="s">
        <v>58</v>
      </c>
    </row>
    <row r="59" spans="2:65" s="1" customFormat="1" ht="22.5" customHeight="1">
      <c r="B59" s="11"/>
      <c r="C59" s="62" t="s">
        <v>117</v>
      </c>
      <c r="D59" s="62" t="s">
        <v>60</v>
      </c>
      <c r="E59" s="63" t="s">
        <v>118</v>
      </c>
      <c r="F59" s="64" t="s">
        <v>119</v>
      </c>
      <c r="G59" s="65" t="s">
        <v>120</v>
      </c>
      <c r="H59" s="66">
        <v>39.683</v>
      </c>
      <c r="I59" s="223"/>
      <c r="J59" s="223">
        <f>ROUND(I59*H59,2)</f>
        <v>0</v>
      </c>
      <c r="K59" s="64" t="s">
        <v>64</v>
      </c>
      <c r="L59" s="16"/>
      <c r="M59" s="67" t="s">
        <v>4</v>
      </c>
      <c r="N59" s="68" t="s">
        <v>7</v>
      </c>
      <c r="O59" s="69">
        <v>0.018</v>
      </c>
      <c r="P59" s="69">
        <f>O59*H59</f>
        <v>0.714294</v>
      </c>
      <c r="Q59" s="69">
        <v>0</v>
      </c>
      <c r="R59" s="69">
        <f>Q59*H59</f>
        <v>0</v>
      </c>
      <c r="S59" s="69">
        <v>0</v>
      </c>
      <c r="T59" s="70">
        <f>S59*H59</f>
        <v>0</v>
      </c>
      <c r="AR59" s="9" t="s">
        <v>65</v>
      </c>
      <c r="AT59" s="9" t="s">
        <v>60</v>
      </c>
      <c r="AU59" s="9" t="s">
        <v>66</v>
      </c>
      <c r="AY59" s="9" t="s">
        <v>58</v>
      </c>
      <c r="BE59" s="71">
        <f>IF(N59="základní",J59,0)</f>
        <v>0</v>
      </c>
      <c r="BF59" s="71">
        <f>IF(N59="snížená",J59,0)</f>
        <v>0</v>
      </c>
      <c r="BG59" s="71">
        <f>IF(N59="zákl. přenesená",J59,0)</f>
        <v>0</v>
      </c>
      <c r="BH59" s="71">
        <f>IF(N59="sníž. přenesená",J59,0)</f>
        <v>0</v>
      </c>
      <c r="BI59" s="71">
        <f>IF(N59="nulová",J59,0)</f>
        <v>0</v>
      </c>
      <c r="BJ59" s="9" t="s">
        <v>66</v>
      </c>
      <c r="BK59" s="71">
        <f>ROUND(I59*H59,2)</f>
        <v>0</v>
      </c>
      <c r="BL59" s="9" t="s">
        <v>65</v>
      </c>
      <c r="BM59" s="9" t="s">
        <v>121</v>
      </c>
    </row>
    <row r="60" spans="2:51" s="6" customFormat="1" ht="13.5">
      <c r="B60" s="72"/>
      <c r="C60" s="73"/>
      <c r="D60" s="83" t="s">
        <v>68</v>
      </c>
      <c r="E60" s="84" t="s">
        <v>4</v>
      </c>
      <c r="F60" s="85" t="s">
        <v>122</v>
      </c>
      <c r="G60" s="73"/>
      <c r="H60" s="86">
        <v>39.683</v>
      </c>
      <c r="I60" s="224"/>
      <c r="J60" s="224"/>
      <c r="K60" s="73"/>
      <c r="L60" s="78"/>
      <c r="M60" s="79"/>
      <c r="N60" s="80"/>
      <c r="O60" s="80"/>
      <c r="P60" s="80"/>
      <c r="Q60" s="80"/>
      <c r="R60" s="80"/>
      <c r="S60" s="80"/>
      <c r="T60" s="81"/>
      <c r="AT60" s="82" t="s">
        <v>68</v>
      </c>
      <c r="AU60" s="82" t="s">
        <v>66</v>
      </c>
      <c r="AV60" s="6" t="s">
        <v>66</v>
      </c>
      <c r="AW60" s="6" t="s">
        <v>5</v>
      </c>
      <c r="AX60" s="6" t="s">
        <v>12</v>
      </c>
      <c r="AY60" s="82" t="s">
        <v>58</v>
      </c>
    </row>
    <row r="61" spans="2:63" s="5" customFormat="1" ht="29.85" customHeight="1">
      <c r="B61" s="48"/>
      <c r="C61" s="49"/>
      <c r="D61" s="60" t="s">
        <v>10</v>
      </c>
      <c r="E61" s="61" t="s">
        <v>66</v>
      </c>
      <c r="F61" s="61" t="s">
        <v>123</v>
      </c>
      <c r="G61" s="49"/>
      <c r="H61" s="49"/>
      <c r="I61" s="220"/>
      <c r="J61" s="222">
        <f>BK61</f>
        <v>0</v>
      </c>
      <c r="K61" s="49"/>
      <c r="L61" s="52"/>
      <c r="M61" s="53"/>
      <c r="N61" s="54"/>
      <c r="O61" s="54"/>
      <c r="P61" s="55">
        <f>SUM(P62:P68)</f>
        <v>15.941104</v>
      </c>
      <c r="Q61" s="54"/>
      <c r="R61" s="55">
        <f>SUM(R62:R68)</f>
        <v>11.227946979999999</v>
      </c>
      <c r="S61" s="54"/>
      <c r="T61" s="56">
        <f>SUM(T62:T68)</f>
        <v>0</v>
      </c>
      <c r="AR61" s="57" t="s">
        <v>12</v>
      </c>
      <c r="AT61" s="58" t="s">
        <v>10</v>
      </c>
      <c r="AU61" s="58" t="s">
        <v>12</v>
      </c>
      <c r="AY61" s="57" t="s">
        <v>58</v>
      </c>
      <c r="BK61" s="59">
        <f>SUM(BK62:BK68)</f>
        <v>0</v>
      </c>
    </row>
    <row r="62" spans="2:65" s="1" customFormat="1" ht="22.5" customHeight="1">
      <c r="B62" s="11"/>
      <c r="C62" s="62" t="s">
        <v>124</v>
      </c>
      <c r="D62" s="62" t="s">
        <v>60</v>
      </c>
      <c r="E62" s="63" t="s">
        <v>125</v>
      </c>
      <c r="F62" s="64" t="s">
        <v>126</v>
      </c>
      <c r="G62" s="65" t="s">
        <v>77</v>
      </c>
      <c r="H62" s="66">
        <v>3.885</v>
      </c>
      <c r="I62" s="223"/>
      <c r="J62" s="223">
        <f>ROUND(I62*H62,2)</f>
        <v>0</v>
      </c>
      <c r="K62" s="64" t="s">
        <v>64</v>
      </c>
      <c r="L62" s="16"/>
      <c r="M62" s="67" t="s">
        <v>4</v>
      </c>
      <c r="N62" s="68" t="s">
        <v>7</v>
      </c>
      <c r="O62" s="69">
        <v>0.584</v>
      </c>
      <c r="P62" s="69">
        <f>O62*H62</f>
        <v>2.2688399999999995</v>
      </c>
      <c r="Q62" s="69">
        <v>2.25634</v>
      </c>
      <c r="R62" s="69">
        <f>Q62*H62</f>
        <v>8.765880899999999</v>
      </c>
      <c r="S62" s="69">
        <v>0</v>
      </c>
      <c r="T62" s="70">
        <f>S62*H62</f>
        <v>0</v>
      </c>
      <c r="AR62" s="9" t="s">
        <v>65</v>
      </c>
      <c r="AT62" s="9" t="s">
        <v>60</v>
      </c>
      <c r="AU62" s="9" t="s">
        <v>66</v>
      </c>
      <c r="AY62" s="9" t="s">
        <v>58</v>
      </c>
      <c r="BE62" s="71">
        <f>IF(N62="základní",J62,0)</f>
        <v>0</v>
      </c>
      <c r="BF62" s="71">
        <f>IF(N62="snížená",J62,0)</f>
        <v>0</v>
      </c>
      <c r="BG62" s="71">
        <f>IF(N62="zákl. přenesená",J62,0)</f>
        <v>0</v>
      </c>
      <c r="BH62" s="71">
        <f>IF(N62="sníž. přenesená",J62,0)</f>
        <v>0</v>
      </c>
      <c r="BI62" s="71">
        <f>IF(N62="nulová",J62,0)</f>
        <v>0</v>
      </c>
      <c r="BJ62" s="9" t="s">
        <v>66</v>
      </c>
      <c r="BK62" s="71">
        <f>ROUND(I62*H62,2)</f>
        <v>0</v>
      </c>
      <c r="BL62" s="9" t="s">
        <v>65</v>
      </c>
      <c r="BM62" s="9" t="s">
        <v>127</v>
      </c>
    </row>
    <row r="63" spans="2:51" s="6" customFormat="1" ht="13.5">
      <c r="B63" s="72"/>
      <c r="C63" s="73"/>
      <c r="D63" s="74" t="s">
        <v>68</v>
      </c>
      <c r="E63" s="75" t="s">
        <v>4</v>
      </c>
      <c r="F63" s="76" t="s">
        <v>128</v>
      </c>
      <c r="G63" s="73"/>
      <c r="H63" s="77">
        <v>3.885</v>
      </c>
      <c r="I63" s="224"/>
      <c r="J63" s="224"/>
      <c r="K63" s="73"/>
      <c r="L63" s="78"/>
      <c r="M63" s="79"/>
      <c r="N63" s="80"/>
      <c r="O63" s="80"/>
      <c r="P63" s="80"/>
      <c r="Q63" s="80"/>
      <c r="R63" s="80"/>
      <c r="S63" s="80"/>
      <c r="T63" s="81"/>
      <c r="AT63" s="82" t="s">
        <v>68</v>
      </c>
      <c r="AU63" s="82" t="s">
        <v>66</v>
      </c>
      <c r="AV63" s="6" t="s">
        <v>66</v>
      </c>
      <c r="AW63" s="6" t="s">
        <v>5</v>
      </c>
      <c r="AX63" s="6" t="s">
        <v>12</v>
      </c>
      <c r="AY63" s="82" t="s">
        <v>58</v>
      </c>
    </row>
    <row r="64" spans="2:65" s="1" customFormat="1" ht="44.25" customHeight="1">
      <c r="B64" s="11"/>
      <c r="C64" s="62" t="s">
        <v>129</v>
      </c>
      <c r="D64" s="62" t="s">
        <v>60</v>
      </c>
      <c r="E64" s="63" t="s">
        <v>130</v>
      </c>
      <c r="F64" s="64" t="s">
        <v>131</v>
      </c>
      <c r="G64" s="65" t="s">
        <v>120</v>
      </c>
      <c r="H64" s="66">
        <v>9.15</v>
      </c>
      <c r="I64" s="223"/>
      <c r="J64" s="223">
        <f>ROUND(I64*H64,2)</f>
        <v>0</v>
      </c>
      <c r="K64" s="64" t="s">
        <v>64</v>
      </c>
      <c r="L64" s="16"/>
      <c r="M64" s="67" t="s">
        <v>4</v>
      </c>
      <c r="N64" s="68" t="s">
        <v>7</v>
      </c>
      <c r="O64" s="69">
        <v>0.364</v>
      </c>
      <c r="P64" s="69">
        <f>O64*H64</f>
        <v>3.3306</v>
      </c>
      <c r="Q64" s="69">
        <v>0.00103</v>
      </c>
      <c r="R64" s="69">
        <f>Q64*H64</f>
        <v>0.0094245</v>
      </c>
      <c r="S64" s="69">
        <v>0</v>
      </c>
      <c r="T64" s="70">
        <f>S64*H64</f>
        <v>0</v>
      </c>
      <c r="AR64" s="9" t="s">
        <v>65</v>
      </c>
      <c r="AT64" s="9" t="s">
        <v>60</v>
      </c>
      <c r="AU64" s="9" t="s">
        <v>66</v>
      </c>
      <c r="AY64" s="9" t="s">
        <v>58</v>
      </c>
      <c r="BE64" s="71">
        <f>IF(N64="základní",J64,0)</f>
        <v>0</v>
      </c>
      <c r="BF64" s="71">
        <f>IF(N64="snížená",J64,0)</f>
        <v>0</v>
      </c>
      <c r="BG64" s="71">
        <f>IF(N64="zákl. přenesená",J64,0)</f>
        <v>0</v>
      </c>
      <c r="BH64" s="71">
        <f>IF(N64="sníž. přenesená",J64,0)</f>
        <v>0</v>
      </c>
      <c r="BI64" s="71">
        <f>IF(N64="nulová",J64,0)</f>
        <v>0</v>
      </c>
      <c r="BJ64" s="9" t="s">
        <v>66</v>
      </c>
      <c r="BK64" s="71">
        <f>ROUND(I64*H64,2)</f>
        <v>0</v>
      </c>
      <c r="BL64" s="9" t="s">
        <v>65</v>
      </c>
      <c r="BM64" s="9" t="s">
        <v>132</v>
      </c>
    </row>
    <row r="65" spans="2:51" s="6" customFormat="1" ht="13.5">
      <c r="B65" s="72"/>
      <c r="C65" s="73"/>
      <c r="D65" s="74" t="s">
        <v>68</v>
      </c>
      <c r="E65" s="75" t="s">
        <v>4</v>
      </c>
      <c r="F65" s="76" t="s">
        <v>133</v>
      </c>
      <c r="G65" s="73"/>
      <c r="H65" s="77">
        <v>9.15</v>
      </c>
      <c r="I65" s="224"/>
      <c r="J65" s="224"/>
      <c r="K65" s="73"/>
      <c r="L65" s="78"/>
      <c r="M65" s="79"/>
      <c r="N65" s="80"/>
      <c r="O65" s="80"/>
      <c r="P65" s="80"/>
      <c r="Q65" s="80"/>
      <c r="R65" s="80"/>
      <c r="S65" s="80"/>
      <c r="T65" s="81"/>
      <c r="AT65" s="82" t="s">
        <v>68</v>
      </c>
      <c r="AU65" s="82" t="s">
        <v>66</v>
      </c>
      <c r="AV65" s="6" t="s">
        <v>66</v>
      </c>
      <c r="AW65" s="6" t="s">
        <v>5</v>
      </c>
      <c r="AX65" s="6" t="s">
        <v>12</v>
      </c>
      <c r="AY65" s="82" t="s">
        <v>58</v>
      </c>
    </row>
    <row r="66" spans="2:65" s="1" customFormat="1" ht="44.25" customHeight="1">
      <c r="B66" s="11"/>
      <c r="C66" s="62" t="s">
        <v>2</v>
      </c>
      <c r="D66" s="62" t="s">
        <v>60</v>
      </c>
      <c r="E66" s="63" t="s">
        <v>134</v>
      </c>
      <c r="F66" s="64" t="s">
        <v>135</v>
      </c>
      <c r="G66" s="65" t="s">
        <v>120</v>
      </c>
      <c r="H66" s="66">
        <v>9.15</v>
      </c>
      <c r="I66" s="223"/>
      <c r="J66" s="223">
        <f>ROUND(I66*H66,2)</f>
        <v>0</v>
      </c>
      <c r="K66" s="64" t="s">
        <v>64</v>
      </c>
      <c r="L66" s="16"/>
      <c r="M66" s="67" t="s">
        <v>4</v>
      </c>
      <c r="N66" s="68" t="s">
        <v>7</v>
      </c>
      <c r="O66" s="69">
        <v>0.201</v>
      </c>
      <c r="P66" s="69">
        <f>O66*H66</f>
        <v>1.8391500000000003</v>
      </c>
      <c r="Q66" s="69">
        <v>0</v>
      </c>
      <c r="R66" s="69">
        <f>Q66*H66</f>
        <v>0</v>
      </c>
      <c r="S66" s="69">
        <v>0</v>
      </c>
      <c r="T66" s="70">
        <f>S66*H66</f>
        <v>0</v>
      </c>
      <c r="AR66" s="9" t="s">
        <v>65</v>
      </c>
      <c r="AT66" s="9" t="s">
        <v>60</v>
      </c>
      <c r="AU66" s="9" t="s">
        <v>66</v>
      </c>
      <c r="AY66" s="9" t="s">
        <v>58</v>
      </c>
      <c r="BE66" s="71">
        <f>IF(N66="základní",J66,0)</f>
        <v>0</v>
      </c>
      <c r="BF66" s="71">
        <f>IF(N66="snížená",J66,0)</f>
        <v>0</v>
      </c>
      <c r="BG66" s="71">
        <f>IF(N66="zákl. přenesená",J66,0)</f>
        <v>0</v>
      </c>
      <c r="BH66" s="71">
        <f>IF(N66="sníž. přenesená",J66,0)</f>
        <v>0</v>
      </c>
      <c r="BI66" s="71">
        <f>IF(N66="nulová",J66,0)</f>
        <v>0</v>
      </c>
      <c r="BJ66" s="9" t="s">
        <v>66</v>
      </c>
      <c r="BK66" s="71">
        <f>ROUND(I66*H66,2)</f>
        <v>0</v>
      </c>
      <c r="BL66" s="9" t="s">
        <v>65</v>
      </c>
      <c r="BM66" s="9" t="s">
        <v>136</v>
      </c>
    </row>
    <row r="67" spans="2:65" s="1" customFormat="1" ht="31.5" customHeight="1">
      <c r="B67" s="11"/>
      <c r="C67" s="62" t="s">
        <v>137</v>
      </c>
      <c r="D67" s="62" t="s">
        <v>60</v>
      </c>
      <c r="E67" s="63" t="s">
        <v>138</v>
      </c>
      <c r="F67" s="64" t="s">
        <v>139</v>
      </c>
      <c r="G67" s="65" t="s">
        <v>77</v>
      </c>
      <c r="H67" s="66">
        <v>1.087</v>
      </c>
      <c r="I67" s="223"/>
      <c r="J67" s="223">
        <f>ROUND(I67*H67,2)</f>
        <v>0</v>
      </c>
      <c r="K67" s="64" t="s">
        <v>64</v>
      </c>
      <c r="L67" s="16"/>
      <c r="M67" s="67" t="s">
        <v>4</v>
      </c>
      <c r="N67" s="68" t="s">
        <v>7</v>
      </c>
      <c r="O67" s="69">
        <v>7.822</v>
      </c>
      <c r="P67" s="69">
        <f>O67*H67</f>
        <v>8.502514</v>
      </c>
      <c r="Q67" s="69">
        <v>2.25634</v>
      </c>
      <c r="R67" s="69">
        <f>Q67*H67</f>
        <v>2.45264158</v>
      </c>
      <c r="S67" s="69">
        <v>0</v>
      </c>
      <c r="T67" s="70">
        <f>S67*H67</f>
        <v>0</v>
      </c>
      <c r="AR67" s="9" t="s">
        <v>65</v>
      </c>
      <c r="AT67" s="9" t="s">
        <v>60</v>
      </c>
      <c r="AU67" s="9" t="s">
        <v>66</v>
      </c>
      <c r="AY67" s="9" t="s">
        <v>58</v>
      </c>
      <c r="BE67" s="71">
        <f>IF(N67="základní",J67,0)</f>
        <v>0</v>
      </c>
      <c r="BF67" s="71">
        <f>IF(N67="snížená",J67,0)</f>
        <v>0</v>
      </c>
      <c r="BG67" s="71">
        <f>IF(N67="zákl. přenesená",J67,0)</f>
        <v>0</v>
      </c>
      <c r="BH67" s="71">
        <f>IF(N67="sníž. přenesená",J67,0)</f>
        <v>0</v>
      </c>
      <c r="BI67" s="71">
        <f>IF(N67="nulová",J67,0)</f>
        <v>0</v>
      </c>
      <c r="BJ67" s="9" t="s">
        <v>66</v>
      </c>
      <c r="BK67" s="71">
        <f>ROUND(I67*H67,2)</f>
        <v>0</v>
      </c>
      <c r="BL67" s="9" t="s">
        <v>65</v>
      </c>
      <c r="BM67" s="9" t="s">
        <v>140</v>
      </c>
    </row>
    <row r="68" spans="2:51" s="6" customFormat="1" ht="13.5">
      <c r="B68" s="72"/>
      <c r="C68" s="73"/>
      <c r="D68" s="83" t="s">
        <v>68</v>
      </c>
      <c r="E68" s="84" t="s">
        <v>4</v>
      </c>
      <c r="F68" s="85" t="s">
        <v>141</v>
      </c>
      <c r="G68" s="73"/>
      <c r="H68" s="86">
        <v>1.087</v>
      </c>
      <c r="I68" s="224"/>
      <c r="J68" s="224"/>
      <c r="K68" s="73"/>
      <c r="L68" s="78"/>
      <c r="M68" s="79"/>
      <c r="N68" s="80"/>
      <c r="O68" s="80"/>
      <c r="P68" s="80"/>
      <c r="Q68" s="80"/>
      <c r="R68" s="80"/>
      <c r="S68" s="80"/>
      <c r="T68" s="81"/>
      <c r="AT68" s="82" t="s">
        <v>68</v>
      </c>
      <c r="AU68" s="82" t="s">
        <v>66</v>
      </c>
      <c r="AV68" s="6" t="s">
        <v>66</v>
      </c>
      <c r="AW68" s="6" t="s">
        <v>5</v>
      </c>
      <c r="AX68" s="6" t="s">
        <v>12</v>
      </c>
      <c r="AY68" s="82" t="s">
        <v>58</v>
      </c>
    </row>
    <row r="69" spans="2:63" s="5" customFormat="1" ht="29.85" customHeight="1">
      <c r="B69" s="48"/>
      <c r="C69" s="49"/>
      <c r="D69" s="60" t="s">
        <v>10</v>
      </c>
      <c r="E69" s="61" t="s">
        <v>74</v>
      </c>
      <c r="F69" s="61" t="s">
        <v>142</v>
      </c>
      <c r="G69" s="49"/>
      <c r="H69" s="49"/>
      <c r="I69" s="220"/>
      <c r="J69" s="222">
        <f>BK69</f>
        <v>0</v>
      </c>
      <c r="K69" s="49"/>
      <c r="L69" s="52"/>
      <c r="M69" s="53"/>
      <c r="N69" s="54"/>
      <c r="O69" s="54"/>
      <c r="P69" s="55">
        <f>SUM(P70:P81)</f>
        <v>31.494866</v>
      </c>
      <c r="Q69" s="54"/>
      <c r="R69" s="55">
        <f>SUM(R70:R81)</f>
        <v>5.84788653</v>
      </c>
      <c r="S69" s="54"/>
      <c r="T69" s="56">
        <f>SUM(T70:T81)</f>
        <v>0</v>
      </c>
      <c r="AR69" s="57" t="s">
        <v>12</v>
      </c>
      <c r="AT69" s="58" t="s">
        <v>10</v>
      </c>
      <c r="AU69" s="58" t="s">
        <v>12</v>
      </c>
      <c r="AY69" s="57" t="s">
        <v>58</v>
      </c>
      <c r="BK69" s="59">
        <f>SUM(BK70:BK81)</f>
        <v>0</v>
      </c>
    </row>
    <row r="70" spans="2:65" s="1" customFormat="1" ht="31.5" customHeight="1">
      <c r="B70" s="11"/>
      <c r="C70" s="62" t="s">
        <v>143</v>
      </c>
      <c r="D70" s="62" t="s">
        <v>60</v>
      </c>
      <c r="E70" s="63" t="s">
        <v>144</v>
      </c>
      <c r="F70" s="64" t="s">
        <v>145</v>
      </c>
      <c r="G70" s="65" t="s">
        <v>120</v>
      </c>
      <c r="H70" s="66">
        <v>13.056</v>
      </c>
      <c r="I70" s="223"/>
      <c r="J70" s="223">
        <f>ROUND(I70*H70,2)</f>
        <v>0</v>
      </c>
      <c r="K70" s="64" t="s">
        <v>64</v>
      </c>
      <c r="L70" s="16"/>
      <c r="M70" s="67" t="s">
        <v>4</v>
      </c>
      <c r="N70" s="68" t="s">
        <v>7</v>
      </c>
      <c r="O70" s="69">
        <v>0.9</v>
      </c>
      <c r="P70" s="69">
        <f>O70*H70</f>
        <v>11.750399999999999</v>
      </c>
      <c r="Q70" s="69">
        <v>0.25041</v>
      </c>
      <c r="R70" s="69">
        <f>Q70*H70</f>
        <v>3.26935296</v>
      </c>
      <c r="S70" s="69">
        <v>0</v>
      </c>
      <c r="T70" s="70">
        <f>S70*H70</f>
        <v>0</v>
      </c>
      <c r="AR70" s="9" t="s">
        <v>65</v>
      </c>
      <c r="AT70" s="9" t="s">
        <v>60</v>
      </c>
      <c r="AU70" s="9" t="s">
        <v>66</v>
      </c>
      <c r="AY70" s="9" t="s">
        <v>58</v>
      </c>
      <c r="BE70" s="71">
        <f>IF(N70="základní",J70,0)</f>
        <v>0</v>
      </c>
      <c r="BF70" s="71">
        <f>IF(N70="snížená",J70,0)</f>
        <v>0</v>
      </c>
      <c r="BG70" s="71">
        <f>IF(N70="zákl. přenesená",J70,0)</f>
        <v>0</v>
      </c>
      <c r="BH70" s="71">
        <f>IF(N70="sníž. přenesená",J70,0)</f>
        <v>0</v>
      </c>
      <c r="BI70" s="71">
        <f>IF(N70="nulová",J70,0)</f>
        <v>0</v>
      </c>
      <c r="BJ70" s="9" t="s">
        <v>66</v>
      </c>
      <c r="BK70" s="71">
        <f>ROUND(I70*H70,2)</f>
        <v>0</v>
      </c>
      <c r="BL70" s="9" t="s">
        <v>65</v>
      </c>
      <c r="BM70" s="9" t="s">
        <v>146</v>
      </c>
    </row>
    <row r="71" spans="2:51" s="6" customFormat="1" ht="13.5">
      <c r="B71" s="72"/>
      <c r="C71" s="73"/>
      <c r="D71" s="83" t="s">
        <v>68</v>
      </c>
      <c r="E71" s="84" t="s">
        <v>4</v>
      </c>
      <c r="F71" s="85" t="s">
        <v>147</v>
      </c>
      <c r="G71" s="73"/>
      <c r="H71" s="86">
        <v>4.35</v>
      </c>
      <c r="I71" s="224"/>
      <c r="J71" s="224"/>
      <c r="K71" s="73"/>
      <c r="L71" s="78"/>
      <c r="M71" s="79"/>
      <c r="N71" s="80"/>
      <c r="O71" s="80"/>
      <c r="P71" s="80"/>
      <c r="Q71" s="80"/>
      <c r="R71" s="80"/>
      <c r="S71" s="80"/>
      <c r="T71" s="81"/>
      <c r="AT71" s="82" t="s">
        <v>68</v>
      </c>
      <c r="AU71" s="82" t="s">
        <v>66</v>
      </c>
      <c r="AV71" s="6" t="s">
        <v>66</v>
      </c>
      <c r="AW71" s="6" t="s">
        <v>5</v>
      </c>
      <c r="AX71" s="6" t="s">
        <v>11</v>
      </c>
      <c r="AY71" s="82" t="s">
        <v>58</v>
      </c>
    </row>
    <row r="72" spans="2:51" s="6" customFormat="1" ht="13.5">
      <c r="B72" s="72"/>
      <c r="C72" s="73"/>
      <c r="D72" s="83" t="s">
        <v>68</v>
      </c>
      <c r="E72" s="84" t="s">
        <v>4</v>
      </c>
      <c r="F72" s="85" t="s">
        <v>148</v>
      </c>
      <c r="G72" s="73"/>
      <c r="H72" s="86">
        <v>8.706</v>
      </c>
      <c r="I72" s="224"/>
      <c r="J72" s="224"/>
      <c r="K72" s="73"/>
      <c r="L72" s="78"/>
      <c r="M72" s="79"/>
      <c r="N72" s="80"/>
      <c r="O72" s="80"/>
      <c r="P72" s="80"/>
      <c r="Q72" s="80"/>
      <c r="R72" s="80"/>
      <c r="S72" s="80"/>
      <c r="T72" s="81"/>
      <c r="AT72" s="82" t="s">
        <v>68</v>
      </c>
      <c r="AU72" s="82" t="s">
        <v>66</v>
      </c>
      <c r="AV72" s="6" t="s">
        <v>66</v>
      </c>
      <c r="AW72" s="6" t="s">
        <v>5</v>
      </c>
      <c r="AX72" s="6" t="s">
        <v>11</v>
      </c>
      <c r="AY72" s="82" t="s">
        <v>58</v>
      </c>
    </row>
    <row r="73" spans="2:51" s="7" customFormat="1" ht="13.5">
      <c r="B73" s="87"/>
      <c r="C73" s="88"/>
      <c r="D73" s="74" t="s">
        <v>68</v>
      </c>
      <c r="E73" s="89" t="s">
        <v>4</v>
      </c>
      <c r="F73" s="90" t="s">
        <v>149</v>
      </c>
      <c r="G73" s="88"/>
      <c r="H73" s="91">
        <v>13.056</v>
      </c>
      <c r="I73" s="225"/>
      <c r="J73" s="225"/>
      <c r="K73" s="88"/>
      <c r="L73" s="92"/>
      <c r="M73" s="93"/>
      <c r="N73" s="94"/>
      <c r="O73" s="94"/>
      <c r="P73" s="94"/>
      <c r="Q73" s="94"/>
      <c r="R73" s="94"/>
      <c r="S73" s="94"/>
      <c r="T73" s="95"/>
      <c r="AT73" s="96" t="s">
        <v>68</v>
      </c>
      <c r="AU73" s="96" t="s">
        <v>66</v>
      </c>
      <c r="AV73" s="7" t="s">
        <v>65</v>
      </c>
      <c r="AW73" s="7" t="s">
        <v>5</v>
      </c>
      <c r="AX73" s="7" t="s">
        <v>12</v>
      </c>
      <c r="AY73" s="96" t="s">
        <v>58</v>
      </c>
    </row>
    <row r="74" spans="2:65" s="1" customFormat="1" ht="31.5" customHeight="1">
      <c r="B74" s="11"/>
      <c r="C74" s="62" t="s">
        <v>150</v>
      </c>
      <c r="D74" s="62" t="s">
        <v>60</v>
      </c>
      <c r="E74" s="63" t="s">
        <v>151</v>
      </c>
      <c r="F74" s="64" t="s">
        <v>152</v>
      </c>
      <c r="G74" s="65" t="s">
        <v>120</v>
      </c>
      <c r="H74" s="66">
        <v>6.569</v>
      </c>
      <c r="I74" s="223"/>
      <c r="J74" s="223">
        <f>ROUND(I74*H74,2)</f>
        <v>0</v>
      </c>
      <c r="K74" s="64" t="s">
        <v>64</v>
      </c>
      <c r="L74" s="16"/>
      <c r="M74" s="67" t="s">
        <v>4</v>
      </c>
      <c r="N74" s="68" t="s">
        <v>7</v>
      </c>
      <c r="O74" s="69">
        <v>0.514</v>
      </c>
      <c r="P74" s="69">
        <f>O74*H74</f>
        <v>3.376466</v>
      </c>
      <c r="Q74" s="69">
        <v>0.05217</v>
      </c>
      <c r="R74" s="69">
        <f>Q74*H74</f>
        <v>0.34270473</v>
      </c>
      <c r="S74" s="69">
        <v>0</v>
      </c>
      <c r="T74" s="70">
        <f>S74*H74</f>
        <v>0</v>
      </c>
      <c r="AR74" s="9" t="s">
        <v>65</v>
      </c>
      <c r="AT74" s="9" t="s">
        <v>60</v>
      </c>
      <c r="AU74" s="9" t="s">
        <v>66</v>
      </c>
      <c r="AY74" s="9" t="s">
        <v>58</v>
      </c>
      <c r="BE74" s="71">
        <f>IF(N74="základní",J74,0)</f>
        <v>0</v>
      </c>
      <c r="BF74" s="71">
        <f>IF(N74="snížená",J74,0)</f>
        <v>0</v>
      </c>
      <c r="BG74" s="71">
        <f>IF(N74="zákl. přenesená",J74,0)</f>
        <v>0</v>
      </c>
      <c r="BH74" s="71">
        <f>IF(N74="sníž. přenesená",J74,0)</f>
        <v>0</v>
      </c>
      <c r="BI74" s="71">
        <f>IF(N74="nulová",J74,0)</f>
        <v>0</v>
      </c>
      <c r="BJ74" s="9" t="s">
        <v>66</v>
      </c>
      <c r="BK74" s="71">
        <f>ROUND(I74*H74,2)</f>
        <v>0</v>
      </c>
      <c r="BL74" s="9" t="s">
        <v>65</v>
      </c>
      <c r="BM74" s="9" t="s">
        <v>153</v>
      </c>
    </row>
    <row r="75" spans="2:51" s="6" customFormat="1" ht="13.5">
      <c r="B75" s="72"/>
      <c r="C75" s="73"/>
      <c r="D75" s="74" t="s">
        <v>68</v>
      </c>
      <c r="E75" s="75" t="s">
        <v>4</v>
      </c>
      <c r="F75" s="76" t="s">
        <v>154</v>
      </c>
      <c r="G75" s="73"/>
      <c r="H75" s="77">
        <v>6.569</v>
      </c>
      <c r="I75" s="224"/>
      <c r="J75" s="224"/>
      <c r="K75" s="73"/>
      <c r="L75" s="78"/>
      <c r="M75" s="79"/>
      <c r="N75" s="80"/>
      <c r="O75" s="80"/>
      <c r="P75" s="80"/>
      <c r="Q75" s="80"/>
      <c r="R75" s="80"/>
      <c r="S75" s="80"/>
      <c r="T75" s="81"/>
      <c r="AT75" s="82" t="s">
        <v>68</v>
      </c>
      <c r="AU75" s="82" t="s">
        <v>66</v>
      </c>
      <c r="AV75" s="6" t="s">
        <v>66</v>
      </c>
      <c r="AW75" s="6" t="s">
        <v>5</v>
      </c>
      <c r="AX75" s="6" t="s">
        <v>12</v>
      </c>
      <c r="AY75" s="82" t="s">
        <v>58</v>
      </c>
    </row>
    <row r="76" spans="2:65" s="1" customFormat="1" ht="31.5" customHeight="1">
      <c r="B76" s="11"/>
      <c r="C76" s="62" t="s">
        <v>155</v>
      </c>
      <c r="D76" s="62" t="s">
        <v>60</v>
      </c>
      <c r="E76" s="63" t="s">
        <v>156</v>
      </c>
      <c r="F76" s="64" t="s">
        <v>157</v>
      </c>
      <c r="G76" s="65" t="s">
        <v>120</v>
      </c>
      <c r="H76" s="66">
        <v>29.112</v>
      </c>
      <c r="I76" s="223"/>
      <c r="J76" s="223">
        <f>ROUND(I76*H76,2)</f>
        <v>0</v>
      </c>
      <c r="K76" s="64" t="s">
        <v>64</v>
      </c>
      <c r="L76" s="16"/>
      <c r="M76" s="67" t="s">
        <v>4</v>
      </c>
      <c r="N76" s="68" t="s">
        <v>7</v>
      </c>
      <c r="O76" s="69">
        <v>0.525</v>
      </c>
      <c r="P76" s="69">
        <f>O76*H76</f>
        <v>15.2838</v>
      </c>
      <c r="Q76" s="69">
        <v>0.06982</v>
      </c>
      <c r="R76" s="69">
        <f>Q76*H76</f>
        <v>2.0325998399999996</v>
      </c>
      <c r="S76" s="69">
        <v>0</v>
      </c>
      <c r="T76" s="70">
        <f>S76*H76</f>
        <v>0</v>
      </c>
      <c r="AR76" s="9" t="s">
        <v>65</v>
      </c>
      <c r="AT76" s="9" t="s">
        <v>60</v>
      </c>
      <c r="AU76" s="9" t="s">
        <v>66</v>
      </c>
      <c r="AY76" s="9" t="s">
        <v>58</v>
      </c>
      <c r="BE76" s="71">
        <f>IF(N76="základní",J76,0)</f>
        <v>0</v>
      </c>
      <c r="BF76" s="71">
        <f>IF(N76="snížená",J76,0)</f>
        <v>0</v>
      </c>
      <c r="BG76" s="71">
        <f>IF(N76="zákl. přenesená",J76,0)</f>
        <v>0</v>
      </c>
      <c r="BH76" s="71">
        <f>IF(N76="sníž. přenesená",J76,0)</f>
        <v>0</v>
      </c>
      <c r="BI76" s="71">
        <f>IF(N76="nulová",J76,0)</f>
        <v>0</v>
      </c>
      <c r="BJ76" s="9" t="s">
        <v>66</v>
      </c>
      <c r="BK76" s="71">
        <f>ROUND(I76*H76,2)</f>
        <v>0</v>
      </c>
      <c r="BL76" s="9" t="s">
        <v>65</v>
      </c>
      <c r="BM76" s="9" t="s">
        <v>158</v>
      </c>
    </row>
    <row r="77" spans="2:51" s="6" customFormat="1" ht="13.5">
      <c r="B77" s="72"/>
      <c r="C77" s="73"/>
      <c r="D77" s="83" t="s">
        <v>68</v>
      </c>
      <c r="E77" s="84" t="s">
        <v>4</v>
      </c>
      <c r="F77" s="85" t="s">
        <v>159</v>
      </c>
      <c r="G77" s="73"/>
      <c r="H77" s="86">
        <v>11.807</v>
      </c>
      <c r="I77" s="224"/>
      <c r="J77" s="224"/>
      <c r="K77" s="73"/>
      <c r="L77" s="78"/>
      <c r="M77" s="79"/>
      <c r="N77" s="80"/>
      <c r="O77" s="80"/>
      <c r="P77" s="80"/>
      <c r="Q77" s="80"/>
      <c r="R77" s="80"/>
      <c r="S77" s="80"/>
      <c r="T77" s="81"/>
      <c r="AT77" s="82" t="s">
        <v>68</v>
      </c>
      <c r="AU77" s="82" t="s">
        <v>66</v>
      </c>
      <c r="AV77" s="6" t="s">
        <v>66</v>
      </c>
      <c r="AW77" s="6" t="s">
        <v>5</v>
      </c>
      <c r="AX77" s="6" t="s">
        <v>11</v>
      </c>
      <c r="AY77" s="82" t="s">
        <v>58</v>
      </c>
    </row>
    <row r="78" spans="2:51" s="6" customFormat="1" ht="13.5">
      <c r="B78" s="72"/>
      <c r="C78" s="73"/>
      <c r="D78" s="83" t="s">
        <v>68</v>
      </c>
      <c r="E78" s="84" t="s">
        <v>4</v>
      </c>
      <c r="F78" s="85" t="s">
        <v>160</v>
      </c>
      <c r="G78" s="73"/>
      <c r="H78" s="86">
        <v>17.305</v>
      </c>
      <c r="I78" s="224"/>
      <c r="J78" s="224"/>
      <c r="K78" s="73"/>
      <c r="L78" s="78"/>
      <c r="M78" s="79"/>
      <c r="N78" s="80"/>
      <c r="O78" s="80"/>
      <c r="P78" s="80"/>
      <c r="Q78" s="80"/>
      <c r="R78" s="80"/>
      <c r="S78" s="80"/>
      <c r="T78" s="81"/>
      <c r="AT78" s="82" t="s">
        <v>68</v>
      </c>
      <c r="AU78" s="82" t="s">
        <v>66</v>
      </c>
      <c r="AV78" s="6" t="s">
        <v>66</v>
      </c>
      <c r="AW78" s="6" t="s">
        <v>5</v>
      </c>
      <c r="AX78" s="6" t="s">
        <v>11</v>
      </c>
      <c r="AY78" s="82" t="s">
        <v>58</v>
      </c>
    </row>
    <row r="79" spans="2:51" s="7" customFormat="1" ht="13.5">
      <c r="B79" s="87"/>
      <c r="C79" s="88"/>
      <c r="D79" s="74" t="s">
        <v>68</v>
      </c>
      <c r="E79" s="89" t="s">
        <v>4</v>
      </c>
      <c r="F79" s="90" t="s">
        <v>149</v>
      </c>
      <c r="G79" s="88"/>
      <c r="H79" s="91">
        <v>29.112</v>
      </c>
      <c r="I79" s="225"/>
      <c r="J79" s="225"/>
      <c r="K79" s="88"/>
      <c r="L79" s="92"/>
      <c r="M79" s="93"/>
      <c r="N79" s="94"/>
      <c r="O79" s="94"/>
      <c r="P79" s="94"/>
      <c r="Q79" s="94"/>
      <c r="R79" s="94"/>
      <c r="S79" s="94"/>
      <c r="T79" s="95"/>
      <c r="AT79" s="96" t="s">
        <v>68</v>
      </c>
      <c r="AU79" s="96" t="s">
        <v>66</v>
      </c>
      <c r="AV79" s="7" t="s">
        <v>65</v>
      </c>
      <c r="AW79" s="7" t="s">
        <v>5</v>
      </c>
      <c r="AX79" s="7" t="s">
        <v>12</v>
      </c>
      <c r="AY79" s="96" t="s">
        <v>58</v>
      </c>
    </row>
    <row r="80" spans="2:65" s="1" customFormat="1" ht="31.5" customHeight="1">
      <c r="B80" s="11"/>
      <c r="C80" s="62" t="s">
        <v>161</v>
      </c>
      <c r="D80" s="62" t="s">
        <v>60</v>
      </c>
      <c r="E80" s="63" t="s">
        <v>162</v>
      </c>
      <c r="F80" s="64" t="s">
        <v>163</v>
      </c>
      <c r="G80" s="65" t="s">
        <v>120</v>
      </c>
      <c r="H80" s="66">
        <v>1.95</v>
      </c>
      <c r="I80" s="223"/>
      <c r="J80" s="223">
        <f>ROUND(I80*H80,2)</f>
        <v>0</v>
      </c>
      <c r="K80" s="64" t="s">
        <v>64</v>
      </c>
      <c r="L80" s="16"/>
      <c r="M80" s="67" t="s">
        <v>4</v>
      </c>
      <c r="N80" s="68" t="s">
        <v>7</v>
      </c>
      <c r="O80" s="69">
        <v>0.556</v>
      </c>
      <c r="P80" s="69">
        <f>O80*H80</f>
        <v>1.0842</v>
      </c>
      <c r="Q80" s="69">
        <v>0.10422</v>
      </c>
      <c r="R80" s="69">
        <f>Q80*H80</f>
        <v>0.203229</v>
      </c>
      <c r="S80" s="69">
        <v>0</v>
      </c>
      <c r="T80" s="70">
        <f>S80*H80</f>
        <v>0</v>
      </c>
      <c r="AR80" s="9" t="s">
        <v>65</v>
      </c>
      <c r="AT80" s="9" t="s">
        <v>60</v>
      </c>
      <c r="AU80" s="9" t="s">
        <v>66</v>
      </c>
      <c r="AY80" s="9" t="s">
        <v>58</v>
      </c>
      <c r="BE80" s="71">
        <f>IF(N80="základní",J80,0)</f>
        <v>0</v>
      </c>
      <c r="BF80" s="71">
        <f>IF(N80="snížená",J80,0)</f>
        <v>0</v>
      </c>
      <c r="BG80" s="71">
        <f>IF(N80="zákl. přenesená",J80,0)</f>
        <v>0</v>
      </c>
      <c r="BH80" s="71">
        <f>IF(N80="sníž. přenesená",J80,0)</f>
        <v>0</v>
      </c>
      <c r="BI80" s="71">
        <f>IF(N80="nulová",J80,0)</f>
        <v>0</v>
      </c>
      <c r="BJ80" s="9" t="s">
        <v>66</v>
      </c>
      <c r="BK80" s="71">
        <f>ROUND(I80*H80,2)</f>
        <v>0</v>
      </c>
      <c r="BL80" s="9" t="s">
        <v>65</v>
      </c>
      <c r="BM80" s="9" t="s">
        <v>164</v>
      </c>
    </row>
    <row r="81" spans="2:51" s="6" customFormat="1" ht="13.5">
      <c r="B81" s="72"/>
      <c r="C81" s="73"/>
      <c r="D81" s="83" t="s">
        <v>68</v>
      </c>
      <c r="E81" s="84" t="s">
        <v>4</v>
      </c>
      <c r="F81" s="85" t="s">
        <v>165</v>
      </c>
      <c r="G81" s="73"/>
      <c r="H81" s="86">
        <v>1.95</v>
      </c>
      <c r="I81" s="224"/>
      <c r="J81" s="224"/>
      <c r="K81" s="73"/>
      <c r="L81" s="78"/>
      <c r="M81" s="79"/>
      <c r="N81" s="80"/>
      <c r="O81" s="80"/>
      <c r="P81" s="80"/>
      <c r="Q81" s="80"/>
      <c r="R81" s="80"/>
      <c r="S81" s="80"/>
      <c r="T81" s="81"/>
      <c r="AT81" s="82" t="s">
        <v>68</v>
      </c>
      <c r="AU81" s="82" t="s">
        <v>66</v>
      </c>
      <c r="AV81" s="6" t="s">
        <v>66</v>
      </c>
      <c r="AW81" s="6" t="s">
        <v>5</v>
      </c>
      <c r="AX81" s="6" t="s">
        <v>12</v>
      </c>
      <c r="AY81" s="82" t="s">
        <v>58</v>
      </c>
    </row>
    <row r="82" spans="2:63" s="5" customFormat="1" ht="29.85" customHeight="1">
      <c r="B82" s="48"/>
      <c r="C82" s="49"/>
      <c r="D82" s="60" t="s">
        <v>10</v>
      </c>
      <c r="E82" s="61" t="s">
        <v>65</v>
      </c>
      <c r="F82" s="61" t="s">
        <v>166</v>
      </c>
      <c r="G82" s="49"/>
      <c r="H82" s="49"/>
      <c r="I82" s="220"/>
      <c r="J82" s="222">
        <f>BK82</f>
        <v>0</v>
      </c>
      <c r="K82" s="49"/>
      <c r="L82" s="52"/>
      <c r="M82" s="53"/>
      <c r="N82" s="54"/>
      <c r="O82" s="54"/>
      <c r="P82" s="55">
        <f>SUM(P83:P89)</f>
        <v>22.673564999999996</v>
      </c>
      <c r="Q82" s="54"/>
      <c r="R82" s="55">
        <f>SUM(R83:R89)</f>
        <v>1.1532849500000002</v>
      </c>
      <c r="S82" s="54"/>
      <c r="T82" s="56">
        <f>SUM(T83:T89)</f>
        <v>0</v>
      </c>
      <c r="AR82" s="57" t="s">
        <v>12</v>
      </c>
      <c r="AT82" s="58" t="s">
        <v>10</v>
      </c>
      <c r="AU82" s="58" t="s">
        <v>12</v>
      </c>
      <c r="AY82" s="57" t="s">
        <v>58</v>
      </c>
      <c r="BK82" s="59">
        <f>SUM(BK83:BK89)</f>
        <v>0</v>
      </c>
    </row>
    <row r="83" spans="2:65" s="1" customFormat="1" ht="44.25" customHeight="1">
      <c r="B83" s="11"/>
      <c r="C83" s="62" t="s">
        <v>1</v>
      </c>
      <c r="D83" s="62" t="s">
        <v>60</v>
      </c>
      <c r="E83" s="63" t="s">
        <v>167</v>
      </c>
      <c r="F83" s="64" t="s">
        <v>168</v>
      </c>
      <c r="G83" s="65" t="s">
        <v>169</v>
      </c>
      <c r="H83" s="66">
        <v>10</v>
      </c>
      <c r="I83" s="223"/>
      <c r="J83" s="223">
        <f>ROUND(I83*H83,2)</f>
        <v>0</v>
      </c>
      <c r="K83" s="64" t="s">
        <v>64</v>
      </c>
      <c r="L83" s="16"/>
      <c r="M83" s="67" t="s">
        <v>4</v>
      </c>
      <c r="N83" s="68" t="s">
        <v>7</v>
      </c>
      <c r="O83" s="69">
        <v>1.347</v>
      </c>
      <c r="P83" s="69">
        <f>O83*H83</f>
        <v>13.469999999999999</v>
      </c>
      <c r="Q83" s="69">
        <v>0.05328</v>
      </c>
      <c r="R83" s="69">
        <f>Q83*H83</f>
        <v>0.5328</v>
      </c>
      <c r="S83" s="69">
        <v>0</v>
      </c>
      <c r="T83" s="70">
        <f>S83*H83</f>
        <v>0</v>
      </c>
      <c r="AR83" s="9" t="s">
        <v>65</v>
      </c>
      <c r="AT83" s="9" t="s">
        <v>60</v>
      </c>
      <c r="AU83" s="9" t="s">
        <v>66</v>
      </c>
      <c r="AY83" s="9" t="s">
        <v>58</v>
      </c>
      <c r="BE83" s="71">
        <f>IF(N83="základní",J83,0)</f>
        <v>0</v>
      </c>
      <c r="BF83" s="71">
        <f>IF(N83="snížená",J83,0)</f>
        <v>0</v>
      </c>
      <c r="BG83" s="71">
        <f>IF(N83="zákl. přenesená",J83,0)</f>
        <v>0</v>
      </c>
      <c r="BH83" s="71">
        <f>IF(N83="sníž. přenesená",J83,0)</f>
        <v>0</v>
      </c>
      <c r="BI83" s="71">
        <f>IF(N83="nulová",J83,0)</f>
        <v>0</v>
      </c>
      <c r="BJ83" s="9" t="s">
        <v>66</v>
      </c>
      <c r="BK83" s="71">
        <f>ROUND(I83*H83,2)</f>
        <v>0</v>
      </c>
      <c r="BL83" s="9" t="s">
        <v>65</v>
      </c>
      <c r="BM83" s="9" t="s">
        <v>170</v>
      </c>
    </row>
    <row r="84" spans="2:51" s="6" customFormat="1" ht="13.5">
      <c r="B84" s="72"/>
      <c r="C84" s="73"/>
      <c r="D84" s="74" t="s">
        <v>68</v>
      </c>
      <c r="E84" s="75" t="s">
        <v>4</v>
      </c>
      <c r="F84" s="76" t="s">
        <v>171</v>
      </c>
      <c r="G84" s="73"/>
      <c r="H84" s="77">
        <v>10</v>
      </c>
      <c r="I84" s="224"/>
      <c r="J84" s="224"/>
      <c r="K84" s="73"/>
      <c r="L84" s="78"/>
      <c r="M84" s="79"/>
      <c r="N84" s="80"/>
      <c r="O84" s="80"/>
      <c r="P84" s="80"/>
      <c r="Q84" s="80"/>
      <c r="R84" s="80"/>
      <c r="S84" s="80"/>
      <c r="T84" s="81"/>
      <c r="AT84" s="82" t="s">
        <v>68</v>
      </c>
      <c r="AU84" s="82" t="s">
        <v>66</v>
      </c>
      <c r="AV84" s="6" t="s">
        <v>66</v>
      </c>
      <c r="AW84" s="6" t="s">
        <v>5</v>
      </c>
      <c r="AX84" s="6" t="s">
        <v>12</v>
      </c>
      <c r="AY84" s="82" t="s">
        <v>58</v>
      </c>
    </row>
    <row r="85" spans="2:65" s="1" customFormat="1" ht="31.5" customHeight="1">
      <c r="B85" s="11"/>
      <c r="C85" s="62" t="s">
        <v>172</v>
      </c>
      <c r="D85" s="62" t="s">
        <v>60</v>
      </c>
      <c r="E85" s="63" t="s">
        <v>173</v>
      </c>
      <c r="F85" s="64" t="s">
        <v>174</v>
      </c>
      <c r="G85" s="65" t="s">
        <v>114</v>
      </c>
      <c r="H85" s="66">
        <v>0.555</v>
      </c>
      <c r="I85" s="223"/>
      <c r="J85" s="223">
        <f>ROUND(I85*H85,2)</f>
        <v>0</v>
      </c>
      <c r="K85" s="64" t="s">
        <v>64</v>
      </c>
      <c r="L85" s="16"/>
      <c r="M85" s="67" t="s">
        <v>4</v>
      </c>
      <c r="N85" s="68" t="s">
        <v>7</v>
      </c>
      <c r="O85" s="69">
        <v>16.583</v>
      </c>
      <c r="P85" s="69">
        <f>O85*H85</f>
        <v>9.203565</v>
      </c>
      <c r="Q85" s="69">
        <v>0.01709</v>
      </c>
      <c r="R85" s="69">
        <f>Q85*H85</f>
        <v>0.00948495</v>
      </c>
      <c r="S85" s="69">
        <v>0</v>
      </c>
      <c r="T85" s="70">
        <f>S85*H85</f>
        <v>0</v>
      </c>
      <c r="AR85" s="9" t="s">
        <v>65</v>
      </c>
      <c r="AT85" s="9" t="s">
        <v>60</v>
      </c>
      <c r="AU85" s="9" t="s">
        <v>66</v>
      </c>
      <c r="AY85" s="9" t="s">
        <v>58</v>
      </c>
      <c r="BE85" s="71">
        <f>IF(N85="základní",J85,0)</f>
        <v>0</v>
      </c>
      <c r="BF85" s="71">
        <f>IF(N85="snížená",J85,0)</f>
        <v>0</v>
      </c>
      <c r="BG85" s="71">
        <f>IF(N85="zákl. přenesená",J85,0)</f>
        <v>0</v>
      </c>
      <c r="BH85" s="71">
        <f>IF(N85="sníž. přenesená",J85,0)</f>
        <v>0</v>
      </c>
      <c r="BI85" s="71">
        <f>IF(N85="nulová",J85,0)</f>
        <v>0</v>
      </c>
      <c r="BJ85" s="9" t="s">
        <v>66</v>
      </c>
      <c r="BK85" s="71">
        <f>ROUND(I85*H85,2)</f>
        <v>0</v>
      </c>
      <c r="BL85" s="9" t="s">
        <v>65</v>
      </c>
      <c r="BM85" s="9" t="s">
        <v>175</v>
      </c>
    </row>
    <row r="86" spans="2:51" s="6" customFormat="1" ht="13.5">
      <c r="B86" s="72"/>
      <c r="C86" s="73"/>
      <c r="D86" s="74" t="s">
        <v>68</v>
      </c>
      <c r="E86" s="75" t="s">
        <v>4</v>
      </c>
      <c r="F86" s="76" t="s">
        <v>176</v>
      </c>
      <c r="G86" s="73"/>
      <c r="H86" s="77">
        <v>0.555</v>
      </c>
      <c r="I86" s="224"/>
      <c r="J86" s="224"/>
      <c r="K86" s="73"/>
      <c r="L86" s="78"/>
      <c r="M86" s="79"/>
      <c r="N86" s="80"/>
      <c r="O86" s="80"/>
      <c r="P86" s="80"/>
      <c r="Q86" s="80"/>
      <c r="R86" s="80"/>
      <c r="S86" s="80"/>
      <c r="T86" s="81"/>
      <c r="AT86" s="82" t="s">
        <v>68</v>
      </c>
      <c r="AU86" s="82" t="s">
        <v>66</v>
      </c>
      <c r="AV86" s="6" t="s">
        <v>66</v>
      </c>
      <c r="AW86" s="6" t="s">
        <v>5</v>
      </c>
      <c r="AX86" s="6" t="s">
        <v>12</v>
      </c>
      <c r="AY86" s="82" t="s">
        <v>58</v>
      </c>
    </row>
    <row r="87" spans="2:65" s="1" customFormat="1" ht="22.5" customHeight="1">
      <c r="B87" s="11"/>
      <c r="C87" s="97" t="s">
        <v>177</v>
      </c>
      <c r="D87" s="97" t="s">
        <v>178</v>
      </c>
      <c r="E87" s="98" t="s">
        <v>179</v>
      </c>
      <c r="F87" s="99" t="s">
        <v>180</v>
      </c>
      <c r="G87" s="100" t="s">
        <v>114</v>
      </c>
      <c r="H87" s="101">
        <v>0.611</v>
      </c>
      <c r="I87" s="226"/>
      <c r="J87" s="226">
        <f>ROUND(I87*H87,2)</f>
        <v>0</v>
      </c>
      <c r="K87" s="99" t="s">
        <v>64</v>
      </c>
      <c r="L87" s="102"/>
      <c r="M87" s="103" t="s">
        <v>4</v>
      </c>
      <c r="N87" s="104" t="s">
        <v>7</v>
      </c>
      <c r="O87" s="69">
        <v>0</v>
      </c>
      <c r="P87" s="69">
        <f>O87*H87</f>
        <v>0</v>
      </c>
      <c r="Q87" s="69">
        <v>1</v>
      </c>
      <c r="R87" s="69">
        <f>Q87*H87</f>
        <v>0.611</v>
      </c>
      <c r="S87" s="69">
        <v>0</v>
      </c>
      <c r="T87" s="70">
        <f>S87*H87</f>
        <v>0</v>
      </c>
      <c r="AR87" s="9" t="s">
        <v>98</v>
      </c>
      <c r="AT87" s="9" t="s">
        <v>178</v>
      </c>
      <c r="AU87" s="9" t="s">
        <v>66</v>
      </c>
      <c r="AY87" s="9" t="s">
        <v>58</v>
      </c>
      <c r="BE87" s="71">
        <f>IF(N87="základní",J87,0)</f>
        <v>0</v>
      </c>
      <c r="BF87" s="71">
        <f>IF(N87="snížená",J87,0)</f>
        <v>0</v>
      </c>
      <c r="BG87" s="71">
        <f>IF(N87="zákl. přenesená",J87,0)</f>
        <v>0</v>
      </c>
      <c r="BH87" s="71">
        <f>IF(N87="sníž. přenesená",J87,0)</f>
        <v>0</v>
      </c>
      <c r="BI87" s="71">
        <f>IF(N87="nulová",J87,0)</f>
        <v>0</v>
      </c>
      <c r="BJ87" s="9" t="s">
        <v>66</v>
      </c>
      <c r="BK87" s="71">
        <f>ROUND(I87*H87,2)</f>
        <v>0</v>
      </c>
      <c r="BL87" s="9" t="s">
        <v>65</v>
      </c>
      <c r="BM87" s="9" t="s">
        <v>181</v>
      </c>
    </row>
    <row r="88" spans="2:47" s="1" customFormat="1" ht="27">
      <c r="B88" s="11"/>
      <c r="C88" s="121"/>
      <c r="D88" s="83" t="s">
        <v>182</v>
      </c>
      <c r="E88" s="121"/>
      <c r="F88" s="105" t="s">
        <v>183</v>
      </c>
      <c r="G88" s="121"/>
      <c r="H88" s="121"/>
      <c r="I88" s="227"/>
      <c r="J88" s="227"/>
      <c r="K88" s="121"/>
      <c r="L88" s="16"/>
      <c r="M88" s="106"/>
      <c r="N88" s="122"/>
      <c r="O88" s="122"/>
      <c r="P88" s="122"/>
      <c r="Q88" s="122"/>
      <c r="R88" s="122"/>
      <c r="S88" s="122"/>
      <c r="T88" s="17"/>
      <c r="AT88" s="9" t="s">
        <v>182</v>
      </c>
      <c r="AU88" s="9" t="s">
        <v>66</v>
      </c>
    </row>
    <row r="89" spans="2:51" s="6" customFormat="1" ht="13.5">
      <c r="B89" s="72"/>
      <c r="C89" s="73"/>
      <c r="D89" s="83" t="s">
        <v>68</v>
      </c>
      <c r="E89" s="73"/>
      <c r="F89" s="85" t="s">
        <v>184</v>
      </c>
      <c r="G89" s="73"/>
      <c r="H89" s="86">
        <v>0.611</v>
      </c>
      <c r="I89" s="224"/>
      <c r="J89" s="224"/>
      <c r="K89" s="73"/>
      <c r="L89" s="78"/>
      <c r="M89" s="79"/>
      <c r="N89" s="80"/>
      <c r="O89" s="80"/>
      <c r="P89" s="80"/>
      <c r="Q89" s="80"/>
      <c r="R89" s="80"/>
      <c r="S89" s="80"/>
      <c r="T89" s="81"/>
      <c r="AT89" s="82" t="s">
        <v>68</v>
      </c>
      <c r="AU89" s="82" t="s">
        <v>66</v>
      </c>
      <c r="AV89" s="6" t="s">
        <v>66</v>
      </c>
      <c r="AW89" s="6" t="s">
        <v>0</v>
      </c>
      <c r="AX89" s="6" t="s">
        <v>12</v>
      </c>
      <c r="AY89" s="82" t="s">
        <v>58</v>
      </c>
    </row>
    <row r="90" spans="2:63" s="5" customFormat="1" ht="29.85" customHeight="1">
      <c r="B90" s="48"/>
      <c r="C90" s="49"/>
      <c r="D90" s="60" t="s">
        <v>10</v>
      </c>
      <c r="E90" s="61" t="s">
        <v>89</v>
      </c>
      <c r="F90" s="61" t="s">
        <v>185</v>
      </c>
      <c r="G90" s="49"/>
      <c r="H90" s="49"/>
      <c r="I90" s="220"/>
      <c r="J90" s="222">
        <f>BK90</f>
        <v>0</v>
      </c>
      <c r="K90" s="49"/>
      <c r="L90" s="52"/>
      <c r="M90" s="53"/>
      <c r="N90" s="54"/>
      <c r="O90" s="54"/>
      <c r="P90" s="55">
        <f>SUM(P91:P171)</f>
        <v>190.15170500000002</v>
      </c>
      <c r="Q90" s="54"/>
      <c r="R90" s="55">
        <f>SUM(R91:R171)</f>
        <v>35.652359239999996</v>
      </c>
      <c r="S90" s="54"/>
      <c r="T90" s="56">
        <f>SUM(T91:T171)</f>
        <v>0</v>
      </c>
      <c r="AR90" s="57" t="s">
        <v>12</v>
      </c>
      <c r="AT90" s="58" t="s">
        <v>10</v>
      </c>
      <c r="AU90" s="58" t="s">
        <v>12</v>
      </c>
      <c r="AY90" s="57" t="s">
        <v>58</v>
      </c>
      <c r="BK90" s="59">
        <f>SUM(BK91:BK171)</f>
        <v>0</v>
      </c>
    </row>
    <row r="91" spans="2:65" s="1" customFormat="1" ht="31.5" customHeight="1">
      <c r="B91" s="11"/>
      <c r="C91" s="62" t="s">
        <v>186</v>
      </c>
      <c r="D91" s="62" t="s">
        <v>60</v>
      </c>
      <c r="E91" s="63" t="s">
        <v>187</v>
      </c>
      <c r="F91" s="64" t="s">
        <v>188</v>
      </c>
      <c r="G91" s="65" t="s">
        <v>120</v>
      </c>
      <c r="H91" s="66">
        <v>39.43</v>
      </c>
      <c r="I91" s="223"/>
      <c r="J91" s="223">
        <f>ROUND(I91*H91,2)</f>
        <v>0</v>
      </c>
      <c r="K91" s="64" t="s">
        <v>64</v>
      </c>
      <c r="L91" s="16"/>
      <c r="M91" s="67" t="s">
        <v>4</v>
      </c>
      <c r="N91" s="68" t="s">
        <v>7</v>
      </c>
      <c r="O91" s="69">
        <v>0.252</v>
      </c>
      <c r="P91" s="69">
        <f>O91*H91</f>
        <v>9.93636</v>
      </c>
      <c r="Q91" s="69">
        <v>0.0057</v>
      </c>
      <c r="R91" s="69">
        <f>Q91*H91</f>
        <v>0.224751</v>
      </c>
      <c r="S91" s="69">
        <v>0</v>
      </c>
      <c r="T91" s="70">
        <f>S91*H91</f>
        <v>0</v>
      </c>
      <c r="AR91" s="9" t="s">
        <v>65</v>
      </c>
      <c r="AT91" s="9" t="s">
        <v>60</v>
      </c>
      <c r="AU91" s="9" t="s">
        <v>66</v>
      </c>
      <c r="AY91" s="9" t="s">
        <v>58</v>
      </c>
      <c r="BE91" s="71">
        <f>IF(N91="základní",J91,0)</f>
        <v>0</v>
      </c>
      <c r="BF91" s="71">
        <f>IF(N91="snížená",J91,0)</f>
        <v>0</v>
      </c>
      <c r="BG91" s="71">
        <f>IF(N91="zákl. přenesená",J91,0)</f>
        <v>0</v>
      </c>
      <c r="BH91" s="71">
        <f>IF(N91="sníž. přenesená",J91,0)</f>
        <v>0</v>
      </c>
      <c r="BI91" s="71">
        <f>IF(N91="nulová",J91,0)</f>
        <v>0</v>
      </c>
      <c r="BJ91" s="9" t="s">
        <v>66</v>
      </c>
      <c r="BK91" s="71">
        <f>ROUND(I91*H91,2)</f>
        <v>0</v>
      </c>
      <c r="BL91" s="9" t="s">
        <v>65</v>
      </c>
      <c r="BM91" s="9" t="s">
        <v>189</v>
      </c>
    </row>
    <row r="92" spans="2:51" s="6" customFormat="1" ht="13.5">
      <c r="B92" s="72"/>
      <c r="C92" s="73"/>
      <c r="D92" s="74" t="s">
        <v>68</v>
      </c>
      <c r="E92" s="75" t="s">
        <v>4</v>
      </c>
      <c r="F92" s="76" t="s">
        <v>190</v>
      </c>
      <c r="G92" s="73"/>
      <c r="H92" s="77">
        <v>39.43</v>
      </c>
      <c r="I92" s="224"/>
      <c r="J92" s="224"/>
      <c r="K92" s="73"/>
      <c r="L92" s="78"/>
      <c r="M92" s="79"/>
      <c r="N92" s="80"/>
      <c r="O92" s="80"/>
      <c r="P92" s="80"/>
      <c r="Q92" s="80"/>
      <c r="R92" s="80"/>
      <c r="S92" s="80"/>
      <c r="T92" s="81"/>
      <c r="AT92" s="82" t="s">
        <v>68</v>
      </c>
      <c r="AU92" s="82" t="s">
        <v>66</v>
      </c>
      <c r="AV92" s="6" t="s">
        <v>66</v>
      </c>
      <c r="AW92" s="6" t="s">
        <v>5</v>
      </c>
      <c r="AX92" s="6" t="s">
        <v>12</v>
      </c>
      <c r="AY92" s="82" t="s">
        <v>58</v>
      </c>
    </row>
    <row r="93" spans="2:65" s="1" customFormat="1" ht="31.5" customHeight="1">
      <c r="B93" s="11"/>
      <c r="C93" s="62" t="s">
        <v>191</v>
      </c>
      <c r="D93" s="62" t="s">
        <v>60</v>
      </c>
      <c r="E93" s="63" t="s">
        <v>192</v>
      </c>
      <c r="F93" s="64" t="s">
        <v>193</v>
      </c>
      <c r="G93" s="65" t="s">
        <v>120</v>
      </c>
      <c r="H93" s="66">
        <v>23.14</v>
      </c>
      <c r="I93" s="223"/>
      <c r="J93" s="223">
        <f>ROUND(I93*H93,2)</f>
        <v>0</v>
      </c>
      <c r="K93" s="64" t="s">
        <v>64</v>
      </c>
      <c r="L93" s="16"/>
      <c r="M93" s="67" t="s">
        <v>4</v>
      </c>
      <c r="N93" s="68" t="s">
        <v>7</v>
      </c>
      <c r="O93" s="69">
        <v>0.583</v>
      </c>
      <c r="P93" s="69">
        <f>O93*H93</f>
        <v>13.49062</v>
      </c>
      <c r="Q93" s="69">
        <v>0.0284</v>
      </c>
      <c r="R93" s="69">
        <f>Q93*H93</f>
        <v>0.6571760000000001</v>
      </c>
      <c r="S93" s="69">
        <v>0</v>
      </c>
      <c r="T93" s="70">
        <f>S93*H93</f>
        <v>0</v>
      </c>
      <c r="AR93" s="9" t="s">
        <v>65</v>
      </c>
      <c r="AT93" s="9" t="s">
        <v>60</v>
      </c>
      <c r="AU93" s="9" t="s">
        <v>66</v>
      </c>
      <c r="AY93" s="9" t="s">
        <v>58</v>
      </c>
      <c r="BE93" s="71">
        <f>IF(N93="základní",J93,0)</f>
        <v>0</v>
      </c>
      <c r="BF93" s="71">
        <f>IF(N93="snížená",J93,0)</f>
        <v>0</v>
      </c>
      <c r="BG93" s="71">
        <f>IF(N93="zákl. přenesená",J93,0)</f>
        <v>0</v>
      </c>
      <c r="BH93" s="71">
        <f>IF(N93="sníž. přenesená",J93,0)</f>
        <v>0</v>
      </c>
      <c r="BI93" s="71">
        <f>IF(N93="nulová",J93,0)</f>
        <v>0</v>
      </c>
      <c r="BJ93" s="9" t="s">
        <v>66</v>
      </c>
      <c r="BK93" s="71">
        <f>ROUND(I93*H93,2)</f>
        <v>0</v>
      </c>
      <c r="BL93" s="9" t="s">
        <v>65</v>
      </c>
      <c r="BM93" s="9" t="s">
        <v>194</v>
      </c>
    </row>
    <row r="94" spans="2:51" s="6" customFormat="1" ht="13.5">
      <c r="B94" s="72"/>
      <c r="C94" s="73"/>
      <c r="D94" s="74" t="s">
        <v>68</v>
      </c>
      <c r="E94" s="75" t="s">
        <v>4</v>
      </c>
      <c r="F94" s="76" t="s">
        <v>195</v>
      </c>
      <c r="G94" s="73"/>
      <c r="H94" s="77">
        <v>23.14</v>
      </c>
      <c r="I94" s="224"/>
      <c r="J94" s="224"/>
      <c r="K94" s="73"/>
      <c r="L94" s="78"/>
      <c r="M94" s="79"/>
      <c r="N94" s="80"/>
      <c r="O94" s="80"/>
      <c r="P94" s="80"/>
      <c r="Q94" s="80"/>
      <c r="R94" s="80"/>
      <c r="S94" s="80"/>
      <c r="T94" s="81"/>
      <c r="AT94" s="82" t="s">
        <v>68</v>
      </c>
      <c r="AU94" s="82" t="s">
        <v>66</v>
      </c>
      <c r="AV94" s="6" t="s">
        <v>66</v>
      </c>
      <c r="AW94" s="6" t="s">
        <v>5</v>
      </c>
      <c r="AX94" s="6" t="s">
        <v>12</v>
      </c>
      <c r="AY94" s="82" t="s">
        <v>58</v>
      </c>
    </row>
    <row r="95" spans="2:65" s="1" customFormat="1" ht="31.5" customHeight="1">
      <c r="B95" s="11"/>
      <c r="C95" s="62" t="s">
        <v>196</v>
      </c>
      <c r="D95" s="62" t="s">
        <v>60</v>
      </c>
      <c r="E95" s="63" t="s">
        <v>197</v>
      </c>
      <c r="F95" s="64" t="s">
        <v>198</v>
      </c>
      <c r="G95" s="65" t="s">
        <v>120</v>
      </c>
      <c r="H95" s="66">
        <v>71.362</v>
      </c>
      <c r="I95" s="223"/>
      <c r="J95" s="223">
        <f>ROUND(I95*H95,2)</f>
        <v>0</v>
      </c>
      <c r="K95" s="64" t="s">
        <v>64</v>
      </c>
      <c r="L95" s="16"/>
      <c r="M95" s="67" t="s">
        <v>4</v>
      </c>
      <c r="N95" s="68" t="s">
        <v>7</v>
      </c>
      <c r="O95" s="69">
        <v>0.36</v>
      </c>
      <c r="P95" s="69">
        <f>O95*H95</f>
        <v>25.690319999999996</v>
      </c>
      <c r="Q95" s="69">
        <v>0.00489</v>
      </c>
      <c r="R95" s="69">
        <f>Q95*H95</f>
        <v>0.34896018</v>
      </c>
      <c r="S95" s="69">
        <v>0</v>
      </c>
      <c r="T95" s="70">
        <f>S95*H95</f>
        <v>0</v>
      </c>
      <c r="AR95" s="9" t="s">
        <v>65</v>
      </c>
      <c r="AT95" s="9" t="s">
        <v>60</v>
      </c>
      <c r="AU95" s="9" t="s">
        <v>66</v>
      </c>
      <c r="AY95" s="9" t="s">
        <v>58</v>
      </c>
      <c r="BE95" s="71">
        <f>IF(N95="základní",J95,0)</f>
        <v>0</v>
      </c>
      <c r="BF95" s="71">
        <f>IF(N95="snížená",J95,0)</f>
        <v>0</v>
      </c>
      <c r="BG95" s="71">
        <f>IF(N95="zákl. přenesená",J95,0)</f>
        <v>0</v>
      </c>
      <c r="BH95" s="71">
        <f>IF(N95="sníž. přenesená",J95,0)</f>
        <v>0</v>
      </c>
      <c r="BI95" s="71">
        <f>IF(N95="nulová",J95,0)</f>
        <v>0</v>
      </c>
      <c r="BJ95" s="9" t="s">
        <v>66</v>
      </c>
      <c r="BK95" s="71">
        <f>ROUND(I95*H95,2)</f>
        <v>0</v>
      </c>
      <c r="BL95" s="9" t="s">
        <v>65</v>
      </c>
      <c r="BM95" s="9" t="s">
        <v>199</v>
      </c>
    </row>
    <row r="96" spans="2:51" s="6" customFormat="1" ht="13.5">
      <c r="B96" s="72"/>
      <c r="C96" s="73"/>
      <c r="D96" s="83" t="s">
        <v>68</v>
      </c>
      <c r="E96" s="84" t="s">
        <v>4</v>
      </c>
      <c r="F96" s="85" t="s">
        <v>200</v>
      </c>
      <c r="G96" s="73"/>
      <c r="H96" s="86">
        <v>13.139</v>
      </c>
      <c r="I96" s="224"/>
      <c r="J96" s="224"/>
      <c r="K96" s="73"/>
      <c r="L96" s="78"/>
      <c r="M96" s="79"/>
      <c r="N96" s="80"/>
      <c r="O96" s="80"/>
      <c r="P96" s="80"/>
      <c r="Q96" s="80"/>
      <c r="R96" s="80"/>
      <c r="S96" s="80"/>
      <c r="T96" s="81"/>
      <c r="AT96" s="82" t="s">
        <v>68</v>
      </c>
      <c r="AU96" s="82" t="s">
        <v>66</v>
      </c>
      <c r="AV96" s="6" t="s">
        <v>66</v>
      </c>
      <c r="AW96" s="6" t="s">
        <v>5</v>
      </c>
      <c r="AX96" s="6" t="s">
        <v>11</v>
      </c>
      <c r="AY96" s="82" t="s">
        <v>58</v>
      </c>
    </row>
    <row r="97" spans="2:51" s="6" customFormat="1" ht="13.5">
      <c r="B97" s="72"/>
      <c r="C97" s="73"/>
      <c r="D97" s="83" t="s">
        <v>68</v>
      </c>
      <c r="E97" s="84" t="s">
        <v>4</v>
      </c>
      <c r="F97" s="85" t="s">
        <v>201</v>
      </c>
      <c r="G97" s="73"/>
      <c r="H97" s="86">
        <v>23.613</v>
      </c>
      <c r="I97" s="224"/>
      <c r="J97" s="224"/>
      <c r="K97" s="73"/>
      <c r="L97" s="78"/>
      <c r="M97" s="79"/>
      <c r="N97" s="80"/>
      <c r="O97" s="80"/>
      <c r="P97" s="80"/>
      <c r="Q97" s="80"/>
      <c r="R97" s="80"/>
      <c r="S97" s="80"/>
      <c r="T97" s="81"/>
      <c r="AT97" s="82" t="s">
        <v>68</v>
      </c>
      <c r="AU97" s="82" t="s">
        <v>66</v>
      </c>
      <c r="AV97" s="6" t="s">
        <v>66</v>
      </c>
      <c r="AW97" s="6" t="s">
        <v>5</v>
      </c>
      <c r="AX97" s="6" t="s">
        <v>11</v>
      </c>
      <c r="AY97" s="82" t="s">
        <v>58</v>
      </c>
    </row>
    <row r="98" spans="2:51" s="6" customFormat="1" ht="13.5">
      <c r="B98" s="72"/>
      <c r="C98" s="73"/>
      <c r="D98" s="83" t="s">
        <v>68</v>
      </c>
      <c r="E98" s="84" t="s">
        <v>4</v>
      </c>
      <c r="F98" s="85" t="s">
        <v>202</v>
      </c>
      <c r="G98" s="73"/>
      <c r="H98" s="86">
        <v>34.61</v>
      </c>
      <c r="I98" s="224"/>
      <c r="J98" s="224"/>
      <c r="K98" s="73"/>
      <c r="L98" s="78"/>
      <c r="M98" s="79"/>
      <c r="N98" s="80"/>
      <c r="O98" s="80"/>
      <c r="P98" s="80"/>
      <c r="Q98" s="80"/>
      <c r="R98" s="80"/>
      <c r="S98" s="80"/>
      <c r="T98" s="81"/>
      <c r="AT98" s="82" t="s">
        <v>68</v>
      </c>
      <c r="AU98" s="82" t="s">
        <v>66</v>
      </c>
      <c r="AV98" s="6" t="s">
        <v>66</v>
      </c>
      <c r="AW98" s="6" t="s">
        <v>5</v>
      </c>
      <c r="AX98" s="6" t="s">
        <v>11</v>
      </c>
      <c r="AY98" s="82" t="s">
        <v>58</v>
      </c>
    </row>
    <row r="99" spans="2:51" s="7" customFormat="1" ht="13.5">
      <c r="B99" s="87"/>
      <c r="C99" s="88"/>
      <c r="D99" s="74" t="s">
        <v>68</v>
      </c>
      <c r="E99" s="89" t="s">
        <v>4</v>
      </c>
      <c r="F99" s="90" t="s">
        <v>149</v>
      </c>
      <c r="G99" s="88"/>
      <c r="H99" s="91">
        <v>71.362</v>
      </c>
      <c r="I99" s="225"/>
      <c r="J99" s="225"/>
      <c r="K99" s="88"/>
      <c r="L99" s="92"/>
      <c r="M99" s="93"/>
      <c r="N99" s="94"/>
      <c r="O99" s="94"/>
      <c r="P99" s="94"/>
      <c r="Q99" s="94"/>
      <c r="R99" s="94"/>
      <c r="S99" s="94"/>
      <c r="T99" s="95"/>
      <c r="AT99" s="96" t="s">
        <v>68</v>
      </c>
      <c r="AU99" s="96" t="s">
        <v>66</v>
      </c>
      <c r="AV99" s="7" t="s">
        <v>65</v>
      </c>
      <c r="AW99" s="7" t="s">
        <v>5</v>
      </c>
      <c r="AX99" s="7" t="s">
        <v>12</v>
      </c>
      <c r="AY99" s="96" t="s">
        <v>58</v>
      </c>
    </row>
    <row r="100" spans="2:65" s="1" customFormat="1" ht="31.5" customHeight="1">
      <c r="B100" s="11"/>
      <c r="C100" s="62" t="s">
        <v>203</v>
      </c>
      <c r="D100" s="62" t="s">
        <v>60</v>
      </c>
      <c r="E100" s="63" t="s">
        <v>204</v>
      </c>
      <c r="F100" s="64" t="s">
        <v>205</v>
      </c>
      <c r="G100" s="65" t="s">
        <v>120</v>
      </c>
      <c r="H100" s="66">
        <v>15.394</v>
      </c>
      <c r="I100" s="223"/>
      <c r="J100" s="223">
        <f>ROUND(I100*H100,2)</f>
        <v>0</v>
      </c>
      <c r="K100" s="64" t="s">
        <v>64</v>
      </c>
      <c r="L100" s="16"/>
      <c r="M100" s="67" t="s">
        <v>4</v>
      </c>
      <c r="N100" s="68" t="s">
        <v>7</v>
      </c>
      <c r="O100" s="69">
        <v>0.47</v>
      </c>
      <c r="P100" s="69">
        <f>O100*H100</f>
        <v>7.23518</v>
      </c>
      <c r="Q100" s="69">
        <v>0.01838</v>
      </c>
      <c r="R100" s="69">
        <f>Q100*H100</f>
        <v>0.28294172</v>
      </c>
      <c r="S100" s="69">
        <v>0</v>
      </c>
      <c r="T100" s="70">
        <f>S100*H100</f>
        <v>0</v>
      </c>
      <c r="AR100" s="9" t="s">
        <v>65</v>
      </c>
      <c r="AT100" s="9" t="s">
        <v>60</v>
      </c>
      <c r="AU100" s="9" t="s">
        <v>66</v>
      </c>
      <c r="AY100" s="9" t="s">
        <v>58</v>
      </c>
      <c r="BE100" s="71">
        <f>IF(N100="základní",J100,0)</f>
        <v>0</v>
      </c>
      <c r="BF100" s="71">
        <f>IF(N100="snížená",J100,0)</f>
        <v>0</v>
      </c>
      <c r="BG100" s="71">
        <f>IF(N100="zákl. přenesená",J100,0)</f>
        <v>0</v>
      </c>
      <c r="BH100" s="71">
        <f>IF(N100="sníž. přenesená",J100,0)</f>
        <v>0</v>
      </c>
      <c r="BI100" s="71">
        <f>IF(N100="nulová",J100,0)</f>
        <v>0</v>
      </c>
      <c r="BJ100" s="9" t="s">
        <v>66</v>
      </c>
      <c r="BK100" s="71">
        <f>ROUND(I100*H100,2)</f>
        <v>0</v>
      </c>
      <c r="BL100" s="9" t="s">
        <v>65</v>
      </c>
      <c r="BM100" s="9" t="s">
        <v>206</v>
      </c>
    </row>
    <row r="101" spans="2:51" s="6" customFormat="1" ht="13.5">
      <c r="B101" s="72"/>
      <c r="C101" s="73"/>
      <c r="D101" s="83" t="s">
        <v>68</v>
      </c>
      <c r="E101" s="84" t="s">
        <v>4</v>
      </c>
      <c r="F101" s="85" t="s">
        <v>207</v>
      </c>
      <c r="G101" s="73"/>
      <c r="H101" s="86">
        <v>4.674</v>
      </c>
      <c r="I101" s="224"/>
      <c r="J101" s="224"/>
      <c r="K101" s="73"/>
      <c r="L101" s="78"/>
      <c r="M101" s="79"/>
      <c r="N101" s="80"/>
      <c r="O101" s="80"/>
      <c r="P101" s="80"/>
      <c r="Q101" s="80"/>
      <c r="R101" s="80"/>
      <c r="S101" s="80"/>
      <c r="T101" s="81"/>
      <c r="AT101" s="82" t="s">
        <v>68</v>
      </c>
      <c r="AU101" s="82" t="s">
        <v>66</v>
      </c>
      <c r="AV101" s="6" t="s">
        <v>66</v>
      </c>
      <c r="AW101" s="6" t="s">
        <v>5</v>
      </c>
      <c r="AX101" s="6" t="s">
        <v>11</v>
      </c>
      <c r="AY101" s="82" t="s">
        <v>58</v>
      </c>
    </row>
    <row r="102" spans="2:51" s="6" customFormat="1" ht="13.5">
      <c r="B102" s="72"/>
      <c r="C102" s="73"/>
      <c r="D102" s="83" t="s">
        <v>68</v>
      </c>
      <c r="E102" s="84" t="s">
        <v>4</v>
      </c>
      <c r="F102" s="85" t="s">
        <v>148</v>
      </c>
      <c r="G102" s="73"/>
      <c r="H102" s="86">
        <v>8.706</v>
      </c>
      <c r="I102" s="224"/>
      <c r="J102" s="224"/>
      <c r="K102" s="73"/>
      <c r="L102" s="78"/>
      <c r="M102" s="79"/>
      <c r="N102" s="80"/>
      <c r="O102" s="80"/>
      <c r="P102" s="80"/>
      <c r="Q102" s="80"/>
      <c r="R102" s="80"/>
      <c r="S102" s="80"/>
      <c r="T102" s="81"/>
      <c r="AT102" s="82" t="s">
        <v>68</v>
      </c>
      <c r="AU102" s="82" t="s">
        <v>66</v>
      </c>
      <c r="AV102" s="6" t="s">
        <v>66</v>
      </c>
      <c r="AW102" s="6" t="s">
        <v>5</v>
      </c>
      <c r="AX102" s="6" t="s">
        <v>11</v>
      </c>
      <c r="AY102" s="82" t="s">
        <v>58</v>
      </c>
    </row>
    <row r="103" spans="2:51" s="6" customFormat="1" ht="13.5">
      <c r="B103" s="72"/>
      <c r="C103" s="73"/>
      <c r="D103" s="83" t="s">
        <v>68</v>
      </c>
      <c r="E103" s="84" t="s">
        <v>4</v>
      </c>
      <c r="F103" s="85" t="s">
        <v>208</v>
      </c>
      <c r="G103" s="73"/>
      <c r="H103" s="86">
        <v>2.014</v>
      </c>
      <c r="I103" s="224"/>
      <c r="J103" s="224"/>
      <c r="K103" s="73"/>
      <c r="L103" s="78"/>
      <c r="M103" s="79"/>
      <c r="N103" s="80"/>
      <c r="O103" s="80"/>
      <c r="P103" s="80"/>
      <c r="Q103" s="80"/>
      <c r="R103" s="80"/>
      <c r="S103" s="80"/>
      <c r="T103" s="81"/>
      <c r="AT103" s="82" t="s">
        <v>68</v>
      </c>
      <c r="AU103" s="82" t="s">
        <v>66</v>
      </c>
      <c r="AV103" s="6" t="s">
        <v>66</v>
      </c>
      <c r="AW103" s="6" t="s">
        <v>5</v>
      </c>
      <c r="AX103" s="6" t="s">
        <v>11</v>
      </c>
      <c r="AY103" s="82" t="s">
        <v>58</v>
      </c>
    </row>
    <row r="104" spans="2:51" s="7" customFormat="1" ht="13.5">
      <c r="B104" s="87"/>
      <c r="C104" s="88"/>
      <c r="D104" s="74" t="s">
        <v>68</v>
      </c>
      <c r="E104" s="89" t="s">
        <v>4</v>
      </c>
      <c r="F104" s="90" t="s">
        <v>149</v>
      </c>
      <c r="G104" s="88"/>
      <c r="H104" s="91">
        <v>15.394</v>
      </c>
      <c r="I104" s="225"/>
      <c r="J104" s="225"/>
      <c r="K104" s="88"/>
      <c r="L104" s="92"/>
      <c r="M104" s="93"/>
      <c r="N104" s="94"/>
      <c r="O104" s="94"/>
      <c r="P104" s="94"/>
      <c r="Q104" s="94"/>
      <c r="R104" s="94"/>
      <c r="S104" s="94"/>
      <c r="T104" s="95"/>
      <c r="AT104" s="96" t="s">
        <v>68</v>
      </c>
      <c r="AU104" s="96" t="s">
        <v>66</v>
      </c>
      <c r="AV104" s="7" t="s">
        <v>65</v>
      </c>
      <c r="AW104" s="7" t="s">
        <v>5</v>
      </c>
      <c r="AX104" s="7" t="s">
        <v>12</v>
      </c>
      <c r="AY104" s="96" t="s">
        <v>58</v>
      </c>
    </row>
    <row r="105" spans="2:65" s="1" customFormat="1" ht="31.5" customHeight="1">
      <c r="B105" s="11"/>
      <c r="C105" s="62" t="s">
        <v>209</v>
      </c>
      <c r="D105" s="62" t="s">
        <v>60</v>
      </c>
      <c r="E105" s="63" t="s">
        <v>210</v>
      </c>
      <c r="F105" s="64" t="s">
        <v>211</v>
      </c>
      <c r="G105" s="65" t="s">
        <v>120</v>
      </c>
      <c r="H105" s="66">
        <v>71.362</v>
      </c>
      <c r="I105" s="223"/>
      <c r="J105" s="223">
        <f>ROUND(I105*H105,2)</f>
        <v>0</v>
      </c>
      <c r="K105" s="64" t="s">
        <v>64</v>
      </c>
      <c r="L105" s="16"/>
      <c r="M105" s="67" t="s">
        <v>4</v>
      </c>
      <c r="N105" s="68" t="s">
        <v>7</v>
      </c>
      <c r="O105" s="69">
        <v>0.29</v>
      </c>
      <c r="P105" s="69">
        <f>O105*H105</f>
        <v>20.694979999999997</v>
      </c>
      <c r="Q105" s="69">
        <v>0.00656</v>
      </c>
      <c r="R105" s="69">
        <f>Q105*H105</f>
        <v>0.46813471999999995</v>
      </c>
      <c r="S105" s="69">
        <v>0</v>
      </c>
      <c r="T105" s="70">
        <f>S105*H105</f>
        <v>0</v>
      </c>
      <c r="AR105" s="9" t="s">
        <v>65</v>
      </c>
      <c r="AT105" s="9" t="s">
        <v>60</v>
      </c>
      <c r="AU105" s="9" t="s">
        <v>66</v>
      </c>
      <c r="AY105" s="9" t="s">
        <v>58</v>
      </c>
      <c r="BE105" s="71">
        <f>IF(N105="základní",J105,0)</f>
        <v>0</v>
      </c>
      <c r="BF105" s="71">
        <f>IF(N105="snížená",J105,0)</f>
        <v>0</v>
      </c>
      <c r="BG105" s="71">
        <f>IF(N105="zákl. přenesená",J105,0)</f>
        <v>0</v>
      </c>
      <c r="BH105" s="71">
        <f>IF(N105="sníž. přenesená",J105,0)</f>
        <v>0</v>
      </c>
      <c r="BI105" s="71">
        <f>IF(N105="nulová",J105,0)</f>
        <v>0</v>
      </c>
      <c r="BJ105" s="9" t="s">
        <v>66</v>
      </c>
      <c r="BK105" s="71">
        <f>ROUND(I105*H105,2)</f>
        <v>0</v>
      </c>
      <c r="BL105" s="9" t="s">
        <v>65</v>
      </c>
      <c r="BM105" s="9" t="s">
        <v>212</v>
      </c>
    </row>
    <row r="106" spans="2:51" s="6" customFormat="1" ht="13.5">
      <c r="B106" s="72"/>
      <c r="C106" s="73"/>
      <c r="D106" s="74" t="s">
        <v>68</v>
      </c>
      <c r="E106" s="75" t="s">
        <v>4</v>
      </c>
      <c r="F106" s="76" t="s">
        <v>213</v>
      </c>
      <c r="G106" s="73"/>
      <c r="H106" s="77">
        <v>71.362</v>
      </c>
      <c r="I106" s="224"/>
      <c r="J106" s="224"/>
      <c r="K106" s="73"/>
      <c r="L106" s="78"/>
      <c r="M106" s="79"/>
      <c r="N106" s="80"/>
      <c r="O106" s="80"/>
      <c r="P106" s="80"/>
      <c r="Q106" s="80"/>
      <c r="R106" s="80"/>
      <c r="S106" s="80"/>
      <c r="T106" s="81"/>
      <c r="AT106" s="82" t="s">
        <v>68</v>
      </c>
      <c r="AU106" s="82" t="s">
        <v>66</v>
      </c>
      <c r="AV106" s="6" t="s">
        <v>66</v>
      </c>
      <c r="AW106" s="6" t="s">
        <v>5</v>
      </c>
      <c r="AX106" s="6" t="s">
        <v>12</v>
      </c>
      <c r="AY106" s="82" t="s">
        <v>58</v>
      </c>
    </row>
    <row r="107" spans="2:65" s="1" customFormat="1" ht="31.5" customHeight="1">
      <c r="B107" s="11"/>
      <c r="C107" s="62" t="s">
        <v>214</v>
      </c>
      <c r="D107" s="62" t="s">
        <v>60</v>
      </c>
      <c r="E107" s="63" t="s">
        <v>215</v>
      </c>
      <c r="F107" s="64" t="s">
        <v>216</v>
      </c>
      <c r="G107" s="65" t="s">
        <v>120</v>
      </c>
      <c r="H107" s="66">
        <v>125.653</v>
      </c>
      <c r="I107" s="223"/>
      <c r="J107" s="223">
        <f>ROUND(I107*H107,2)</f>
        <v>0</v>
      </c>
      <c r="K107" s="64" t="s">
        <v>64</v>
      </c>
      <c r="L107" s="16"/>
      <c r="M107" s="67" t="s">
        <v>4</v>
      </c>
      <c r="N107" s="68" t="s">
        <v>7</v>
      </c>
      <c r="O107" s="69">
        <v>0.19</v>
      </c>
      <c r="P107" s="69">
        <f>O107*H107</f>
        <v>23.87407</v>
      </c>
      <c r="Q107" s="69">
        <v>0.0057</v>
      </c>
      <c r="R107" s="69">
        <f>Q107*H107</f>
        <v>0.7162221000000001</v>
      </c>
      <c r="S107" s="69">
        <v>0</v>
      </c>
      <c r="T107" s="70">
        <f>S107*H107</f>
        <v>0</v>
      </c>
      <c r="AR107" s="9" t="s">
        <v>65</v>
      </c>
      <c r="AT107" s="9" t="s">
        <v>60</v>
      </c>
      <c r="AU107" s="9" t="s">
        <v>66</v>
      </c>
      <c r="AY107" s="9" t="s">
        <v>58</v>
      </c>
      <c r="BE107" s="71">
        <f>IF(N107="základní",J107,0)</f>
        <v>0</v>
      </c>
      <c r="BF107" s="71">
        <f>IF(N107="snížená",J107,0)</f>
        <v>0</v>
      </c>
      <c r="BG107" s="71">
        <f>IF(N107="zákl. přenesená",J107,0)</f>
        <v>0</v>
      </c>
      <c r="BH107" s="71">
        <f>IF(N107="sníž. přenesená",J107,0)</f>
        <v>0</v>
      </c>
      <c r="BI107" s="71">
        <f>IF(N107="nulová",J107,0)</f>
        <v>0</v>
      </c>
      <c r="BJ107" s="9" t="s">
        <v>66</v>
      </c>
      <c r="BK107" s="71">
        <f>ROUND(I107*H107,2)</f>
        <v>0</v>
      </c>
      <c r="BL107" s="9" t="s">
        <v>65</v>
      </c>
      <c r="BM107" s="9" t="s">
        <v>217</v>
      </c>
    </row>
    <row r="108" spans="2:51" s="6" customFormat="1" ht="13.5">
      <c r="B108" s="72"/>
      <c r="C108" s="73"/>
      <c r="D108" s="74" t="s">
        <v>68</v>
      </c>
      <c r="E108" s="75" t="s">
        <v>4</v>
      </c>
      <c r="F108" s="76" t="s">
        <v>218</v>
      </c>
      <c r="G108" s="73"/>
      <c r="H108" s="77">
        <v>125.653</v>
      </c>
      <c r="I108" s="224"/>
      <c r="J108" s="224"/>
      <c r="K108" s="73"/>
      <c r="L108" s="78"/>
      <c r="M108" s="79"/>
      <c r="N108" s="80"/>
      <c r="O108" s="80"/>
      <c r="P108" s="80"/>
      <c r="Q108" s="80"/>
      <c r="R108" s="80"/>
      <c r="S108" s="80"/>
      <c r="T108" s="81"/>
      <c r="AT108" s="82" t="s">
        <v>68</v>
      </c>
      <c r="AU108" s="82" t="s">
        <v>66</v>
      </c>
      <c r="AV108" s="6" t="s">
        <v>66</v>
      </c>
      <c r="AW108" s="6" t="s">
        <v>5</v>
      </c>
      <c r="AX108" s="6" t="s">
        <v>12</v>
      </c>
      <c r="AY108" s="82" t="s">
        <v>58</v>
      </c>
    </row>
    <row r="109" spans="2:65" s="1" customFormat="1" ht="31.5" customHeight="1">
      <c r="B109" s="11"/>
      <c r="C109" s="62" t="s">
        <v>219</v>
      </c>
      <c r="D109" s="62" t="s">
        <v>60</v>
      </c>
      <c r="E109" s="63" t="s">
        <v>220</v>
      </c>
      <c r="F109" s="64" t="s">
        <v>221</v>
      </c>
      <c r="G109" s="65" t="s">
        <v>120</v>
      </c>
      <c r="H109" s="66">
        <v>33.558</v>
      </c>
      <c r="I109" s="223"/>
      <c r="J109" s="223">
        <f>ROUND(I109*H109,2)</f>
        <v>0</v>
      </c>
      <c r="K109" s="64" t="s">
        <v>64</v>
      </c>
      <c r="L109" s="16"/>
      <c r="M109" s="67" t="s">
        <v>4</v>
      </c>
      <c r="N109" s="68" t="s">
        <v>7</v>
      </c>
      <c r="O109" s="69">
        <v>0.466</v>
      </c>
      <c r="P109" s="69">
        <f>O109*H109</f>
        <v>15.638028</v>
      </c>
      <c r="Q109" s="69">
        <v>0.0284</v>
      </c>
      <c r="R109" s="69">
        <f>Q109*H109</f>
        <v>0.9530472000000001</v>
      </c>
      <c r="S109" s="69">
        <v>0</v>
      </c>
      <c r="T109" s="70">
        <f>S109*H109</f>
        <v>0</v>
      </c>
      <c r="AR109" s="9" t="s">
        <v>65</v>
      </c>
      <c r="AT109" s="9" t="s">
        <v>60</v>
      </c>
      <c r="AU109" s="9" t="s">
        <v>66</v>
      </c>
      <c r="AY109" s="9" t="s">
        <v>58</v>
      </c>
      <c r="BE109" s="71">
        <f>IF(N109="základní",J109,0)</f>
        <v>0</v>
      </c>
      <c r="BF109" s="71">
        <f>IF(N109="snížená",J109,0)</f>
        <v>0</v>
      </c>
      <c r="BG109" s="71">
        <f>IF(N109="zákl. přenesená",J109,0)</f>
        <v>0</v>
      </c>
      <c r="BH109" s="71">
        <f>IF(N109="sníž. přenesená",J109,0)</f>
        <v>0</v>
      </c>
      <c r="BI109" s="71">
        <f>IF(N109="nulová",J109,0)</f>
        <v>0</v>
      </c>
      <c r="BJ109" s="9" t="s">
        <v>66</v>
      </c>
      <c r="BK109" s="71">
        <f>ROUND(I109*H109,2)</f>
        <v>0</v>
      </c>
      <c r="BL109" s="9" t="s">
        <v>65</v>
      </c>
      <c r="BM109" s="9" t="s">
        <v>222</v>
      </c>
    </row>
    <row r="110" spans="2:51" s="6" customFormat="1" ht="13.5">
      <c r="B110" s="72"/>
      <c r="C110" s="73"/>
      <c r="D110" s="74" t="s">
        <v>68</v>
      </c>
      <c r="E110" s="75" t="s">
        <v>4</v>
      </c>
      <c r="F110" s="76" t="s">
        <v>223</v>
      </c>
      <c r="G110" s="73"/>
      <c r="H110" s="77">
        <v>33.558</v>
      </c>
      <c r="I110" s="224"/>
      <c r="J110" s="224"/>
      <c r="K110" s="73"/>
      <c r="L110" s="78"/>
      <c r="M110" s="79"/>
      <c r="N110" s="80"/>
      <c r="O110" s="80"/>
      <c r="P110" s="80"/>
      <c r="Q110" s="80"/>
      <c r="R110" s="80"/>
      <c r="S110" s="80"/>
      <c r="T110" s="81"/>
      <c r="AT110" s="82" t="s">
        <v>68</v>
      </c>
      <c r="AU110" s="82" t="s">
        <v>66</v>
      </c>
      <c r="AV110" s="6" t="s">
        <v>66</v>
      </c>
      <c r="AW110" s="6" t="s">
        <v>5</v>
      </c>
      <c r="AX110" s="6" t="s">
        <v>12</v>
      </c>
      <c r="AY110" s="82" t="s">
        <v>58</v>
      </c>
    </row>
    <row r="111" spans="2:65" s="1" customFormat="1" ht="31.5" customHeight="1">
      <c r="B111" s="11"/>
      <c r="C111" s="62" t="s">
        <v>224</v>
      </c>
      <c r="D111" s="62" t="s">
        <v>60</v>
      </c>
      <c r="E111" s="63" t="s">
        <v>225</v>
      </c>
      <c r="F111" s="64" t="s">
        <v>226</v>
      </c>
      <c r="G111" s="65" t="s">
        <v>120</v>
      </c>
      <c r="H111" s="66">
        <v>15.353</v>
      </c>
      <c r="I111" s="223"/>
      <c r="J111" s="223">
        <f>ROUND(I111*H111,2)</f>
        <v>0</v>
      </c>
      <c r="K111" s="64" t="s">
        <v>64</v>
      </c>
      <c r="L111" s="16"/>
      <c r="M111" s="67" t="s">
        <v>4</v>
      </c>
      <c r="N111" s="68" t="s">
        <v>7</v>
      </c>
      <c r="O111" s="69">
        <v>0.08</v>
      </c>
      <c r="P111" s="69">
        <f>O111*H111</f>
        <v>1.22824</v>
      </c>
      <c r="Q111" s="69">
        <v>0.00024</v>
      </c>
      <c r="R111" s="69">
        <f>Q111*H111</f>
        <v>0.00368472</v>
      </c>
      <c r="S111" s="69">
        <v>0</v>
      </c>
      <c r="T111" s="70">
        <f>S111*H111</f>
        <v>0</v>
      </c>
      <c r="AR111" s="9" t="s">
        <v>65</v>
      </c>
      <c r="AT111" s="9" t="s">
        <v>60</v>
      </c>
      <c r="AU111" s="9" t="s">
        <v>66</v>
      </c>
      <c r="AY111" s="9" t="s">
        <v>58</v>
      </c>
      <c r="BE111" s="71">
        <f>IF(N111="základní",J111,0)</f>
        <v>0</v>
      </c>
      <c r="BF111" s="71">
        <f>IF(N111="snížená",J111,0)</f>
        <v>0</v>
      </c>
      <c r="BG111" s="71">
        <f>IF(N111="zákl. přenesená",J111,0)</f>
        <v>0</v>
      </c>
      <c r="BH111" s="71">
        <f>IF(N111="sníž. přenesená",J111,0)</f>
        <v>0</v>
      </c>
      <c r="BI111" s="71">
        <f>IF(N111="nulová",J111,0)</f>
        <v>0</v>
      </c>
      <c r="BJ111" s="9" t="s">
        <v>66</v>
      </c>
      <c r="BK111" s="71">
        <f>ROUND(I111*H111,2)</f>
        <v>0</v>
      </c>
      <c r="BL111" s="9" t="s">
        <v>65</v>
      </c>
      <c r="BM111" s="9" t="s">
        <v>227</v>
      </c>
    </row>
    <row r="112" spans="2:51" s="6" customFormat="1" ht="13.5">
      <c r="B112" s="72"/>
      <c r="C112" s="73"/>
      <c r="D112" s="83" t="s">
        <v>68</v>
      </c>
      <c r="E112" s="84" t="s">
        <v>4</v>
      </c>
      <c r="F112" s="85" t="s">
        <v>228</v>
      </c>
      <c r="G112" s="73"/>
      <c r="H112" s="86">
        <v>5.513</v>
      </c>
      <c r="I112" s="224"/>
      <c r="J112" s="224"/>
      <c r="K112" s="73"/>
      <c r="L112" s="78"/>
      <c r="M112" s="79"/>
      <c r="N112" s="80"/>
      <c r="O112" s="80"/>
      <c r="P112" s="80"/>
      <c r="Q112" s="80"/>
      <c r="R112" s="80"/>
      <c r="S112" s="80"/>
      <c r="T112" s="81"/>
      <c r="AT112" s="82" t="s">
        <v>68</v>
      </c>
      <c r="AU112" s="82" t="s">
        <v>66</v>
      </c>
      <c r="AV112" s="6" t="s">
        <v>66</v>
      </c>
      <c r="AW112" s="6" t="s">
        <v>5</v>
      </c>
      <c r="AX112" s="6" t="s">
        <v>11</v>
      </c>
      <c r="AY112" s="82" t="s">
        <v>58</v>
      </c>
    </row>
    <row r="113" spans="2:51" s="6" customFormat="1" ht="13.5">
      <c r="B113" s="72"/>
      <c r="C113" s="73"/>
      <c r="D113" s="83" t="s">
        <v>68</v>
      </c>
      <c r="E113" s="84" t="s">
        <v>4</v>
      </c>
      <c r="F113" s="85" t="s">
        <v>229</v>
      </c>
      <c r="G113" s="73"/>
      <c r="H113" s="86">
        <v>9.84</v>
      </c>
      <c r="I113" s="224"/>
      <c r="J113" s="224"/>
      <c r="K113" s="73"/>
      <c r="L113" s="78"/>
      <c r="M113" s="79"/>
      <c r="N113" s="80"/>
      <c r="O113" s="80"/>
      <c r="P113" s="80"/>
      <c r="Q113" s="80"/>
      <c r="R113" s="80"/>
      <c r="S113" s="80"/>
      <c r="T113" s="81"/>
      <c r="AT113" s="82" t="s">
        <v>68</v>
      </c>
      <c r="AU113" s="82" t="s">
        <v>66</v>
      </c>
      <c r="AV113" s="6" t="s">
        <v>66</v>
      </c>
      <c r="AW113" s="6" t="s">
        <v>5</v>
      </c>
      <c r="AX113" s="6" t="s">
        <v>11</v>
      </c>
      <c r="AY113" s="82" t="s">
        <v>58</v>
      </c>
    </row>
    <row r="114" spans="2:51" s="7" customFormat="1" ht="13.5">
      <c r="B114" s="87"/>
      <c r="C114" s="88"/>
      <c r="D114" s="74" t="s">
        <v>68</v>
      </c>
      <c r="E114" s="89" t="s">
        <v>4</v>
      </c>
      <c r="F114" s="90" t="s">
        <v>149</v>
      </c>
      <c r="G114" s="88"/>
      <c r="H114" s="91">
        <v>15.353</v>
      </c>
      <c r="I114" s="225"/>
      <c r="J114" s="225"/>
      <c r="K114" s="88"/>
      <c r="L114" s="92"/>
      <c r="M114" s="93"/>
      <c r="N114" s="94"/>
      <c r="O114" s="94"/>
      <c r="P114" s="94"/>
      <c r="Q114" s="94"/>
      <c r="R114" s="94"/>
      <c r="S114" s="94"/>
      <c r="T114" s="95"/>
      <c r="AT114" s="96" t="s">
        <v>68</v>
      </c>
      <c r="AU114" s="96" t="s">
        <v>66</v>
      </c>
      <c r="AV114" s="7" t="s">
        <v>65</v>
      </c>
      <c r="AW114" s="7" t="s">
        <v>5</v>
      </c>
      <c r="AX114" s="7" t="s">
        <v>12</v>
      </c>
      <c r="AY114" s="96" t="s">
        <v>58</v>
      </c>
    </row>
    <row r="115" spans="2:65" s="1" customFormat="1" ht="31.5" customHeight="1">
      <c r="B115" s="11"/>
      <c r="C115" s="62" t="s">
        <v>230</v>
      </c>
      <c r="D115" s="62" t="s">
        <v>60</v>
      </c>
      <c r="E115" s="63" t="s">
        <v>231</v>
      </c>
      <c r="F115" s="64" t="s">
        <v>232</v>
      </c>
      <c r="G115" s="65" t="s">
        <v>233</v>
      </c>
      <c r="H115" s="66">
        <v>49.33</v>
      </c>
      <c r="I115" s="223"/>
      <c r="J115" s="223">
        <f>ROUND(I115*H115,2)</f>
        <v>0</v>
      </c>
      <c r="K115" s="64" t="s">
        <v>64</v>
      </c>
      <c r="L115" s="16"/>
      <c r="M115" s="67" t="s">
        <v>4</v>
      </c>
      <c r="N115" s="68" t="s">
        <v>7</v>
      </c>
      <c r="O115" s="69">
        <v>0.096</v>
      </c>
      <c r="P115" s="69">
        <f>O115*H115</f>
        <v>4.73568</v>
      </c>
      <c r="Q115" s="69">
        <v>0</v>
      </c>
      <c r="R115" s="69">
        <f>Q115*H115</f>
        <v>0</v>
      </c>
      <c r="S115" s="69">
        <v>0</v>
      </c>
      <c r="T115" s="70">
        <f>S115*H115</f>
        <v>0</v>
      </c>
      <c r="AR115" s="9" t="s">
        <v>65</v>
      </c>
      <c r="AT115" s="9" t="s">
        <v>60</v>
      </c>
      <c r="AU115" s="9" t="s">
        <v>66</v>
      </c>
      <c r="AY115" s="9" t="s">
        <v>58</v>
      </c>
      <c r="BE115" s="71">
        <f>IF(N115="základní",J115,0)</f>
        <v>0</v>
      </c>
      <c r="BF115" s="71">
        <f>IF(N115="snížená",J115,0)</f>
        <v>0</v>
      </c>
      <c r="BG115" s="71">
        <f>IF(N115="zákl. přenesená",J115,0)</f>
        <v>0</v>
      </c>
      <c r="BH115" s="71">
        <f>IF(N115="sníž. přenesená",J115,0)</f>
        <v>0</v>
      </c>
      <c r="BI115" s="71">
        <f>IF(N115="nulová",J115,0)</f>
        <v>0</v>
      </c>
      <c r="BJ115" s="9" t="s">
        <v>66</v>
      </c>
      <c r="BK115" s="71">
        <f>ROUND(I115*H115,2)</f>
        <v>0</v>
      </c>
      <c r="BL115" s="9" t="s">
        <v>65</v>
      </c>
      <c r="BM115" s="9" t="s">
        <v>234</v>
      </c>
    </row>
    <row r="116" spans="2:51" s="8" customFormat="1" ht="13.5">
      <c r="B116" s="107"/>
      <c r="C116" s="108"/>
      <c r="D116" s="83" t="s">
        <v>68</v>
      </c>
      <c r="E116" s="109" t="s">
        <v>4</v>
      </c>
      <c r="F116" s="110" t="s">
        <v>235</v>
      </c>
      <c r="G116" s="108"/>
      <c r="H116" s="111" t="s">
        <v>4</v>
      </c>
      <c r="I116" s="228"/>
      <c r="J116" s="228"/>
      <c r="K116" s="108"/>
      <c r="L116" s="112"/>
      <c r="M116" s="113"/>
      <c r="N116" s="114"/>
      <c r="O116" s="114"/>
      <c r="P116" s="114"/>
      <c r="Q116" s="114"/>
      <c r="R116" s="114"/>
      <c r="S116" s="114"/>
      <c r="T116" s="115"/>
      <c r="AT116" s="116" t="s">
        <v>68</v>
      </c>
      <c r="AU116" s="116" t="s">
        <v>66</v>
      </c>
      <c r="AV116" s="8" t="s">
        <v>12</v>
      </c>
      <c r="AW116" s="8" t="s">
        <v>5</v>
      </c>
      <c r="AX116" s="8" t="s">
        <v>11</v>
      </c>
      <c r="AY116" s="116" t="s">
        <v>58</v>
      </c>
    </row>
    <row r="117" spans="2:51" s="6" customFormat="1" ht="13.5">
      <c r="B117" s="72"/>
      <c r="C117" s="73"/>
      <c r="D117" s="83" t="s">
        <v>68</v>
      </c>
      <c r="E117" s="84" t="s">
        <v>4</v>
      </c>
      <c r="F117" s="85" t="s">
        <v>236</v>
      </c>
      <c r="G117" s="73"/>
      <c r="H117" s="86">
        <v>24.21</v>
      </c>
      <c r="I117" s="224"/>
      <c r="J117" s="224"/>
      <c r="K117" s="73"/>
      <c r="L117" s="78"/>
      <c r="M117" s="79"/>
      <c r="N117" s="80"/>
      <c r="O117" s="80"/>
      <c r="P117" s="80"/>
      <c r="Q117" s="80"/>
      <c r="R117" s="80"/>
      <c r="S117" s="80"/>
      <c r="T117" s="81"/>
      <c r="AT117" s="82" t="s">
        <v>68</v>
      </c>
      <c r="AU117" s="82" t="s">
        <v>66</v>
      </c>
      <c r="AV117" s="6" t="s">
        <v>66</v>
      </c>
      <c r="AW117" s="6" t="s">
        <v>5</v>
      </c>
      <c r="AX117" s="6" t="s">
        <v>11</v>
      </c>
      <c r="AY117" s="82" t="s">
        <v>58</v>
      </c>
    </row>
    <row r="118" spans="2:51" s="6" customFormat="1" ht="13.5">
      <c r="B118" s="72"/>
      <c r="C118" s="73"/>
      <c r="D118" s="83" t="s">
        <v>68</v>
      </c>
      <c r="E118" s="84" t="s">
        <v>4</v>
      </c>
      <c r="F118" s="85" t="s">
        <v>237</v>
      </c>
      <c r="G118" s="73"/>
      <c r="H118" s="86">
        <v>25.12</v>
      </c>
      <c r="I118" s="224"/>
      <c r="J118" s="224"/>
      <c r="K118" s="73"/>
      <c r="L118" s="78"/>
      <c r="M118" s="79"/>
      <c r="N118" s="80"/>
      <c r="O118" s="80"/>
      <c r="P118" s="80"/>
      <c r="Q118" s="80"/>
      <c r="R118" s="80"/>
      <c r="S118" s="80"/>
      <c r="T118" s="81"/>
      <c r="AT118" s="82" t="s">
        <v>68</v>
      </c>
      <c r="AU118" s="82" t="s">
        <v>66</v>
      </c>
      <c r="AV118" s="6" t="s">
        <v>66</v>
      </c>
      <c r="AW118" s="6" t="s">
        <v>5</v>
      </c>
      <c r="AX118" s="6" t="s">
        <v>11</v>
      </c>
      <c r="AY118" s="82" t="s">
        <v>58</v>
      </c>
    </row>
    <row r="119" spans="2:51" s="7" customFormat="1" ht="13.5">
      <c r="B119" s="87"/>
      <c r="C119" s="88"/>
      <c r="D119" s="74" t="s">
        <v>68</v>
      </c>
      <c r="E119" s="89" t="s">
        <v>4</v>
      </c>
      <c r="F119" s="90" t="s">
        <v>149</v>
      </c>
      <c r="G119" s="88"/>
      <c r="H119" s="91">
        <v>49.33</v>
      </c>
      <c r="I119" s="225"/>
      <c r="J119" s="225"/>
      <c r="K119" s="88"/>
      <c r="L119" s="92"/>
      <c r="M119" s="93"/>
      <c r="N119" s="94"/>
      <c r="O119" s="94"/>
      <c r="P119" s="94"/>
      <c r="Q119" s="94"/>
      <c r="R119" s="94"/>
      <c r="S119" s="94"/>
      <c r="T119" s="95"/>
      <c r="AT119" s="96" t="s">
        <v>68</v>
      </c>
      <c r="AU119" s="96" t="s">
        <v>66</v>
      </c>
      <c r="AV119" s="7" t="s">
        <v>65</v>
      </c>
      <c r="AW119" s="7" t="s">
        <v>5</v>
      </c>
      <c r="AX119" s="7" t="s">
        <v>12</v>
      </c>
      <c r="AY119" s="96" t="s">
        <v>58</v>
      </c>
    </row>
    <row r="120" spans="2:65" s="1" customFormat="1" ht="22.5" customHeight="1">
      <c r="B120" s="11"/>
      <c r="C120" s="97" t="s">
        <v>238</v>
      </c>
      <c r="D120" s="97" t="s">
        <v>178</v>
      </c>
      <c r="E120" s="98" t="s">
        <v>239</v>
      </c>
      <c r="F120" s="99" t="s">
        <v>240</v>
      </c>
      <c r="G120" s="100" t="s">
        <v>233</v>
      </c>
      <c r="H120" s="101">
        <v>51.797</v>
      </c>
      <c r="I120" s="226"/>
      <c r="J120" s="226">
        <f>ROUND(I120*H120,2)</f>
        <v>0</v>
      </c>
      <c r="K120" s="99" t="s">
        <v>64</v>
      </c>
      <c r="L120" s="102"/>
      <c r="M120" s="103" t="s">
        <v>4</v>
      </c>
      <c r="N120" s="104" t="s">
        <v>7</v>
      </c>
      <c r="O120" s="69">
        <v>0</v>
      </c>
      <c r="P120" s="69">
        <f>O120*H120</f>
        <v>0</v>
      </c>
      <c r="Q120" s="69">
        <v>4E-05</v>
      </c>
      <c r="R120" s="69">
        <f>Q120*H120</f>
        <v>0.00207188</v>
      </c>
      <c r="S120" s="69">
        <v>0</v>
      </c>
      <c r="T120" s="70">
        <f>S120*H120</f>
        <v>0</v>
      </c>
      <c r="AR120" s="9" t="s">
        <v>98</v>
      </c>
      <c r="AT120" s="9" t="s">
        <v>178</v>
      </c>
      <c r="AU120" s="9" t="s">
        <v>66</v>
      </c>
      <c r="AY120" s="9" t="s">
        <v>58</v>
      </c>
      <c r="BE120" s="71">
        <f>IF(N120="základní",J120,0)</f>
        <v>0</v>
      </c>
      <c r="BF120" s="71">
        <f>IF(N120="snížená",J120,0)</f>
        <v>0</v>
      </c>
      <c r="BG120" s="71">
        <f>IF(N120="zákl. přenesená",J120,0)</f>
        <v>0</v>
      </c>
      <c r="BH120" s="71">
        <f>IF(N120="sníž. přenesená",J120,0)</f>
        <v>0</v>
      </c>
      <c r="BI120" s="71">
        <f>IF(N120="nulová",J120,0)</f>
        <v>0</v>
      </c>
      <c r="BJ120" s="9" t="s">
        <v>66</v>
      </c>
      <c r="BK120" s="71">
        <f>ROUND(I120*H120,2)</f>
        <v>0</v>
      </c>
      <c r="BL120" s="9" t="s">
        <v>65</v>
      </c>
      <c r="BM120" s="9" t="s">
        <v>241</v>
      </c>
    </row>
    <row r="121" spans="2:47" s="1" customFormat="1" ht="27">
      <c r="B121" s="11"/>
      <c r="C121" s="121"/>
      <c r="D121" s="83" t="s">
        <v>182</v>
      </c>
      <c r="E121" s="121"/>
      <c r="F121" s="105" t="s">
        <v>242</v>
      </c>
      <c r="G121" s="121"/>
      <c r="H121" s="121"/>
      <c r="I121" s="227"/>
      <c r="J121" s="227"/>
      <c r="K121" s="121"/>
      <c r="L121" s="16"/>
      <c r="M121" s="106"/>
      <c r="N121" s="122"/>
      <c r="O121" s="122"/>
      <c r="P121" s="122"/>
      <c r="Q121" s="122"/>
      <c r="R121" s="122"/>
      <c r="S121" s="122"/>
      <c r="T121" s="17"/>
      <c r="AT121" s="9" t="s">
        <v>182</v>
      </c>
      <c r="AU121" s="9" t="s">
        <v>66</v>
      </c>
    </row>
    <row r="122" spans="2:51" s="6" customFormat="1" ht="13.5">
      <c r="B122" s="72"/>
      <c r="C122" s="73"/>
      <c r="D122" s="74" t="s">
        <v>68</v>
      </c>
      <c r="E122" s="73"/>
      <c r="F122" s="76" t="s">
        <v>243</v>
      </c>
      <c r="G122" s="73"/>
      <c r="H122" s="77">
        <v>51.797</v>
      </c>
      <c r="I122" s="224"/>
      <c r="J122" s="224"/>
      <c r="K122" s="73"/>
      <c r="L122" s="78"/>
      <c r="M122" s="79"/>
      <c r="N122" s="80"/>
      <c r="O122" s="80"/>
      <c r="P122" s="80"/>
      <c r="Q122" s="80"/>
      <c r="R122" s="80"/>
      <c r="S122" s="80"/>
      <c r="T122" s="81"/>
      <c r="AT122" s="82" t="s">
        <v>68</v>
      </c>
      <c r="AU122" s="82" t="s">
        <v>66</v>
      </c>
      <c r="AV122" s="6" t="s">
        <v>66</v>
      </c>
      <c r="AW122" s="6" t="s">
        <v>0</v>
      </c>
      <c r="AX122" s="6" t="s">
        <v>12</v>
      </c>
      <c r="AY122" s="82" t="s">
        <v>58</v>
      </c>
    </row>
    <row r="123" spans="2:65" s="1" customFormat="1" ht="31.5" customHeight="1">
      <c r="B123" s="11"/>
      <c r="C123" s="62" t="s">
        <v>244</v>
      </c>
      <c r="D123" s="62" t="s">
        <v>60</v>
      </c>
      <c r="E123" s="63" t="s">
        <v>245</v>
      </c>
      <c r="F123" s="64" t="s">
        <v>246</v>
      </c>
      <c r="G123" s="65" t="s">
        <v>120</v>
      </c>
      <c r="H123" s="66">
        <v>10.177</v>
      </c>
      <c r="I123" s="223"/>
      <c r="J123" s="223">
        <f>ROUND(I123*H123,2)</f>
        <v>0</v>
      </c>
      <c r="K123" s="64" t="s">
        <v>64</v>
      </c>
      <c r="L123" s="16"/>
      <c r="M123" s="67" t="s">
        <v>4</v>
      </c>
      <c r="N123" s="68" t="s">
        <v>7</v>
      </c>
      <c r="O123" s="69">
        <v>1.04</v>
      </c>
      <c r="P123" s="69">
        <f>O123*H123</f>
        <v>10.58408</v>
      </c>
      <c r="Q123" s="69">
        <v>0.00832</v>
      </c>
      <c r="R123" s="69">
        <f>Q123*H123</f>
        <v>0.08467264</v>
      </c>
      <c r="S123" s="69">
        <v>0</v>
      </c>
      <c r="T123" s="70">
        <f>S123*H123</f>
        <v>0</v>
      </c>
      <c r="AR123" s="9" t="s">
        <v>65</v>
      </c>
      <c r="AT123" s="9" t="s">
        <v>60</v>
      </c>
      <c r="AU123" s="9" t="s">
        <v>66</v>
      </c>
      <c r="AY123" s="9" t="s">
        <v>58</v>
      </c>
      <c r="BE123" s="71">
        <f>IF(N123="základní",J123,0)</f>
        <v>0</v>
      </c>
      <c r="BF123" s="71">
        <f>IF(N123="snížená",J123,0)</f>
        <v>0</v>
      </c>
      <c r="BG123" s="71">
        <f>IF(N123="zákl. přenesená",J123,0)</f>
        <v>0</v>
      </c>
      <c r="BH123" s="71">
        <f>IF(N123="sníž. přenesená",J123,0)</f>
        <v>0</v>
      </c>
      <c r="BI123" s="71">
        <f>IF(N123="nulová",J123,0)</f>
        <v>0</v>
      </c>
      <c r="BJ123" s="9" t="s">
        <v>66</v>
      </c>
      <c r="BK123" s="71">
        <f>ROUND(I123*H123,2)</f>
        <v>0</v>
      </c>
      <c r="BL123" s="9" t="s">
        <v>65</v>
      </c>
      <c r="BM123" s="9" t="s">
        <v>247</v>
      </c>
    </row>
    <row r="124" spans="2:51" s="6" customFormat="1" ht="13.5">
      <c r="B124" s="72"/>
      <c r="C124" s="73"/>
      <c r="D124" s="83" t="s">
        <v>68</v>
      </c>
      <c r="E124" s="84" t="s">
        <v>4</v>
      </c>
      <c r="F124" s="85" t="s">
        <v>248</v>
      </c>
      <c r="G124" s="73"/>
      <c r="H124" s="86">
        <v>8.377</v>
      </c>
      <c r="I124" s="224"/>
      <c r="J124" s="224"/>
      <c r="K124" s="73"/>
      <c r="L124" s="78"/>
      <c r="M124" s="79"/>
      <c r="N124" s="80"/>
      <c r="O124" s="80"/>
      <c r="P124" s="80"/>
      <c r="Q124" s="80"/>
      <c r="R124" s="80"/>
      <c r="S124" s="80"/>
      <c r="T124" s="81"/>
      <c r="AT124" s="82" t="s">
        <v>68</v>
      </c>
      <c r="AU124" s="82" t="s">
        <v>66</v>
      </c>
      <c r="AV124" s="6" t="s">
        <v>66</v>
      </c>
      <c r="AW124" s="6" t="s">
        <v>5</v>
      </c>
      <c r="AX124" s="6" t="s">
        <v>11</v>
      </c>
      <c r="AY124" s="82" t="s">
        <v>58</v>
      </c>
    </row>
    <row r="125" spans="2:51" s="6" customFormat="1" ht="13.5">
      <c r="B125" s="72"/>
      <c r="C125" s="73"/>
      <c r="D125" s="83" t="s">
        <v>68</v>
      </c>
      <c r="E125" s="84" t="s">
        <v>4</v>
      </c>
      <c r="F125" s="85" t="s">
        <v>249</v>
      </c>
      <c r="G125" s="73"/>
      <c r="H125" s="86">
        <v>4.05</v>
      </c>
      <c r="I125" s="224"/>
      <c r="J125" s="224"/>
      <c r="K125" s="73"/>
      <c r="L125" s="78"/>
      <c r="M125" s="79"/>
      <c r="N125" s="80"/>
      <c r="O125" s="80"/>
      <c r="P125" s="80"/>
      <c r="Q125" s="80"/>
      <c r="R125" s="80"/>
      <c r="S125" s="80"/>
      <c r="T125" s="81"/>
      <c r="AT125" s="82" t="s">
        <v>68</v>
      </c>
      <c r="AU125" s="82" t="s">
        <v>66</v>
      </c>
      <c r="AV125" s="6" t="s">
        <v>66</v>
      </c>
      <c r="AW125" s="6" t="s">
        <v>5</v>
      </c>
      <c r="AX125" s="6" t="s">
        <v>11</v>
      </c>
      <c r="AY125" s="82" t="s">
        <v>58</v>
      </c>
    </row>
    <row r="126" spans="2:51" s="6" customFormat="1" ht="13.5">
      <c r="B126" s="72"/>
      <c r="C126" s="73"/>
      <c r="D126" s="83" t="s">
        <v>68</v>
      </c>
      <c r="E126" s="84" t="s">
        <v>4</v>
      </c>
      <c r="F126" s="85" t="s">
        <v>250</v>
      </c>
      <c r="G126" s="73"/>
      <c r="H126" s="86">
        <v>-2.25</v>
      </c>
      <c r="I126" s="224"/>
      <c r="J126" s="224"/>
      <c r="K126" s="73"/>
      <c r="L126" s="78"/>
      <c r="M126" s="79"/>
      <c r="N126" s="80"/>
      <c r="O126" s="80"/>
      <c r="P126" s="80"/>
      <c r="Q126" s="80"/>
      <c r="R126" s="80"/>
      <c r="S126" s="80"/>
      <c r="T126" s="81"/>
      <c r="AT126" s="82" t="s">
        <v>68</v>
      </c>
      <c r="AU126" s="82" t="s">
        <v>66</v>
      </c>
      <c r="AV126" s="6" t="s">
        <v>66</v>
      </c>
      <c r="AW126" s="6" t="s">
        <v>5</v>
      </c>
      <c r="AX126" s="6" t="s">
        <v>11</v>
      </c>
      <c r="AY126" s="82" t="s">
        <v>58</v>
      </c>
    </row>
    <row r="127" spans="2:51" s="7" customFormat="1" ht="13.5">
      <c r="B127" s="87"/>
      <c r="C127" s="88"/>
      <c r="D127" s="74" t="s">
        <v>68</v>
      </c>
      <c r="E127" s="89" t="s">
        <v>4</v>
      </c>
      <c r="F127" s="90" t="s">
        <v>149</v>
      </c>
      <c r="G127" s="88"/>
      <c r="H127" s="91">
        <v>10.177</v>
      </c>
      <c r="I127" s="225"/>
      <c r="J127" s="225"/>
      <c r="K127" s="88"/>
      <c r="L127" s="92"/>
      <c r="M127" s="93"/>
      <c r="N127" s="94"/>
      <c r="O127" s="94"/>
      <c r="P127" s="94"/>
      <c r="Q127" s="94"/>
      <c r="R127" s="94"/>
      <c r="S127" s="94"/>
      <c r="T127" s="95"/>
      <c r="AT127" s="96" t="s">
        <v>68</v>
      </c>
      <c r="AU127" s="96" t="s">
        <v>66</v>
      </c>
      <c r="AV127" s="7" t="s">
        <v>65</v>
      </c>
      <c r="AW127" s="7" t="s">
        <v>5</v>
      </c>
      <c r="AX127" s="7" t="s">
        <v>12</v>
      </c>
      <c r="AY127" s="96" t="s">
        <v>58</v>
      </c>
    </row>
    <row r="128" spans="2:65" s="1" customFormat="1" ht="22.5" customHeight="1">
      <c r="B128" s="11"/>
      <c r="C128" s="97" t="s">
        <v>251</v>
      </c>
      <c r="D128" s="97" t="s">
        <v>178</v>
      </c>
      <c r="E128" s="98" t="s">
        <v>252</v>
      </c>
      <c r="F128" s="99" t="s">
        <v>253</v>
      </c>
      <c r="G128" s="100" t="s">
        <v>120</v>
      </c>
      <c r="H128" s="101">
        <v>10.381</v>
      </c>
      <c r="I128" s="226"/>
      <c r="J128" s="226">
        <f>ROUND(I128*H128,2)</f>
        <v>0</v>
      </c>
      <c r="K128" s="99" t="s">
        <v>64</v>
      </c>
      <c r="L128" s="102"/>
      <c r="M128" s="103" t="s">
        <v>4</v>
      </c>
      <c r="N128" s="104" t="s">
        <v>7</v>
      </c>
      <c r="O128" s="69">
        <v>0</v>
      </c>
      <c r="P128" s="69">
        <f>O128*H128</f>
        <v>0</v>
      </c>
      <c r="Q128" s="69">
        <v>0.0017</v>
      </c>
      <c r="R128" s="69">
        <f>Q128*H128</f>
        <v>0.0176477</v>
      </c>
      <c r="S128" s="69">
        <v>0</v>
      </c>
      <c r="T128" s="70">
        <f>S128*H128</f>
        <v>0</v>
      </c>
      <c r="AR128" s="9" t="s">
        <v>98</v>
      </c>
      <c r="AT128" s="9" t="s">
        <v>178</v>
      </c>
      <c r="AU128" s="9" t="s">
        <v>66</v>
      </c>
      <c r="AY128" s="9" t="s">
        <v>58</v>
      </c>
      <c r="BE128" s="71">
        <f>IF(N128="základní",J128,0)</f>
        <v>0</v>
      </c>
      <c r="BF128" s="71">
        <f>IF(N128="snížená",J128,0)</f>
        <v>0</v>
      </c>
      <c r="BG128" s="71">
        <f>IF(N128="zákl. přenesená",J128,0)</f>
        <v>0</v>
      </c>
      <c r="BH128" s="71">
        <f>IF(N128="sníž. přenesená",J128,0)</f>
        <v>0</v>
      </c>
      <c r="BI128" s="71">
        <f>IF(N128="nulová",J128,0)</f>
        <v>0</v>
      </c>
      <c r="BJ128" s="9" t="s">
        <v>66</v>
      </c>
      <c r="BK128" s="71">
        <f>ROUND(I128*H128,2)</f>
        <v>0</v>
      </c>
      <c r="BL128" s="9" t="s">
        <v>65</v>
      </c>
      <c r="BM128" s="9" t="s">
        <v>254</v>
      </c>
    </row>
    <row r="129" spans="2:47" s="1" customFormat="1" ht="27">
      <c r="B129" s="11"/>
      <c r="C129" s="121"/>
      <c r="D129" s="83" t="s">
        <v>182</v>
      </c>
      <c r="E129" s="121"/>
      <c r="F129" s="105" t="s">
        <v>255</v>
      </c>
      <c r="G129" s="121"/>
      <c r="H129" s="121"/>
      <c r="I129" s="227"/>
      <c r="J129" s="227"/>
      <c r="K129" s="121"/>
      <c r="L129" s="16"/>
      <c r="M129" s="106"/>
      <c r="N129" s="122"/>
      <c r="O129" s="122"/>
      <c r="P129" s="122"/>
      <c r="Q129" s="122"/>
      <c r="R129" s="122"/>
      <c r="S129" s="122"/>
      <c r="T129" s="17"/>
      <c r="AT129" s="9" t="s">
        <v>182</v>
      </c>
      <c r="AU129" s="9" t="s">
        <v>66</v>
      </c>
    </row>
    <row r="130" spans="2:51" s="6" customFormat="1" ht="13.5">
      <c r="B130" s="72"/>
      <c r="C130" s="73"/>
      <c r="D130" s="74" t="s">
        <v>68</v>
      </c>
      <c r="E130" s="73"/>
      <c r="F130" s="76" t="s">
        <v>256</v>
      </c>
      <c r="G130" s="73"/>
      <c r="H130" s="77">
        <v>10.381</v>
      </c>
      <c r="I130" s="224"/>
      <c r="J130" s="224"/>
      <c r="K130" s="73"/>
      <c r="L130" s="78"/>
      <c r="M130" s="79"/>
      <c r="N130" s="80"/>
      <c r="O130" s="80"/>
      <c r="P130" s="80"/>
      <c r="Q130" s="80"/>
      <c r="R130" s="80"/>
      <c r="S130" s="80"/>
      <c r="T130" s="81"/>
      <c r="AT130" s="82" t="s">
        <v>68</v>
      </c>
      <c r="AU130" s="82" t="s">
        <v>66</v>
      </c>
      <c r="AV130" s="6" t="s">
        <v>66</v>
      </c>
      <c r="AW130" s="6" t="s">
        <v>0</v>
      </c>
      <c r="AX130" s="6" t="s">
        <v>12</v>
      </c>
      <c r="AY130" s="82" t="s">
        <v>58</v>
      </c>
    </row>
    <row r="131" spans="2:65" s="1" customFormat="1" ht="31.5" customHeight="1">
      <c r="B131" s="11"/>
      <c r="C131" s="62" t="s">
        <v>257</v>
      </c>
      <c r="D131" s="62" t="s">
        <v>60</v>
      </c>
      <c r="E131" s="63" t="s">
        <v>245</v>
      </c>
      <c r="F131" s="64" t="s">
        <v>246</v>
      </c>
      <c r="G131" s="65" t="s">
        <v>120</v>
      </c>
      <c r="H131" s="66">
        <v>2.25</v>
      </c>
      <c r="I131" s="223"/>
      <c r="J131" s="223">
        <f>ROUND(I131*H131,2)</f>
        <v>0</v>
      </c>
      <c r="K131" s="64" t="s">
        <v>64</v>
      </c>
      <c r="L131" s="16"/>
      <c r="M131" s="67" t="s">
        <v>4</v>
      </c>
      <c r="N131" s="68" t="s">
        <v>7</v>
      </c>
      <c r="O131" s="69">
        <v>1.04</v>
      </c>
      <c r="P131" s="69">
        <f>O131*H131</f>
        <v>2.34</v>
      </c>
      <c r="Q131" s="69">
        <v>0.00832</v>
      </c>
      <c r="R131" s="69">
        <f>Q131*H131</f>
        <v>0.018719999999999997</v>
      </c>
      <c r="S131" s="69">
        <v>0</v>
      </c>
      <c r="T131" s="70">
        <f>S131*H131</f>
        <v>0</v>
      </c>
      <c r="AR131" s="9" t="s">
        <v>65</v>
      </c>
      <c r="AT131" s="9" t="s">
        <v>60</v>
      </c>
      <c r="AU131" s="9" t="s">
        <v>66</v>
      </c>
      <c r="AY131" s="9" t="s">
        <v>58</v>
      </c>
      <c r="BE131" s="71">
        <f>IF(N131="základní",J131,0)</f>
        <v>0</v>
      </c>
      <c r="BF131" s="71">
        <f>IF(N131="snížená",J131,0)</f>
        <v>0</v>
      </c>
      <c r="BG131" s="71">
        <f>IF(N131="zákl. přenesená",J131,0)</f>
        <v>0</v>
      </c>
      <c r="BH131" s="71">
        <f>IF(N131="sníž. přenesená",J131,0)</f>
        <v>0</v>
      </c>
      <c r="BI131" s="71">
        <f>IF(N131="nulová",J131,0)</f>
        <v>0</v>
      </c>
      <c r="BJ131" s="9" t="s">
        <v>66</v>
      </c>
      <c r="BK131" s="71">
        <f>ROUND(I131*H131,2)</f>
        <v>0</v>
      </c>
      <c r="BL131" s="9" t="s">
        <v>65</v>
      </c>
      <c r="BM131" s="9" t="s">
        <v>258</v>
      </c>
    </row>
    <row r="132" spans="2:51" s="6" customFormat="1" ht="13.5">
      <c r="B132" s="72"/>
      <c r="C132" s="73"/>
      <c r="D132" s="83" t="s">
        <v>68</v>
      </c>
      <c r="E132" s="84" t="s">
        <v>4</v>
      </c>
      <c r="F132" s="85" t="s">
        <v>259</v>
      </c>
      <c r="G132" s="73"/>
      <c r="H132" s="86">
        <v>1.35</v>
      </c>
      <c r="I132" s="224"/>
      <c r="J132" s="224"/>
      <c r="K132" s="73"/>
      <c r="L132" s="78"/>
      <c r="M132" s="79"/>
      <c r="N132" s="80"/>
      <c r="O132" s="80"/>
      <c r="P132" s="80"/>
      <c r="Q132" s="80"/>
      <c r="R132" s="80"/>
      <c r="S132" s="80"/>
      <c r="T132" s="81"/>
      <c r="AT132" s="82" t="s">
        <v>68</v>
      </c>
      <c r="AU132" s="82" t="s">
        <v>66</v>
      </c>
      <c r="AV132" s="6" t="s">
        <v>66</v>
      </c>
      <c r="AW132" s="6" t="s">
        <v>5</v>
      </c>
      <c r="AX132" s="6" t="s">
        <v>11</v>
      </c>
      <c r="AY132" s="82" t="s">
        <v>58</v>
      </c>
    </row>
    <row r="133" spans="2:51" s="6" customFormat="1" ht="13.5">
      <c r="B133" s="72"/>
      <c r="C133" s="73"/>
      <c r="D133" s="83" t="s">
        <v>68</v>
      </c>
      <c r="E133" s="84" t="s">
        <v>4</v>
      </c>
      <c r="F133" s="85" t="s">
        <v>260</v>
      </c>
      <c r="G133" s="73"/>
      <c r="H133" s="86">
        <v>0.9</v>
      </c>
      <c r="I133" s="224"/>
      <c r="J133" s="224"/>
      <c r="K133" s="73"/>
      <c r="L133" s="78"/>
      <c r="M133" s="79"/>
      <c r="N133" s="80"/>
      <c r="O133" s="80"/>
      <c r="P133" s="80"/>
      <c r="Q133" s="80"/>
      <c r="R133" s="80"/>
      <c r="S133" s="80"/>
      <c r="T133" s="81"/>
      <c r="AT133" s="82" t="s">
        <v>68</v>
      </c>
      <c r="AU133" s="82" t="s">
        <v>66</v>
      </c>
      <c r="AV133" s="6" t="s">
        <v>66</v>
      </c>
      <c r="AW133" s="6" t="s">
        <v>5</v>
      </c>
      <c r="AX133" s="6" t="s">
        <v>11</v>
      </c>
      <c r="AY133" s="82" t="s">
        <v>58</v>
      </c>
    </row>
    <row r="134" spans="2:51" s="7" customFormat="1" ht="13.5">
      <c r="B134" s="87"/>
      <c r="C134" s="88"/>
      <c r="D134" s="74" t="s">
        <v>68</v>
      </c>
      <c r="E134" s="89" t="s">
        <v>4</v>
      </c>
      <c r="F134" s="90" t="s">
        <v>149</v>
      </c>
      <c r="G134" s="88"/>
      <c r="H134" s="91">
        <v>2.25</v>
      </c>
      <c r="I134" s="225"/>
      <c r="J134" s="225"/>
      <c r="K134" s="88"/>
      <c r="L134" s="92"/>
      <c r="M134" s="93"/>
      <c r="N134" s="94"/>
      <c r="O134" s="94"/>
      <c r="P134" s="94"/>
      <c r="Q134" s="94"/>
      <c r="R134" s="94"/>
      <c r="S134" s="94"/>
      <c r="T134" s="95"/>
      <c r="AT134" s="96" t="s">
        <v>68</v>
      </c>
      <c r="AU134" s="96" t="s">
        <v>66</v>
      </c>
      <c r="AV134" s="7" t="s">
        <v>65</v>
      </c>
      <c r="AW134" s="7" t="s">
        <v>5</v>
      </c>
      <c r="AX134" s="7" t="s">
        <v>12</v>
      </c>
      <c r="AY134" s="96" t="s">
        <v>58</v>
      </c>
    </row>
    <row r="135" spans="2:65" s="1" customFormat="1" ht="31.5" customHeight="1">
      <c r="B135" s="11"/>
      <c r="C135" s="97" t="s">
        <v>261</v>
      </c>
      <c r="D135" s="97" t="s">
        <v>178</v>
      </c>
      <c r="E135" s="98" t="s">
        <v>262</v>
      </c>
      <c r="F135" s="99" t="s">
        <v>263</v>
      </c>
      <c r="G135" s="100" t="s">
        <v>120</v>
      </c>
      <c r="H135" s="101">
        <v>2.295</v>
      </c>
      <c r="I135" s="226"/>
      <c r="J135" s="226">
        <f>ROUND(I135*H135,2)</f>
        <v>0</v>
      </c>
      <c r="K135" s="99" t="s">
        <v>64</v>
      </c>
      <c r="L135" s="102"/>
      <c r="M135" s="103" t="s">
        <v>4</v>
      </c>
      <c r="N135" s="104" t="s">
        <v>7</v>
      </c>
      <c r="O135" s="69">
        <v>0</v>
      </c>
      <c r="P135" s="69">
        <f>O135*H135</f>
        <v>0</v>
      </c>
      <c r="Q135" s="69">
        <v>0.003</v>
      </c>
      <c r="R135" s="69">
        <f>Q135*H135</f>
        <v>0.006885</v>
      </c>
      <c r="S135" s="69">
        <v>0</v>
      </c>
      <c r="T135" s="70">
        <f>S135*H135</f>
        <v>0</v>
      </c>
      <c r="AR135" s="9" t="s">
        <v>98</v>
      </c>
      <c r="AT135" s="9" t="s">
        <v>178</v>
      </c>
      <c r="AU135" s="9" t="s">
        <v>66</v>
      </c>
      <c r="AY135" s="9" t="s">
        <v>58</v>
      </c>
      <c r="BE135" s="71">
        <f>IF(N135="základní",J135,0)</f>
        <v>0</v>
      </c>
      <c r="BF135" s="71">
        <f>IF(N135="snížená",J135,0)</f>
        <v>0</v>
      </c>
      <c r="BG135" s="71">
        <f>IF(N135="zákl. přenesená",J135,0)</f>
        <v>0</v>
      </c>
      <c r="BH135" s="71">
        <f>IF(N135="sníž. přenesená",J135,0)</f>
        <v>0</v>
      </c>
      <c r="BI135" s="71">
        <f>IF(N135="nulová",J135,0)</f>
        <v>0</v>
      </c>
      <c r="BJ135" s="9" t="s">
        <v>66</v>
      </c>
      <c r="BK135" s="71">
        <f>ROUND(I135*H135,2)</f>
        <v>0</v>
      </c>
      <c r="BL135" s="9" t="s">
        <v>65</v>
      </c>
      <c r="BM135" s="9" t="s">
        <v>264</v>
      </c>
    </row>
    <row r="136" spans="2:47" s="1" customFormat="1" ht="27">
      <c r="B136" s="11"/>
      <c r="C136" s="121"/>
      <c r="D136" s="83" t="s">
        <v>182</v>
      </c>
      <c r="E136" s="121"/>
      <c r="F136" s="105" t="s">
        <v>265</v>
      </c>
      <c r="G136" s="121"/>
      <c r="H136" s="121"/>
      <c r="I136" s="227"/>
      <c r="J136" s="227"/>
      <c r="K136" s="121"/>
      <c r="L136" s="16"/>
      <c r="M136" s="106"/>
      <c r="N136" s="122"/>
      <c r="O136" s="122"/>
      <c r="P136" s="122"/>
      <c r="Q136" s="122"/>
      <c r="R136" s="122"/>
      <c r="S136" s="122"/>
      <c r="T136" s="17"/>
      <c r="AT136" s="9" t="s">
        <v>182</v>
      </c>
      <c r="AU136" s="9" t="s">
        <v>66</v>
      </c>
    </row>
    <row r="137" spans="2:51" s="6" customFormat="1" ht="13.5">
      <c r="B137" s="72"/>
      <c r="C137" s="73"/>
      <c r="D137" s="74" t="s">
        <v>68</v>
      </c>
      <c r="E137" s="73"/>
      <c r="F137" s="76" t="s">
        <v>266</v>
      </c>
      <c r="G137" s="73"/>
      <c r="H137" s="77">
        <v>2.295</v>
      </c>
      <c r="I137" s="224"/>
      <c r="J137" s="224"/>
      <c r="K137" s="73"/>
      <c r="L137" s="78"/>
      <c r="M137" s="79"/>
      <c r="N137" s="80"/>
      <c r="O137" s="80"/>
      <c r="P137" s="80"/>
      <c r="Q137" s="80"/>
      <c r="R137" s="80"/>
      <c r="S137" s="80"/>
      <c r="T137" s="81"/>
      <c r="AT137" s="82" t="s">
        <v>68</v>
      </c>
      <c r="AU137" s="82" t="s">
        <v>66</v>
      </c>
      <c r="AV137" s="6" t="s">
        <v>66</v>
      </c>
      <c r="AW137" s="6" t="s">
        <v>0</v>
      </c>
      <c r="AX137" s="6" t="s">
        <v>12</v>
      </c>
      <c r="AY137" s="82" t="s">
        <v>58</v>
      </c>
    </row>
    <row r="138" spans="2:65" s="1" customFormat="1" ht="22.5" customHeight="1">
      <c r="B138" s="11"/>
      <c r="C138" s="62" t="s">
        <v>267</v>
      </c>
      <c r="D138" s="62" t="s">
        <v>60</v>
      </c>
      <c r="E138" s="63" t="s">
        <v>268</v>
      </c>
      <c r="F138" s="64" t="s">
        <v>269</v>
      </c>
      <c r="G138" s="65" t="s">
        <v>233</v>
      </c>
      <c r="H138" s="66">
        <v>7.5</v>
      </c>
      <c r="I138" s="223"/>
      <c r="J138" s="223">
        <f>ROUND(I138*H138,2)</f>
        <v>0</v>
      </c>
      <c r="K138" s="64" t="s">
        <v>64</v>
      </c>
      <c r="L138" s="16"/>
      <c r="M138" s="67" t="s">
        <v>4</v>
      </c>
      <c r="N138" s="68" t="s">
        <v>7</v>
      </c>
      <c r="O138" s="69">
        <v>0.23</v>
      </c>
      <c r="P138" s="69">
        <f>O138*H138</f>
        <v>1.725</v>
      </c>
      <c r="Q138" s="69">
        <v>6E-05</v>
      </c>
      <c r="R138" s="69">
        <f>Q138*H138</f>
        <v>0.00045</v>
      </c>
      <c r="S138" s="69">
        <v>0</v>
      </c>
      <c r="T138" s="70">
        <f>S138*H138</f>
        <v>0</v>
      </c>
      <c r="AR138" s="9" t="s">
        <v>65</v>
      </c>
      <c r="AT138" s="9" t="s">
        <v>60</v>
      </c>
      <c r="AU138" s="9" t="s">
        <v>66</v>
      </c>
      <c r="AY138" s="9" t="s">
        <v>58</v>
      </c>
      <c r="BE138" s="71">
        <f>IF(N138="základní",J138,0)</f>
        <v>0</v>
      </c>
      <c r="BF138" s="71">
        <f>IF(N138="snížená",J138,0)</f>
        <v>0</v>
      </c>
      <c r="BG138" s="71">
        <f>IF(N138="zákl. přenesená",J138,0)</f>
        <v>0</v>
      </c>
      <c r="BH138" s="71">
        <f>IF(N138="sníž. přenesená",J138,0)</f>
        <v>0</v>
      </c>
      <c r="BI138" s="71">
        <f>IF(N138="nulová",J138,0)</f>
        <v>0</v>
      </c>
      <c r="BJ138" s="9" t="s">
        <v>66</v>
      </c>
      <c r="BK138" s="71">
        <f>ROUND(I138*H138,2)</f>
        <v>0</v>
      </c>
      <c r="BL138" s="9" t="s">
        <v>65</v>
      </c>
      <c r="BM138" s="9" t="s">
        <v>270</v>
      </c>
    </row>
    <row r="139" spans="2:51" s="6" customFormat="1" ht="13.5">
      <c r="B139" s="72"/>
      <c r="C139" s="73"/>
      <c r="D139" s="74" t="s">
        <v>68</v>
      </c>
      <c r="E139" s="75" t="s">
        <v>4</v>
      </c>
      <c r="F139" s="76" t="s">
        <v>271</v>
      </c>
      <c r="G139" s="73"/>
      <c r="H139" s="77">
        <v>7.5</v>
      </c>
      <c r="I139" s="224"/>
      <c r="J139" s="224"/>
      <c r="K139" s="73"/>
      <c r="L139" s="78"/>
      <c r="M139" s="79"/>
      <c r="N139" s="80"/>
      <c r="O139" s="80"/>
      <c r="P139" s="80"/>
      <c r="Q139" s="80"/>
      <c r="R139" s="80"/>
      <c r="S139" s="80"/>
      <c r="T139" s="81"/>
      <c r="AT139" s="82" t="s">
        <v>68</v>
      </c>
      <c r="AU139" s="82" t="s">
        <v>66</v>
      </c>
      <c r="AV139" s="6" t="s">
        <v>66</v>
      </c>
      <c r="AW139" s="6" t="s">
        <v>5</v>
      </c>
      <c r="AX139" s="6" t="s">
        <v>12</v>
      </c>
      <c r="AY139" s="82" t="s">
        <v>58</v>
      </c>
    </row>
    <row r="140" spans="2:65" s="1" customFormat="1" ht="22.5" customHeight="1">
      <c r="B140" s="11"/>
      <c r="C140" s="97" t="s">
        <v>272</v>
      </c>
      <c r="D140" s="97" t="s">
        <v>178</v>
      </c>
      <c r="E140" s="98" t="s">
        <v>273</v>
      </c>
      <c r="F140" s="99" t="s">
        <v>274</v>
      </c>
      <c r="G140" s="100" t="s">
        <v>233</v>
      </c>
      <c r="H140" s="101">
        <v>7.875</v>
      </c>
      <c r="I140" s="226"/>
      <c r="J140" s="226">
        <f>ROUND(I140*H140,2)</f>
        <v>0</v>
      </c>
      <c r="K140" s="99" t="s">
        <v>64</v>
      </c>
      <c r="L140" s="102"/>
      <c r="M140" s="103" t="s">
        <v>4</v>
      </c>
      <c r="N140" s="104" t="s">
        <v>7</v>
      </c>
      <c r="O140" s="69">
        <v>0</v>
      </c>
      <c r="P140" s="69">
        <f>O140*H140</f>
        <v>0</v>
      </c>
      <c r="Q140" s="69">
        <v>0.00032</v>
      </c>
      <c r="R140" s="69">
        <f>Q140*H140</f>
        <v>0.00252</v>
      </c>
      <c r="S140" s="69">
        <v>0</v>
      </c>
      <c r="T140" s="70">
        <f>S140*H140</f>
        <v>0</v>
      </c>
      <c r="AR140" s="9" t="s">
        <v>98</v>
      </c>
      <c r="AT140" s="9" t="s">
        <v>178</v>
      </c>
      <c r="AU140" s="9" t="s">
        <v>66</v>
      </c>
      <c r="AY140" s="9" t="s">
        <v>58</v>
      </c>
      <c r="BE140" s="71">
        <f>IF(N140="základní",J140,0)</f>
        <v>0</v>
      </c>
      <c r="BF140" s="71">
        <f>IF(N140="snížená",J140,0)</f>
        <v>0</v>
      </c>
      <c r="BG140" s="71">
        <f>IF(N140="zákl. přenesená",J140,0)</f>
        <v>0</v>
      </c>
      <c r="BH140" s="71">
        <f>IF(N140="sníž. přenesená",J140,0)</f>
        <v>0</v>
      </c>
      <c r="BI140" s="71">
        <f>IF(N140="nulová",J140,0)</f>
        <v>0</v>
      </c>
      <c r="BJ140" s="9" t="s">
        <v>66</v>
      </c>
      <c r="BK140" s="71">
        <f>ROUND(I140*H140,2)</f>
        <v>0</v>
      </c>
      <c r="BL140" s="9" t="s">
        <v>65</v>
      </c>
      <c r="BM140" s="9" t="s">
        <v>275</v>
      </c>
    </row>
    <row r="141" spans="2:51" s="6" customFormat="1" ht="13.5">
      <c r="B141" s="72"/>
      <c r="C141" s="73"/>
      <c r="D141" s="74" t="s">
        <v>68</v>
      </c>
      <c r="E141" s="73"/>
      <c r="F141" s="76" t="s">
        <v>276</v>
      </c>
      <c r="G141" s="73"/>
      <c r="H141" s="77">
        <v>7.875</v>
      </c>
      <c r="I141" s="224"/>
      <c r="J141" s="224"/>
      <c r="K141" s="73"/>
      <c r="L141" s="78"/>
      <c r="M141" s="79"/>
      <c r="N141" s="80"/>
      <c r="O141" s="80"/>
      <c r="P141" s="80"/>
      <c r="Q141" s="80"/>
      <c r="R141" s="80"/>
      <c r="S141" s="80"/>
      <c r="T141" s="81"/>
      <c r="AT141" s="82" t="s">
        <v>68</v>
      </c>
      <c r="AU141" s="82" t="s">
        <v>66</v>
      </c>
      <c r="AV141" s="6" t="s">
        <v>66</v>
      </c>
      <c r="AW141" s="6" t="s">
        <v>0</v>
      </c>
      <c r="AX141" s="6" t="s">
        <v>12</v>
      </c>
      <c r="AY141" s="82" t="s">
        <v>58</v>
      </c>
    </row>
    <row r="142" spans="2:65" s="1" customFormat="1" ht="31.5" customHeight="1">
      <c r="B142" s="11"/>
      <c r="C142" s="62" t="s">
        <v>277</v>
      </c>
      <c r="D142" s="62" t="s">
        <v>60</v>
      </c>
      <c r="E142" s="63" t="s">
        <v>278</v>
      </c>
      <c r="F142" s="64" t="s">
        <v>279</v>
      </c>
      <c r="G142" s="65" t="s">
        <v>120</v>
      </c>
      <c r="H142" s="66">
        <v>2.37</v>
      </c>
      <c r="I142" s="223"/>
      <c r="J142" s="223">
        <f>ROUND(I142*H142,2)</f>
        <v>0</v>
      </c>
      <c r="K142" s="64" t="s">
        <v>64</v>
      </c>
      <c r="L142" s="16"/>
      <c r="M142" s="67" t="s">
        <v>4</v>
      </c>
      <c r="N142" s="68" t="s">
        <v>7</v>
      </c>
      <c r="O142" s="69">
        <v>0.294</v>
      </c>
      <c r="P142" s="69">
        <f>O142*H142</f>
        <v>0.69678</v>
      </c>
      <c r="Q142" s="69">
        <v>0.00628</v>
      </c>
      <c r="R142" s="69">
        <f>Q142*H142</f>
        <v>0.0148836</v>
      </c>
      <c r="S142" s="69">
        <v>0</v>
      </c>
      <c r="T142" s="70">
        <f>S142*H142</f>
        <v>0</v>
      </c>
      <c r="AR142" s="9" t="s">
        <v>65</v>
      </c>
      <c r="AT142" s="9" t="s">
        <v>60</v>
      </c>
      <c r="AU142" s="9" t="s">
        <v>66</v>
      </c>
      <c r="AY142" s="9" t="s">
        <v>58</v>
      </c>
      <c r="BE142" s="71">
        <f>IF(N142="základní",J142,0)</f>
        <v>0</v>
      </c>
      <c r="BF142" s="71">
        <f>IF(N142="snížená",J142,0)</f>
        <v>0</v>
      </c>
      <c r="BG142" s="71">
        <f>IF(N142="zákl. přenesená",J142,0)</f>
        <v>0</v>
      </c>
      <c r="BH142" s="71">
        <f>IF(N142="sníž. přenesená",J142,0)</f>
        <v>0</v>
      </c>
      <c r="BI142" s="71">
        <f>IF(N142="nulová",J142,0)</f>
        <v>0</v>
      </c>
      <c r="BJ142" s="9" t="s">
        <v>66</v>
      </c>
      <c r="BK142" s="71">
        <f>ROUND(I142*H142,2)</f>
        <v>0</v>
      </c>
      <c r="BL142" s="9" t="s">
        <v>65</v>
      </c>
      <c r="BM142" s="9" t="s">
        <v>280</v>
      </c>
    </row>
    <row r="143" spans="2:51" s="6" customFormat="1" ht="13.5">
      <c r="B143" s="72"/>
      <c r="C143" s="73"/>
      <c r="D143" s="83" t="s">
        <v>68</v>
      </c>
      <c r="E143" s="84" t="s">
        <v>4</v>
      </c>
      <c r="F143" s="85" t="s">
        <v>281</v>
      </c>
      <c r="G143" s="73"/>
      <c r="H143" s="86">
        <v>1.41</v>
      </c>
      <c r="I143" s="224"/>
      <c r="J143" s="224"/>
      <c r="K143" s="73"/>
      <c r="L143" s="78"/>
      <c r="M143" s="79"/>
      <c r="N143" s="80"/>
      <c r="O143" s="80"/>
      <c r="P143" s="80"/>
      <c r="Q143" s="80"/>
      <c r="R143" s="80"/>
      <c r="S143" s="80"/>
      <c r="T143" s="81"/>
      <c r="AT143" s="82" t="s">
        <v>68</v>
      </c>
      <c r="AU143" s="82" t="s">
        <v>66</v>
      </c>
      <c r="AV143" s="6" t="s">
        <v>66</v>
      </c>
      <c r="AW143" s="6" t="s">
        <v>5</v>
      </c>
      <c r="AX143" s="6" t="s">
        <v>11</v>
      </c>
      <c r="AY143" s="82" t="s">
        <v>58</v>
      </c>
    </row>
    <row r="144" spans="2:51" s="6" customFormat="1" ht="13.5">
      <c r="B144" s="72"/>
      <c r="C144" s="73"/>
      <c r="D144" s="83" t="s">
        <v>68</v>
      </c>
      <c r="E144" s="84" t="s">
        <v>4</v>
      </c>
      <c r="F144" s="85" t="s">
        <v>282</v>
      </c>
      <c r="G144" s="73"/>
      <c r="H144" s="86">
        <v>0.96</v>
      </c>
      <c r="I144" s="224"/>
      <c r="J144" s="224"/>
      <c r="K144" s="73"/>
      <c r="L144" s="78"/>
      <c r="M144" s="79"/>
      <c r="N144" s="80"/>
      <c r="O144" s="80"/>
      <c r="P144" s="80"/>
      <c r="Q144" s="80"/>
      <c r="R144" s="80"/>
      <c r="S144" s="80"/>
      <c r="T144" s="81"/>
      <c r="AT144" s="82" t="s">
        <v>68</v>
      </c>
      <c r="AU144" s="82" t="s">
        <v>66</v>
      </c>
      <c r="AV144" s="6" t="s">
        <v>66</v>
      </c>
      <c r="AW144" s="6" t="s">
        <v>5</v>
      </c>
      <c r="AX144" s="6" t="s">
        <v>11</v>
      </c>
      <c r="AY144" s="82" t="s">
        <v>58</v>
      </c>
    </row>
    <row r="145" spans="2:51" s="7" customFormat="1" ht="13.5">
      <c r="B145" s="87"/>
      <c r="C145" s="88"/>
      <c r="D145" s="74" t="s">
        <v>68</v>
      </c>
      <c r="E145" s="89" t="s">
        <v>4</v>
      </c>
      <c r="F145" s="90" t="s">
        <v>149</v>
      </c>
      <c r="G145" s="88"/>
      <c r="H145" s="91">
        <v>2.37</v>
      </c>
      <c r="I145" s="225"/>
      <c r="J145" s="225"/>
      <c r="K145" s="88"/>
      <c r="L145" s="92"/>
      <c r="M145" s="93"/>
      <c r="N145" s="94"/>
      <c r="O145" s="94"/>
      <c r="P145" s="94"/>
      <c r="Q145" s="94"/>
      <c r="R145" s="94"/>
      <c r="S145" s="94"/>
      <c r="T145" s="95"/>
      <c r="AT145" s="96" t="s">
        <v>68</v>
      </c>
      <c r="AU145" s="96" t="s">
        <v>66</v>
      </c>
      <c r="AV145" s="7" t="s">
        <v>65</v>
      </c>
      <c r="AW145" s="7" t="s">
        <v>5</v>
      </c>
      <c r="AX145" s="7" t="s">
        <v>12</v>
      </c>
      <c r="AY145" s="96" t="s">
        <v>58</v>
      </c>
    </row>
    <row r="146" spans="2:65" s="1" customFormat="1" ht="31.5" customHeight="1">
      <c r="B146" s="11"/>
      <c r="C146" s="62" t="s">
        <v>283</v>
      </c>
      <c r="D146" s="62" t="s">
        <v>60</v>
      </c>
      <c r="E146" s="63" t="s">
        <v>284</v>
      </c>
      <c r="F146" s="64" t="s">
        <v>285</v>
      </c>
      <c r="G146" s="65" t="s">
        <v>120</v>
      </c>
      <c r="H146" s="66">
        <v>17.168</v>
      </c>
      <c r="I146" s="223"/>
      <c r="J146" s="223">
        <f>ROUND(I146*H146,2)</f>
        <v>0</v>
      </c>
      <c r="K146" s="64" t="s">
        <v>64</v>
      </c>
      <c r="L146" s="16"/>
      <c r="M146" s="67" t="s">
        <v>4</v>
      </c>
      <c r="N146" s="68" t="s">
        <v>7</v>
      </c>
      <c r="O146" s="69">
        <v>0.245</v>
      </c>
      <c r="P146" s="69">
        <f>O146*H146</f>
        <v>4.20616</v>
      </c>
      <c r="Q146" s="69">
        <v>0.00348</v>
      </c>
      <c r="R146" s="69">
        <f>Q146*H146</f>
        <v>0.059744639999999995</v>
      </c>
      <c r="S146" s="69">
        <v>0</v>
      </c>
      <c r="T146" s="70">
        <f>S146*H146</f>
        <v>0</v>
      </c>
      <c r="AR146" s="9" t="s">
        <v>65</v>
      </c>
      <c r="AT146" s="9" t="s">
        <v>60</v>
      </c>
      <c r="AU146" s="9" t="s">
        <v>66</v>
      </c>
      <c r="AY146" s="9" t="s">
        <v>58</v>
      </c>
      <c r="BE146" s="71">
        <f>IF(N146="základní",J146,0)</f>
        <v>0</v>
      </c>
      <c r="BF146" s="71">
        <f>IF(N146="snížená",J146,0)</f>
        <v>0</v>
      </c>
      <c r="BG146" s="71">
        <f>IF(N146="zákl. přenesená",J146,0)</f>
        <v>0</v>
      </c>
      <c r="BH146" s="71">
        <f>IF(N146="sníž. přenesená",J146,0)</f>
        <v>0</v>
      </c>
      <c r="BI146" s="71">
        <f>IF(N146="nulová",J146,0)</f>
        <v>0</v>
      </c>
      <c r="BJ146" s="9" t="s">
        <v>66</v>
      </c>
      <c r="BK146" s="71">
        <f>ROUND(I146*H146,2)</f>
        <v>0</v>
      </c>
      <c r="BL146" s="9" t="s">
        <v>65</v>
      </c>
      <c r="BM146" s="9" t="s">
        <v>286</v>
      </c>
    </row>
    <row r="147" spans="2:51" s="6" customFormat="1" ht="13.5">
      <c r="B147" s="72"/>
      <c r="C147" s="73"/>
      <c r="D147" s="83" t="s">
        <v>68</v>
      </c>
      <c r="E147" s="84" t="s">
        <v>4</v>
      </c>
      <c r="F147" s="85" t="s">
        <v>248</v>
      </c>
      <c r="G147" s="73"/>
      <c r="H147" s="86">
        <v>8.377</v>
      </c>
      <c r="I147" s="224"/>
      <c r="J147" s="224"/>
      <c r="K147" s="73"/>
      <c r="L147" s="78"/>
      <c r="M147" s="79"/>
      <c r="N147" s="80"/>
      <c r="O147" s="80"/>
      <c r="P147" s="80"/>
      <c r="Q147" s="80"/>
      <c r="R147" s="80"/>
      <c r="S147" s="80"/>
      <c r="T147" s="81"/>
      <c r="AT147" s="82" t="s">
        <v>68</v>
      </c>
      <c r="AU147" s="82" t="s">
        <v>66</v>
      </c>
      <c r="AV147" s="6" t="s">
        <v>66</v>
      </c>
      <c r="AW147" s="6" t="s">
        <v>5</v>
      </c>
      <c r="AX147" s="6" t="s">
        <v>11</v>
      </c>
      <c r="AY147" s="82" t="s">
        <v>58</v>
      </c>
    </row>
    <row r="148" spans="2:51" s="6" customFormat="1" ht="13.5">
      <c r="B148" s="72"/>
      <c r="C148" s="73"/>
      <c r="D148" s="83" t="s">
        <v>68</v>
      </c>
      <c r="E148" s="84" t="s">
        <v>4</v>
      </c>
      <c r="F148" s="85" t="s">
        <v>287</v>
      </c>
      <c r="G148" s="73"/>
      <c r="H148" s="86">
        <v>1.211</v>
      </c>
      <c r="I148" s="224"/>
      <c r="J148" s="224"/>
      <c r="K148" s="73"/>
      <c r="L148" s="78"/>
      <c r="M148" s="79"/>
      <c r="N148" s="80"/>
      <c r="O148" s="80"/>
      <c r="P148" s="80"/>
      <c r="Q148" s="80"/>
      <c r="R148" s="80"/>
      <c r="S148" s="80"/>
      <c r="T148" s="81"/>
      <c r="AT148" s="82" t="s">
        <v>68</v>
      </c>
      <c r="AU148" s="82" t="s">
        <v>66</v>
      </c>
      <c r="AV148" s="6" t="s">
        <v>66</v>
      </c>
      <c r="AW148" s="6" t="s">
        <v>5</v>
      </c>
      <c r="AX148" s="6" t="s">
        <v>11</v>
      </c>
      <c r="AY148" s="82" t="s">
        <v>58</v>
      </c>
    </row>
    <row r="149" spans="2:51" s="6" customFormat="1" ht="13.5">
      <c r="B149" s="72"/>
      <c r="C149" s="73"/>
      <c r="D149" s="83" t="s">
        <v>68</v>
      </c>
      <c r="E149" s="84" t="s">
        <v>4</v>
      </c>
      <c r="F149" s="85" t="s">
        <v>249</v>
      </c>
      <c r="G149" s="73"/>
      <c r="H149" s="86">
        <v>4.05</v>
      </c>
      <c r="I149" s="224"/>
      <c r="J149" s="224"/>
      <c r="K149" s="73"/>
      <c r="L149" s="78"/>
      <c r="M149" s="79"/>
      <c r="N149" s="80"/>
      <c r="O149" s="80"/>
      <c r="P149" s="80"/>
      <c r="Q149" s="80"/>
      <c r="R149" s="80"/>
      <c r="S149" s="80"/>
      <c r="T149" s="81"/>
      <c r="AT149" s="82" t="s">
        <v>68</v>
      </c>
      <c r="AU149" s="82" t="s">
        <v>66</v>
      </c>
      <c r="AV149" s="6" t="s">
        <v>66</v>
      </c>
      <c r="AW149" s="6" t="s">
        <v>5</v>
      </c>
      <c r="AX149" s="6" t="s">
        <v>11</v>
      </c>
      <c r="AY149" s="82" t="s">
        <v>58</v>
      </c>
    </row>
    <row r="150" spans="2:51" s="6" customFormat="1" ht="13.5">
      <c r="B150" s="72"/>
      <c r="C150" s="73"/>
      <c r="D150" s="83" t="s">
        <v>68</v>
      </c>
      <c r="E150" s="84" t="s">
        <v>4</v>
      </c>
      <c r="F150" s="85" t="s">
        <v>288</v>
      </c>
      <c r="G150" s="73"/>
      <c r="H150" s="86">
        <v>1.16</v>
      </c>
      <c r="I150" s="224"/>
      <c r="J150" s="224"/>
      <c r="K150" s="73"/>
      <c r="L150" s="78"/>
      <c r="M150" s="79"/>
      <c r="N150" s="80"/>
      <c r="O150" s="80"/>
      <c r="P150" s="80"/>
      <c r="Q150" s="80"/>
      <c r="R150" s="80"/>
      <c r="S150" s="80"/>
      <c r="T150" s="81"/>
      <c r="AT150" s="82" t="s">
        <v>68</v>
      </c>
      <c r="AU150" s="82" t="s">
        <v>66</v>
      </c>
      <c r="AV150" s="6" t="s">
        <v>66</v>
      </c>
      <c r="AW150" s="6" t="s">
        <v>5</v>
      </c>
      <c r="AX150" s="6" t="s">
        <v>11</v>
      </c>
      <c r="AY150" s="82" t="s">
        <v>58</v>
      </c>
    </row>
    <row r="151" spans="2:51" s="6" customFormat="1" ht="13.5">
      <c r="B151" s="72"/>
      <c r="C151" s="73"/>
      <c r="D151" s="83" t="s">
        <v>68</v>
      </c>
      <c r="E151" s="84" t="s">
        <v>4</v>
      </c>
      <c r="F151" s="85" t="s">
        <v>289</v>
      </c>
      <c r="G151" s="73"/>
      <c r="H151" s="86">
        <v>2.37</v>
      </c>
      <c r="I151" s="224"/>
      <c r="J151" s="224"/>
      <c r="K151" s="73"/>
      <c r="L151" s="78"/>
      <c r="M151" s="79"/>
      <c r="N151" s="80"/>
      <c r="O151" s="80"/>
      <c r="P151" s="80"/>
      <c r="Q151" s="80"/>
      <c r="R151" s="80"/>
      <c r="S151" s="80"/>
      <c r="T151" s="81"/>
      <c r="AT151" s="82" t="s">
        <v>68</v>
      </c>
      <c r="AU151" s="82" t="s">
        <v>66</v>
      </c>
      <c r="AV151" s="6" t="s">
        <v>66</v>
      </c>
      <c r="AW151" s="6" t="s">
        <v>5</v>
      </c>
      <c r="AX151" s="6" t="s">
        <v>11</v>
      </c>
      <c r="AY151" s="82" t="s">
        <v>58</v>
      </c>
    </row>
    <row r="152" spans="2:51" s="7" customFormat="1" ht="13.5">
      <c r="B152" s="87"/>
      <c r="C152" s="88"/>
      <c r="D152" s="74" t="s">
        <v>68</v>
      </c>
      <c r="E152" s="89" t="s">
        <v>4</v>
      </c>
      <c r="F152" s="90" t="s">
        <v>149</v>
      </c>
      <c r="G152" s="88"/>
      <c r="H152" s="91">
        <v>17.168</v>
      </c>
      <c r="I152" s="225"/>
      <c r="J152" s="225"/>
      <c r="K152" s="88"/>
      <c r="L152" s="92"/>
      <c r="M152" s="93"/>
      <c r="N152" s="94"/>
      <c r="O152" s="94"/>
      <c r="P152" s="94"/>
      <c r="Q152" s="94"/>
      <c r="R152" s="94"/>
      <c r="S152" s="94"/>
      <c r="T152" s="95"/>
      <c r="AT152" s="96" t="s">
        <v>68</v>
      </c>
      <c r="AU152" s="96" t="s">
        <v>66</v>
      </c>
      <c r="AV152" s="7" t="s">
        <v>65</v>
      </c>
      <c r="AW152" s="7" t="s">
        <v>5</v>
      </c>
      <c r="AX152" s="7" t="s">
        <v>12</v>
      </c>
      <c r="AY152" s="96" t="s">
        <v>58</v>
      </c>
    </row>
    <row r="153" spans="2:65" s="1" customFormat="1" ht="31.5" customHeight="1">
      <c r="B153" s="11"/>
      <c r="C153" s="62" t="s">
        <v>290</v>
      </c>
      <c r="D153" s="62" t="s">
        <v>60</v>
      </c>
      <c r="E153" s="63" t="s">
        <v>291</v>
      </c>
      <c r="F153" s="64" t="s">
        <v>292</v>
      </c>
      <c r="G153" s="65" t="s">
        <v>120</v>
      </c>
      <c r="H153" s="66">
        <v>15.353</v>
      </c>
      <c r="I153" s="223"/>
      <c r="J153" s="223">
        <f>ROUND(I153*H153,2)</f>
        <v>0</v>
      </c>
      <c r="K153" s="64" t="s">
        <v>64</v>
      </c>
      <c r="L153" s="16"/>
      <c r="M153" s="67" t="s">
        <v>4</v>
      </c>
      <c r="N153" s="68" t="s">
        <v>7</v>
      </c>
      <c r="O153" s="69">
        <v>0.04</v>
      </c>
      <c r="P153" s="69">
        <f>O153*H153</f>
        <v>0.61412</v>
      </c>
      <c r="Q153" s="69">
        <v>0.00012</v>
      </c>
      <c r="R153" s="69">
        <f>Q153*H153</f>
        <v>0.00184236</v>
      </c>
      <c r="S153" s="69">
        <v>0</v>
      </c>
      <c r="T153" s="70">
        <f>S153*H153</f>
        <v>0</v>
      </c>
      <c r="AR153" s="9" t="s">
        <v>65</v>
      </c>
      <c r="AT153" s="9" t="s">
        <v>60</v>
      </c>
      <c r="AU153" s="9" t="s">
        <v>66</v>
      </c>
      <c r="AY153" s="9" t="s">
        <v>58</v>
      </c>
      <c r="BE153" s="71">
        <f>IF(N153="základní",J153,0)</f>
        <v>0</v>
      </c>
      <c r="BF153" s="71">
        <f>IF(N153="snížená",J153,0)</f>
        <v>0</v>
      </c>
      <c r="BG153" s="71">
        <f>IF(N153="zákl. přenesená",J153,0)</f>
        <v>0</v>
      </c>
      <c r="BH153" s="71">
        <f>IF(N153="sníž. přenesená",J153,0)</f>
        <v>0</v>
      </c>
      <c r="BI153" s="71">
        <f>IF(N153="nulová",J153,0)</f>
        <v>0</v>
      </c>
      <c r="BJ153" s="9" t="s">
        <v>66</v>
      </c>
      <c r="BK153" s="71">
        <f>ROUND(I153*H153,2)</f>
        <v>0</v>
      </c>
      <c r="BL153" s="9" t="s">
        <v>65</v>
      </c>
      <c r="BM153" s="9" t="s">
        <v>293</v>
      </c>
    </row>
    <row r="154" spans="2:51" s="6" customFormat="1" ht="13.5">
      <c r="B154" s="72"/>
      <c r="C154" s="73"/>
      <c r="D154" s="83" t="s">
        <v>68</v>
      </c>
      <c r="E154" s="84" t="s">
        <v>4</v>
      </c>
      <c r="F154" s="85" t="s">
        <v>228</v>
      </c>
      <c r="G154" s="73"/>
      <c r="H154" s="86">
        <v>5.513</v>
      </c>
      <c r="I154" s="224"/>
      <c r="J154" s="224"/>
      <c r="K154" s="73"/>
      <c r="L154" s="78"/>
      <c r="M154" s="79"/>
      <c r="N154" s="80"/>
      <c r="O154" s="80"/>
      <c r="P154" s="80"/>
      <c r="Q154" s="80"/>
      <c r="R154" s="80"/>
      <c r="S154" s="80"/>
      <c r="T154" s="81"/>
      <c r="AT154" s="82" t="s">
        <v>68</v>
      </c>
      <c r="AU154" s="82" t="s">
        <v>66</v>
      </c>
      <c r="AV154" s="6" t="s">
        <v>66</v>
      </c>
      <c r="AW154" s="6" t="s">
        <v>5</v>
      </c>
      <c r="AX154" s="6" t="s">
        <v>11</v>
      </c>
      <c r="AY154" s="82" t="s">
        <v>58</v>
      </c>
    </row>
    <row r="155" spans="2:51" s="6" customFormat="1" ht="13.5">
      <c r="B155" s="72"/>
      <c r="C155" s="73"/>
      <c r="D155" s="83" t="s">
        <v>68</v>
      </c>
      <c r="E155" s="84" t="s">
        <v>4</v>
      </c>
      <c r="F155" s="85" t="s">
        <v>229</v>
      </c>
      <c r="G155" s="73"/>
      <c r="H155" s="86">
        <v>9.84</v>
      </c>
      <c r="I155" s="224"/>
      <c r="J155" s="224"/>
      <c r="K155" s="73"/>
      <c r="L155" s="78"/>
      <c r="M155" s="79"/>
      <c r="N155" s="80"/>
      <c r="O155" s="80"/>
      <c r="P155" s="80"/>
      <c r="Q155" s="80"/>
      <c r="R155" s="80"/>
      <c r="S155" s="80"/>
      <c r="T155" s="81"/>
      <c r="AT155" s="82" t="s">
        <v>68</v>
      </c>
      <c r="AU155" s="82" t="s">
        <v>66</v>
      </c>
      <c r="AV155" s="6" t="s">
        <v>66</v>
      </c>
      <c r="AW155" s="6" t="s">
        <v>5</v>
      </c>
      <c r="AX155" s="6" t="s">
        <v>11</v>
      </c>
      <c r="AY155" s="82" t="s">
        <v>58</v>
      </c>
    </row>
    <row r="156" spans="2:51" s="7" customFormat="1" ht="13.5">
      <c r="B156" s="87"/>
      <c r="C156" s="88"/>
      <c r="D156" s="74" t="s">
        <v>68</v>
      </c>
      <c r="E156" s="89" t="s">
        <v>4</v>
      </c>
      <c r="F156" s="90" t="s">
        <v>149</v>
      </c>
      <c r="G156" s="88"/>
      <c r="H156" s="91">
        <v>15.353</v>
      </c>
      <c r="I156" s="225"/>
      <c r="J156" s="225"/>
      <c r="K156" s="88"/>
      <c r="L156" s="92"/>
      <c r="M156" s="93"/>
      <c r="N156" s="94"/>
      <c r="O156" s="94"/>
      <c r="P156" s="94"/>
      <c r="Q156" s="94"/>
      <c r="R156" s="94"/>
      <c r="S156" s="94"/>
      <c r="T156" s="95"/>
      <c r="AT156" s="96" t="s">
        <v>68</v>
      </c>
      <c r="AU156" s="96" t="s">
        <v>66</v>
      </c>
      <c r="AV156" s="7" t="s">
        <v>65</v>
      </c>
      <c r="AW156" s="7" t="s">
        <v>5</v>
      </c>
      <c r="AX156" s="7" t="s">
        <v>12</v>
      </c>
      <c r="AY156" s="96" t="s">
        <v>58</v>
      </c>
    </row>
    <row r="157" spans="2:65" s="1" customFormat="1" ht="31.5" customHeight="1">
      <c r="B157" s="11"/>
      <c r="C157" s="62" t="s">
        <v>294</v>
      </c>
      <c r="D157" s="62" t="s">
        <v>60</v>
      </c>
      <c r="E157" s="63" t="s">
        <v>295</v>
      </c>
      <c r="F157" s="64" t="s">
        <v>296</v>
      </c>
      <c r="G157" s="65" t="s">
        <v>77</v>
      </c>
      <c r="H157" s="66">
        <v>7.992</v>
      </c>
      <c r="I157" s="223"/>
      <c r="J157" s="223">
        <f>ROUND(I157*H157,2)</f>
        <v>0</v>
      </c>
      <c r="K157" s="64" t="s">
        <v>64</v>
      </c>
      <c r="L157" s="16"/>
      <c r="M157" s="67" t="s">
        <v>4</v>
      </c>
      <c r="N157" s="68" t="s">
        <v>7</v>
      </c>
      <c r="O157" s="69">
        <v>2.317</v>
      </c>
      <c r="P157" s="69">
        <f>O157*H157</f>
        <v>18.517464</v>
      </c>
      <c r="Q157" s="69">
        <v>2.45329</v>
      </c>
      <c r="R157" s="69">
        <f>Q157*H157</f>
        <v>19.60669368</v>
      </c>
      <c r="S157" s="69">
        <v>0</v>
      </c>
      <c r="T157" s="70">
        <f>S157*H157</f>
        <v>0</v>
      </c>
      <c r="AR157" s="9" t="s">
        <v>65</v>
      </c>
      <c r="AT157" s="9" t="s">
        <v>60</v>
      </c>
      <c r="AU157" s="9" t="s">
        <v>66</v>
      </c>
      <c r="AY157" s="9" t="s">
        <v>58</v>
      </c>
      <c r="BE157" s="71">
        <f>IF(N157="základní",J157,0)</f>
        <v>0</v>
      </c>
      <c r="BF157" s="71">
        <f>IF(N157="snížená",J157,0)</f>
        <v>0</v>
      </c>
      <c r="BG157" s="71">
        <f>IF(N157="zákl. přenesená",J157,0)</f>
        <v>0</v>
      </c>
      <c r="BH157" s="71">
        <f>IF(N157="sníž. přenesená",J157,0)</f>
        <v>0</v>
      </c>
      <c r="BI157" s="71">
        <f>IF(N157="nulová",J157,0)</f>
        <v>0</v>
      </c>
      <c r="BJ157" s="9" t="s">
        <v>66</v>
      </c>
      <c r="BK157" s="71">
        <f>ROUND(I157*H157,2)</f>
        <v>0</v>
      </c>
      <c r="BL157" s="9" t="s">
        <v>65</v>
      </c>
      <c r="BM157" s="9" t="s">
        <v>297</v>
      </c>
    </row>
    <row r="158" spans="2:51" s="6" customFormat="1" ht="13.5">
      <c r="B158" s="72"/>
      <c r="C158" s="73"/>
      <c r="D158" s="74" t="s">
        <v>68</v>
      </c>
      <c r="E158" s="75" t="s">
        <v>4</v>
      </c>
      <c r="F158" s="76" t="s">
        <v>298</v>
      </c>
      <c r="G158" s="73"/>
      <c r="H158" s="77">
        <v>7.992</v>
      </c>
      <c r="I158" s="224"/>
      <c r="J158" s="224"/>
      <c r="K158" s="73"/>
      <c r="L158" s="78"/>
      <c r="M158" s="79"/>
      <c r="N158" s="80"/>
      <c r="O158" s="80"/>
      <c r="P158" s="80"/>
      <c r="Q158" s="80"/>
      <c r="R158" s="80"/>
      <c r="S158" s="80"/>
      <c r="T158" s="81"/>
      <c r="AT158" s="82" t="s">
        <v>68</v>
      </c>
      <c r="AU158" s="82" t="s">
        <v>66</v>
      </c>
      <c r="AV158" s="6" t="s">
        <v>66</v>
      </c>
      <c r="AW158" s="6" t="s">
        <v>5</v>
      </c>
      <c r="AX158" s="6" t="s">
        <v>12</v>
      </c>
      <c r="AY158" s="82" t="s">
        <v>58</v>
      </c>
    </row>
    <row r="159" spans="2:65" s="1" customFormat="1" ht="31.5" customHeight="1">
      <c r="B159" s="11"/>
      <c r="C159" s="62" t="s">
        <v>299</v>
      </c>
      <c r="D159" s="62" t="s">
        <v>60</v>
      </c>
      <c r="E159" s="63" t="s">
        <v>300</v>
      </c>
      <c r="F159" s="64" t="s">
        <v>301</v>
      </c>
      <c r="G159" s="65" t="s">
        <v>77</v>
      </c>
      <c r="H159" s="66">
        <v>7.992</v>
      </c>
      <c r="I159" s="223"/>
      <c r="J159" s="223">
        <f>ROUND(I159*H159,2)</f>
        <v>0</v>
      </c>
      <c r="K159" s="64" t="s">
        <v>64</v>
      </c>
      <c r="L159" s="16"/>
      <c r="M159" s="67" t="s">
        <v>4</v>
      </c>
      <c r="N159" s="68" t="s">
        <v>7</v>
      </c>
      <c r="O159" s="69">
        <v>0.205</v>
      </c>
      <c r="P159" s="69">
        <f>O159*H159</f>
        <v>1.6383599999999998</v>
      </c>
      <c r="Q159" s="69">
        <v>0</v>
      </c>
      <c r="R159" s="69">
        <f>Q159*H159</f>
        <v>0</v>
      </c>
      <c r="S159" s="69">
        <v>0</v>
      </c>
      <c r="T159" s="70">
        <f>S159*H159</f>
        <v>0</v>
      </c>
      <c r="AR159" s="9" t="s">
        <v>65</v>
      </c>
      <c r="AT159" s="9" t="s">
        <v>60</v>
      </c>
      <c r="AU159" s="9" t="s">
        <v>66</v>
      </c>
      <c r="AY159" s="9" t="s">
        <v>58</v>
      </c>
      <c r="BE159" s="71">
        <f>IF(N159="základní",J159,0)</f>
        <v>0</v>
      </c>
      <c r="BF159" s="71">
        <f>IF(N159="snížená",J159,0)</f>
        <v>0</v>
      </c>
      <c r="BG159" s="71">
        <f>IF(N159="zákl. přenesená",J159,0)</f>
        <v>0</v>
      </c>
      <c r="BH159" s="71">
        <f>IF(N159="sníž. přenesená",J159,0)</f>
        <v>0</v>
      </c>
      <c r="BI159" s="71">
        <f>IF(N159="nulová",J159,0)</f>
        <v>0</v>
      </c>
      <c r="BJ159" s="9" t="s">
        <v>66</v>
      </c>
      <c r="BK159" s="71">
        <f>ROUND(I159*H159,2)</f>
        <v>0</v>
      </c>
      <c r="BL159" s="9" t="s">
        <v>65</v>
      </c>
      <c r="BM159" s="9" t="s">
        <v>302</v>
      </c>
    </row>
    <row r="160" spans="2:65" s="1" customFormat="1" ht="22.5" customHeight="1">
      <c r="B160" s="11"/>
      <c r="C160" s="62" t="s">
        <v>303</v>
      </c>
      <c r="D160" s="62" t="s">
        <v>60</v>
      </c>
      <c r="E160" s="63" t="s">
        <v>304</v>
      </c>
      <c r="F160" s="64" t="s">
        <v>305</v>
      </c>
      <c r="G160" s="65" t="s">
        <v>114</v>
      </c>
      <c r="H160" s="66">
        <v>0.205</v>
      </c>
      <c r="I160" s="223"/>
      <c r="J160" s="223">
        <f>ROUND(I160*H160,2)</f>
        <v>0</v>
      </c>
      <c r="K160" s="64" t="s">
        <v>64</v>
      </c>
      <c r="L160" s="16"/>
      <c r="M160" s="67" t="s">
        <v>4</v>
      </c>
      <c r="N160" s="68" t="s">
        <v>7</v>
      </c>
      <c r="O160" s="69">
        <v>15.231</v>
      </c>
      <c r="P160" s="69">
        <f>O160*H160</f>
        <v>3.1223549999999998</v>
      </c>
      <c r="Q160" s="69">
        <v>1.05306</v>
      </c>
      <c r="R160" s="69">
        <f>Q160*H160</f>
        <v>0.21587730000000002</v>
      </c>
      <c r="S160" s="69">
        <v>0</v>
      </c>
      <c r="T160" s="70">
        <f>S160*H160</f>
        <v>0</v>
      </c>
      <c r="AR160" s="9" t="s">
        <v>65</v>
      </c>
      <c r="AT160" s="9" t="s">
        <v>60</v>
      </c>
      <c r="AU160" s="9" t="s">
        <v>66</v>
      </c>
      <c r="AY160" s="9" t="s">
        <v>58</v>
      </c>
      <c r="BE160" s="71">
        <f>IF(N160="základní",J160,0)</f>
        <v>0</v>
      </c>
      <c r="BF160" s="71">
        <f>IF(N160="snížená",J160,0)</f>
        <v>0</v>
      </c>
      <c r="BG160" s="71">
        <f>IF(N160="zákl. přenesená",J160,0)</f>
        <v>0</v>
      </c>
      <c r="BH160" s="71">
        <f>IF(N160="sníž. přenesená",J160,0)</f>
        <v>0</v>
      </c>
      <c r="BI160" s="71">
        <f>IF(N160="nulová",J160,0)</f>
        <v>0</v>
      </c>
      <c r="BJ160" s="9" t="s">
        <v>66</v>
      </c>
      <c r="BK160" s="71">
        <f>ROUND(I160*H160,2)</f>
        <v>0</v>
      </c>
      <c r="BL160" s="9" t="s">
        <v>65</v>
      </c>
      <c r="BM160" s="9" t="s">
        <v>306</v>
      </c>
    </row>
    <row r="161" spans="2:51" s="6" customFormat="1" ht="13.5">
      <c r="B161" s="72"/>
      <c r="C161" s="73"/>
      <c r="D161" s="74" t="s">
        <v>68</v>
      </c>
      <c r="E161" s="75" t="s">
        <v>4</v>
      </c>
      <c r="F161" s="76" t="s">
        <v>307</v>
      </c>
      <c r="G161" s="73"/>
      <c r="H161" s="77">
        <v>0.205</v>
      </c>
      <c r="I161" s="224"/>
      <c r="J161" s="224"/>
      <c r="K161" s="73"/>
      <c r="L161" s="78"/>
      <c r="M161" s="79"/>
      <c r="N161" s="80"/>
      <c r="O161" s="80"/>
      <c r="P161" s="80"/>
      <c r="Q161" s="80"/>
      <c r="R161" s="80"/>
      <c r="S161" s="80"/>
      <c r="T161" s="81"/>
      <c r="AT161" s="82" t="s">
        <v>68</v>
      </c>
      <c r="AU161" s="82" t="s">
        <v>66</v>
      </c>
      <c r="AV161" s="6" t="s">
        <v>66</v>
      </c>
      <c r="AW161" s="6" t="s">
        <v>5</v>
      </c>
      <c r="AX161" s="6" t="s">
        <v>12</v>
      </c>
      <c r="AY161" s="82" t="s">
        <v>58</v>
      </c>
    </row>
    <row r="162" spans="2:65" s="1" customFormat="1" ht="22.5" customHeight="1">
      <c r="B162" s="11"/>
      <c r="C162" s="62" t="s">
        <v>308</v>
      </c>
      <c r="D162" s="62" t="s">
        <v>60</v>
      </c>
      <c r="E162" s="63" t="s">
        <v>309</v>
      </c>
      <c r="F162" s="64" t="s">
        <v>310</v>
      </c>
      <c r="G162" s="65" t="s">
        <v>120</v>
      </c>
      <c r="H162" s="66">
        <v>40.9</v>
      </c>
      <c r="I162" s="223"/>
      <c r="J162" s="223">
        <f>ROUND(I162*H162,2)</f>
        <v>0</v>
      </c>
      <c r="K162" s="64" t="s">
        <v>64</v>
      </c>
      <c r="L162" s="16"/>
      <c r="M162" s="67" t="s">
        <v>4</v>
      </c>
      <c r="N162" s="68" t="s">
        <v>7</v>
      </c>
      <c r="O162" s="69">
        <v>0.275</v>
      </c>
      <c r="P162" s="69">
        <f>O162*H162</f>
        <v>11.2475</v>
      </c>
      <c r="Q162" s="69">
        <v>0.09384</v>
      </c>
      <c r="R162" s="69">
        <f>Q162*H162</f>
        <v>3.8380560000000004</v>
      </c>
      <c r="S162" s="69">
        <v>0</v>
      </c>
      <c r="T162" s="70">
        <f>S162*H162</f>
        <v>0</v>
      </c>
      <c r="AR162" s="9" t="s">
        <v>65</v>
      </c>
      <c r="AT162" s="9" t="s">
        <v>60</v>
      </c>
      <c r="AU162" s="9" t="s">
        <v>66</v>
      </c>
      <c r="AY162" s="9" t="s">
        <v>58</v>
      </c>
      <c r="BE162" s="71">
        <f>IF(N162="základní",J162,0)</f>
        <v>0</v>
      </c>
      <c r="BF162" s="71">
        <f>IF(N162="snížená",J162,0)</f>
        <v>0</v>
      </c>
      <c r="BG162" s="71">
        <f>IF(N162="zákl. přenesená",J162,0)</f>
        <v>0</v>
      </c>
      <c r="BH162" s="71">
        <f>IF(N162="sníž. přenesená",J162,0)</f>
        <v>0</v>
      </c>
      <c r="BI162" s="71">
        <f>IF(N162="nulová",J162,0)</f>
        <v>0</v>
      </c>
      <c r="BJ162" s="9" t="s">
        <v>66</v>
      </c>
      <c r="BK162" s="71">
        <f>ROUND(I162*H162,2)</f>
        <v>0</v>
      </c>
      <c r="BL162" s="9" t="s">
        <v>65</v>
      </c>
      <c r="BM162" s="9" t="s">
        <v>311</v>
      </c>
    </row>
    <row r="163" spans="2:51" s="6" customFormat="1" ht="13.5">
      <c r="B163" s="72"/>
      <c r="C163" s="73"/>
      <c r="D163" s="74" t="s">
        <v>68</v>
      </c>
      <c r="E163" s="75" t="s">
        <v>4</v>
      </c>
      <c r="F163" s="76" t="s">
        <v>312</v>
      </c>
      <c r="G163" s="73"/>
      <c r="H163" s="77">
        <v>40.9</v>
      </c>
      <c r="I163" s="224"/>
      <c r="J163" s="224"/>
      <c r="K163" s="73"/>
      <c r="L163" s="78"/>
      <c r="M163" s="79"/>
      <c r="N163" s="80"/>
      <c r="O163" s="80"/>
      <c r="P163" s="80"/>
      <c r="Q163" s="80"/>
      <c r="R163" s="80"/>
      <c r="S163" s="80"/>
      <c r="T163" s="81"/>
      <c r="AT163" s="82" t="s">
        <v>68</v>
      </c>
      <c r="AU163" s="82" t="s">
        <v>66</v>
      </c>
      <c r="AV163" s="6" t="s">
        <v>66</v>
      </c>
      <c r="AW163" s="6" t="s">
        <v>5</v>
      </c>
      <c r="AX163" s="6" t="s">
        <v>12</v>
      </c>
      <c r="AY163" s="82" t="s">
        <v>58</v>
      </c>
    </row>
    <row r="164" spans="2:65" s="1" customFormat="1" ht="31.5" customHeight="1">
      <c r="B164" s="11"/>
      <c r="C164" s="62" t="s">
        <v>313</v>
      </c>
      <c r="D164" s="62" t="s">
        <v>60</v>
      </c>
      <c r="E164" s="63" t="s">
        <v>314</v>
      </c>
      <c r="F164" s="64" t="s">
        <v>315</v>
      </c>
      <c r="G164" s="65" t="s">
        <v>120</v>
      </c>
      <c r="H164" s="66">
        <v>1.228</v>
      </c>
      <c r="I164" s="223"/>
      <c r="J164" s="223">
        <f>ROUND(I164*H164,2)</f>
        <v>0</v>
      </c>
      <c r="K164" s="64" t="s">
        <v>64</v>
      </c>
      <c r="L164" s="16"/>
      <c r="M164" s="67" t="s">
        <v>4</v>
      </c>
      <c r="N164" s="68" t="s">
        <v>7</v>
      </c>
      <c r="O164" s="69">
        <v>0.45</v>
      </c>
      <c r="P164" s="69">
        <f>O164*H164</f>
        <v>0.5526</v>
      </c>
      <c r="Q164" s="69">
        <v>0.1231</v>
      </c>
      <c r="R164" s="69">
        <f>Q164*H164</f>
        <v>0.1511668</v>
      </c>
      <c r="S164" s="69">
        <v>0</v>
      </c>
      <c r="T164" s="70">
        <f>S164*H164</f>
        <v>0</v>
      </c>
      <c r="AR164" s="9" t="s">
        <v>65</v>
      </c>
      <c r="AT164" s="9" t="s">
        <v>60</v>
      </c>
      <c r="AU164" s="9" t="s">
        <v>66</v>
      </c>
      <c r="AY164" s="9" t="s">
        <v>58</v>
      </c>
      <c r="BE164" s="71">
        <f>IF(N164="základní",J164,0)</f>
        <v>0</v>
      </c>
      <c r="BF164" s="71">
        <f>IF(N164="snížená",J164,0)</f>
        <v>0</v>
      </c>
      <c r="BG164" s="71">
        <f>IF(N164="zákl. přenesená",J164,0)</f>
        <v>0</v>
      </c>
      <c r="BH164" s="71">
        <f>IF(N164="sníž. přenesená",J164,0)</f>
        <v>0</v>
      </c>
      <c r="BI164" s="71">
        <f>IF(N164="nulová",J164,0)</f>
        <v>0</v>
      </c>
      <c r="BJ164" s="9" t="s">
        <v>66</v>
      </c>
      <c r="BK164" s="71">
        <f>ROUND(I164*H164,2)</f>
        <v>0</v>
      </c>
      <c r="BL164" s="9" t="s">
        <v>65</v>
      </c>
      <c r="BM164" s="9" t="s">
        <v>316</v>
      </c>
    </row>
    <row r="165" spans="2:51" s="6" customFormat="1" ht="13.5">
      <c r="B165" s="72"/>
      <c r="C165" s="73"/>
      <c r="D165" s="74" t="s">
        <v>68</v>
      </c>
      <c r="E165" s="75" t="s">
        <v>4</v>
      </c>
      <c r="F165" s="76" t="s">
        <v>317</v>
      </c>
      <c r="G165" s="73"/>
      <c r="H165" s="77">
        <v>1.228</v>
      </c>
      <c r="I165" s="224"/>
      <c r="J165" s="224"/>
      <c r="K165" s="73"/>
      <c r="L165" s="78"/>
      <c r="M165" s="79"/>
      <c r="N165" s="80"/>
      <c r="O165" s="80"/>
      <c r="P165" s="80"/>
      <c r="Q165" s="80"/>
      <c r="R165" s="80"/>
      <c r="S165" s="80"/>
      <c r="T165" s="81"/>
      <c r="AT165" s="82" t="s">
        <v>68</v>
      </c>
      <c r="AU165" s="82" t="s">
        <v>66</v>
      </c>
      <c r="AV165" s="6" t="s">
        <v>66</v>
      </c>
      <c r="AW165" s="6" t="s">
        <v>5</v>
      </c>
      <c r="AX165" s="6" t="s">
        <v>12</v>
      </c>
      <c r="AY165" s="82" t="s">
        <v>58</v>
      </c>
    </row>
    <row r="166" spans="2:65" s="1" customFormat="1" ht="22.5" customHeight="1">
      <c r="B166" s="11"/>
      <c r="C166" s="62" t="s">
        <v>318</v>
      </c>
      <c r="D166" s="62" t="s">
        <v>60</v>
      </c>
      <c r="E166" s="63" t="s">
        <v>319</v>
      </c>
      <c r="F166" s="64" t="s">
        <v>320</v>
      </c>
      <c r="G166" s="65" t="s">
        <v>77</v>
      </c>
      <c r="H166" s="66">
        <v>3.996</v>
      </c>
      <c r="I166" s="223"/>
      <c r="J166" s="223">
        <f>ROUND(I166*H166,2)</f>
        <v>0</v>
      </c>
      <c r="K166" s="64" t="s">
        <v>64</v>
      </c>
      <c r="L166" s="16"/>
      <c r="M166" s="67" t="s">
        <v>4</v>
      </c>
      <c r="N166" s="68" t="s">
        <v>7</v>
      </c>
      <c r="O166" s="69">
        <v>2.048</v>
      </c>
      <c r="P166" s="69">
        <f>O166*H166</f>
        <v>8.183808</v>
      </c>
      <c r="Q166" s="69">
        <v>1.98</v>
      </c>
      <c r="R166" s="69">
        <f>Q166*H166</f>
        <v>7.91208</v>
      </c>
      <c r="S166" s="69">
        <v>0</v>
      </c>
      <c r="T166" s="70">
        <f>S166*H166</f>
        <v>0</v>
      </c>
      <c r="AR166" s="9" t="s">
        <v>65</v>
      </c>
      <c r="AT166" s="9" t="s">
        <v>60</v>
      </c>
      <c r="AU166" s="9" t="s">
        <v>66</v>
      </c>
      <c r="AY166" s="9" t="s">
        <v>58</v>
      </c>
      <c r="BE166" s="71">
        <f>IF(N166="základní",J166,0)</f>
        <v>0</v>
      </c>
      <c r="BF166" s="71">
        <f>IF(N166="snížená",J166,0)</f>
        <v>0</v>
      </c>
      <c r="BG166" s="71">
        <f>IF(N166="zákl. přenesená",J166,0)</f>
        <v>0</v>
      </c>
      <c r="BH166" s="71">
        <f>IF(N166="sníž. přenesená",J166,0)</f>
        <v>0</v>
      </c>
      <c r="BI166" s="71">
        <f>IF(N166="nulová",J166,0)</f>
        <v>0</v>
      </c>
      <c r="BJ166" s="9" t="s">
        <v>66</v>
      </c>
      <c r="BK166" s="71">
        <f>ROUND(I166*H166,2)</f>
        <v>0</v>
      </c>
      <c r="BL166" s="9" t="s">
        <v>65</v>
      </c>
      <c r="BM166" s="9" t="s">
        <v>321</v>
      </c>
    </row>
    <row r="167" spans="2:51" s="6" customFormat="1" ht="13.5">
      <c r="B167" s="72"/>
      <c r="C167" s="73"/>
      <c r="D167" s="74" t="s">
        <v>68</v>
      </c>
      <c r="E167" s="75" t="s">
        <v>4</v>
      </c>
      <c r="F167" s="76" t="s">
        <v>322</v>
      </c>
      <c r="G167" s="73"/>
      <c r="H167" s="77">
        <v>3.996</v>
      </c>
      <c r="I167" s="224"/>
      <c r="J167" s="224"/>
      <c r="K167" s="73"/>
      <c r="L167" s="78"/>
      <c r="M167" s="79"/>
      <c r="N167" s="80"/>
      <c r="O167" s="80"/>
      <c r="P167" s="80"/>
      <c r="Q167" s="80"/>
      <c r="R167" s="80"/>
      <c r="S167" s="80"/>
      <c r="T167" s="81"/>
      <c r="AT167" s="82" t="s">
        <v>68</v>
      </c>
      <c r="AU167" s="82" t="s">
        <v>66</v>
      </c>
      <c r="AV167" s="6" t="s">
        <v>66</v>
      </c>
      <c r="AW167" s="6" t="s">
        <v>5</v>
      </c>
      <c r="AX167" s="6" t="s">
        <v>12</v>
      </c>
      <c r="AY167" s="82" t="s">
        <v>58</v>
      </c>
    </row>
    <row r="168" spans="2:65" s="1" customFormat="1" ht="31.5" customHeight="1">
      <c r="B168" s="11"/>
      <c r="C168" s="62" t="s">
        <v>323</v>
      </c>
      <c r="D168" s="62" t="s">
        <v>60</v>
      </c>
      <c r="E168" s="63" t="s">
        <v>324</v>
      </c>
      <c r="F168" s="64" t="s">
        <v>325</v>
      </c>
      <c r="G168" s="65" t="s">
        <v>169</v>
      </c>
      <c r="H168" s="66">
        <v>5</v>
      </c>
      <c r="I168" s="223"/>
      <c r="J168" s="223">
        <f>ROUND(I168*H168,2)</f>
        <v>0</v>
      </c>
      <c r="K168" s="64" t="s">
        <v>64</v>
      </c>
      <c r="L168" s="16"/>
      <c r="M168" s="67" t="s">
        <v>4</v>
      </c>
      <c r="N168" s="68" t="s">
        <v>7</v>
      </c>
      <c r="O168" s="69">
        <v>0.84</v>
      </c>
      <c r="P168" s="69">
        <f>O168*H168</f>
        <v>4.2</v>
      </c>
      <c r="Q168" s="69">
        <v>0.00048</v>
      </c>
      <c r="R168" s="69">
        <f>Q168*H168</f>
        <v>0.0024000000000000002</v>
      </c>
      <c r="S168" s="69">
        <v>0</v>
      </c>
      <c r="T168" s="70">
        <f>S168*H168</f>
        <v>0</v>
      </c>
      <c r="AR168" s="9" t="s">
        <v>65</v>
      </c>
      <c r="AT168" s="9" t="s">
        <v>60</v>
      </c>
      <c r="AU168" s="9" t="s">
        <v>66</v>
      </c>
      <c r="AY168" s="9" t="s">
        <v>58</v>
      </c>
      <c r="BE168" s="71">
        <f>IF(N168="základní",J168,0)</f>
        <v>0</v>
      </c>
      <c r="BF168" s="71">
        <f>IF(N168="snížená",J168,0)</f>
        <v>0</v>
      </c>
      <c r="BG168" s="71">
        <f>IF(N168="zákl. přenesená",J168,0)</f>
        <v>0</v>
      </c>
      <c r="BH168" s="71">
        <f>IF(N168="sníž. přenesená",J168,0)</f>
        <v>0</v>
      </c>
      <c r="BI168" s="71">
        <f>IF(N168="nulová",J168,0)</f>
        <v>0</v>
      </c>
      <c r="BJ168" s="9" t="s">
        <v>66</v>
      </c>
      <c r="BK168" s="71">
        <f>ROUND(I168*H168,2)</f>
        <v>0</v>
      </c>
      <c r="BL168" s="9" t="s">
        <v>65</v>
      </c>
      <c r="BM168" s="9" t="s">
        <v>326</v>
      </c>
    </row>
    <row r="169" spans="2:65" s="1" customFormat="1" ht="22.5" customHeight="1">
      <c r="B169" s="11"/>
      <c r="C169" s="97" t="s">
        <v>327</v>
      </c>
      <c r="D169" s="97" t="s">
        <v>178</v>
      </c>
      <c r="E169" s="98" t="s">
        <v>328</v>
      </c>
      <c r="F169" s="99" t="s">
        <v>329</v>
      </c>
      <c r="G169" s="100" t="s">
        <v>169</v>
      </c>
      <c r="H169" s="101">
        <v>1</v>
      </c>
      <c r="I169" s="226"/>
      <c r="J169" s="226">
        <f>ROUND(I169*H169,2)</f>
        <v>0</v>
      </c>
      <c r="K169" s="99" t="s">
        <v>64</v>
      </c>
      <c r="L169" s="102"/>
      <c r="M169" s="103" t="s">
        <v>4</v>
      </c>
      <c r="N169" s="104" t="s">
        <v>7</v>
      </c>
      <c r="O169" s="69">
        <v>0</v>
      </c>
      <c r="P169" s="69">
        <f>O169*H169</f>
        <v>0</v>
      </c>
      <c r="Q169" s="69">
        <v>0.01201</v>
      </c>
      <c r="R169" s="69">
        <f>Q169*H169</f>
        <v>0.01201</v>
      </c>
      <c r="S169" s="69">
        <v>0</v>
      </c>
      <c r="T169" s="70">
        <f>S169*H169</f>
        <v>0</v>
      </c>
      <c r="AR169" s="9" t="s">
        <v>98</v>
      </c>
      <c r="AT169" s="9" t="s">
        <v>178</v>
      </c>
      <c r="AU169" s="9" t="s">
        <v>66</v>
      </c>
      <c r="AY169" s="9" t="s">
        <v>58</v>
      </c>
      <c r="BE169" s="71">
        <f>IF(N169="základní",J169,0)</f>
        <v>0</v>
      </c>
      <c r="BF169" s="71">
        <f>IF(N169="snížená",J169,0)</f>
        <v>0</v>
      </c>
      <c r="BG169" s="71">
        <f>IF(N169="zákl. přenesená",J169,0)</f>
        <v>0</v>
      </c>
      <c r="BH169" s="71">
        <f>IF(N169="sníž. přenesená",J169,0)</f>
        <v>0</v>
      </c>
      <c r="BI169" s="71">
        <f>IF(N169="nulová",J169,0)</f>
        <v>0</v>
      </c>
      <c r="BJ169" s="9" t="s">
        <v>66</v>
      </c>
      <c r="BK169" s="71">
        <f>ROUND(I169*H169,2)</f>
        <v>0</v>
      </c>
      <c r="BL169" s="9" t="s">
        <v>65</v>
      </c>
      <c r="BM169" s="9" t="s">
        <v>330</v>
      </c>
    </row>
    <row r="170" spans="2:65" s="1" customFormat="1" ht="22.5" customHeight="1">
      <c r="B170" s="11"/>
      <c r="C170" s="97" t="s">
        <v>331</v>
      </c>
      <c r="D170" s="97" t="s">
        <v>178</v>
      </c>
      <c r="E170" s="98" t="s">
        <v>332</v>
      </c>
      <c r="F170" s="99" t="s">
        <v>333</v>
      </c>
      <c r="G170" s="100" t="s">
        <v>169</v>
      </c>
      <c r="H170" s="101">
        <v>1</v>
      </c>
      <c r="I170" s="226"/>
      <c r="J170" s="226">
        <f>ROUND(I170*H170,2)</f>
        <v>0</v>
      </c>
      <c r="K170" s="99" t="s">
        <v>64</v>
      </c>
      <c r="L170" s="102"/>
      <c r="M170" s="103" t="s">
        <v>4</v>
      </c>
      <c r="N170" s="104" t="s">
        <v>7</v>
      </c>
      <c r="O170" s="69">
        <v>0</v>
      </c>
      <c r="P170" s="69">
        <f>O170*H170</f>
        <v>0</v>
      </c>
      <c r="Q170" s="69">
        <v>0.01225</v>
      </c>
      <c r="R170" s="69">
        <f>Q170*H170</f>
        <v>0.01225</v>
      </c>
      <c r="S170" s="69">
        <v>0</v>
      </c>
      <c r="T170" s="70">
        <f>S170*H170</f>
        <v>0</v>
      </c>
      <c r="AR170" s="9" t="s">
        <v>98</v>
      </c>
      <c r="AT170" s="9" t="s">
        <v>178</v>
      </c>
      <c r="AU170" s="9" t="s">
        <v>66</v>
      </c>
      <c r="AY170" s="9" t="s">
        <v>58</v>
      </c>
      <c r="BE170" s="71">
        <f>IF(N170="základní",J170,0)</f>
        <v>0</v>
      </c>
      <c r="BF170" s="71">
        <f>IF(N170="snížená",J170,0)</f>
        <v>0</v>
      </c>
      <c r="BG170" s="71">
        <f>IF(N170="zákl. přenesená",J170,0)</f>
        <v>0</v>
      </c>
      <c r="BH170" s="71">
        <f>IF(N170="sníž. přenesená",J170,0)</f>
        <v>0</v>
      </c>
      <c r="BI170" s="71">
        <f>IF(N170="nulová",J170,0)</f>
        <v>0</v>
      </c>
      <c r="BJ170" s="9" t="s">
        <v>66</v>
      </c>
      <c r="BK170" s="71">
        <f>ROUND(I170*H170,2)</f>
        <v>0</v>
      </c>
      <c r="BL170" s="9" t="s">
        <v>65</v>
      </c>
      <c r="BM170" s="9" t="s">
        <v>334</v>
      </c>
    </row>
    <row r="171" spans="2:65" s="1" customFormat="1" ht="22.5" customHeight="1">
      <c r="B171" s="11"/>
      <c r="C171" s="97" t="s">
        <v>335</v>
      </c>
      <c r="D171" s="97" t="s">
        <v>178</v>
      </c>
      <c r="E171" s="98" t="s">
        <v>336</v>
      </c>
      <c r="F171" s="99" t="s">
        <v>337</v>
      </c>
      <c r="G171" s="100" t="s">
        <v>169</v>
      </c>
      <c r="H171" s="101">
        <v>3</v>
      </c>
      <c r="I171" s="226"/>
      <c r="J171" s="226">
        <f>ROUND(I171*H171,2)</f>
        <v>0</v>
      </c>
      <c r="K171" s="99" t="s">
        <v>64</v>
      </c>
      <c r="L171" s="102"/>
      <c r="M171" s="103" t="s">
        <v>4</v>
      </c>
      <c r="N171" s="104" t="s">
        <v>7</v>
      </c>
      <c r="O171" s="69">
        <v>0</v>
      </c>
      <c r="P171" s="69">
        <f>O171*H171</f>
        <v>0</v>
      </c>
      <c r="Q171" s="69">
        <v>0.01249</v>
      </c>
      <c r="R171" s="69">
        <f>Q171*H171</f>
        <v>0.037469999999999996</v>
      </c>
      <c r="S171" s="69">
        <v>0</v>
      </c>
      <c r="T171" s="70">
        <f>S171*H171</f>
        <v>0</v>
      </c>
      <c r="AR171" s="9" t="s">
        <v>98</v>
      </c>
      <c r="AT171" s="9" t="s">
        <v>178</v>
      </c>
      <c r="AU171" s="9" t="s">
        <v>66</v>
      </c>
      <c r="AY171" s="9" t="s">
        <v>58</v>
      </c>
      <c r="BE171" s="71">
        <f>IF(N171="základní",J171,0)</f>
        <v>0</v>
      </c>
      <c r="BF171" s="71">
        <f>IF(N171="snížená",J171,0)</f>
        <v>0</v>
      </c>
      <c r="BG171" s="71">
        <f>IF(N171="zákl. přenesená",J171,0)</f>
        <v>0</v>
      </c>
      <c r="BH171" s="71">
        <f>IF(N171="sníž. přenesená",J171,0)</f>
        <v>0</v>
      </c>
      <c r="BI171" s="71">
        <f>IF(N171="nulová",J171,0)</f>
        <v>0</v>
      </c>
      <c r="BJ171" s="9" t="s">
        <v>66</v>
      </c>
      <c r="BK171" s="71">
        <f>ROUND(I171*H171,2)</f>
        <v>0</v>
      </c>
      <c r="BL171" s="9" t="s">
        <v>65</v>
      </c>
      <c r="BM171" s="9" t="s">
        <v>338</v>
      </c>
    </row>
    <row r="172" spans="2:63" s="5" customFormat="1" ht="29.85" customHeight="1">
      <c r="B172" s="48"/>
      <c r="C172" s="49"/>
      <c r="D172" s="60" t="s">
        <v>10</v>
      </c>
      <c r="E172" s="61" t="s">
        <v>102</v>
      </c>
      <c r="F172" s="61" t="s">
        <v>339</v>
      </c>
      <c r="G172" s="49"/>
      <c r="H172" s="49"/>
      <c r="I172" s="220"/>
      <c r="J172" s="222">
        <f>BK172</f>
        <v>0</v>
      </c>
      <c r="K172" s="49"/>
      <c r="L172" s="52"/>
      <c r="M172" s="53"/>
      <c r="N172" s="54"/>
      <c r="O172" s="54"/>
      <c r="P172" s="55">
        <f>SUM(P173:P226)</f>
        <v>189.774967</v>
      </c>
      <c r="Q172" s="54"/>
      <c r="R172" s="55">
        <f>SUM(R173:R226)</f>
        <v>0.018347899999999997</v>
      </c>
      <c r="S172" s="54"/>
      <c r="T172" s="56">
        <f>SUM(T173:T226)</f>
        <v>41.521626</v>
      </c>
      <c r="AR172" s="57" t="s">
        <v>12</v>
      </c>
      <c r="AT172" s="58" t="s">
        <v>10</v>
      </c>
      <c r="AU172" s="58" t="s">
        <v>12</v>
      </c>
      <c r="AY172" s="57" t="s">
        <v>58</v>
      </c>
      <c r="BK172" s="59">
        <f>SUM(BK173:BK226)</f>
        <v>0</v>
      </c>
    </row>
    <row r="173" spans="2:65" s="1" customFormat="1" ht="31.5" customHeight="1">
      <c r="B173" s="11"/>
      <c r="C173" s="62" t="s">
        <v>340</v>
      </c>
      <c r="D173" s="62" t="s">
        <v>60</v>
      </c>
      <c r="E173" s="63" t="s">
        <v>341</v>
      </c>
      <c r="F173" s="64" t="s">
        <v>342</v>
      </c>
      <c r="G173" s="65" t="s">
        <v>120</v>
      </c>
      <c r="H173" s="66">
        <v>108.83</v>
      </c>
      <c r="I173" s="223"/>
      <c r="J173" s="223">
        <f>ROUND(I173*H173,2)</f>
        <v>0</v>
      </c>
      <c r="K173" s="64" t="s">
        <v>64</v>
      </c>
      <c r="L173" s="16"/>
      <c r="M173" s="67" t="s">
        <v>4</v>
      </c>
      <c r="N173" s="68" t="s">
        <v>7</v>
      </c>
      <c r="O173" s="69">
        <v>0.105</v>
      </c>
      <c r="P173" s="69">
        <f>O173*H173</f>
        <v>11.42715</v>
      </c>
      <c r="Q173" s="69">
        <v>0.00013</v>
      </c>
      <c r="R173" s="69">
        <f>Q173*H173</f>
        <v>0.014147899999999998</v>
      </c>
      <c r="S173" s="69">
        <v>0</v>
      </c>
      <c r="T173" s="70">
        <f>S173*H173</f>
        <v>0</v>
      </c>
      <c r="AR173" s="9" t="s">
        <v>65</v>
      </c>
      <c r="AT173" s="9" t="s">
        <v>60</v>
      </c>
      <c r="AU173" s="9" t="s">
        <v>66</v>
      </c>
      <c r="AY173" s="9" t="s">
        <v>58</v>
      </c>
      <c r="BE173" s="71">
        <f>IF(N173="základní",J173,0)</f>
        <v>0</v>
      </c>
      <c r="BF173" s="71">
        <f>IF(N173="snížená",J173,0)</f>
        <v>0</v>
      </c>
      <c r="BG173" s="71">
        <f>IF(N173="zákl. přenesená",J173,0)</f>
        <v>0</v>
      </c>
      <c r="BH173" s="71">
        <f>IF(N173="sníž. přenesená",J173,0)</f>
        <v>0</v>
      </c>
      <c r="BI173" s="71">
        <f>IF(N173="nulová",J173,0)</f>
        <v>0</v>
      </c>
      <c r="BJ173" s="9" t="s">
        <v>66</v>
      </c>
      <c r="BK173" s="71">
        <f>ROUND(I173*H173,2)</f>
        <v>0</v>
      </c>
      <c r="BL173" s="9" t="s">
        <v>65</v>
      </c>
      <c r="BM173" s="9" t="s">
        <v>343</v>
      </c>
    </row>
    <row r="174" spans="2:51" s="6" customFormat="1" ht="13.5">
      <c r="B174" s="72"/>
      <c r="C174" s="73"/>
      <c r="D174" s="83" t="s">
        <v>68</v>
      </c>
      <c r="E174" s="84" t="s">
        <v>4</v>
      </c>
      <c r="F174" s="85" t="s">
        <v>344</v>
      </c>
      <c r="G174" s="73"/>
      <c r="H174" s="86">
        <v>28.5</v>
      </c>
      <c r="I174" s="224"/>
      <c r="J174" s="224"/>
      <c r="K174" s="73"/>
      <c r="L174" s="78"/>
      <c r="M174" s="79"/>
      <c r="N174" s="80"/>
      <c r="O174" s="80"/>
      <c r="P174" s="80"/>
      <c r="Q174" s="80"/>
      <c r="R174" s="80"/>
      <c r="S174" s="80"/>
      <c r="T174" s="81"/>
      <c r="AT174" s="82" t="s">
        <v>68</v>
      </c>
      <c r="AU174" s="82" t="s">
        <v>66</v>
      </c>
      <c r="AV174" s="6" t="s">
        <v>66</v>
      </c>
      <c r="AW174" s="6" t="s">
        <v>5</v>
      </c>
      <c r="AX174" s="6" t="s">
        <v>11</v>
      </c>
      <c r="AY174" s="82" t="s">
        <v>58</v>
      </c>
    </row>
    <row r="175" spans="2:51" s="6" customFormat="1" ht="13.5">
      <c r="B175" s="72"/>
      <c r="C175" s="73"/>
      <c r="D175" s="83" t="s">
        <v>68</v>
      </c>
      <c r="E175" s="84" t="s">
        <v>4</v>
      </c>
      <c r="F175" s="85" t="s">
        <v>345</v>
      </c>
      <c r="G175" s="73"/>
      <c r="H175" s="86">
        <v>40.9</v>
      </c>
      <c r="I175" s="224"/>
      <c r="J175" s="224"/>
      <c r="K175" s="73"/>
      <c r="L175" s="78"/>
      <c r="M175" s="79"/>
      <c r="N175" s="80"/>
      <c r="O175" s="80"/>
      <c r="P175" s="80"/>
      <c r="Q175" s="80"/>
      <c r="R175" s="80"/>
      <c r="S175" s="80"/>
      <c r="T175" s="81"/>
      <c r="AT175" s="82" t="s">
        <v>68</v>
      </c>
      <c r="AU175" s="82" t="s">
        <v>66</v>
      </c>
      <c r="AV175" s="6" t="s">
        <v>66</v>
      </c>
      <c r="AW175" s="6" t="s">
        <v>5</v>
      </c>
      <c r="AX175" s="6" t="s">
        <v>11</v>
      </c>
      <c r="AY175" s="82" t="s">
        <v>58</v>
      </c>
    </row>
    <row r="176" spans="2:51" s="6" customFormat="1" ht="13.5">
      <c r="B176" s="72"/>
      <c r="C176" s="73"/>
      <c r="D176" s="83" t="s">
        <v>68</v>
      </c>
      <c r="E176" s="84" t="s">
        <v>4</v>
      </c>
      <c r="F176" s="85" t="s">
        <v>346</v>
      </c>
      <c r="G176" s="73"/>
      <c r="H176" s="86">
        <v>39.43</v>
      </c>
      <c r="I176" s="224"/>
      <c r="J176" s="224"/>
      <c r="K176" s="73"/>
      <c r="L176" s="78"/>
      <c r="M176" s="79"/>
      <c r="N176" s="80"/>
      <c r="O176" s="80"/>
      <c r="P176" s="80"/>
      <c r="Q176" s="80"/>
      <c r="R176" s="80"/>
      <c r="S176" s="80"/>
      <c r="T176" s="81"/>
      <c r="AT176" s="82" t="s">
        <v>68</v>
      </c>
      <c r="AU176" s="82" t="s">
        <v>66</v>
      </c>
      <c r="AV176" s="6" t="s">
        <v>66</v>
      </c>
      <c r="AW176" s="6" t="s">
        <v>5</v>
      </c>
      <c r="AX176" s="6" t="s">
        <v>11</v>
      </c>
      <c r="AY176" s="82" t="s">
        <v>58</v>
      </c>
    </row>
    <row r="177" spans="2:51" s="7" customFormat="1" ht="13.5">
      <c r="B177" s="87"/>
      <c r="C177" s="88"/>
      <c r="D177" s="74" t="s">
        <v>68</v>
      </c>
      <c r="E177" s="89" t="s">
        <v>4</v>
      </c>
      <c r="F177" s="90" t="s">
        <v>149</v>
      </c>
      <c r="G177" s="88"/>
      <c r="H177" s="91">
        <v>108.83</v>
      </c>
      <c r="I177" s="225"/>
      <c r="J177" s="225"/>
      <c r="K177" s="88"/>
      <c r="L177" s="92"/>
      <c r="M177" s="93"/>
      <c r="N177" s="94"/>
      <c r="O177" s="94"/>
      <c r="P177" s="94"/>
      <c r="Q177" s="94"/>
      <c r="R177" s="94"/>
      <c r="S177" s="94"/>
      <c r="T177" s="95"/>
      <c r="AT177" s="96" t="s">
        <v>68</v>
      </c>
      <c r="AU177" s="96" t="s">
        <v>66</v>
      </c>
      <c r="AV177" s="7" t="s">
        <v>65</v>
      </c>
      <c r="AW177" s="7" t="s">
        <v>5</v>
      </c>
      <c r="AX177" s="7" t="s">
        <v>12</v>
      </c>
      <c r="AY177" s="96" t="s">
        <v>58</v>
      </c>
    </row>
    <row r="178" spans="2:65" s="1" customFormat="1" ht="57" customHeight="1">
      <c r="B178" s="11"/>
      <c r="C178" s="62" t="s">
        <v>347</v>
      </c>
      <c r="D178" s="62" t="s">
        <v>60</v>
      </c>
      <c r="E178" s="63" t="s">
        <v>348</v>
      </c>
      <c r="F178" s="64" t="s">
        <v>349</v>
      </c>
      <c r="G178" s="65" t="s">
        <v>120</v>
      </c>
      <c r="H178" s="66">
        <v>101.4</v>
      </c>
      <c r="I178" s="223"/>
      <c r="J178" s="223">
        <f>ROUND(I178*H178,2)</f>
        <v>0</v>
      </c>
      <c r="K178" s="64" t="s">
        <v>64</v>
      </c>
      <c r="L178" s="16"/>
      <c r="M178" s="67" t="s">
        <v>4</v>
      </c>
      <c r="N178" s="68" t="s">
        <v>7</v>
      </c>
      <c r="O178" s="69">
        <v>0.308</v>
      </c>
      <c r="P178" s="69">
        <f>O178*H178</f>
        <v>31.2312</v>
      </c>
      <c r="Q178" s="69">
        <v>4E-05</v>
      </c>
      <c r="R178" s="69">
        <f>Q178*H178</f>
        <v>0.004056000000000001</v>
      </c>
      <c r="S178" s="69">
        <v>0</v>
      </c>
      <c r="T178" s="70">
        <f>S178*H178</f>
        <v>0</v>
      </c>
      <c r="AR178" s="9" t="s">
        <v>65</v>
      </c>
      <c r="AT178" s="9" t="s">
        <v>60</v>
      </c>
      <c r="AU178" s="9" t="s">
        <v>66</v>
      </c>
      <c r="AY178" s="9" t="s">
        <v>58</v>
      </c>
      <c r="BE178" s="71">
        <f>IF(N178="základní",J178,0)</f>
        <v>0</v>
      </c>
      <c r="BF178" s="71">
        <f>IF(N178="snížená",J178,0)</f>
        <v>0</v>
      </c>
      <c r="BG178" s="71">
        <f>IF(N178="zákl. přenesená",J178,0)</f>
        <v>0</v>
      </c>
      <c r="BH178" s="71">
        <f>IF(N178="sníž. přenesená",J178,0)</f>
        <v>0</v>
      </c>
      <c r="BI178" s="71">
        <f>IF(N178="nulová",J178,0)</f>
        <v>0</v>
      </c>
      <c r="BJ178" s="9" t="s">
        <v>66</v>
      </c>
      <c r="BK178" s="71">
        <f>ROUND(I178*H178,2)</f>
        <v>0</v>
      </c>
      <c r="BL178" s="9" t="s">
        <v>65</v>
      </c>
      <c r="BM178" s="9" t="s">
        <v>350</v>
      </c>
    </row>
    <row r="179" spans="2:51" s="6" customFormat="1" ht="13.5">
      <c r="B179" s="72"/>
      <c r="C179" s="73"/>
      <c r="D179" s="74" t="s">
        <v>68</v>
      </c>
      <c r="E179" s="75" t="s">
        <v>4</v>
      </c>
      <c r="F179" s="76" t="s">
        <v>351</v>
      </c>
      <c r="G179" s="73"/>
      <c r="H179" s="77">
        <v>101.4</v>
      </c>
      <c r="I179" s="224"/>
      <c r="J179" s="224"/>
      <c r="K179" s="73"/>
      <c r="L179" s="78"/>
      <c r="M179" s="79"/>
      <c r="N179" s="80"/>
      <c r="O179" s="80"/>
      <c r="P179" s="80"/>
      <c r="Q179" s="80"/>
      <c r="R179" s="80"/>
      <c r="S179" s="80"/>
      <c r="T179" s="81"/>
      <c r="AT179" s="82" t="s">
        <v>68</v>
      </c>
      <c r="AU179" s="82" t="s">
        <v>66</v>
      </c>
      <c r="AV179" s="6" t="s">
        <v>66</v>
      </c>
      <c r="AW179" s="6" t="s">
        <v>5</v>
      </c>
      <c r="AX179" s="6" t="s">
        <v>12</v>
      </c>
      <c r="AY179" s="82" t="s">
        <v>58</v>
      </c>
    </row>
    <row r="180" spans="2:65" s="1" customFormat="1" ht="31.5" customHeight="1">
      <c r="B180" s="11"/>
      <c r="C180" s="62" t="s">
        <v>352</v>
      </c>
      <c r="D180" s="62" t="s">
        <v>60</v>
      </c>
      <c r="E180" s="63" t="s">
        <v>353</v>
      </c>
      <c r="F180" s="64" t="s">
        <v>354</v>
      </c>
      <c r="G180" s="65" t="s">
        <v>120</v>
      </c>
      <c r="H180" s="66">
        <v>43.648</v>
      </c>
      <c r="I180" s="223"/>
      <c r="J180" s="223">
        <f>ROUND(I180*H180,2)</f>
        <v>0</v>
      </c>
      <c r="K180" s="64" t="s">
        <v>64</v>
      </c>
      <c r="L180" s="16"/>
      <c r="M180" s="67" t="s">
        <v>4</v>
      </c>
      <c r="N180" s="68" t="s">
        <v>7</v>
      </c>
      <c r="O180" s="69">
        <v>0.202</v>
      </c>
      <c r="P180" s="69">
        <f>O180*H180</f>
        <v>8.816896000000002</v>
      </c>
      <c r="Q180" s="69">
        <v>0</v>
      </c>
      <c r="R180" s="69">
        <f>Q180*H180</f>
        <v>0</v>
      </c>
      <c r="S180" s="69">
        <v>0.113</v>
      </c>
      <c r="T180" s="70">
        <f>S180*H180</f>
        <v>4.932224000000001</v>
      </c>
      <c r="AR180" s="9" t="s">
        <v>65</v>
      </c>
      <c r="AT180" s="9" t="s">
        <v>60</v>
      </c>
      <c r="AU180" s="9" t="s">
        <v>66</v>
      </c>
      <c r="AY180" s="9" t="s">
        <v>58</v>
      </c>
      <c r="BE180" s="71">
        <f>IF(N180="základní",J180,0)</f>
        <v>0</v>
      </c>
      <c r="BF180" s="71">
        <f>IF(N180="snížená",J180,0)</f>
        <v>0</v>
      </c>
      <c r="BG180" s="71">
        <f>IF(N180="zákl. přenesená",J180,0)</f>
        <v>0</v>
      </c>
      <c r="BH180" s="71">
        <f>IF(N180="sníž. přenesená",J180,0)</f>
        <v>0</v>
      </c>
      <c r="BI180" s="71">
        <f>IF(N180="nulová",J180,0)</f>
        <v>0</v>
      </c>
      <c r="BJ180" s="9" t="s">
        <v>66</v>
      </c>
      <c r="BK180" s="71">
        <f>ROUND(I180*H180,2)</f>
        <v>0</v>
      </c>
      <c r="BL180" s="9" t="s">
        <v>65</v>
      </c>
      <c r="BM180" s="9" t="s">
        <v>355</v>
      </c>
    </row>
    <row r="181" spans="2:51" s="6" customFormat="1" ht="13.5">
      <c r="B181" s="72"/>
      <c r="C181" s="73"/>
      <c r="D181" s="83" t="s">
        <v>68</v>
      </c>
      <c r="E181" s="84" t="s">
        <v>4</v>
      </c>
      <c r="F181" s="85" t="s">
        <v>356</v>
      </c>
      <c r="G181" s="73"/>
      <c r="H181" s="86">
        <v>52.907</v>
      </c>
      <c r="I181" s="224"/>
      <c r="J181" s="224"/>
      <c r="K181" s="73"/>
      <c r="L181" s="78"/>
      <c r="M181" s="79"/>
      <c r="N181" s="80"/>
      <c r="O181" s="80"/>
      <c r="P181" s="80"/>
      <c r="Q181" s="80"/>
      <c r="R181" s="80"/>
      <c r="S181" s="80"/>
      <c r="T181" s="81"/>
      <c r="AT181" s="82" t="s">
        <v>68</v>
      </c>
      <c r="AU181" s="82" t="s">
        <v>66</v>
      </c>
      <c r="AV181" s="6" t="s">
        <v>66</v>
      </c>
      <c r="AW181" s="6" t="s">
        <v>5</v>
      </c>
      <c r="AX181" s="6" t="s">
        <v>11</v>
      </c>
      <c r="AY181" s="82" t="s">
        <v>58</v>
      </c>
    </row>
    <row r="182" spans="2:51" s="6" customFormat="1" ht="13.5">
      <c r="B182" s="72"/>
      <c r="C182" s="73"/>
      <c r="D182" s="83" t="s">
        <v>68</v>
      </c>
      <c r="E182" s="84" t="s">
        <v>4</v>
      </c>
      <c r="F182" s="85" t="s">
        <v>357</v>
      </c>
      <c r="G182" s="73"/>
      <c r="H182" s="86">
        <v>-9.259</v>
      </c>
      <c r="I182" s="224"/>
      <c r="J182" s="224"/>
      <c r="K182" s="73"/>
      <c r="L182" s="78"/>
      <c r="M182" s="79"/>
      <c r="N182" s="80"/>
      <c r="O182" s="80"/>
      <c r="P182" s="80"/>
      <c r="Q182" s="80"/>
      <c r="R182" s="80"/>
      <c r="S182" s="80"/>
      <c r="T182" s="81"/>
      <c r="AT182" s="82" t="s">
        <v>68</v>
      </c>
      <c r="AU182" s="82" t="s">
        <v>66</v>
      </c>
      <c r="AV182" s="6" t="s">
        <v>66</v>
      </c>
      <c r="AW182" s="6" t="s">
        <v>5</v>
      </c>
      <c r="AX182" s="6" t="s">
        <v>11</v>
      </c>
      <c r="AY182" s="82" t="s">
        <v>58</v>
      </c>
    </row>
    <row r="183" spans="2:51" s="7" customFormat="1" ht="13.5">
      <c r="B183" s="87"/>
      <c r="C183" s="88"/>
      <c r="D183" s="74" t="s">
        <v>68</v>
      </c>
      <c r="E183" s="89" t="s">
        <v>4</v>
      </c>
      <c r="F183" s="90" t="s">
        <v>149</v>
      </c>
      <c r="G183" s="88"/>
      <c r="H183" s="91">
        <v>43.648</v>
      </c>
      <c r="I183" s="225"/>
      <c r="J183" s="225"/>
      <c r="K183" s="88"/>
      <c r="L183" s="92"/>
      <c r="M183" s="93"/>
      <c r="N183" s="94"/>
      <c r="O183" s="94"/>
      <c r="P183" s="94"/>
      <c r="Q183" s="94"/>
      <c r="R183" s="94"/>
      <c r="S183" s="94"/>
      <c r="T183" s="95"/>
      <c r="AT183" s="96" t="s">
        <v>68</v>
      </c>
      <c r="AU183" s="96" t="s">
        <v>66</v>
      </c>
      <c r="AV183" s="7" t="s">
        <v>65</v>
      </c>
      <c r="AW183" s="7" t="s">
        <v>5</v>
      </c>
      <c r="AX183" s="7" t="s">
        <v>12</v>
      </c>
      <c r="AY183" s="96" t="s">
        <v>58</v>
      </c>
    </row>
    <row r="184" spans="2:65" s="1" customFormat="1" ht="31.5" customHeight="1">
      <c r="B184" s="11"/>
      <c r="C184" s="62" t="s">
        <v>358</v>
      </c>
      <c r="D184" s="62" t="s">
        <v>60</v>
      </c>
      <c r="E184" s="63" t="s">
        <v>359</v>
      </c>
      <c r="F184" s="64" t="s">
        <v>360</v>
      </c>
      <c r="G184" s="65" t="s">
        <v>77</v>
      </c>
      <c r="H184" s="66">
        <v>0.96</v>
      </c>
      <c r="I184" s="223"/>
      <c r="J184" s="223">
        <f>ROUND(I184*H184,2)</f>
        <v>0</v>
      </c>
      <c r="K184" s="64" t="s">
        <v>64</v>
      </c>
      <c r="L184" s="16"/>
      <c r="M184" s="67" t="s">
        <v>4</v>
      </c>
      <c r="N184" s="68" t="s">
        <v>7</v>
      </c>
      <c r="O184" s="69">
        <v>2.713</v>
      </c>
      <c r="P184" s="69">
        <f>O184*H184</f>
        <v>2.60448</v>
      </c>
      <c r="Q184" s="69">
        <v>0</v>
      </c>
      <c r="R184" s="69">
        <f>Q184*H184</f>
        <v>0</v>
      </c>
      <c r="S184" s="69">
        <v>1.8</v>
      </c>
      <c r="T184" s="70">
        <f>S184*H184</f>
        <v>1.728</v>
      </c>
      <c r="AR184" s="9" t="s">
        <v>65</v>
      </c>
      <c r="AT184" s="9" t="s">
        <v>60</v>
      </c>
      <c r="AU184" s="9" t="s">
        <v>66</v>
      </c>
      <c r="AY184" s="9" t="s">
        <v>58</v>
      </c>
      <c r="BE184" s="71">
        <f>IF(N184="základní",J184,0)</f>
        <v>0</v>
      </c>
      <c r="BF184" s="71">
        <f>IF(N184="snížená",J184,0)</f>
        <v>0</v>
      </c>
      <c r="BG184" s="71">
        <f>IF(N184="zákl. přenesená",J184,0)</f>
        <v>0</v>
      </c>
      <c r="BH184" s="71">
        <f>IF(N184="sníž. přenesená",J184,0)</f>
        <v>0</v>
      </c>
      <c r="BI184" s="71">
        <f>IF(N184="nulová",J184,0)</f>
        <v>0</v>
      </c>
      <c r="BJ184" s="9" t="s">
        <v>66</v>
      </c>
      <c r="BK184" s="71">
        <f>ROUND(I184*H184,2)</f>
        <v>0</v>
      </c>
      <c r="BL184" s="9" t="s">
        <v>65</v>
      </c>
      <c r="BM184" s="9" t="s">
        <v>361</v>
      </c>
    </row>
    <row r="185" spans="2:51" s="6" customFormat="1" ht="13.5">
      <c r="B185" s="72"/>
      <c r="C185" s="73"/>
      <c r="D185" s="74" t="s">
        <v>68</v>
      </c>
      <c r="E185" s="75" t="s">
        <v>4</v>
      </c>
      <c r="F185" s="76" t="s">
        <v>362</v>
      </c>
      <c r="G185" s="73"/>
      <c r="H185" s="77">
        <v>0.96</v>
      </c>
      <c r="I185" s="224"/>
      <c r="J185" s="224"/>
      <c r="K185" s="73"/>
      <c r="L185" s="78"/>
      <c r="M185" s="79"/>
      <c r="N185" s="80"/>
      <c r="O185" s="80"/>
      <c r="P185" s="80"/>
      <c r="Q185" s="80"/>
      <c r="R185" s="80"/>
      <c r="S185" s="80"/>
      <c r="T185" s="81"/>
      <c r="AT185" s="82" t="s">
        <v>68</v>
      </c>
      <c r="AU185" s="82" t="s">
        <v>66</v>
      </c>
      <c r="AV185" s="6" t="s">
        <v>66</v>
      </c>
      <c r="AW185" s="6" t="s">
        <v>5</v>
      </c>
      <c r="AX185" s="6" t="s">
        <v>12</v>
      </c>
      <c r="AY185" s="82" t="s">
        <v>58</v>
      </c>
    </row>
    <row r="186" spans="2:65" s="1" customFormat="1" ht="22.5" customHeight="1">
      <c r="B186" s="11"/>
      <c r="C186" s="62" t="s">
        <v>363</v>
      </c>
      <c r="D186" s="62" t="s">
        <v>60</v>
      </c>
      <c r="E186" s="63" t="s">
        <v>364</v>
      </c>
      <c r="F186" s="64" t="s">
        <v>365</v>
      </c>
      <c r="G186" s="65" t="s">
        <v>77</v>
      </c>
      <c r="H186" s="66">
        <v>13.68</v>
      </c>
      <c r="I186" s="223"/>
      <c r="J186" s="223">
        <f>ROUND(I186*H186,2)</f>
        <v>0</v>
      </c>
      <c r="K186" s="64" t="s">
        <v>64</v>
      </c>
      <c r="L186" s="16"/>
      <c r="M186" s="67" t="s">
        <v>4</v>
      </c>
      <c r="N186" s="68" t="s">
        <v>7</v>
      </c>
      <c r="O186" s="69">
        <v>5.867</v>
      </c>
      <c r="P186" s="69">
        <f>O186*H186</f>
        <v>80.26056</v>
      </c>
      <c r="Q186" s="69">
        <v>0</v>
      </c>
      <c r="R186" s="69">
        <f>Q186*H186</f>
        <v>0</v>
      </c>
      <c r="S186" s="69">
        <v>2.2</v>
      </c>
      <c r="T186" s="70">
        <f>S186*H186</f>
        <v>30.096</v>
      </c>
      <c r="AR186" s="9" t="s">
        <v>65</v>
      </c>
      <c r="AT186" s="9" t="s">
        <v>60</v>
      </c>
      <c r="AU186" s="9" t="s">
        <v>66</v>
      </c>
      <c r="AY186" s="9" t="s">
        <v>58</v>
      </c>
      <c r="BE186" s="71">
        <f>IF(N186="základní",J186,0)</f>
        <v>0</v>
      </c>
      <c r="BF186" s="71">
        <f>IF(N186="snížená",J186,0)</f>
        <v>0</v>
      </c>
      <c r="BG186" s="71">
        <f>IF(N186="zákl. přenesená",J186,0)</f>
        <v>0</v>
      </c>
      <c r="BH186" s="71">
        <f>IF(N186="sníž. přenesená",J186,0)</f>
        <v>0</v>
      </c>
      <c r="BI186" s="71">
        <f>IF(N186="nulová",J186,0)</f>
        <v>0</v>
      </c>
      <c r="BJ186" s="9" t="s">
        <v>66</v>
      </c>
      <c r="BK186" s="71">
        <f>ROUND(I186*H186,2)</f>
        <v>0</v>
      </c>
      <c r="BL186" s="9" t="s">
        <v>65</v>
      </c>
      <c r="BM186" s="9" t="s">
        <v>366</v>
      </c>
    </row>
    <row r="187" spans="2:51" s="6" customFormat="1" ht="13.5">
      <c r="B187" s="72"/>
      <c r="C187" s="73"/>
      <c r="D187" s="74" t="s">
        <v>68</v>
      </c>
      <c r="E187" s="75" t="s">
        <v>4</v>
      </c>
      <c r="F187" s="76" t="s">
        <v>367</v>
      </c>
      <c r="G187" s="73"/>
      <c r="H187" s="77">
        <v>13.68</v>
      </c>
      <c r="I187" s="224"/>
      <c r="J187" s="224"/>
      <c r="K187" s="73"/>
      <c r="L187" s="78"/>
      <c r="M187" s="79"/>
      <c r="N187" s="80"/>
      <c r="O187" s="80"/>
      <c r="P187" s="80"/>
      <c r="Q187" s="80"/>
      <c r="R187" s="80"/>
      <c r="S187" s="80"/>
      <c r="T187" s="81"/>
      <c r="AT187" s="82" t="s">
        <v>68</v>
      </c>
      <c r="AU187" s="82" t="s">
        <v>66</v>
      </c>
      <c r="AV187" s="6" t="s">
        <v>66</v>
      </c>
      <c r="AW187" s="6" t="s">
        <v>5</v>
      </c>
      <c r="AX187" s="6" t="s">
        <v>12</v>
      </c>
      <c r="AY187" s="82" t="s">
        <v>58</v>
      </c>
    </row>
    <row r="188" spans="2:65" s="1" customFormat="1" ht="31.5" customHeight="1">
      <c r="B188" s="11"/>
      <c r="C188" s="62" t="s">
        <v>368</v>
      </c>
      <c r="D188" s="62" t="s">
        <v>60</v>
      </c>
      <c r="E188" s="63" t="s">
        <v>369</v>
      </c>
      <c r="F188" s="64" t="s">
        <v>370</v>
      </c>
      <c r="G188" s="65" t="s">
        <v>120</v>
      </c>
      <c r="H188" s="66">
        <v>19.22</v>
      </c>
      <c r="I188" s="223"/>
      <c r="J188" s="223">
        <f>ROUND(I188*H188,2)</f>
        <v>0</v>
      </c>
      <c r="K188" s="64" t="s">
        <v>64</v>
      </c>
      <c r="L188" s="16"/>
      <c r="M188" s="67" t="s">
        <v>4</v>
      </c>
      <c r="N188" s="68" t="s">
        <v>7</v>
      </c>
      <c r="O188" s="69">
        <v>0.162</v>
      </c>
      <c r="P188" s="69">
        <f>O188*H188</f>
        <v>3.1136399999999997</v>
      </c>
      <c r="Q188" s="69">
        <v>0</v>
      </c>
      <c r="R188" s="69">
        <f>Q188*H188</f>
        <v>0</v>
      </c>
      <c r="S188" s="69">
        <v>0.035</v>
      </c>
      <c r="T188" s="70">
        <f>S188*H188</f>
        <v>0.6727000000000001</v>
      </c>
      <c r="AR188" s="9" t="s">
        <v>65</v>
      </c>
      <c r="AT188" s="9" t="s">
        <v>60</v>
      </c>
      <c r="AU188" s="9" t="s">
        <v>66</v>
      </c>
      <c r="AY188" s="9" t="s">
        <v>58</v>
      </c>
      <c r="BE188" s="71">
        <f>IF(N188="základní",J188,0)</f>
        <v>0</v>
      </c>
      <c r="BF188" s="71">
        <f>IF(N188="snížená",J188,0)</f>
        <v>0</v>
      </c>
      <c r="BG188" s="71">
        <f>IF(N188="zákl. přenesená",J188,0)</f>
        <v>0</v>
      </c>
      <c r="BH188" s="71">
        <f>IF(N188="sníž. přenesená",J188,0)</f>
        <v>0</v>
      </c>
      <c r="BI188" s="71">
        <f>IF(N188="nulová",J188,0)</f>
        <v>0</v>
      </c>
      <c r="BJ188" s="9" t="s">
        <v>66</v>
      </c>
      <c r="BK188" s="71">
        <f>ROUND(I188*H188,2)</f>
        <v>0</v>
      </c>
      <c r="BL188" s="9" t="s">
        <v>65</v>
      </c>
      <c r="BM188" s="9" t="s">
        <v>371</v>
      </c>
    </row>
    <row r="189" spans="2:51" s="6" customFormat="1" ht="13.5">
      <c r="B189" s="72"/>
      <c r="C189" s="73"/>
      <c r="D189" s="74" t="s">
        <v>68</v>
      </c>
      <c r="E189" s="75" t="s">
        <v>4</v>
      </c>
      <c r="F189" s="76" t="s">
        <v>372</v>
      </c>
      <c r="G189" s="73"/>
      <c r="H189" s="77">
        <v>19.22</v>
      </c>
      <c r="I189" s="224"/>
      <c r="J189" s="224"/>
      <c r="K189" s="73"/>
      <c r="L189" s="78"/>
      <c r="M189" s="79"/>
      <c r="N189" s="80"/>
      <c r="O189" s="80"/>
      <c r="P189" s="80"/>
      <c r="Q189" s="80"/>
      <c r="R189" s="80"/>
      <c r="S189" s="80"/>
      <c r="T189" s="81"/>
      <c r="AT189" s="82" t="s">
        <v>68</v>
      </c>
      <c r="AU189" s="82" t="s">
        <v>66</v>
      </c>
      <c r="AV189" s="6" t="s">
        <v>66</v>
      </c>
      <c r="AW189" s="6" t="s">
        <v>5</v>
      </c>
      <c r="AX189" s="6" t="s">
        <v>12</v>
      </c>
      <c r="AY189" s="82" t="s">
        <v>58</v>
      </c>
    </row>
    <row r="190" spans="2:65" s="1" customFormat="1" ht="31.5" customHeight="1">
      <c r="B190" s="11"/>
      <c r="C190" s="62" t="s">
        <v>373</v>
      </c>
      <c r="D190" s="62" t="s">
        <v>60</v>
      </c>
      <c r="E190" s="63" t="s">
        <v>374</v>
      </c>
      <c r="F190" s="64" t="s">
        <v>375</v>
      </c>
      <c r="G190" s="65" t="s">
        <v>169</v>
      </c>
      <c r="H190" s="66">
        <v>1</v>
      </c>
      <c r="I190" s="223"/>
      <c r="J190" s="223">
        <f>ROUND(I190*H190,2)</f>
        <v>0</v>
      </c>
      <c r="K190" s="64" t="s">
        <v>64</v>
      </c>
      <c r="L190" s="16"/>
      <c r="M190" s="67" t="s">
        <v>4</v>
      </c>
      <c r="N190" s="68" t="s">
        <v>7</v>
      </c>
      <c r="O190" s="69">
        <v>0.314</v>
      </c>
      <c r="P190" s="69">
        <f>O190*H190</f>
        <v>0.314</v>
      </c>
      <c r="Q190" s="69">
        <v>0</v>
      </c>
      <c r="R190" s="69">
        <f>Q190*H190</f>
        <v>0</v>
      </c>
      <c r="S190" s="69">
        <v>0</v>
      </c>
      <c r="T190" s="70">
        <f>S190*H190</f>
        <v>0</v>
      </c>
      <c r="AR190" s="9" t="s">
        <v>65</v>
      </c>
      <c r="AT190" s="9" t="s">
        <v>60</v>
      </c>
      <c r="AU190" s="9" t="s">
        <v>66</v>
      </c>
      <c r="AY190" s="9" t="s">
        <v>58</v>
      </c>
      <c r="BE190" s="71">
        <f>IF(N190="základní",J190,0)</f>
        <v>0</v>
      </c>
      <c r="BF190" s="71">
        <f>IF(N190="snížená",J190,0)</f>
        <v>0</v>
      </c>
      <c r="BG190" s="71">
        <f>IF(N190="zákl. přenesená",J190,0)</f>
        <v>0</v>
      </c>
      <c r="BH190" s="71">
        <f>IF(N190="sníž. přenesená",J190,0)</f>
        <v>0</v>
      </c>
      <c r="BI190" s="71">
        <f>IF(N190="nulová",J190,0)</f>
        <v>0</v>
      </c>
      <c r="BJ190" s="9" t="s">
        <v>66</v>
      </c>
      <c r="BK190" s="71">
        <f>ROUND(I190*H190,2)</f>
        <v>0</v>
      </c>
      <c r="BL190" s="9" t="s">
        <v>65</v>
      </c>
      <c r="BM190" s="9" t="s">
        <v>376</v>
      </c>
    </row>
    <row r="191" spans="2:51" s="6" customFormat="1" ht="13.5">
      <c r="B191" s="72"/>
      <c r="C191" s="73"/>
      <c r="D191" s="74" t="s">
        <v>68</v>
      </c>
      <c r="E191" s="75" t="s">
        <v>4</v>
      </c>
      <c r="F191" s="76" t="s">
        <v>12</v>
      </c>
      <c r="G191" s="73"/>
      <c r="H191" s="77">
        <v>1</v>
      </c>
      <c r="I191" s="224"/>
      <c r="J191" s="224"/>
      <c r="K191" s="73"/>
      <c r="L191" s="78"/>
      <c r="M191" s="79"/>
      <c r="N191" s="80"/>
      <c r="O191" s="80"/>
      <c r="P191" s="80"/>
      <c r="Q191" s="80"/>
      <c r="R191" s="80"/>
      <c r="S191" s="80"/>
      <c r="T191" s="81"/>
      <c r="AT191" s="82" t="s">
        <v>68</v>
      </c>
      <c r="AU191" s="82" t="s">
        <v>66</v>
      </c>
      <c r="AV191" s="6" t="s">
        <v>66</v>
      </c>
      <c r="AW191" s="6" t="s">
        <v>5</v>
      </c>
      <c r="AX191" s="6" t="s">
        <v>12</v>
      </c>
      <c r="AY191" s="82" t="s">
        <v>58</v>
      </c>
    </row>
    <row r="192" spans="2:65" s="1" customFormat="1" ht="31.5" customHeight="1">
      <c r="B192" s="11"/>
      <c r="C192" s="62" t="s">
        <v>377</v>
      </c>
      <c r="D192" s="62" t="s">
        <v>60</v>
      </c>
      <c r="E192" s="63" t="s">
        <v>378</v>
      </c>
      <c r="F192" s="64" t="s">
        <v>379</v>
      </c>
      <c r="G192" s="65" t="s">
        <v>120</v>
      </c>
      <c r="H192" s="66">
        <v>1.852</v>
      </c>
      <c r="I192" s="223"/>
      <c r="J192" s="223">
        <f>ROUND(I192*H192,2)</f>
        <v>0</v>
      </c>
      <c r="K192" s="64" t="s">
        <v>64</v>
      </c>
      <c r="L192" s="16"/>
      <c r="M192" s="67" t="s">
        <v>4</v>
      </c>
      <c r="N192" s="68" t="s">
        <v>7</v>
      </c>
      <c r="O192" s="69">
        <v>0.425</v>
      </c>
      <c r="P192" s="69">
        <f>O192*H192</f>
        <v>0.7871</v>
      </c>
      <c r="Q192" s="69">
        <v>0</v>
      </c>
      <c r="R192" s="69">
        <f>Q192*H192</f>
        <v>0</v>
      </c>
      <c r="S192" s="69">
        <v>0.055</v>
      </c>
      <c r="T192" s="70">
        <f>S192*H192</f>
        <v>0.10186</v>
      </c>
      <c r="AR192" s="9" t="s">
        <v>65</v>
      </c>
      <c r="AT192" s="9" t="s">
        <v>60</v>
      </c>
      <c r="AU192" s="9" t="s">
        <v>66</v>
      </c>
      <c r="AY192" s="9" t="s">
        <v>58</v>
      </c>
      <c r="BE192" s="71">
        <f>IF(N192="základní",J192,0)</f>
        <v>0</v>
      </c>
      <c r="BF192" s="71">
        <f>IF(N192="snížená",J192,0)</f>
        <v>0</v>
      </c>
      <c r="BG192" s="71">
        <f>IF(N192="zákl. přenesená",J192,0)</f>
        <v>0</v>
      </c>
      <c r="BH192" s="71">
        <f>IF(N192="sníž. přenesená",J192,0)</f>
        <v>0</v>
      </c>
      <c r="BI192" s="71">
        <f>IF(N192="nulová",J192,0)</f>
        <v>0</v>
      </c>
      <c r="BJ192" s="9" t="s">
        <v>66</v>
      </c>
      <c r="BK192" s="71">
        <f>ROUND(I192*H192,2)</f>
        <v>0</v>
      </c>
      <c r="BL192" s="9" t="s">
        <v>65</v>
      </c>
      <c r="BM192" s="9" t="s">
        <v>380</v>
      </c>
    </row>
    <row r="193" spans="2:51" s="6" customFormat="1" ht="13.5">
      <c r="B193" s="72"/>
      <c r="C193" s="73"/>
      <c r="D193" s="74" t="s">
        <v>68</v>
      </c>
      <c r="E193" s="75" t="s">
        <v>4</v>
      </c>
      <c r="F193" s="76" t="s">
        <v>381</v>
      </c>
      <c r="G193" s="73"/>
      <c r="H193" s="77">
        <v>1.852</v>
      </c>
      <c r="I193" s="224"/>
      <c r="J193" s="224"/>
      <c r="K193" s="73"/>
      <c r="L193" s="78"/>
      <c r="M193" s="79"/>
      <c r="N193" s="80"/>
      <c r="O193" s="80"/>
      <c r="P193" s="80"/>
      <c r="Q193" s="80"/>
      <c r="R193" s="80"/>
      <c r="S193" s="80"/>
      <c r="T193" s="81"/>
      <c r="AT193" s="82" t="s">
        <v>68</v>
      </c>
      <c r="AU193" s="82" t="s">
        <v>66</v>
      </c>
      <c r="AV193" s="6" t="s">
        <v>66</v>
      </c>
      <c r="AW193" s="6" t="s">
        <v>5</v>
      </c>
      <c r="AX193" s="6" t="s">
        <v>12</v>
      </c>
      <c r="AY193" s="82" t="s">
        <v>58</v>
      </c>
    </row>
    <row r="194" spans="2:65" s="1" customFormat="1" ht="31.5" customHeight="1">
      <c r="B194" s="11"/>
      <c r="C194" s="62" t="s">
        <v>382</v>
      </c>
      <c r="D194" s="62" t="s">
        <v>60</v>
      </c>
      <c r="E194" s="63" t="s">
        <v>383</v>
      </c>
      <c r="F194" s="64" t="s">
        <v>384</v>
      </c>
      <c r="G194" s="65" t="s">
        <v>120</v>
      </c>
      <c r="H194" s="66">
        <v>0.69</v>
      </c>
      <c r="I194" s="223"/>
      <c r="J194" s="223">
        <f>ROUND(I194*H194,2)</f>
        <v>0</v>
      </c>
      <c r="K194" s="64" t="s">
        <v>64</v>
      </c>
      <c r="L194" s="16"/>
      <c r="M194" s="67" t="s">
        <v>4</v>
      </c>
      <c r="N194" s="68" t="s">
        <v>7</v>
      </c>
      <c r="O194" s="69">
        <v>0.7</v>
      </c>
      <c r="P194" s="69">
        <f>O194*H194</f>
        <v>0.48299999999999993</v>
      </c>
      <c r="Q194" s="69">
        <v>0</v>
      </c>
      <c r="R194" s="69">
        <f>Q194*H194</f>
        <v>0</v>
      </c>
      <c r="S194" s="69">
        <v>0.048</v>
      </c>
      <c r="T194" s="70">
        <f>S194*H194</f>
        <v>0.03312</v>
      </c>
      <c r="AR194" s="9" t="s">
        <v>65</v>
      </c>
      <c r="AT194" s="9" t="s">
        <v>60</v>
      </c>
      <c r="AU194" s="9" t="s">
        <v>66</v>
      </c>
      <c r="AY194" s="9" t="s">
        <v>58</v>
      </c>
      <c r="BE194" s="71">
        <f>IF(N194="základní",J194,0)</f>
        <v>0</v>
      </c>
      <c r="BF194" s="71">
        <f>IF(N194="snížená",J194,0)</f>
        <v>0</v>
      </c>
      <c r="BG194" s="71">
        <f>IF(N194="zákl. přenesená",J194,0)</f>
        <v>0</v>
      </c>
      <c r="BH194" s="71">
        <f>IF(N194="sníž. přenesená",J194,0)</f>
        <v>0</v>
      </c>
      <c r="BI194" s="71">
        <f>IF(N194="nulová",J194,0)</f>
        <v>0</v>
      </c>
      <c r="BJ194" s="9" t="s">
        <v>66</v>
      </c>
      <c r="BK194" s="71">
        <f>ROUND(I194*H194,2)</f>
        <v>0</v>
      </c>
      <c r="BL194" s="9" t="s">
        <v>65</v>
      </c>
      <c r="BM194" s="9" t="s">
        <v>385</v>
      </c>
    </row>
    <row r="195" spans="2:51" s="6" customFormat="1" ht="13.5">
      <c r="B195" s="72"/>
      <c r="C195" s="73"/>
      <c r="D195" s="74" t="s">
        <v>68</v>
      </c>
      <c r="E195" s="75" t="s">
        <v>4</v>
      </c>
      <c r="F195" s="76" t="s">
        <v>386</v>
      </c>
      <c r="G195" s="73"/>
      <c r="H195" s="77">
        <v>0.69</v>
      </c>
      <c r="I195" s="224"/>
      <c r="J195" s="224"/>
      <c r="K195" s="73"/>
      <c r="L195" s="78"/>
      <c r="M195" s="79"/>
      <c r="N195" s="80"/>
      <c r="O195" s="80"/>
      <c r="P195" s="80"/>
      <c r="Q195" s="80"/>
      <c r="R195" s="80"/>
      <c r="S195" s="80"/>
      <c r="T195" s="81"/>
      <c r="AT195" s="82" t="s">
        <v>68</v>
      </c>
      <c r="AU195" s="82" t="s">
        <v>66</v>
      </c>
      <c r="AV195" s="6" t="s">
        <v>66</v>
      </c>
      <c r="AW195" s="6" t="s">
        <v>5</v>
      </c>
      <c r="AX195" s="6" t="s">
        <v>12</v>
      </c>
      <c r="AY195" s="82" t="s">
        <v>58</v>
      </c>
    </row>
    <row r="196" spans="2:65" s="1" customFormat="1" ht="31.5" customHeight="1">
      <c r="B196" s="11"/>
      <c r="C196" s="62" t="s">
        <v>387</v>
      </c>
      <c r="D196" s="62" t="s">
        <v>60</v>
      </c>
      <c r="E196" s="63" t="s">
        <v>388</v>
      </c>
      <c r="F196" s="64" t="s">
        <v>389</v>
      </c>
      <c r="G196" s="65" t="s">
        <v>120</v>
      </c>
      <c r="H196" s="66">
        <v>1.351</v>
      </c>
      <c r="I196" s="223"/>
      <c r="J196" s="223">
        <f>ROUND(I196*H196,2)</f>
        <v>0</v>
      </c>
      <c r="K196" s="64" t="s">
        <v>64</v>
      </c>
      <c r="L196" s="16"/>
      <c r="M196" s="67" t="s">
        <v>4</v>
      </c>
      <c r="N196" s="68" t="s">
        <v>7</v>
      </c>
      <c r="O196" s="69">
        <v>0.471</v>
      </c>
      <c r="P196" s="69">
        <f>O196*H196</f>
        <v>0.6363209999999999</v>
      </c>
      <c r="Q196" s="69">
        <v>0</v>
      </c>
      <c r="R196" s="69">
        <f>Q196*H196</f>
        <v>0</v>
      </c>
      <c r="S196" s="69">
        <v>0.038</v>
      </c>
      <c r="T196" s="70">
        <f>S196*H196</f>
        <v>0.051337999999999995</v>
      </c>
      <c r="AR196" s="9" t="s">
        <v>65</v>
      </c>
      <c r="AT196" s="9" t="s">
        <v>60</v>
      </c>
      <c r="AU196" s="9" t="s">
        <v>66</v>
      </c>
      <c r="AY196" s="9" t="s">
        <v>58</v>
      </c>
      <c r="BE196" s="71">
        <f>IF(N196="základní",J196,0)</f>
        <v>0</v>
      </c>
      <c r="BF196" s="71">
        <f>IF(N196="snížená",J196,0)</f>
        <v>0</v>
      </c>
      <c r="BG196" s="71">
        <f>IF(N196="zákl. přenesená",J196,0)</f>
        <v>0</v>
      </c>
      <c r="BH196" s="71">
        <f>IF(N196="sníž. přenesená",J196,0)</f>
        <v>0</v>
      </c>
      <c r="BI196" s="71">
        <f>IF(N196="nulová",J196,0)</f>
        <v>0</v>
      </c>
      <c r="BJ196" s="9" t="s">
        <v>66</v>
      </c>
      <c r="BK196" s="71">
        <f>ROUND(I196*H196,2)</f>
        <v>0</v>
      </c>
      <c r="BL196" s="9" t="s">
        <v>65</v>
      </c>
      <c r="BM196" s="9" t="s">
        <v>390</v>
      </c>
    </row>
    <row r="197" spans="2:51" s="6" customFormat="1" ht="13.5">
      <c r="B197" s="72"/>
      <c r="C197" s="73"/>
      <c r="D197" s="74" t="s">
        <v>68</v>
      </c>
      <c r="E197" s="75" t="s">
        <v>4</v>
      </c>
      <c r="F197" s="76" t="s">
        <v>391</v>
      </c>
      <c r="G197" s="73"/>
      <c r="H197" s="77">
        <v>1.351</v>
      </c>
      <c r="I197" s="224"/>
      <c r="J197" s="224"/>
      <c r="K197" s="73"/>
      <c r="L197" s="78"/>
      <c r="M197" s="79"/>
      <c r="N197" s="80"/>
      <c r="O197" s="80"/>
      <c r="P197" s="80"/>
      <c r="Q197" s="80"/>
      <c r="R197" s="80"/>
      <c r="S197" s="80"/>
      <c r="T197" s="81"/>
      <c r="AT197" s="82" t="s">
        <v>68</v>
      </c>
      <c r="AU197" s="82" t="s">
        <v>66</v>
      </c>
      <c r="AV197" s="6" t="s">
        <v>66</v>
      </c>
      <c r="AW197" s="6" t="s">
        <v>5</v>
      </c>
      <c r="AX197" s="6" t="s">
        <v>12</v>
      </c>
      <c r="AY197" s="82" t="s">
        <v>58</v>
      </c>
    </row>
    <row r="198" spans="2:65" s="1" customFormat="1" ht="31.5" customHeight="1">
      <c r="B198" s="11"/>
      <c r="C198" s="62" t="s">
        <v>392</v>
      </c>
      <c r="D198" s="62" t="s">
        <v>60</v>
      </c>
      <c r="E198" s="63" t="s">
        <v>393</v>
      </c>
      <c r="F198" s="64" t="s">
        <v>394</v>
      </c>
      <c r="G198" s="65" t="s">
        <v>120</v>
      </c>
      <c r="H198" s="66">
        <v>7.14</v>
      </c>
      <c r="I198" s="223"/>
      <c r="J198" s="223">
        <f>ROUND(I198*H198,2)</f>
        <v>0</v>
      </c>
      <c r="K198" s="64" t="s">
        <v>64</v>
      </c>
      <c r="L198" s="16"/>
      <c r="M198" s="67" t="s">
        <v>4</v>
      </c>
      <c r="N198" s="68" t="s">
        <v>7</v>
      </c>
      <c r="O198" s="69">
        <v>0.383</v>
      </c>
      <c r="P198" s="69">
        <f>O198*H198</f>
        <v>2.73462</v>
      </c>
      <c r="Q198" s="69">
        <v>0</v>
      </c>
      <c r="R198" s="69">
        <f>Q198*H198</f>
        <v>0</v>
      </c>
      <c r="S198" s="69">
        <v>0.034</v>
      </c>
      <c r="T198" s="70">
        <f>S198*H198</f>
        <v>0.24276</v>
      </c>
      <c r="AR198" s="9" t="s">
        <v>65</v>
      </c>
      <c r="AT198" s="9" t="s">
        <v>60</v>
      </c>
      <c r="AU198" s="9" t="s">
        <v>66</v>
      </c>
      <c r="AY198" s="9" t="s">
        <v>58</v>
      </c>
      <c r="BE198" s="71">
        <f>IF(N198="základní",J198,0)</f>
        <v>0</v>
      </c>
      <c r="BF198" s="71">
        <f>IF(N198="snížená",J198,0)</f>
        <v>0</v>
      </c>
      <c r="BG198" s="71">
        <f>IF(N198="zákl. přenesená",J198,0)</f>
        <v>0</v>
      </c>
      <c r="BH198" s="71">
        <f>IF(N198="sníž. přenesená",J198,0)</f>
        <v>0</v>
      </c>
      <c r="BI198" s="71">
        <f>IF(N198="nulová",J198,0)</f>
        <v>0</v>
      </c>
      <c r="BJ198" s="9" t="s">
        <v>66</v>
      </c>
      <c r="BK198" s="71">
        <f>ROUND(I198*H198,2)</f>
        <v>0</v>
      </c>
      <c r="BL198" s="9" t="s">
        <v>65</v>
      </c>
      <c r="BM198" s="9" t="s">
        <v>395</v>
      </c>
    </row>
    <row r="199" spans="2:51" s="6" customFormat="1" ht="13.5">
      <c r="B199" s="72"/>
      <c r="C199" s="73"/>
      <c r="D199" s="74" t="s">
        <v>68</v>
      </c>
      <c r="E199" s="75" t="s">
        <v>4</v>
      </c>
      <c r="F199" s="76" t="s">
        <v>396</v>
      </c>
      <c r="G199" s="73"/>
      <c r="H199" s="77">
        <v>7.14</v>
      </c>
      <c r="I199" s="224"/>
      <c r="J199" s="224"/>
      <c r="K199" s="73"/>
      <c r="L199" s="78"/>
      <c r="M199" s="79"/>
      <c r="N199" s="80"/>
      <c r="O199" s="80"/>
      <c r="P199" s="80"/>
      <c r="Q199" s="80"/>
      <c r="R199" s="80"/>
      <c r="S199" s="80"/>
      <c r="T199" s="81"/>
      <c r="AT199" s="82" t="s">
        <v>68</v>
      </c>
      <c r="AU199" s="82" t="s">
        <v>66</v>
      </c>
      <c r="AV199" s="6" t="s">
        <v>66</v>
      </c>
      <c r="AW199" s="6" t="s">
        <v>5</v>
      </c>
      <c r="AX199" s="6" t="s">
        <v>12</v>
      </c>
      <c r="AY199" s="82" t="s">
        <v>58</v>
      </c>
    </row>
    <row r="200" spans="2:65" s="1" customFormat="1" ht="31.5" customHeight="1">
      <c r="B200" s="11"/>
      <c r="C200" s="62" t="s">
        <v>397</v>
      </c>
      <c r="D200" s="62" t="s">
        <v>60</v>
      </c>
      <c r="E200" s="63" t="s">
        <v>398</v>
      </c>
      <c r="F200" s="64" t="s">
        <v>399</v>
      </c>
      <c r="G200" s="65" t="s">
        <v>120</v>
      </c>
      <c r="H200" s="66">
        <v>21.97</v>
      </c>
      <c r="I200" s="223"/>
      <c r="J200" s="223">
        <f>ROUND(I200*H200,2)</f>
        <v>0</v>
      </c>
      <c r="K200" s="64" t="s">
        <v>64</v>
      </c>
      <c r="L200" s="16"/>
      <c r="M200" s="67" t="s">
        <v>4</v>
      </c>
      <c r="N200" s="68" t="s">
        <v>7</v>
      </c>
      <c r="O200" s="69">
        <v>0.325</v>
      </c>
      <c r="P200" s="69">
        <f>O200*H200</f>
        <v>7.14025</v>
      </c>
      <c r="Q200" s="69">
        <v>0</v>
      </c>
      <c r="R200" s="69">
        <f>Q200*H200</f>
        <v>0</v>
      </c>
      <c r="S200" s="69">
        <v>0.032</v>
      </c>
      <c r="T200" s="70">
        <f>S200*H200</f>
        <v>0.70304</v>
      </c>
      <c r="AR200" s="9" t="s">
        <v>65</v>
      </c>
      <c r="AT200" s="9" t="s">
        <v>60</v>
      </c>
      <c r="AU200" s="9" t="s">
        <v>66</v>
      </c>
      <c r="AY200" s="9" t="s">
        <v>58</v>
      </c>
      <c r="BE200" s="71">
        <f>IF(N200="základní",J200,0)</f>
        <v>0</v>
      </c>
      <c r="BF200" s="71">
        <f>IF(N200="snížená",J200,0)</f>
        <v>0</v>
      </c>
      <c r="BG200" s="71">
        <f>IF(N200="zákl. přenesená",J200,0)</f>
        <v>0</v>
      </c>
      <c r="BH200" s="71">
        <f>IF(N200="sníž. přenesená",J200,0)</f>
        <v>0</v>
      </c>
      <c r="BI200" s="71">
        <f>IF(N200="nulová",J200,0)</f>
        <v>0</v>
      </c>
      <c r="BJ200" s="9" t="s">
        <v>66</v>
      </c>
      <c r="BK200" s="71">
        <f>ROUND(I200*H200,2)</f>
        <v>0</v>
      </c>
      <c r="BL200" s="9" t="s">
        <v>65</v>
      </c>
      <c r="BM200" s="9" t="s">
        <v>400</v>
      </c>
    </row>
    <row r="201" spans="2:51" s="6" customFormat="1" ht="13.5">
      <c r="B201" s="72"/>
      <c r="C201" s="73"/>
      <c r="D201" s="83" t="s">
        <v>68</v>
      </c>
      <c r="E201" s="84" t="s">
        <v>4</v>
      </c>
      <c r="F201" s="85" t="s">
        <v>401</v>
      </c>
      <c r="G201" s="73"/>
      <c r="H201" s="86">
        <v>13.508</v>
      </c>
      <c r="I201" s="224"/>
      <c r="J201" s="224"/>
      <c r="K201" s="73"/>
      <c r="L201" s="78"/>
      <c r="M201" s="79"/>
      <c r="N201" s="80"/>
      <c r="O201" s="80"/>
      <c r="P201" s="80"/>
      <c r="Q201" s="80"/>
      <c r="R201" s="80"/>
      <c r="S201" s="80"/>
      <c r="T201" s="81"/>
      <c r="AT201" s="82" t="s">
        <v>68</v>
      </c>
      <c r="AU201" s="82" t="s">
        <v>66</v>
      </c>
      <c r="AV201" s="6" t="s">
        <v>66</v>
      </c>
      <c r="AW201" s="6" t="s">
        <v>5</v>
      </c>
      <c r="AX201" s="6" t="s">
        <v>11</v>
      </c>
      <c r="AY201" s="82" t="s">
        <v>58</v>
      </c>
    </row>
    <row r="202" spans="2:51" s="6" customFormat="1" ht="13.5">
      <c r="B202" s="72"/>
      <c r="C202" s="73"/>
      <c r="D202" s="83" t="s">
        <v>68</v>
      </c>
      <c r="E202" s="84" t="s">
        <v>4</v>
      </c>
      <c r="F202" s="85" t="s">
        <v>402</v>
      </c>
      <c r="G202" s="73"/>
      <c r="H202" s="86">
        <v>8.462</v>
      </c>
      <c r="I202" s="224"/>
      <c r="J202" s="224"/>
      <c r="K202" s="73"/>
      <c r="L202" s="78"/>
      <c r="M202" s="79"/>
      <c r="N202" s="80"/>
      <c r="O202" s="80"/>
      <c r="P202" s="80"/>
      <c r="Q202" s="80"/>
      <c r="R202" s="80"/>
      <c r="S202" s="80"/>
      <c r="T202" s="81"/>
      <c r="AT202" s="82" t="s">
        <v>68</v>
      </c>
      <c r="AU202" s="82" t="s">
        <v>66</v>
      </c>
      <c r="AV202" s="6" t="s">
        <v>66</v>
      </c>
      <c r="AW202" s="6" t="s">
        <v>5</v>
      </c>
      <c r="AX202" s="6" t="s">
        <v>11</v>
      </c>
      <c r="AY202" s="82" t="s">
        <v>58</v>
      </c>
    </row>
    <row r="203" spans="2:51" s="7" customFormat="1" ht="13.5">
      <c r="B203" s="87"/>
      <c r="C203" s="88"/>
      <c r="D203" s="74" t="s">
        <v>68</v>
      </c>
      <c r="E203" s="89" t="s">
        <v>4</v>
      </c>
      <c r="F203" s="90" t="s">
        <v>149</v>
      </c>
      <c r="G203" s="88"/>
      <c r="H203" s="91">
        <v>21.97</v>
      </c>
      <c r="I203" s="225"/>
      <c r="J203" s="225"/>
      <c r="K203" s="88"/>
      <c r="L203" s="92"/>
      <c r="M203" s="93"/>
      <c r="N203" s="94"/>
      <c r="O203" s="94"/>
      <c r="P203" s="94"/>
      <c r="Q203" s="94"/>
      <c r="R203" s="94"/>
      <c r="S203" s="94"/>
      <c r="T203" s="95"/>
      <c r="AT203" s="96" t="s">
        <v>68</v>
      </c>
      <c r="AU203" s="96" t="s">
        <v>66</v>
      </c>
      <c r="AV203" s="7" t="s">
        <v>65</v>
      </c>
      <c r="AW203" s="7" t="s">
        <v>5</v>
      </c>
      <c r="AX203" s="7" t="s">
        <v>12</v>
      </c>
      <c r="AY203" s="96" t="s">
        <v>58</v>
      </c>
    </row>
    <row r="204" spans="2:65" s="1" customFormat="1" ht="44.25" customHeight="1">
      <c r="B204" s="11"/>
      <c r="C204" s="62" t="s">
        <v>403</v>
      </c>
      <c r="D204" s="62" t="s">
        <v>60</v>
      </c>
      <c r="E204" s="63" t="s">
        <v>404</v>
      </c>
      <c r="F204" s="64" t="s">
        <v>405</v>
      </c>
      <c r="G204" s="65" t="s">
        <v>77</v>
      </c>
      <c r="H204" s="66">
        <v>0.16</v>
      </c>
      <c r="I204" s="223"/>
      <c r="J204" s="223">
        <f>ROUND(I204*H204,2)</f>
        <v>0</v>
      </c>
      <c r="K204" s="64" t="s">
        <v>64</v>
      </c>
      <c r="L204" s="16"/>
      <c r="M204" s="67" t="s">
        <v>4</v>
      </c>
      <c r="N204" s="68" t="s">
        <v>7</v>
      </c>
      <c r="O204" s="69">
        <v>5.016</v>
      </c>
      <c r="P204" s="69">
        <f>O204*H204</f>
        <v>0.80256</v>
      </c>
      <c r="Q204" s="69">
        <v>0</v>
      </c>
      <c r="R204" s="69">
        <f>Q204*H204</f>
        <v>0</v>
      </c>
      <c r="S204" s="69">
        <v>1.8</v>
      </c>
      <c r="T204" s="70">
        <f>S204*H204</f>
        <v>0.28800000000000003</v>
      </c>
      <c r="AR204" s="9" t="s">
        <v>65</v>
      </c>
      <c r="AT204" s="9" t="s">
        <v>60</v>
      </c>
      <c r="AU204" s="9" t="s">
        <v>66</v>
      </c>
      <c r="AY204" s="9" t="s">
        <v>58</v>
      </c>
      <c r="BE204" s="71">
        <f>IF(N204="základní",J204,0)</f>
        <v>0</v>
      </c>
      <c r="BF204" s="71">
        <f>IF(N204="snížená",J204,0)</f>
        <v>0</v>
      </c>
      <c r="BG204" s="71">
        <f>IF(N204="zákl. přenesená",J204,0)</f>
        <v>0</v>
      </c>
      <c r="BH204" s="71">
        <f>IF(N204="sníž. přenesená",J204,0)</f>
        <v>0</v>
      </c>
      <c r="BI204" s="71">
        <f>IF(N204="nulová",J204,0)</f>
        <v>0</v>
      </c>
      <c r="BJ204" s="9" t="s">
        <v>66</v>
      </c>
      <c r="BK204" s="71">
        <f>ROUND(I204*H204,2)</f>
        <v>0</v>
      </c>
      <c r="BL204" s="9" t="s">
        <v>65</v>
      </c>
      <c r="BM204" s="9" t="s">
        <v>406</v>
      </c>
    </row>
    <row r="205" spans="2:51" s="6" customFormat="1" ht="13.5">
      <c r="B205" s="72"/>
      <c r="C205" s="73"/>
      <c r="D205" s="74" t="s">
        <v>68</v>
      </c>
      <c r="E205" s="75" t="s">
        <v>4</v>
      </c>
      <c r="F205" s="76" t="s">
        <v>407</v>
      </c>
      <c r="G205" s="73"/>
      <c r="H205" s="77">
        <v>0.16</v>
      </c>
      <c r="I205" s="224"/>
      <c r="J205" s="224"/>
      <c r="K205" s="73"/>
      <c r="L205" s="78"/>
      <c r="M205" s="79"/>
      <c r="N205" s="80"/>
      <c r="O205" s="80"/>
      <c r="P205" s="80"/>
      <c r="Q205" s="80"/>
      <c r="R205" s="80"/>
      <c r="S205" s="80"/>
      <c r="T205" s="81"/>
      <c r="AT205" s="82" t="s">
        <v>68</v>
      </c>
      <c r="AU205" s="82" t="s">
        <v>66</v>
      </c>
      <c r="AV205" s="6" t="s">
        <v>66</v>
      </c>
      <c r="AW205" s="6" t="s">
        <v>5</v>
      </c>
      <c r="AX205" s="6" t="s">
        <v>12</v>
      </c>
      <c r="AY205" s="82" t="s">
        <v>58</v>
      </c>
    </row>
    <row r="206" spans="2:65" s="1" customFormat="1" ht="31.5" customHeight="1">
      <c r="B206" s="11"/>
      <c r="C206" s="62" t="s">
        <v>408</v>
      </c>
      <c r="D206" s="62" t="s">
        <v>60</v>
      </c>
      <c r="E206" s="63" t="s">
        <v>409</v>
      </c>
      <c r="F206" s="64" t="s">
        <v>410</v>
      </c>
      <c r="G206" s="65" t="s">
        <v>169</v>
      </c>
      <c r="H206" s="66">
        <v>10</v>
      </c>
      <c r="I206" s="223"/>
      <c r="J206" s="223">
        <f>ROUND(I206*H206,2)</f>
        <v>0</v>
      </c>
      <c r="K206" s="64" t="s">
        <v>64</v>
      </c>
      <c r="L206" s="16"/>
      <c r="M206" s="67" t="s">
        <v>4</v>
      </c>
      <c r="N206" s="68" t="s">
        <v>7</v>
      </c>
      <c r="O206" s="69">
        <v>1.052</v>
      </c>
      <c r="P206" s="69">
        <f>O206*H206</f>
        <v>10.52</v>
      </c>
      <c r="Q206" s="69">
        <v>0</v>
      </c>
      <c r="R206" s="69">
        <f>Q206*H206</f>
        <v>0</v>
      </c>
      <c r="S206" s="69">
        <v>0.018</v>
      </c>
      <c r="T206" s="70">
        <f>S206*H206</f>
        <v>0.18</v>
      </c>
      <c r="AR206" s="9" t="s">
        <v>65</v>
      </c>
      <c r="AT206" s="9" t="s">
        <v>60</v>
      </c>
      <c r="AU206" s="9" t="s">
        <v>66</v>
      </c>
      <c r="AY206" s="9" t="s">
        <v>58</v>
      </c>
      <c r="BE206" s="71">
        <f>IF(N206="základní",J206,0)</f>
        <v>0</v>
      </c>
      <c r="BF206" s="71">
        <f>IF(N206="snížená",J206,0)</f>
        <v>0</v>
      </c>
      <c r="BG206" s="71">
        <f>IF(N206="zákl. přenesená",J206,0)</f>
        <v>0</v>
      </c>
      <c r="BH206" s="71">
        <f>IF(N206="sníž. přenesená",J206,0)</f>
        <v>0</v>
      </c>
      <c r="BI206" s="71">
        <f>IF(N206="nulová",J206,0)</f>
        <v>0</v>
      </c>
      <c r="BJ206" s="9" t="s">
        <v>66</v>
      </c>
      <c r="BK206" s="71">
        <f>ROUND(I206*H206,2)</f>
        <v>0</v>
      </c>
      <c r="BL206" s="9" t="s">
        <v>65</v>
      </c>
      <c r="BM206" s="9" t="s">
        <v>411</v>
      </c>
    </row>
    <row r="207" spans="2:65" s="1" customFormat="1" ht="22.5" customHeight="1">
      <c r="B207" s="11"/>
      <c r="C207" s="62" t="s">
        <v>412</v>
      </c>
      <c r="D207" s="62" t="s">
        <v>60</v>
      </c>
      <c r="E207" s="63" t="s">
        <v>413</v>
      </c>
      <c r="F207" s="64" t="s">
        <v>414</v>
      </c>
      <c r="G207" s="65" t="s">
        <v>233</v>
      </c>
      <c r="H207" s="66">
        <v>14.4</v>
      </c>
      <c r="I207" s="223"/>
      <c r="J207" s="223">
        <f>ROUND(I207*H207,2)</f>
        <v>0</v>
      </c>
      <c r="K207" s="64" t="s">
        <v>64</v>
      </c>
      <c r="L207" s="16"/>
      <c r="M207" s="67" t="s">
        <v>4</v>
      </c>
      <c r="N207" s="68" t="s">
        <v>7</v>
      </c>
      <c r="O207" s="69">
        <v>0.834</v>
      </c>
      <c r="P207" s="69">
        <f>O207*H207</f>
        <v>12.009599999999999</v>
      </c>
      <c r="Q207" s="69">
        <v>1E-05</v>
      </c>
      <c r="R207" s="69">
        <f>Q207*H207</f>
        <v>0.000144</v>
      </c>
      <c r="S207" s="69">
        <v>0</v>
      </c>
      <c r="T207" s="70">
        <f>S207*H207</f>
        <v>0</v>
      </c>
      <c r="AR207" s="9" t="s">
        <v>65</v>
      </c>
      <c r="AT207" s="9" t="s">
        <v>60</v>
      </c>
      <c r="AU207" s="9" t="s">
        <v>66</v>
      </c>
      <c r="AY207" s="9" t="s">
        <v>58</v>
      </c>
      <c r="BE207" s="71">
        <f>IF(N207="základní",J207,0)</f>
        <v>0</v>
      </c>
      <c r="BF207" s="71">
        <f>IF(N207="snížená",J207,0)</f>
        <v>0</v>
      </c>
      <c r="BG207" s="71">
        <f>IF(N207="zákl. přenesená",J207,0)</f>
        <v>0</v>
      </c>
      <c r="BH207" s="71">
        <f>IF(N207="sníž. přenesená",J207,0)</f>
        <v>0</v>
      </c>
      <c r="BI207" s="71">
        <f>IF(N207="nulová",J207,0)</f>
        <v>0</v>
      </c>
      <c r="BJ207" s="9" t="s">
        <v>66</v>
      </c>
      <c r="BK207" s="71">
        <f>ROUND(I207*H207,2)</f>
        <v>0</v>
      </c>
      <c r="BL207" s="9" t="s">
        <v>65</v>
      </c>
      <c r="BM207" s="9" t="s">
        <v>415</v>
      </c>
    </row>
    <row r="208" spans="2:51" s="6" customFormat="1" ht="13.5">
      <c r="B208" s="72"/>
      <c r="C208" s="73"/>
      <c r="D208" s="74" t="s">
        <v>68</v>
      </c>
      <c r="E208" s="75" t="s">
        <v>4</v>
      </c>
      <c r="F208" s="76" t="s">
        <v>416</v>
      </c>
      <c r="G208" s="73"/>
      <c r="H208" s="77">
        <v>14.4</v>
      </c>
      <c r="I208" s="224"/>
      <c r="J208" s="224"/>
      <c r="K208" s="73"/>
      <c r="L208" s="78"/>
      <c r="M208" s="79"/>
      <c r="N208" s="80"/>
      <c r="O208" s="80"/>
      <c r="P208" s="80"/>
      <c r="Q208" s="80"/>
      <c r="R208" s="80"/>
      <c r="S208" s="80"/>
      <c r="T208" s="81"/>
      <c r="AT208" s="82" t="s">
        <v>68</v>
      </c>
      <c r="AU208" s="82" t="s">
        <v>66</v>
      </c>
      <c r="AV208" s="6" t="s">
        <v>66</v>
      </c>
      <c r="AW208" s="6" t="s">
        <v>5</v>
      </c>
      <c r="AX208" s="6" t="s">
        <v>12</v>
      </c>
      <c r="AY208" s="82" t="s">
        <v>58</v>
      </c>
    </row>
    <row r="209" spans="2:65" s="1" customFormat="1" ht="31.5" customHeight="1">
      <c r="B209" s="11"/>
      <c r="C209" s="62" t="s">
        <v>417</v>
      </c>
      <c r="D209" s="62" t="s">
        <v>60</v>
      </c>
      <c r="E209" s="63" t="s">
        <v>418</v>
      </c>
      <c r="F209" s="64" t="s">
        <v>419</v>
      </c>
      <c r="G209" s="65" t="s">
        <v>120</v>
      </c>
      <c r="H209" s="66">
        <v>39.43</v>
      </c>
      <c r="I209" s="223"/>
      <c r="J209" s="223">
        <f>ROUND(I209*H209,2)</f>
        <v>0</v>
      </c>
      <c r="K209" s="64" t="s">
        <v>64</v>
      </c>
      <c r="L209" s="16"/>
      <c r="M209" s="67" t="s">
        <v>4</v>
      </c>
      <c r="N209" s="68" t="s">
        <v>7</v>
      </c>
      <c r="O209" s="69">
        <v>0.03</v>
      </c>
      <c r="P209" s="69">
        <f>O209*H209</f>
        <v>1.1828999999999998</v>
      </c>
      <c r="Q209" s="69">
        <v>0</v>
      </c>
      <c r="R209" s="69">
        <f>Q209*H209</f>
        <v>0</v>
      </c>
      <c r="S209" s="69">
        <v>0.004</v>
      </c>
      <c r="T209" s="70">
        <f>S209*H209</f>
        <v>0.15772</v>
      </c>
      <c r="AR209" s="9" t="s">
        <v>65</v>
      </c>
      <c r="AT209" s="9" t="s">
        <v>60</v>
      </c>
      <c r="AU209" s="9" t="s">
        <v>66</v>
      </c>
      <c r="AY209" s="9" t="s">
        <v>58</v>
      </c>
      <c r="BE209" s="71">
        <f>IF(N209="základní",J209,0)</f>
        <v>0</v>
      </c>
      <c r="BF209" s="71">
        <f>IF(N209="snížená",J209,0)</f>
        <v>0</v>
      </c>
      <c r="BG209" s="71">
        <f>IF(N209="zákl. přenesená",J209,0)</f>
        <v>0</v>
      </c>
      <c r="BH209" s="71">
        <f>IF(N209="sníž. přenesená",J209,0)</f>
        <v>0</v>
      </c>
      <c r="BI209" s="71">
        <f>IF(N209="nulová",J209,0)</f>
        <v>0</v>
      </c>
      <c r="BJ209" s="9" t="s">
        <v>66</v>
      </c>
      <c r="BK209" s="71">
        <f>ROUND(I209*H209,2)</f>
        <v>0</v>
      </c>
      <c r="BL209" s="9" t="s">
        <v>65</v>
      </c>
      <c r="BM209" s="9" t="s">
        <v>420</v>
      </c>
    </row>
    <row r="210" spans="2:51" s="6" customFormat="1" ht="13.5">
      <c r="B210" s="72"/>
      <c r="C210" s="73"/>
      <c r="D210" s="74" t="s">
        <v>68</v>
      </c>
      <c r="E210" s="75" t="s">
        <v>4</v>
      </c>
      <c r="F210" s="76" t="s">
        <v>346</v>
      </c>
      <c r="G210" s="73"/>
      <c r="H210" s="77">
        <v>39.43</v>
      </c>
      <c r="I210" s="224"/>
      <c r="J210" s="224"/>
      <c r="K210" s="73"/>
      <c r="L210" s="78"/>
      <c r="M210" s="79"/>
      <c r="N210" s="80"/>
      <c r="O210" s="80"/>
      <c r="P210" s="80"/>
      <c r="Q210" s="80"/>
      <c r="R210" s="80"/>
      <c r="S210" s="80"/>
      <c r="T210" s="81"/>
      <c r="AT210" s="82" t="s">
        <v>68</v>
      </c>
      <c r="AU210" s="82" t="s">
        <v>66</v>
      </c>
      <c r="AV210" s="6" t="s">
        <v>66</v>
      </c>
      <c r="AW210" s="6" t="s">
        <v>5</v>
      </c>
      <c r="AX210" s="6" t="s">
        <v>12</v>
      </c>
      <c r="AY210" s="82" t="s">
        <v>58</v>
      </c>
    </row>
    <row r="211" spans="2:65" s="1" customFormat="1" ht="31.5" customHeight="1">
      <c r="B211" s="11"/>
      <c r="C211" s="62" t="s">
        <v>421</v>
      </c>
      <c r="D211" s="62" t="s">
        <v>60</v>
      </c>
      <c r="E211" s="63" t="s">
        <v>422</v>
      </c>
      <c r="F211" s="64" t="s">
        <v>423</v>
      </c>
      <c r="G211" s="65" t="s">
        <v>120</v>
      </c>
      <c r="H211" s="66">
        <v>23.14</v>
      </c>
      <c r="I211" s="223"/>
      <c r="J211" s="223">
        <f>ROUND(I211*H211,2)</f>
        <v>0</v>
      </c>
      <c r="K211" s="64" t="s">
        <v>64</v>
      </c>
      <c r="L211" s="16"/>
      <c r="M211" s="67" t="s">
        <v>4</v>
      </c>
      <c r="N211" s="68" t="s">
        <v>7</v>
      </c>
      <c r="O211" s="69">
        <v>0.17</v>
      </c>
      <c r="P211" s="69">
        <f>O211*H211</f>
        <v>3.9338</v>
      </c>
      <c r="Q211" s="69">
        <v>0</v>
      </c>
      <c r="R211" s="69">
        <f>Q211*H211</f>
        <v>0</v>
      </c>
      <c r="S211" s="69">
        <v>0.02</v>
      </c>
      <c r="T211" s="70">
        <f>S211*H211</f>
        <v>0.46280000000000004</v>
      </c>
      <c r="AR211" s="9" t="s">
        <v>65</v>
      </c>
      <c r="AT211" s="9" t="s">
        <v>60</v>
      </c>
      <c r="AU211" s="9" t="s">
        <v>66</v>
      </c>
      <c r="AY211" s="9" t="s">
        <v>58</v>
      </c>
      <c r="BE211" s="71">
        <f>IF(N211="základní",J211,0)</f>
        <v>0</v>
      </c>
      <c r="BF211" s="71">
        <f>IF(N211="snížená",J211,0)</f>
        <v>0</v>
      </c>
      <c r="BG211" s="71">
        <f>IF(N211="zákl. přenesená",J211,0)</f>
        <v>0</v>
      </c>
      <c r="BH211" s="71">
        <f>IF(N211="sníž. přenesená",J211,0)</f>
        <v>0</v>
      </c>
      <c r="BI211" s="71">
        <f>IF(N211="nulová",J211,0)</f>
        <v>0</v>
      </c>
      <c r="BJ211" s="9" t="s">
        <v>66</v>
      </c>
      <c r="BK211" s="71">
        <f>ROUND(I211*H211,2)</f>
        <v>0</v>
      </c>
      <c r="BL211" s="9" t="s">
        <v>65</v>
      </c>
      <c r="BM211" s="9" t="s">
        <v>424</v>
      </c>
    </row>
    <row r="212" spans="2:51" s="6" customFormat="1" ht="13.5">
      <c r="B212" s="72"/>
      <c r="C212" s="73"/>
      <c r="D212" s="74" t="s">
        <v>68</v>
      </c>
      <c r="E212" s="75" t="s">
        <v>4</v>
      </c>
      <c r="F212" s="76" t="s">
        <v>195</v>
      </c>
      <c r="G212" s="73"/>
      <c r="H212" s="77">
        <v>23.14</v>
      </c>
      <c r="I212" s="224"/>
      <c r="J212" s="224"/>
      <c r="K212" s="73"/>
      <c r="L212" s="78"/>
      <c r="M212" s="79"/>
      <c r="N212" s="80"/>
      <c r="O212" s="80"/>
      <c r="P212" s="80"/>
      <c r="Q212" s="80"/>
      <c r="R212" s="80"/>
      <c r="S212" s="80"/>
      <c r="T212" s="81"/>
      <c r="AT212" s="82" t="s">
        <v>68</v>
      </c>
      <c r="AU212" s="82" t="s">
        <v>66</v>
      </c>
      <c r="AV212" s="6" t="s">
        <v>66</v>
      </c>
      <c r="AW212" s="6" t="s">
        <v>5</v>
      </c>
      <c r="AX212" s="6" t="s">
        <v>12</v>
      </c>
      <c r="AY212" s="82" t="s">
        <v>58</v>
      </c>
    </row>
    <row r="213" spans="2:65" s="1" customFormat="1" ht="31.5" customHeight="1">
      <c r="B213" s="11"/>
      <c r="C213" s="62" t="s">
        <v>425</v>
      </c>
      <c r="D213" s="62" t="s">
        <v>60</v>
      </c>
      <c r="E213" s="63" t="s">
        <v>426</v>
      </c>
      <c r="F213" s="64" t="s">
        <v>427</v>
      </c>
      <c r="G213" s="65" t="s">
        <v>120</v>
      </c>
      <c r="H213" s="66">
        <v>125.653</v>
      </c>
      <c r="I213" s="223"/>
      <c r="J213" s="223">
        <f>ROUND(I213*H213,2)</f>
        <v>0</v>
      </c>
      <c r="K213" s="64" t="s">
        <v>64</v>
      </c>
      <c r="L213" s="16"/>
      <c r="M213" s="67" t="s">
        <v>4</v>
      </c>
      <c r="N213" s="68" t="s">
        <v>7</v>
      </c>
      <c r="O213" s="69">
        <v>0.03</v>
      </c>
      <c r="P213" s="69">
        <f>O213*H213</f>
        <v>3.76959</v>
      </c>
      <c r="Q213" s="69">
        <v>0</v>
      </c>
      <c r="R213" s="69">
        <f>Q213*H213</f>
        <v>0</v>
      </c>
      <c r="S213" s="69">
        <v>0.004</v>
      </c>
      <c r="T213" s="70">
        <f>S213*H213</f>
        <v>0.5026120000000001</v>
      </c>
      <c r="AR213" s="9" t="s">
        <v>65</v>
      </c>
      <c r="AT213" s="9" t="s">
        <v>60</v>
      </c>
      <c r="AU213" s="9" t="s">
        <v>66</v>
      </c>
      <c r="AY213" s="9" t="s">
        <v>58</v>
      </c>
      <c r="BE213" s="71">
        <f>IF(N213="základní",J213,0)</f>
        <v>0</v>
      </c>
      <c r="BF213" s="71">
        <f>IF(N213="snížená",J213,0)</f>
        <v>0</v>
      </c>
      <c r="BG213" s="71">
        <f>IF(N213="zákl. přenesená",J213,0)</f>
        <v>0</v>
      </c>
      <c r="BH213" s="71">
        <f>IF(N213="sníž. přenesená",J213,0)</f>
        <v>0</v>
      </c>
      <c r="BI213" s="71">
        <f>IF(N213="nulová",J213,0)</f>
        <v>0</v>
      </c>
      <c r="BJ213" s="9" t="s">
        <v>66</v>
      </c>
      <c r="BK213" s="71">
        <f>ROUND(I213*H213,2)</f>
        <v>0</v>
      </c>
      <c r="BL213" s="9" t="s">
        <v>65</v>
      </c>
      <c r="BM213" s="9" t="s">
        <v>428</v>
      </c>
    </row>
    <row r="214" spans="2:51" s="8" customFormat="1" ht="13.5">
      <c r="B214" s="107"/>
      <c r="C214" s="108"/>
      <c r="D214" s="83" t="s">
        <v>68</v>
      </c>
      <c r="E214" s="109" t="s">
        <v>4</v>
      </c>
      <c r="F214" s="110" t="s">
        <v>429</v>
      </c>
      <c r="G214" s="108"/>
      <c r="H214" s="111" t="s">
        <v>4</v>
      </c>
      <c r="I214" s="228"/>
      <c r="J214" s="228"/>
      <c r="K214" s="108"/>
      <c r="L214" s="112"/>
      <c r="M214" s="113"/>
      <c r="N214" s="114"/>
      <c r="O214" s="114"/>
      <c r="P214" s="114"/>
      <c r="Q214" s="114"/>
      <c r="R214" s="114"/>
      <c r="S214" s="114"/>
      <c r="T214" s="115"/>
      <c r="AT214" s="116" t="s">
        <v>68</v>
      </c>
      <c r="AU214" s="116" t="s">
        <v>66</v>
      </c>
      <c r="AV214" s="8" t="s">
        <v>12</v>
      </c>
      <c r="AW214" s="8" t="s">
        <v>5</v>
      </c>
      <c r="AX214" s="8" t="s">
        <v>11</v>
      </c>
      <c r="AY214" s="116" t="s">
        <v>58</v>
      </c>
    </row>
    <row r="215" spans="2:51" s="6" customFormat="1" ht="13.5">
      <c r="B215" s="72"/>
      <c r="C215" s="73"/>
      <c r="D215" s="83" t="s">
        <v>68</v>
      </c>
      <c r="E215" s="84" t="s">
        <v>4</v>
      </c>
      <c r="F215" s="85" t="s">
        <v>430</v>
      </c>
      <c r="G215" s="73"/>
      <c r="H215" s="86">
        <v>24.029</v>
      </c>
      <c r="I215" s="224"/>
      <c r="J215" s="224"/>
      <c r="K215" s="73"/>
      <c r="L215" s="78"/>
      <c r="M215" s="79"/>
      <c r="N215" s="80"/>
      <c r="O215" s="80"/>
      <c r="P215" s="80"/>
      <c r="Q215" s="80"/>
      <c r="R215" s="80"/>
      <c r="S215" s="80"/>
      <c r="T215" s="81"/>
      <c r="AT215" s="82" t="s">
        <v>68</v>
      </c>
      <c r="AU215" s="82" t="s">
        <v>66</v>
      </c>
      <c r="AV215" s="6" t="s">
        <v>66</v>
      </c>
      <c r="AW215" s="6" t="s">
        <v>5</v>
      </c>
      <c r="AX215" s="6" t="s">
        <v>11</v>
      </c>
      <c r="AY215" s="82" t="s">
        <v>58</v>
      </c>
    </row>
    <row r="216" spans="2:51" s="6" customFormat="1" ht="13.5">
      <c r="B216" s="72"/>
      <c r="C216" s="73"/>
      <c r="D216" s="83" t="s">
        <v>68</v>
      </c>
      <c r="E216" s="84" t="s">
        <v>4</v>
      </c>
      <c r="F216" s="85" t="s">
        <v>431</v>
      </c>
      <c r="G216" s="73"/>
      <c r="H216" s="86">
        <v>19.86</v>
      </c>
      <c r="I216" s="224"/>
      <c r="J216" s="224"/>
      <c r="K216" s="73"/>
      <c r="L216" s="78"/>
      <c r="M216" s="79"/>
      <c r="N216" s="80"/>
      <c r="O216" s="80"/>
      <c r="P216" s="80"/>
      <c r="Q216" s="80"/>
      <c r="R216" s="80"/>
      <c r="S216" s="80"/>
      <c r="T216" s="81"/>
      <c r="AT216" s="82" t="s">
        <v>68</v>
      </c>
      <c r="AU216" s="82" t="s">
        <v>66</v>
      </c>
      <c r="AV216" s="6" t="s">
        <v>66</v>
      </c>
      <c r="AW216" s="6" t="s">
        <v>5</v>
      </c>
      <c r="AX216" s="6" t="s">
        <v>11</v>
      </c>
      <c r="AY216" s="82" t="s">
        <v>58</v>
      </c>
    </row>
    <row r="217" spans="2:51" s="6" customFormat="1" ht="13.5">
      <c r="B217" s="72"/>
      <c r="C217" s="73"/>
      <c r="D217" s="83" t="s">
        <v>68</v>
      </c>
      <c r="E217" s="84" t="s">
        <v>4</v>
      </c>
      <c r="F217" s="85" t="s">
        <v>432</v>
      </c>
      <c r="G217" s="73"/>
      <c r="H217" s="86">
        <v>24.862</v>
      </c>
      <c r="I217" s="224"/>
      <c r="J217" s="224"/>
      <c r="K217" s="73"/>
      <c r="L217" s="78"/>
      <c r="M217" s="79"/>
      <c r="N217" s="80"/>
      <c r="O217" s="80"/>
      <c r="P217" s="80"/>
      <c r="Q217" s="80"/>
      <c r="R217" s="80"/>
      <c r="S217" s="80"/>
      <c r="T217" s="81"/>
      <c r="AT217" s="82" t="s">
        <v>68</v>
      </c>
      <c r="AU217" s="82" t="s">
        <v>66</v>
      </c>
      <c r="AV217" s="6" t="s">
        <v>66</v>
      </c>
      <c r="AW217" s="6" t="s">
        <v>5</v>
      </c>
      <c r="AX217" s="6" t="s">
        <v>11</v>
      </c>
      <c r="AY217" s="82" t="s">
        <v>58</v>
      </c>
    </row>
    <row r="218" spans="2:51" s="6" customFormat="1" ht="13.5">
      <c r="B218" s="72"/>
      <c r="C218" s="73"/>
      <c r="D218" s="83" t="s">
        <v>68</v>
      </c>
      <c r="E218" s="84" t="s">
        <v>4</v>
      </c>
      <c r="F218" s="85" t="s">
        <v>433</v>
      </c>
      <c r="G218" s="73"/>
      <c r="H218" s="86">
        <v>25.831</v>
      </c>
      <c r="I218" s="224"/>
      <c r="J218" s="224"/>
      <c r="K218" s="73"/>
      <c r="L218" s="78"/>
      <c r="M218" s="79"/>
      <c r="N218" s="80"/>
      <c r="O218" s="80"/>
      <c r="P218" s="80"/>
      <c r="Q218" s="80"/>
      <c r="R218" s="80"/>
      <c r="S218" s="80"/>
      <c r="T218" s="81"/>
      <c r="AT218" s="82" t="s">
        <v>68</v>
      </c>
      <c r="AU218" s="82" t="s">
        <v>66</v>
      </c>
      <c r="AV218" s="6" t="s">
        <v>66</v>
      </c>
      <c r="AW218" s="6" t="s">
        <v>5</v>
      </c>
      <c r="AX218" s="6" t="s">
        <v>11</v>
      </c>
      <c r="AY218" s="82" t="s">
        <v>58</v>
      </c>
    </row>
    <row r="219" spans="2:51" s="6" customFormat="1" ht="13.5">
      <c r="B219" s="72"/>
      <c r="C219" s="73"/>
      <c r="D219" s="83" t="s">
        <v>68</v>
      </c>
      <c r="E219" s="84" t="s">
        <v>4</v>
      </c>
      <c r="F219" s="85" t="s">
        <v>434</v>
      </c>
      <c r="G219" s="73"/>
      <c r="H219" s="86">
        <v>31.071</v>
      </c>
      <c r="I219" s="224"/>
      <c r="J219" s="224"/>
      <c r="K219" s="73"/>
      <c r="L219" s="78"/>
      <c r="M219" s="79"/>
      <c r="N219" s="80"/>
      <c r="O219" s="80"/>
      <c r="P219" s="80"/>
      <c r="Q219" s="80"/>
      <c r="R219" s="80"/>
      <c r="S219" s="80"/>
      <c r="T219" s="81"/>
      <c r="AT219" s="82" t="s">
        <v>68</v>
      </c>
      <c r="AU219" s="82" t="s">
        <v>66</v>
      </c>
      <c r="AV219" s="6" t="s">
        <v>66</v>
      </c>
      <c r="AW219" s="6" t="s">
        <v>5</v>
      </c>
      <c r="AX219" s="6" t="s">
        <v>11</v>
      </c>
      <c r="AY219" s="82" t="s">
        <v>58</v>
      </c>
    </row>
    <row r="220" spans="2:51" s="7" customFormat="1" ht="13.5">
      <c r="B220" s="87"/>
      <c r="C220" s="88"/>
      <c r="D220" s="74" t="s">
        <v>68</v>
      </c>
      <c r="E220" s="89" t="s">
        <v>4</v>
      </c>
      <c r="F220" s="90" t="s">
        <v>149</v>
      </c>
      <c r="G220" s="88"/>
      <c r="H220" s="91">
        <v>125.653</v>
      </c>
      <c r="I220" s="225"/>
      <c r="J220" s="225"/>
      <c r="K220" s="88"/>
      <c r="L220" s="92"/>
      <c r="M220" s="93"/>
      <c r="N220" s="94"/>
      <c r="O220" s="94"/>
      <c r="P220" s="94"/>
      <c r="Q220" s="94"/>
      <c r="R220" s="94"/>
      <c r="S220" s="94"/>
      <c r="T220" s="95"/>
      <c r="AT220" s="96" t="s">
        <v>68</v>
      </c>
      <c r="AU220" s="96" t="s">
        <v>66</v>
      </c>
      <c r="AV220" s="7" t="s">
        <v>65</v>
      </c>
      <c r="AW220" s="7" t="s">
        <v>5</v>
      </c>
      <c r="AX220" s="7" t="s">
        <v>12</v>
      </c>
      <c r="AY220" s="96" t="s">
        <v>58</v>
      </c>
    </row>
    <row r="221" spans="2:65" s="1" customFormat="1" ht="31.5" customHeight="1">
      <c r="B221" s="11"/>
      <c r="C221" s="62" t="s">
        <v>435</v>
      </c>
      <c r="D221" s="62" t="s">
        <v>60</v>
      </c>
      <c r="E221" s="63" t="s">
        <v>436</v>
      </c>
      <c r="F221" s="64" t="s">
        <v>437</v>
      </c>
      <c r="G221" s="65" t="s">
        <v>120</v>
      </c>
      <c r="H221" s="66">
        <v>36.72</v>
      </c>
      <c r="I221" s="223"/>
      <c r="J221" s="223">
        <f>ROUND(I221*H221,2)</f>
        <v>0</v>
      </c>
      <c r="K221" s="64" t="s">
        <v>64</v>
      </c>
      <c r="L221" s="16"/>
      <c r="M221" s="67" t="s">
        <v>4</v>
      </c>
      <c r="N221" s="68" t="s">
        <v>7</v>
      </c>
      <c r="O221" s="69">
        <v>0.13</v>
      </c>
      <c r="P221" s="69">
        <f>O221*H221</f>
        <v>4.7736</v>
      </c>
      <c r="Q221" s="69">
        <v>0</v>
      </c>
      <c r="R221" s="69">
        <f>Q221*H221</f>
        <v>0</v>
      </c>
      <c r="S221" s="69">
        <v>0.02</v>
      </c>
      <c r="T221" s="70">
        <f>S221*H221</f>
        <v>0.7343999999999999</v>
      </c>
      <c r="AR221" s="9" t="s">
        <v>65</v>
      </c>
      <c r="AT221" s="9" t="s">
        <v>60</v>
      </c>
      <c r="AU221" s="9" t="s">
        <v>66</v>
      </c>
      <c r="AY221" s="9" t="s">
        <v>58</v>
      </c>
      <c r="BE221" s="71">
        <f>IF(N221="základní",J221,0)</f>
        <v>0</v>
      </c>
      <c r="BF221" s="71">
        <f>IF(N221="snížená",J221,0)</f>
        <v>0</v>
      </c>
      <c r="BG221" s="71">
        <f>IF(N221="zákl. přenesená",J221,0)</f>
        <v>0</v>
      </c>
      <c r="BH221" s="71">
        <f>IF(N221="sníž. přenesená",J221,0)</f>
        <v>0</v>
      </c>
      <c r="BI221" s="71">
        <f>IF(N221="nulová",J221,0)</f>
        <v>0</v>
      </c>
      <c r="BJ221" s="9" t="s">
        <v>66</v>
      </c>
      <c r="BK221" s="71">
        <f>ROUND(I221*H221,2)</f>
        <v>0</v>
      </c>
      <c r="BL221" s="9" t="s">
        <v>65</v>
      </c>
      <c r="BM221" s="9" t="s">
        <v>438</v>
      </c>
    </row>
    <row r="222" spans="2:51" s="6" customFormat="1" ht="13.5">
      <c r="B222" s="72"/>
      <c r="C222" s="73"/>
      <c r="D222" s="74" t="s">
        <v>68</v>
      </c>
      <c r="E222" s="75" t="s">
        <v>4</v>
      </c>
      <c r="F222" s="76" t="s">
        <v>439</v>
      </c>
      <c r="G222" s="73"/>
      <c r="H222" s="77">
        <v>36.72</v>
      </c>
      <c r="I222" s="224"/>
      <c r="J222" s="224"/>
      <c r="K222" s="73"/>
      <c r="L222" s="78"/>
      <c r="M222" s="79"/>
      <c r="N222" s="80"/>
      <c r="O222" s="80"/>
      <c r="P222" s="80"/>
      <c r="Q222" s="80"/>
      <c r="R222" s="80"/>
      <c r="S222" s="80"/>
      <c r="T222" s="81"/>
      <c r="AT222" s="82" t="s">
        <v>68</v>
      </c>
      <c r="AU222" s="82" t="s">
        <v>66</v>
      </c>
      <c r="AV222" s="6" t="s">
        <v>66</v>
      </c>
      <c r="AW222" s="6" t="s">
        <v>5</v>
      </c>
      <c r="AX222" s="6" t="s">
        <v>12</v>
      </c>
      <c r="AY222" s="82" t="s">
        <v>58</v>
      </c>
    </row>
    <row r="223" spans="2:65" s="1" customFormat="1" ht="31.5" customHeight="1">
      <c r="B223" s="11"/>
      <c r="C223" s="62" t="s">
        <v>440</v>
      </c>
      <c r="D223" s="62" t="s">
        <v>60</v>
      </c>
      <c r="E223" s="63" t="s">
        <v>441</v>
      </c>
      <c r="F223" s="64" t="s">
        <v>442</v>
      </c>
      <c r="G223" s="65" t="s">
        <v>120</v>
      </c>
      <c r="H223" s="66">
        <v>2.139</v>
      </c>
      <c r="I223" s="223"/>
      <c r="J223" s="223">
        <f>ROUND(I223*H223,2)</f>
        <v>0</v>
      </c>
      <c r="K223" s="64" t="s">
        <v>64</v>
      </c>
      <c r="L223" s="16"/>
      <c r="M223" s="67" t="s">
        <v>4</v>
      </c>
      <c r="N223" s="68" t="s">
        <v>7</v>
      </c>
      <c r="O223" s="69">
        <v>0.3</v>
      </c>
      <c r="P223" s="69">
        <f>O223*H223</f>
        <v>0.6416999999999999</v>
      </c>
      <c r="Q223" s="69">
        <v>0</v>
      </c>
      <c r="R223" s="69">
        <f>Q223*H223</f>
        <v>0</v>
      </c>
      <c r="S223" s="69">
        <v>0.068</v>
      </c>
      <c r="T223" s="70">
        <f>S223*H223</f>
        <v>0.145452</v>
      </c>
      <c r="AR223" s="9" t="s">
        <v>65</v>
      </c>
      <c r="AT223" s="9" t="s">
        <v>60</v>
      </c>
      <c r="AU223" s="9" t="s">
        <v>66</v>
      </c>
      <c r="AY223" s="9" t="s">
        <v>58</v>
      </c>
      <c r="BE223" s="71">
        <f>IF(N223="základní",J223,0)</f>
        <v>0</v>
      </c>
      <c r="BF223" s="71">
        <f>IF(N223="snížená",J223,0)</f>
        <v>0</v>
      </c>
      <c r="BG223" s="71">
        <f>IF(N223="zákl. přenesená",J223,0)</f>
        <v>0</v>
      </c>
      <c r="BH223" s="71">
        <f>IF(N223="sníž. přenesená",J223,0)</f>
        <v>0</v>
      </c>
      <c r="BI223" s="71">
        <f>IF(N223="nulová",J223,0)</f>
        <v>0</v>
      </c>
      <c r="BJ223" s="9" t="s">
        <v>66</v>
      </c>
      <c r="BK223" s="71">
        <f>ROUND(I223*H223,2)</f>
        <v>0</v>
      </c>
      <c r="BL223" s="9" t="s">
        <v>65</v>
      </c>
      <c r="BM223" s="9" t="s">
        <v>443</v>
      </c>
    </row>
    <row r="224" spans="2:51" s="6" customFormat="1" ht="13.5">
      <c r="B224" s="72"/>
      <c r="C224" s="73"/>
      <c r="D224" s="74" t="s">
        <v>68</v>
      </c>
      <c r="E224" s="75" t="s">
        <v>4</v>
      </c>
      <c r="F224" s="76" t="s">
        <v>444</v>
      </c>
      <c r="G224" s="73"/>
      <c r="H224" s="77">
        <v>2.139</v>
      </c>
      <c r="I224" s="224"/>
      <c r="J224" s="224"/>
      <c r="K224" s="73"/>
      <c r="L224" s="78"/>
      <c r="M224" s="79"/>
      <c r="N224" s="80"/>
      <c r="O224" s="80"/>
      <c r="P224" s="80"/>
      <c r="Q224" s="80"/>
      <c r="R224" s="80"/>
      <c r="S224" s="80"/>
      <c r="T224" s="81"/>
      <c r="AT224" s="82" t="s">
        <v>68</v>
      </c>
      <c r="AU224" s="82" t="s">
        <v>66</v>
      </c>
      <c r="AV224" s="6" t="s">
        <v>66</v>
      </c>
      <c r="AW224" s="6" t="s">
        <v>5</v>
      </c>
      <c r="AX224" s="6" t="s">
        <v>12</v>
      </c>
      <c r="AY224" s="82" t="s">
        <v>58</v>
      </c>
    </row>
    <row r="225" spans="2:65" s="1" customFormat="1" ht="31.5" customHeight="1">
      <c r="B225" s="11"/>
      <c r="C225" s="62" t="s">
        <v>445</v>
      </c>
      <c r="D225" s="62" t="s">
        <v>60</v>
      </c>
      <c r="E225" s="63" t="s">
        <v>446</v>
      </c>
      <c r="F225" s="64" t="s">
        <v>447</v>
      </c>
      <c r="G225" s="65" t="s">
        <v>120</v>
      </c>
      <c r="H225" s="66">
        <v>4.8</v>
      </c>
      <c r="I225" s="223"/>
      <c r="J225" s="223">
        <f>ROUND(I225*H225,2)</f>
        <v>0</v>
      </c>
      <c r="K225" s="64" t="s">
        <v>64</v>
      </c>
      <c r="L225" s="16"/>
      <c r="M225" s="67" t="s">
        <v>4</v>
      </c>
      <c r="N225" s="68" t="s">
        <v>7</v>
      </c>
      <c r="O225" s="69">
        <v>0.54</v>
      </c>
      <c r="P225" s="69">
        <f>O225*H225</f>
        <v>2.592</v>
      </c>
      <c r="Q225" s="69">
        <v>0</v>
      </c>
      <c r="R225" s="69">
        <f>Q225*H225</f>
        <v>0</v>
      </c>
      <c r="S225" s="69">
        <v>0.102</v>
      </c>
      <c r="T225" s="70">
        <f>S225*H225</f>
        <v>0.4895999999999999</v>
      </c>
      <c r="AR225" s="9" t="s">
        <v>65</v>
      </c>
      <c r="AT225" s="9" t="s">
        <v>60</v>
      </c>
      <c r="AU225" s="9" t="s">
        <v>66</v>
      </c>
      <c r="AY225" s="9" t="s">
        <v>58</v>
      </c>
      <c r="BE225" s="71">
        <f>IF(N225="základní",J225,0)</f>
        <v>0</v>
      </c>
      <c r="BF225" s="71">
        <f>IF(N225="snížená",J225,0)</f>
        <v>0</v>
      </c>
      <c r="BG225" s="71">
        <f>IF(N225="zákl. přenesená",J225,0)</f>
        <v>0</v>
      </c>
      <c r="BH225" s="71">
        <f>IF(N225="sníž. přenesená",J225,0)</f>
        <v>0</v>
      </c>
      <c r="BI225" s="71">
        <f>IF(N225="nulová",J225,0)</f>
        <v>0</v>
      </c>
      <c r="BJ225" s="9" t="s">
        <v>66</v>
      </c>
      <c r="BK225" s="71">
        <f>ROUND(I225*H225,2)</f>
        <v>0</v>
      </c>
      <c r="BL225" s="9" t="s">
        <v>65</v>
      </c>
      <c r="BM225" s="9" t="s">
        <v>448</v>
      </c>
    </row>
    <row r="226" spans="2:51" s="6" customFormat="1" ht="13.5">
      <c r="B226" s="72"/>
      <c r="C226" s="73"/>
      <c r="D226" s="83" t="s">
        <v>68</v>
      </c>
      <c r="E226" s="84" t="s">
        <v>4</v>
      </c>
      <c r="F226" s="85" t="s">
        <v>449</v>
      </c>
      <c r="G226" s="73"/>
      <c r="H226" s="86">
        <v>4.8</v>
      </c>
      <c r="I226" s="224"/>
      <c r="J226" s="224"/>
      <c r="K226" s="73"/>
      <c r="L226" s="78"/>
      <c r="M226" s="79"/>
      <c r="N226" s="80"/>
      <c r="O226" s="80"/>
      <c r="P226" s="80"/>
      <c r="Q226" s="80"/>
      <c r="R226" s="80"/>
      <c r="S226" s="80"/>
      <c r="T226" s="81"/>
      <c r="AT226" s="82" t="s">
        <v>68</v>
      </c>
      <c r="AU226" s="82" t="s">
        <v>66</v>
      </c>
      <c r="AV226" s="6" t="s">
        <v>66</v>
      </c>
      <c r="AW226" s="6" t="s">
        <v>5</v>
      </c>
      <c r="AX226" s="6" t="s">
        <v>12</v>
      </c>
      <c r="AY226" s="82" t="s">
        <v>58</v>
      </c>
    </row>
    <row r="227" spans="2:63" s="5" customFormat="1" ht="29.85" customHeight="1">
      <c r="B227" s="48"/>
      <c r="C227" s="49"/>
      <c r="D227" s="60" t="s">
        <v>10</v>
      </c>
      <c r="E227" s="61" t="s">
        <v>450</v>
      </c>
      <c r="F227" s="61" t="s">
        <v>451</v>
      </c>
      <c r="G227" s="49"/>
      <c r="H227" s="49"/>
      <c r="I227" s="220"/>
      <c r="J227" s="222">
        <f>BK227</f>
        <v>0</v>
      </c>
      <c r="K227" s="49"/>
      <c r="L227" s="52"/>
      <c r="M227" s="53"/>
      <c r="N227" s="54"/>
      <c r="O227" s="54"/>
      <c r="P227" s="55">
        <f>SUM(P228:P232)</f>
        <v>69.68674</v>
      </c>
      <c r="Q227" s="54"/>
      <c r="R227" s="55">
        <f>SUM(R228:R232)</f>
        <v>0</v>
      </c>
      <c r="S227" s="54"/>
      <c r="T227" s="56">
        <f>SUM(T228:T232)</f>
        <v>0</v>
      </c>
      <c r="AR227" s="57" t="s">
        <v>12</v>
      </c>
      <c r="AT227" s="58" t="s">
        <v>10</v>
      </c>
      <c r="AU227" s="58" t="s">
        <v>12</v>
      </c>
      <c r="AY227" s="57" t="s">
        <v>58</v>
      </c>
      <c r="BK227" s="59">
        <f>SUM(BK228:BK232)</f>
        <v>0</v>
      </c>
    </row>
    <row r="228" spans="2:65" s="1" customFormat="1" ht="31.5" customHeight="1">
      <c r="B228" s="11"/>
      <c r="C228" s="62" t="s">
        <v>452</v>
      </c>
      <c r="D228" s="62" t="s">
        <v>60</v>
      </c>
      <c r="E228" s="63" t="s">
        <v>453</v>
      </c>
      <c r="F228" s="64" t="s">
        <v>454</v>
      </c>
      <c r="G228" s="65" t="s">
        <v>114</v>
      </c>
      <c r="H228" s="66">
        <v>42.26</v>
      </c>
      <c r="I228" s="223"/>
      <c r="J228" s="223">
        <f>ROUND(I228*H228,2)</f>
        <v>0</v>
      </c>
      <c r="K228" s="64" t="s">
        <v>64</v>
      </c>
      <c r="L228" s="16"/>
      <c r="M228" s="67" t="s">
        <v>4</v>
      </c>
      <c r="N228" s="68" t="s">
        <v>7</v>
      </c>
      <c r="O228" s="69">
        <v>1.47</v>
      </c>
      <c r="P228" s="69">
        <f>O228*H228</f>
        <v>62.1222</v>
      </c>
      <c r="Q228" s="69">
        <v>0</v>
      </c>
      <c r="R228" s="69">
        <f>Q228*H228</f>
        <v>0</v>
      </c>
      <c r="S228" s="69">
        <v>0</v>
      </c>
      <c r="T228" s="70">
        <f>S228*H228</f>
        <v>0</v>
      </c>
      <c r="AR228" s="9" t="s">
        <v>65</v>
      </c>
      <c r="AT228" s="9" t="s">
        <v>60</v>
      </c>
      <c r="AU228" s="9" t="s">
        <v>66</v>
      </c>
      <c r="AY228" s="9" t="s">
        <v>58</v>
      </c>
      <c r="BE228" s="71">
        <f>IF(N228="základní",J228,0)</f>
        <v>0</v>
      </c>
      <c r="BF228" s="71">
        <f>IF(N228="snížená",J228,0)</f>
        <v>0</v>
      </c>
      <c r="BG228" s="71">
        <f>IF(N228="zákl. přenesená",J228,0)</f>
        <v>0</v>
      </c>
      <c r="BH228" s="71">
        <f>IF(N228="sníž. přenesená",J228,0)</f>
        <v>0</v>
      </c>
      <c r="BI228" s="71">
        <f>IF(N228="nulová",J228,0)</f>
        <v>0</v>
      </c>
      <c r="BJ228" s="9" t="s">
        <v>66</v>
      </c>
      <c r="BK228" s="71">
        <f>ROUND(I228*H228,2)</f>
        <v>0</v>
      </c>
      <c r="BL228" s="9" t="s">
        <v>65</v>
      </c>
      <c r="BM228" s="9" t="s">
        <v>455</v>
      </c>
    </row>
    <row r="229" spans="2:65" s="1" customFormat="1" ht="31.5" customHeight="1">
      <c r="B229" s="11"/>
      <c r="C229" s="62" t="s">
        <v>456</v>
      </c>
      <c r="D229" s="62" t="s">
        <v>60</v>
      </c>
      <c r="E229" s="63" t="s">
        <v>457</v>
      </c>
      <c r="F229" s="64" t="s">
        <v>458</v>
      </c>
      <c r="G229" s="65" t="s">
        <v>114</v>
      </c>
      <c r="H229" s="66">
        <v>42.26</v>
      </c>
      <c r="I229" s="223"/>
      <c r="J229" s="223">
        <f>ROUND(I229*H229,2)</f>
        <v>0</v>
      </c>
      <c r="K229" s="64" t="s">
        <v>64</v>
      </c>
      <c r="L229" s="16"/>
      <c r="M229" s="67" t="s">
        <v>4</v>
      </c>
      <c r="N229" s="68" t="s">
        <v>7</v>
      </c>
      <c r="O229" s="69">
        <v>0.125</v>
      </c>
      <c r="P229" s="69">
        <f>O229*H229</f>
        <v>5.2825</v>
      </c>
      <c r="Q229" s="69">
        <v>0</v>
      </c>
      <c r="R229" s="69">
        <f>Q229*H229</f>
        <v>0</v>
      </c>
      <c r="S229" s="69">
        <v>0</v>
      </c>
      <c r="T229" s="70">
        <f>S229*H229</f>
        <v>0</v>
      </c>
      <c r="AR229" s="9" t="s">
        <v>65</v>
      </c>
      <c r="AT229" s="9" t="s">
        <v>60</v>
      </c>
      <c r="AU229" s="9" t="s">
        <v>66</v>
      </c>
      <c r="AY229" s="9" t="s">
        <v>58</v>
      </c>
      <c r="BE229" s="71">
        <f>IF(N229="základní",J229,0)</f>
        <v>0</v>
      </c>
      <c r="BF229" s="71">
        <f>IF(N229="snížená",J229,0)</f>
        <v>0</v>
      </c>
      <c r="BG229" s="71">
        <f>IF(N229="zákl. přenesená",J229,0)</f>
        <v>0</v>
      </c>
      <c r="BH229" s="71">
        <f>IF(N229="sníž. přenesená",J229,0)</f>
        <v>0</v>
      </c>
      <c r="BI229" s="71">
        <f>IF(N229="nulová",J229,0)</f>
        <v>0</v>
      </c>
      <c r="BJ229" s="9" t="s">
        <v>66</v>
      </c>
      <c r="BK229" s="71">
        <f>ROUND(I229*H229,2)</f>
        <v>0</v>
      </c>
      <c r="BL229" s="9" t="s">
        <v>65</v>
      </c>
      <c r="BM229" s="9" t="s">
        <v>459</v>
      </c>
    </row>
    <row r="230" spans="2:65" s="1" customFormat="1" ht="31.5" customHeight="1">
      <c r="B230" s="11"/>
      <c r="C230" s="62" t="s">
        <v>460</v>
      </c>
      <c r="D230" s="62" t="s">
        <v>60</v>
      </c>
      <c r="E230" s="63" t="s">
        <v>461</v>
      </c>
      <c r="F230" s="64" t="s">
        <v>462</v>
      </c>
      <c r="G230" s="65" t="s">
        <v>114</v>
      </c>
      <c r="H230" s="66">
        <v>380.34</v>
      </c>
      <c r="I230" s="223"/>
      <c r="J230" s="223">
        <f>ROUND(I230*H230,2)</f>
        <v>0</v>
      </c>
      <c r="K230" s="64" t="s">
        <v>64</v>
      </c>
      <c r="L230" s="16"/>
      <c r="M230" s="67" t="s">
        <v>4</v>
      </c>
      <c r="N230" s="68" t="s">
        <v>7</v>
      </c>
      <c r="O230" s="69">
        <v>0.006</v>
      </c>
      <c r="P230" s="69">
        <f>O230*H230</f>
        <v>2.28204</v>
      </c>
      <c r="Q230" s="69">
        <v>0</v>
      </c>
      <c r="R230" s="69">
        <f>Q230*H230</f>
        <v>0</v>
      </c>
      <c r="S230" s="69">
        <v>0</v>
      </c>
      <c r="T230" s="70">
        <f>S230*H230</f>
        <v>0</v>
      </c>
      <c r="AR230" s="9" t="s">
        <v>65</v>
      </c>
      <c r="AT230" s="9" t="s">
        <v>60</v>
      </c>
      <c r="AU230" s="9" t="s">
        <v>66</v>
      </c>
      <c r="AY230" s="9" t="s">
        <v>58</v>
      </c>
      <c r="BE230" s="71">
        <f>IF(N230="základní",J230,0)</f>
        <v>0</v>
      </c>
      <c r="BF230" s="71">
        <f>IF(N230="snížená",J230,0)</f>
        <v>0</v>
      </c>
      <c r="BG230" s="71">
        <f>IF(N230="zákl. přenesená",J230,0)</f>
        <v>0</v>
      </c>
      <c r="BH230" s="71">
        <f>IF(N230="sníž. přenesená",J230,0)</f>
        <v>0</v>
      </c>
      <c r="BI230" s="71">
        <f>IF(N230="nulová",J230,0)</f>
        <v>0</v>
      </c>
      <c r="BJ230" s="9" t="s">
        <v>66</v>
      </c>
      <c r="BK230" s="71">
        <f>ROUND(I230*H230,2)</f>
        <v>0</v>
      </c>
      <c r="BL230" s="9" t="s">
        <v>65</v>
      </c>
      <c r="BM230" s="9" t="s">
        <v>463</v>
      </c>
    </row>
    <row r="231" spans="2:51" s="6" customFormat="1" ht="13.5">
      <c r="B231" s="72"/>
      <c r="C231" s="73"/>
      <c r="D231" s="74" t="s">
        <v>68</v>
      </c>
      <c r="E231" s="73"/>
      <c r="F231" s="76" t="s">
        <v>464</v>
      </c>
      <c r="G231" s="73"/>
      <c r="H231" s="77">
        <v>380.34</v>
      </c>
      <c r="I231" s="224"/>
      <c r="J231" s="224"/>
      <c r="K231" s="73"/>
      <c r="L231" s="78"/>
      <c r="M231" s="79"/>
      <c r="N231" s="80"/>
      <c r="O231" s="80"/>
      <c r="P231" s="80"/>
      <c r="Q231" s="80"/>
      <c r="R231" s="80"/>
      <c r="S231" s="80"/>
      <c r="T231" s="81"/>
      <c r="AT231" s="82" t="s">
        <v>68</v>
      </c>
      <c r="AU231" s="82" t="s">
        <v>66</v>
      </c>
      <c r="AV231" s="6" t="s">
        <v>66</v>
      </c>
      <c r="AW231" s="6" t="s">
        <v>0</v>
      </c>
      <c r="AX231" s="6" t="s">
        <v>12</v>
      </c>
      <c r="AY231" s="82" t="s">
        <v>58</v>
      </c>
    </row>
    <row r="232" spans="2:65" s="1" customFormat="1" ht="22.5" customHeight="1">
      <c r="B232" s="11"/>
      <c r="C232" s="62" t="s">
        <v>465</v>
      </c>
      <c r="D232" s="62" t="s">
        <v>60</v>
      </c>
      <c r="E232" s="63" t="s">
        <v>466</v>
      </c>
      <c r="F232" s="64" t="s">
        <v>467</v>
      </c>
      <c r="G232" s="65" t="s">
        <v>114</v>
      </c>
      <c r="H232" s="66">
        <v>42.26</v>
      </c>
      <c r="I232" s="223"/>
      <c r="J232" s="223">
        <f>ROUND(I232*H232,2)</f>
        <v>0</v>
      </c>
      <c r="K232" s="64" t="s">
        <v>64</v>
      </c>
      <c r="L232" s="16"/>
      <c r="M232" s="67" t="s">
        <v>4</v>
      </c>
      <c r="N232" s="68" t="s">
        <v>7</v>
      </c>
      <c r="O232" s="69">
        <v>0</v>
      </c>
      <c r="P232" s="69">
        <f>O232*H232</f>
        <v>0</v>
      </c>
      <c r="Q232" s="69">
        <v>0</v>
      </c>
      <c r="R232" s="69">
        <f>Q232*H232</f>
        <v>0</v>
      </c>
      <c r="S232" s="69">
        <v>0</v>
      </c>
      <c r="T232" s="70">
        <f>S232*H232</f>
        <v>0</v>
      </c>
      <c r="AR232" s="9" t="s">
        <v>65</v>
      </c>
      <c r="AT232" s="9" t="s">
        <v>60</v>
      </c>
      <c r="AU232" s="9" t="s">
        <v>66</v>
      </c>
      <c r="AY232" s="9" t="s">
        <v>58</v>
      </c>
      <c r="BE232" s="71">
        <f>IF(N232="základní",J232,0)</f>
        <v>0</v>
      </c>
      <c r="BF232" s="71">
        <f>IF(N232="snížená",J232,0)</f>
        <v>0</v>
      </c>
      <c r="BG232" s="71">
        <f>IF(N232="zákl. přenesená",J232,0)</f>
        <v>0</v>
      </c>
      <c r="BH232" s="71">
        <f>IF(N232="sníž. přenesená",J232,0)</f>
        <v>0</v>
      </c>
      <c r="BI232" s="71">
        <f>IF(N232="nulová",J232,0)</f>
        <v>0</v>
      </c>
      <c r="BJ232" s="9" t="s">
        <v>66</v>
      </c>
      <c r="BK232" s="71">
        <f>ROUND(I232*H232,2)</f>
        <v>0</v>
      </c>
      <c r="BL232" s="9" t="s">
        <v>65</v>
      </c>
      <c r="BM232" s="9" t="s">
        <v>468</v>
      </c>
    </row>
    <row r="233" spans="2:63" s="5" customFormat="1" ht="29.85" customHeight="1">
      <c r="B233" s="48"/>
      <c r="C233" s="49"/>
      <c r="D233" s="60" t="s">
        <v>10</v>
      </c>
      <c r="E233" s="61" t="s">
        <v>469</v>
      </c>
      <c r="F233" s="61" t="s">
        <v>470</v>
      </c>
      <c r="G233" s="49"/>
      <c r="H233" s="49"/>
      <c r="I233" s="220"/>
      <c r="J233" s="222">
        <f>BK233</f>
        <v>0</v>
      </c>
      <c r="K233" s="49"/>
      <c r="L233" s="52"/>
      <c r="M233" s="53"/>
      <c r="N233" s="54"/>
      <c r="O233" s="54"/>
      <c r="P233" s="55">
        <f>P234</f>
        <v>44.79089999999999</v>
      </c>
      <c r="Q233" s="54"/>
      <c r="R233" s="55">
        <f>R234</f>
        <v>0</v>
      </c>
      <c r="S233" s="54"/>
      <c r="T233" s="56">
        <f>T234</f>
        <v>0</v>
      </c>
      <c r="AR233" s="57" t="s">
        <v>12</v>
      </c>
      <c r="AT233" s="58" t="s">
        <v>10</v>
      </c>
      <c r="AU233" s="58" t="s">
        <v>12</v>
      </c>
      <c r="AY233" s="57" t="s">
        <v>58</v>
      </c>
      <c r="BK233" s="59">
        <f>BK234</f>
        <v>0</v>
      </c>
    </row>
    <row r="234" spans="2:65" s="1" customFormat="1" ht="44.25" customHeight="1">
      <c r="B234" s="11"/>
      <c r="C234" s="62" t="s">
        <v>471</v>
      </c>
      <c r="D234" s="62" t="s">
        <v>60</v>
      </c>
      <c r="E234" s="63" t="s">
        <v>472</v>
      </c>
      <c r="F234" s="64" t="s">
        <v>473</v>
      </c>
      <c r="G234" s="65" t="s">
        <v>114</v>
      </c>
      <c r="H234" s="66">
        <v>53.9</v>
      </c>
      <c r="I234" s="223"/>
      <c r="J234" s="223">
        <f>ROUND(I234*H234,2)</f>
        <v>0</v>
      </c>
      <c r="K234" s="64" t="s">
        <v>64</v>
      </c>
      <c r="L234" s="16"/>
      <c r="M234" s="67" t="s">
        <v>4</v>
      </c>
      <c r="N234" s="68" t="s">
        <v>7</v>
      </c>
      <c r="O234" s="69">
        <v>0.831</v>
      </c>
      <c r="P234" s="69">
        <f>O234*H234</f>
        <v>44.79089999999999</v>
      </c>
      <c r="Q234" s="69">
        <v>0</v>
      </c>
      <c r="R234" s="69">
        <f>Q234*H234</f>
        <v>0</v>
      </c>
      <c r="S234" s="69">
        <v>0</v>
      </c>
      <c r="T234" s="70">
        <f>S234*H234</f>
        <v>0</v>
      </c>
      <c r="AR234" s="9" t="s">
        <v>65</v>
      </c>
      <c r="AT234" s="9" t="s">
        <v>60</v>
      </c>
      <c r="AU234" s="9" t="s">
        <v>66</v>
      </c>
      <c r="AY234" s="9" t="s">
        <v>58</v>
      </c>
      <c r="BE234" s="71">
        <f>IF(N234="základní",J234,0)</f>
        <v>0</v>
      </c>
      <c r="BF234" s="71">
        <f>IF(N234="snížená",J234,0)</f>
        <v>0</v>
      </c>
      <c r="BG234" s="71">
        <f>IF(N234="zákl. přenesená",J234,0)</f>
        <v>0</v>
      </c>
      <c r="BH234" s="71">
        <f>IF(N234="sníž. přenesená",J234,0)</f>
        <v>0</v>
      </c>
      <c r="BI234" s="71">
        <f>IF(N234="nulová",J234,0)</f>
        <v>0</v>
      </c>
      <c r="BJ234" s="9" t="s">
        <v>66</v>
      </c>
      <c r="BK234" s="71">
        <f>ROUND(I234*H234,2)</f>
        <v>0</v>
      </c>
      <c r="BL234" s="9" t="s">
        <v>65</v>
      </c>
      <c r="BM234" s="9" t="s">
        <v>474</v>
      </c>
    </row>
    <row r="235" spans="2:63" s="5" customFormat="1" ht="37.35" customHeight="1">
      <c r="B235" s="48"/>
      <c r="C235" s="49"/>
      <c r="D235" s="50" t="s">
        <v>10</v>
      </c>
      <c r="E235" s="51" t="s">
        <v>475</v>
      </c>
      <c r="F235" s="51" t="s">
        <v>476</v>
      </c>
      <c r="G235" s="49"/>
      <c r="H235" s="49"/>
      <c r="I235" s="220"/>
      <c r="J235" s="221">
        <f>BK235</f>
        <v>0</v>
      </c>
      <c r="K235" s="49"/>
      <c r="L235" s="52"/>
      <c r="M235" s="53"/>
      <c r="N235" s="54"/>
      <c r="O235" s="54"/>
      <c r="P235" s="55">
        <f>P236+P258+P265+P275+P279+P313+P319+P335+P350+P354+P371+P378+P390</f>
        <v>441.32220300000006</v>
      </c>
      <c r="Q235" s="54"/>
      <c r="R235" s="55">
        <f>R236+R258+R265+R275+R279+R313+R319+R335+R350+R354+R371+R378+R390</f>
        <v>1.5176442100000003</v>
      </c>
      <c r="S235" s="54"/>
      <c r="T235" s="56">
        <f>T236+T258+T265+T275+T279+T313+T319+T335+T350+T354+T371+T378+T390</f>
        <v>0.73864</v>
      </c>
      <c r="AR235" s="57" t="s">
        <v>66</v>
      </c>
      <c r="AT235" s="58" t="s">
        <v>10</v>
      </c>
      <c r="AU235" s="58" t="s">
        <v>11</v>
      </c>
      <c r="AY235" s="57" t="s">
        <v>58</v>
      </c>
      <c r="BK235" s="59">
        <f>BK236+BK258+BK265+BK275+BK279+BK313+BK319+BK335+BK350+BK354+BK371+BK378+BK390</f>
        <v>0</v>
      </c>
    </row>
    <row r="236" spans="2:63" s="5" customFormat="1" ht="19.9" customHeight="1">
      <c r="B236" s="48"/>
      <c r="C236" s="49"/>
      <c r="D236" s="60" t="s">
        <v>10</v>
      </c>
      <c r="E236" s="61" t="s">
        <v>477</v>
      </c>
      <c r="F236" s="61" t="s">
        <v>478</v>
      </c>
      <c r="G236" s="49"/>
      <c r="H236" s="49"/>
      <c r="I236" s="220"/>
      <c r="J236" s="222">
        <f>BK236</f>
        <v>0</v>
      </c>
      <c r="K236" s="49"/>
      <c r="L236" s="52"/>
      <c r="M236" s="53"/>
      <c r="N236" s="54"/>
      <c r="O236" s="54"/>
      <c r="P236" s="55">
        <f>SUM(P237:P257)</f>
        <v>13.0344</v>
      </c>
      <c r="Q236" s="54"/>
      <c r="R236" s="55">
        <f>SUM(R237:R257)</f>
        <v>0.3056325</v>
      </c>
      <c r="S236" s="54"/>
      <c r="T236" s="56">
        <f>SUM(T237:T257)</f>
        <v>0</v>
      </c>
      <c r="AR236" s="57" t="s">
        <v>66</v>
      </c>
      <c r="AT236" s="58" t="s">
        <v>10</v>
      </c>
      <c r="AU236" s="58" t="s">
        <v>12</v>
      </c>
      <c r="AY236" s="57" t="s">
        <v>58</v>
      </c>
      <c r="BK236" s="59">
        <f>SUM(BK237:BK257)</f>
        <v>0</v>
      </c>
    </row>
    <row r="237" spans="2:65" s="1" customFormat="1" ht="31.5" customHeight="1">
      <c r="B237" s="11"/>
      <c r="C237" s="62" t="s">
        <v>479</v>
      </c>
      <c r="D237" s="62" t="s">
        <v>60</v>
      </c>
      <c r="E237" s="63" t="s">
        <v>480</v>
      </c>
      <c r="F237" s="64" t="s">
        <v>481</v>
      </c>
      <c r="G237" s="65" t="s">
        <v>120</v>
      </c>
      <c r="H237" s="66">
        <v>46.8</v>
      </c>
      <c r="I237" s="223"/>
      <c r="J237" s="223">
        <f>ROUND(I237*H237,2)</f>
        <v>0</v>
      </c>
      <c r="K237" s="64" t="s">
        <v>64</v>
      </c>
      <c r="L237" s="16"/>
      <c r="M237" s="67" t="s">
        <v>4</v>
      </c>
      <c r="N237" s="68" t="s">
        <v>7</v>
      </c>
      <c r="O237" s="69">
        <v>0.024</v>
      </c>
      <c r="P237" s="69">
        <f>O237*H237</f>
        <v>1.1232</v>
      </c>
      <c r="Q237" s="69">
        <v>0</v>
      </c>
      <c r="R237" s="69">
        <f>Q237*H237</f>
        <v>0</v>
      </c>
      <c r="S237" s="69">
        <v>0</v>
      </c>
      <c r="T237" s="70">
        <f>S237*H237</f>
        <v>0</v>
      </c>
      <c r="AR237" s="9" t="s">
        <v>137</v>
      </c>
      <c r="AT237" s="9" t="s">
        <v>60</v>
      </c>
      <c r="AU237" s="9" t="s">
        <v>66</v>
      </c>
      <c r="AY237" s="9" t="s">
        <v>58</v>
      </c>
      <c r="BE237" s="71">
        <f>IF(N237="základní",J237,0)</f>
        <v>0</v>
      </c>
      <c r="BF237" s="71">
        <f>IF(N237="snížená",J237,0)</f>
        <v>0</v>
      </c>
      <c r="BG237" s="71">
        <f>IF(N237="zákl. přenesená",J237,0)</f>
        <v>0</v>
      </c>
      <c r="BH237" s="71">
        <f>IF(N237="sníž. přenesená",J237,0)</f>
        <v>0</v>
      </c>
      <c r="BI237" s="71">
        <f>IF(N237="nulová",J237,0)</f>
        <v>0</v>
      </c>
      <c r="BJ237" s="9" t="s">
        <v>66</v>
      </c>
      <c r="BK237" s="71">
        <f>ROUND(I237*H237,2)</f>
        <v>0</v>
      </c>
      <c r="BL237" s="9" t="s">
        <v>137</v>
      </c>
      <c r="BM237" s="9" t="s">
        <v>482</v>
      </c>
    </row>
    <row r="238" spans="2:51" s="6" customFormat="1" ht="13.5">
      <c r="B238" s="72"/>
      <c r="C238" s="73"/>
      <c r="D238" s="74" t="s">
        <v>68</v>
      </c>
      <c r="E238" s="75" t="s">
        <v>4</v>
      </c>
      <c r="F238" s="76" t="s">
        <v>483</v>
      </c>
      <c r="G238" s="73"/>
      <c r="H238" s="77">
        <v>46.8</v>
      </c>
      <c r="I238" s="224"/>
      <c r="J238" s="224"/>
      <c r="K238" s="73"/>
      <c r="L238" s="78"/>
      <c r="M238" s="79"/>
      <c r="N238" s="80"/>
      <c r="O238" s="80"/>
      <c r="P238" s="80"/>
      <c r="Q238" s="80"/>
      <c r="R238" s="80"/>
      <c r="S238" s="80"/>
      <c r="T238" s="81"/>
      <c r="AT238" s="82" t="s">
        <v>68</v>
      </c>
      <c r="AU238" s="82" t="s">
        <v>66</v>
      </c>
      <c r="AV238" s="6" t="s">
        <v>66</v>
      </c>
      <c r="AW238" s="6" t="s">
        <v>5</v>
      </c>
      <c r="AX238" s="6" t="s">
        <v>12</v>
      </c>
      <c r="AY238" s="82" t="s">
        <v>58</v>
      </c>
    </row>
    <row r="239" spans="2:65" s="1" customFormat="1" ht="22.5" customHeight="1">
      <c r="B239" s="11"/>
      <c r="C239" s="97" t="s">
        <v>484</v>
      </c>
      <c r="D239" s="97" t="s">
        <v>178</v>
      </c>
      <c r="E239" s="98" t="s">
        <v>485</v>
      </c>
      <c r="F239" s="99" t="s">
        <v>486</v>
      </c>
      <c r="G239" s="100" t="s">
        <v>114</v>
      </c>
      <c r="H239" s="101">
        <v>0.014</v>
      </c>
      <c r="I239" s="226"/>
      <c r="J239" s="226">
        <f>ROUND(I239*H239,2)</f>
        <v>0</v>
      </c>
      <c r="K239" s="99" t="s">
        <v>64</v>
      </c>
      <c r="L239" s="102"/>
      <c r="M239" s="103" t="s">
        <v>4</v>
      </c>
      <c r="N239" s="104" t="s">
        <v>7</v>
      </c>
      <c r="O239" s="69">
        <v>0</v>
      </c>
      <c r="P239" s="69">
        <f>O239*H239</f>
        <v>0</v>
      </c>
      <c r="Q239" s="69">
        <v>1</v>
      </c>
      <c r="R239" s="69">
        <f>Q239*H239</f>
        <v>0.014</v>
      </c>
      <c r="S239" s="69">
        <v>0</v>
      </c>
      <c r="T239" s="70">
        <f>S239*H239</f>
        <v>0</v>
      </c>
      <c r="AR239" s="9" t="s">
        <v>230</v>
      </c>
      <c r="AT239" s="9" t="s">
        <v>178</v>
      </c>
      <c r="AU239" s="9" t="s">
        <v>66</v>
      </c>
      <c r="AY239" s="9" t="s">
        <v>58</v>
      </c>
      <c r="BE239" s="71">
        <f>IF(N239="základní",J239,0)</f>
        <v>0</v>
      </c>
      <c r="BF239" s="71">
        <f>IF(N239="snížená",J239,0)</f>
        <v>0</v>
      </c>
      <c r="BG239" s="71">
        <f>IF(N239="zákl. přenesená",J239,0)</f>
        <v>0</v>
      </c>
      <c r="BH239" s="71">
        <f>IF(N239="sníž. přenesená",J239,0)</f>
        <v>0</v>
      </c>
      <c r="BI239" s="71">
        <f>IF(N239="nulová",J239,0)</f>
        <v>0</v>
      </c>
      <c r="BJ239" s="9" t="s">
        <v>66</v>
      </c>
      <c r="BK239" s="71">
        <f>ROUND(I239*H239,2)</f>
        <v>0</v>
      </c>
      <c r="BL239" s="9" t="s">
        <v>137</v>
      </c>
      <c r="BM239" s="9" t="s">
        <v>487</v>
      </c>
    </row>
    <row r="240" spans="2:47" s="1" customFormat="1" ht="27">
      <c r="B240" s="11"/>
      <c r="C240" s="121"/>
      <c r="D240" s="83" t="s">
        <v>182</v>
      </c>
      <c r="E240" s="121"/>
      <c r="F240" s="105" t="s">
        <v>488</v>
      </c>
      <c r="G240" s="121"/>
      <c r="H240" s="121"/>
      <c r="I240" s="227"/>
      <c r="J240" s="227"/>
      <c r="K240" s="121"/>
      <c r="L240" s="16"/>
      <c r="M240" s="106"/>
      <c r="N240" s="122"/>
      <c r="O240" s="122"/>
      <c r="P240" s="122"/>
      <c r="Q240" s="122"/>
      <c r="R240" s="122"/>
      <c r="S240" s="122"/>
      <c r="T240" s="17"/>
      <c r="AT240" s="9" t="s">
        <v>182</v>
      </c>
      <c r="AU240" s="9" t="s">
        <v>66</v>
      </c>
    </row>
    <row r="241" spans="2:51" s="6" customFormat="1" ht="13.5">
      <c r="B241" s="72"/>
      <c r="C241" s="73"/>
      <c r="D241" s="74" t="s">
        <v>68</v>
      </c>
      <c r="E241" s="73"/>
      <c r="F241" s="76" t="s">
        <v>489</v>
      </c>
      <c r="G241" s="73"/>
      <c r="H241" s="77">
        <v>0.014</v>
      </c>
      <c r="I241" s="224"/>
      <c r="J241" s="224"/>
      <c r="K241" s="73"/>
      <c r="L241" s="78"/>
      <c r="M241" s="79"/>
      <c r="N241" s="80"/>
      <c r="O241" s="80"/>
      <c r="P241" s="80"/>
      <c r="Q241" s="80"/>
      <c r="R241" s="80"/>
      <c r="S241" s="80"/>
      <c r="T241" s="81"/>
      <c r="AT241" s="82" t="s">
        <v>68</v>
      </c>
      <c r="AU241" s="82" t="s">
        <v>66</v>
      </c>
      <c r="AV241" s="6" t="s">
        <v>66</v>
      </c>
      <c r="AW241" s="6" t="s">
        <v>0</v>
      </c>
      <c r="AX241" s="6" t="s">
        <v>12</v>
      </c>
      <c r="AY241" s="82" t="s">
        <v>58</v>
      </c>
    </row>
    <row r="242" spans="2:65" s="1" customFormat="1" ht="31.5" customHeight="1">
      <c r="B242" s="11"/>
      <c r="C242" s="62" t="s">
        <v>490</v>
      </c>
      <c r="D242" s="62" t="s">
        <v>60</v>
      </c>
      <c r="E242" s="63" t="s">
        <v>491</v>
      </c>
      <c r="F242" s="64" t="s">
        <v>492</v>
      </c>
      <c r="G242" s="65" t="s">
        <v>120</v>
      </c>
      <c r="H242" s="66">
        <v>2.25</v>
      </c>
      <c r="I242" s="223"/>
      <c r="J242" s="223">
        <f>ROUND(I242*H242,2)</f>
        <v>0</v>
      </c>
      <c r="K242" s="64" t="s">
        <v>64</v>
      </c>
      <c r="L242" s="16"/>
      <c r="M242" s="67" t="s">
        <v>4</v>
      </c>
      <c r="N242" s="68" t="s">
        <v>7</v>
      </c>
      <c r="O242" s="69">
        <v>0.054</v>
      </c>
      <c r="P242" s="69">
        <f>O242*H242</f>
        <v>0.1215</v>
      </c>
      <c r="Q242" s="69">
        <v>0</v>
      </c>
      <c r="R242" s="69">
        <f>Q242*H242</f>
        <v>0</v>
      </c>
      <c r="S242" s="69">
        <v>0</v>
      </c>
      <c r="T242" s="70">
        <f>S242*H242</f>
        <v>0</v>
      </c>
      <c r="AR242" s="9" t="s">
        <v>137</v>
      </c>
      <c r="AT242" s="9" t="s">
        <v>60</v>
      </c>
      <c r="AU242" s="9" t="s">
        <v>66</v>
      </c>
      <c r="AY242" s="9" t="s">
        <v>58</v>
      </c>
      <c r="BE242" s="71">
        <f>IF(N242="základní",J242,0)</f>
        <v>0</v>
      </c>
      <c r="BF242" s="71">
        <f>IF(N242="snížená",J242,0)</f>
        <v>0</v>
      </c>
      <c r="BG242" s="71">
        <f>IF(N242="zákl. přenesená",J242,0)</f>
        <v>0</v>
      </c>
      <c r="BH242" s="71">
        <f>IF(N242="sníž. přenesená",J242,0)</f>
        <v>0</v>
      </c>
      <c r="BI242" s="71">
        <f>IF(N242="nulová",J242,0)</f>
        <v>0</v>
      </c>
      <c r="BJ242" s="9" t="s">
        <v>66</v>
      </c>
      <c r="BK242" s="71">
        <f>ROUND(I242*H242,2)</f>
        <v>0</v>
      </c>
      <c r="BL242" s="9" t="s">
        <v>137</v>
      </c>
      <c r="BM242" s="9" t="s">
        <v>493</v>
      </c>
    </row>
    <row r="243" spans="2:51" s="6" customFormat="1" ht="13.5">
      <c r="B243" s="72"/>
      <c r="C243" s="73"/>
      <c r="D243" s="74" t="s">
        <v>68</v>
      </c>
      <c r="E243" s="75" t="s">
        <v>4</v>
      </c>
      <c r="F243" s="76" t="s">
        <v>494</v>
      </c>
      <c r="G243" s="73"/>
      <c r="H243" s="77">
        <v>2.25</v>
      </c>
      <c r="I243" s="224"/>
      <c r="J243" s="224"/>
      <c r="K243" s="73"/>
      <c r="L243" s="78"/>
      <c r="M243" s="79"/>
      <c r="N243" s="80"/>
      <c r="O243" s="80"/>
      <c r="P243" s="80"/>
      <c r="Q243" s="80"/>
      <c r="R243" s="80"/>
      <c r="S243" s="80"/>
      <c r="T243" s="81"/>
      <c r="AT243" s="82" t="s">
        <v>68</v>
      </c>
      <c r="AU243" s="82" t="s">
        <v>66</v>
      </c>
      <c r="AV243" s="6" t="s">
        <v>66</v>
      </c>
      <c r="AW243" s="6" t="s">
        <v>5</v>
      </c>
      <c r="AX243" s="6" t="s">
        <v>12</v>
      </c>
      <c r="AY243" s="82" t="s">
        <v>58</v>
      </c>
    </row>
    <row r="244" spans="2:65" s="1" customFormat="1" ht="22.5" customHeight="1">
      <c r="B244" s="11"/>
      <c r="C244" s="97" t="s">
        <v>495</v>
      </c>
      <c r="D244" s="97" t="s">
        <v>178</v>
      </c>
      <c r="E244" s="98" t="s">
        <v>485</v>
      </c>
      <c r="F244" s="99" t="s">
        <v>486</v>
      </c>
      <c r="G244" s="100" t="s">
        <v>114</v>
      </c>
      <c r="H244" s="101">
        <v>0.001</v>
      </c>
      <c r="I244" s="226"/>
      <c r="J244" s="226">
        <f>ROUND(I244*H244,2)</f>
        <v>0</v>
      </c>
      <c r="K244" s="99" t="s">
        <v>64</v>
      </c>
      <c r="L244" s="102"/>
      <c r="M244" s="103" t="s">
        <v>4</v>
      </c>
      <c r="N244" s="104" t="s">
        <v>7</v>
      </c>
      <c r="O244" s="69">
        <v>0</v>
      </c>
      <c r="P244" s="69">
        <f>O244*H244</f>
        <v>0</v>
      </c>
      <c r="Q244" s="69">
        <v>1</v>
      </c>
      <c r="R244" s="69">
        <f>Q244*H244</f>
        <v>0.001</v>
      </c>
      <c r="S244" s="69">
        <v>0</v>
      </c>
      <c r="T244" s="70">
        <f>S244*H244</f>
        <v>0</v>
      </c>
      <c r="AR244" s="9" t="s">
        <v>230</v>
      </c>
      <c r="AT244" s="9" t="s">
        <v>178</v>
      </c>
      <c r="AU244" s="9" t="s">
        <v>66</v>
      </c>
      <c r="AY244" s="9" t="s">
        <v>58</v>
      </c>
      <c r="BE244" s="71">
        <f>IF(N244="základní",J244,0)</f>
        <v>0</v>
      </c>
      <c r="BF244" s="71">
        <f>IF(N244="snížená",J244,0)</f>
        <v>0</v>
      </c>
      <c r="BG244" s="71">
        <f>IF(N244="zákl. přenesená",J244,0)</f>
        <v>0</v>
      </c>
      <c r="BH244" s="71">
        <f>IF(N244="sníž. přenesená",J244,0)</f>
        <v>0</v>
      </c>
      <c r="BI244" s="71">
        <f>IF(N244="nulová",J244,0)</f>
        <v>0</v>
      </c>
      <c r="BJ244" s="9" t="s">
        <v>66</v>
      </c>
      <c r="BK244" s="71">
        <f>ROUND(I244*H244,2)</f>
        <v>0</v>
      </c>
      <c r="BL244" s="9" t="s">
        <v>137</v>
      </c>
      <c r="BM244" s="9" t="s">
        <v>496</v>
      </c>
    </row>
    <row r="245" spans="2:47" s="1" customFormat="1" ht="27">
      <c r="B245" s="11"/>
      <c r="C245" s="121"/>
      <c r="D245" s="83" t="s">
        <v>182</v>
      </c>
      <c r="E245" s="121"/>
      <c r="F245" s="105" t="s">
        <v>488</v>
      </c>
      <c r="G245" s="121"/>
      <c r="H245" s="121"/>
      <c r="I245" s="227"/>
      <c r="J245" s="227"/>
      <c r="K245" s="121"/>
      <c r="L245" s="16"/>
      <c r="M245" s="106"/>
      <c r="N245" s="122"/>
      <c r="O245" s="122"/>
      <c r="P245" s="122"/>
      <c r="Q245" s="122"/>
      <c r="R245" s="122"/>
      <c r="S245" s="122"/>
      <c r="T245" s="17"/>
      <c r="AT245" s="9" t="s">
        <v>182</v>
      </c>
      <c r="AU245" s="9" t="s">
        <v>66</v>
      </c>
    </row>
    <row r="246" spans="2:51" s="6" customFormat="1" ht="13.5">
      <c r="B246" s="72"/>
      <c r="C246" s="73"/>
      <c r="D246" s="74" t="s">
        <v>68</v>
      </c>
      <c r="E246" s="73"/>
      <c r="F246" s="76" t="s">
        <v>497</v>
      </c>
      <c r="G246" s="73"/>
      <c r="H246" s="77">
        <v>0.001</v>
      </c>
      <c r="I246" s="224"/>
      <c r="J246" s="224"/>
      <c r="K246" s="73"/>
      <c r="L246" s="78"/>
      <c r="M246" s="79"/>
      <c r="N246" s="80"/>
      <c r="O246" s="80"/>
      <c r="P246" s="80"/>
      <c r="Q246" s="80"/>
      <c r="R246" s="80"/>
      <c r="S246" s="80"/>
      <c r="T246" s="81"/>
      <c r="AT246" s="82" t="s">
        <v>68</v>
      </c>
      <c r="AU246" s="82" t="s">
        <v>66</v>
      </c>
      <c r="AV246" s="6" t="s">
        <v>66</v>
      </c>
      <c r="AW246" s="6" t="s">
        <v>0</v>
      </c>
      <c r="AX246" s="6" t="s">
        <v>12</v>
      </c>
      <c r="AY246" s="82" t="s">
        <v>58</v>
      </c>
    </row>
    <row r="247" spans="2:65" s="1" customFormat="1" ht="22.5" customHeight="1">
      <c r="B247" s="11"/>
      <c r="C247" s="62" t="s">
        <v>498</v>
      </c>
      <c r="D247" s="62" t="s">
        <v>60</v>
      </c>
      <c r="E247" s="63" t="s">
        <v>499</v>
      </c>
      <c r="F247" s="64" t="s">
        <v>500</v>
      </c>
      <c r="G247" s="65" t="s">
        <v>120</v>
      </c>
      <c r="H247" s="66">
        <v>46.8</v>
      </c>
      <c r="I247" s="223"/>
      <c r="J247" s="223">
        <f>ROUND(I247*H247,2)</f>
        <v>0</v>
      </c>
      <c r="K247" s="64" t="s">
        <v>64</v>
      </c>
      <c r="L247" s="16"/>
      <c r="M247" s="67" t="s">
        <v>4</v>
      </c>
      <c r="N247" s="68" t="s">
        <v>7</v>
      </c>
      <c r="O247" s="69">
        <v>0.222</v>
      </c>
      <c r="P247" s="69">
        <f>O247*H247</f>
        <v>10.3896</v>
      </c>
      <c r="Q247" s="69">
        <v>0.0004</v>
      </c>
      <c r="R247" s="69">
        <f>Q247*H247</f>
        <v>0.01872</v>
      </c>
      <c r="S247" s="69">
        <v>0</v>
      </c>
      <c r="T247" s="70">
        <f>S247*H247</f>
        <v>0</v>
      </c>
      <c r="AR247" s="9" t="s">
        <v>137</v>
      </c>
      <c r="AT247" s="9" t="s">
        <v>60</v>
      </c>
      <c r="AU247" s="9" t="s">
        <v>66</v>
      </c>
      <c r="AY247" s="9" t="s">
        <v>58</v>
      </c>
      <c r="BE247" s="71">
        <f>IF(N247="základní",J247,0)</f>
        <v>0</v>
      </c>
      <c r="BF247" s="71">
        <f>IF(N247="snížená",J247,0)</f>
        <v>0</v>
      </c>
      <c r="BG247" s="71">
        <f>IF(N247="zákl. přenesená",J247,0)</f>
        <v>0</v>
      </c>
      <c r="BH247" s="71">
        <f>IF(N247="sníž. přenesená",J247,0)</f>
        <v>0</v>
      </c>
      <c r="BI247" s="71">
        <f>IF(N247="nulová",J247,0)</f>
        <v>0</v>
      </c>
      <c r="BJ247" s="9" t="s">
        <v>66</v>
      </c>
      <c r="BK247" s="71">
        <f>ROUND(I247*H247,2)</f>
        <v>0</v>
      </c>
      <c r="BL247" s="9" t="s">
        <v>137</v>
      </c>
      <c r="BM247" s="9" t="s">
        <v>501</v>
      </c>
    </row>
    <row r="248" spans="2:51" s="6" customFormat="1" ht="13.5">
      <c r="B248" s="72"/>
      <c r="C248" s="73"/>
      <c r="D248" s="74" t="s">
        <v>68</v>
      </c>
      <c r="E248" s="75" t="s">
        <v>4</v>
      </c>
      <c r="F248" s="76" t="s">
        <v>502</v>
      </c>
      <c r="G248" s="73"/>
      <c r="H248" s="77">
        <v>46.8</v>
      </c>
      <c r="I248" s="224"/>
      <c r="J248" s="224"/>
      <c r="K248" s="73"/>
      <c r="L248" s="78"/>
      <c r="M248" s="79"/>
      <c r="N248" s="80"/>
      <c r="O248" s="80"/>
      <c r="P248" s="80"/>
      <c r="Q248" s="80"/>
      <c r="R248" s="80"/>
      <c r="S248" s="80"/>
      <c r="T248" s="81"/>
      <c r="AT248" s="82" t="s">
        <v>68</v>
      </c>
      <c r="AU248" s="82" t="s">
        <v>66</v>
      </c>
      <c r="AV248" s="6" t="s">
        <v>66</v>
      </c>
      <c r="AW248" s="6" t="s">
        <v>5</v>
      </c>
      <c r="AX248" s="6" t="s">
        <v>12</v>
      </c>
      <c r="AY248" s="82" t="s">
        <v>58</v>
      </c>
    </row>
    <row r="249" spans="2:65" s="1" customFormat="1" ht="22.5" customHeight="1">
      <c r="B249" s="11"/>
      <c r="C249" s="97" t="s">
        <v>503</v>
      </c>
      <c r="D249" s="97" t="s">
        <v>178</v>
      </c>
      <c r="E249" s="98" t="s">
        <v>504</v>
      </c>
      <c r="F249" s="99" t="s">
        <v>505</v>
      </c>
      <c r="G249" s="100" t="s">
        <v>120</v>
      </c>
      <c r="H249" s="101">
        <v>53.82</v>
      </c>
      <c r="I249" s="226"/>
      <c r="J249" s="226">
        <f>ROUND(I249*H249,2)</f>
        <v>0</v>
      </c>
      <c r="K249" s="99" t="s">
        <v>64</v>
      </c>
      <c r="L249" s="102"/>
      <c r="M249" s="103" t="s">
        <v>4</v>
      </c>
      <c r="N249" s="104" t="s">
        <v>7</v>
      </c>
      <c r="O249" s="69">
        <v>0</v>
      </c>
      <c r="P249" s="69">
        <f>O249*H249</f>
        <v>0</v>
      </c>
      <c r="Q249" s="69">
        <v>0.0045</v>
      </c>
      <c r="R249" s="69">
        <f>Q249*H249</f>
        <v>0.24219</v>
      </c>
      <c r="S249" s="69">
        <v>0</v>
      </c>
      <c r="T249" s="70">
        <f>S249*H249</f>
        <v>0</v>
      </c>
      <c r="AR249" s="9" t="s">
        <v>230</v>
      </c>
      <c r="AT249" s="9" t="s">
        <v>178</v>
      </c>
      <c r="AU249" s="9" t="s">
        <v>66</v>
      </c>
      <c r="AY249" s="9" t="s">
        <v>58</v>
      </c>
      <c r="BE249" s="71">
        <f>IF(N249="základní",J249,0)</f>
        <v>0</v>
      </c>
      <c r="BF249" s="71">
        <f>IF(N249="snížená",J249,0)</f>
        <v>0</v>
      </c>
      <c r="BG249" s="71">
        <f>IF(N249="zákl. přenesená",J249,0)</f>
        <v>0</v>
      </c>
      <c r="BH249" s="71">
        <f>IF(N249="sníž. přenesená",J249,0)</f>
        <v>0</v>
      </c>
      <c r="BI249" s="71">
        <f>IF(N249="nulová",J249,0)</f>
        <v>0</v>
      </c>
      <c r="BJ249" s="9" t="s">
        <v>66</v>
      </c>
      <c r="BK249" s="71">
        <f>ROUND(I249*H249,2)</f>
        <v>0</v>
      </c>
      <c r="BL249" s="9" t="s">
        <v>137</v>
      </c>
      <c r="BM249" s="9" t="s">
        <v>506</v>
      </c>
    </row>
    <row r="250" spans="2:51" s="6" customFormat="1" ht="13.5">
      <c r="B250" s="72"/>
      <c r="C250" s="73"/>
      <c r="D250" s="74" t="s">
        <v>68</v>
      </c>
      <c r="E250" s="73"/>
      <c r="F250" s="76" t="s">
        <v>507</v>
      </c>
      <c r="G250" s="73"/>
      <c r="H250" s="77">
        <v>53.82</v>
      </c>
      <c r="I250" s="224"/>
      <c r="J250" s="224"/>
      <c r="K250" s="73"/>
      <c r="L250" s="78"/>
      <c r="M250" s="79"/>
      <c r="N250" s="80"/>
      <c r="O250" s="80"/>
      <c r="P250" s="80"/>
      <c r="Q250" s="80"/>
      <c r="R250" s="80"/>
      <c r="S250" s="80"/>
      <c r="T250" s="81"/>
      <c r="AT250" s="82" t="s">
        <v>68</v>
      </c>
      <c r="AU250" s="82" t="s">
        <v>66</v>
      </c>
      <c r="AV250" s="6" t="s">
        <v>66</v>
      </c>
      <c r="AW250" s="6" t="s">
        <v>0</v>
      </c>
      <c r="AX250" s="6" t="s">
        <v>12</v>
      </c>
      <c r="AY250" s="82" t="s">
        <v>58</v>
      </c>
    </row>
    <row r="251" spans="2:65" s="1" customFormat="1" ht="22.5" customHeight="1">
      <c r="B251" s="11"/>
      <c r="C251" s="62" t="s">
        <v>508</v>
      </c>
      <c r="D251" s="62" t="s">
        <v>60</v>
      </c>
      <c r="E251" s="63" t="s">
        <v>509</v>
      </c>
      <c r="F251" s="64" t="s">
        <v>510</v>
      </c>
      <c r="G251" s="65" t="s">
        <v>120</v>
      </c>
      <c r="H251" s="66">
        <v>2.25</v>
      </c>
      <c r="I251" s="223"/>
      <c r="J251" s="223">
        <f>ROUND(I251*H251,2)</f>
        <v>0</v>
      </c>
      <c r="K251" s="64" t="s">
        <v>64</v>
      </c>
      <c r="L251" s="16"/>
      <c r="M251" s="67" t="s">
        <v>4</v>
      </c>
      <c r="N251" s="68" t="s">
        <v>7</v>
      </c>
      <c r="O251" s="69">
        <v>0.26</v>
      </c>
      <c r="P251" s="69">
        <f>O251*H251</f>
        <v>0.585</v>
      </c>
      <c r="Q251" s="69">
        <v>0.0004</v>
      </c>
      <c r="R251" s="69">
        <f>Q251*H251</f>
        <v>0.0009000000000000001</v>
      </c>
      <c r="S251" s="69">
        <v>0</v>
      </c>
      <c r="T251" s="70">
        <f>S251*H251</f>
        <v>0</v>
      </c>
      <c r="AR251" s="9" t="s">
        <v>137</v>
      </c>
      <c r="AT251" s="9" t="s">
        <v>60</v>
      </c>
      <c r="AU251" s="9" t="s">
        <v>66</v>
      </c>
      <c r="AY251" s="9" t="s">
        <v>58</v>
      </c>
      <c r="BE251" s="71">
        <f>IF(N251="základní",J251,0)</f>
        <v>0</v>
      </c>
      <c r="BF251" s="71">
        <f>IF(N251="snížená",J251,0)</f>
        <v>0</v>
      </c>
      <c r="BG251" s="71">
        <f>IF(N251="zákl. přenesená",J251,0)</f>
        <v>0</v>
      </c>
      <c r="BH251" s="71">
        <f>IF(N251="sníž. přenesená",J251,0)</f>
        <v>0</v>
      </c>
      <c r="BI251" s="71">
        <f>IF(N251="nulová",J251,0)</f>
        <v>0</v>
      </c>
      <c r="BJ251" s="9" t="s">
        <v>66</v>
      </c>
      <c r="BK251" s="71">
        <f>ROUND(I251*H251,2)</f>
        <v>0</v>
      </c>
      <c r="BL251" s="9" t="s">
        <v>137</v>
      </c>
      <c r="BM251" s="9" t="s">
        <v>511</v>
      </c>
    </row>
    <row r="252" spans="2:51" s="6" customFormat="1" ht="13.5">
      <c r="B252" s="72"/>
      <c r="C252" s="73"/>
      <c r="D252" s="74" t="s">
        <v>68</v>
      </c>
      <c r="E252" s="75" t="s">
        <v>4</v>
      </c>
      <c r="F252" s="76" t="s">
        <v>512</v>
      </c>
      <c r="G252" s="73"/>
      <c r="H252" s="77">
        <v>2.25</v>
      </c>
      <c r="I252" s="224"/>
      <c r="J252" s="224"/>
      <c r="K252" s="73"/>
      <c r="L252" s="78"/>
      <c r="M252" s="79"/>
      <c r="N252" s="80"/>
      <c r="O252" s="80"/>
      <c r="P252" s="80"/>
      <c r="Q252" s="80"/>
      <c r="R252" s="80"/>
      <c r="S252" s="80"/>
      <c r="T252" s="81"/>
      <c r="AT252" s="82" t="s">
        <v>68</v>
      </c>
      <c r="AU252" s="82" t="s">
        <v>66</v>
      </c>
      <c r="AV252" s="6" t="s">
        <v>66</v>
      </c>
      <c r="AW252" s="6" t="s">
        <v>5</v>
      </c>
      <c r="AX252" s="6" t="s">
        <v>12</v>
      </c>
      <c r="AY252" s="82" t="s">
        <v>58</v>
      </c>
    </row>
    <row r="253" spans="2:65" s="1" customFormat="1" ht="22.5" customHeight="1">
      <c r="B253" s="11"/>
      <c r="C253" s="97" t="s">
        <v>513</v>
      </c>
      <c r="D253" s="97" t="s">
        <v>178</v>
      </c>
      <c r="E253" s="98" t="s">
        <v>504</v>
      </c>
      <c r="F253" s="99" t="s">
        <v>505</v>
      </c>
      <c r="G253" s="100" t="s">
        <v>120</v>
      </c>
      <c r="H253" s="101">
        <v>2.7</v>
      </c>
      <c r="I253" s="226"/>
      <c r="J253" s="226">
        <f>ROUND(I253*H253,2)</f>
        <v>0</v>
      </c>
      <c r="K253" s="99" t="s">
        <v>64</v>
      </c>
      <c r="L253" s="102"/>
      <c r="M253" s="103" t="s">
        <v>4</v>
      </c>
      <c r="N253" s="104" t="s">
        <v>7</v>
      </c>
      <c r="O253" s="69">
        <v>0</v>
      </c>
      <c r="P253" s="69">
        <f>O253*H253</f>
        <v>0</v>
      </c>
      <c r="Q253" s="69">
        <v>0.0045</v>
      </c>
      <c r="R253" s="69">
        <f>Q253*H253</f>
        <v>0.01215</v>
      </c>
      <c r="S253" s="69">
        <v>0</v>
      </c>
      <c r="T253" s="70">
        <f>S253*H253</f>
        <v>0</v>
      </c>
      <c r="AR253" s="9" t="s">
        <v>230</v>
      </c>
      <c r="AT253" s="9" t="s">
        <v>178</v>
      </c>
      <c r="AU253" s="9" t="s">
        <v>66</v>
      </c>
      <c r="AY253" s="9" t="s">
        <v>58</v>
      </c>
      <c r="BE253" s="71">
        <f>IF(N253="základní",J253,0)</f>
        <v>0</v>
      </c>
      <c r="BF253" s="71">
        <f>IF(N253="snížená",J253,0)</f>
        <v>0</v>
      </c>
      <c r="BG253" s="71">
        <f>IF(N253="zákl. přenesená",J253,0)</f>
        <v>0</v>
      </c>
      <c r="BH253" s="71">
        <f>IF(N253="sníž. přenesená",J253,0)</f>
        <v>0</v>
      </c>
      <c r="BI253" s="71">
        <f>IF(N253="nulová",J253,0)</f>
        <v>0</v>
      </c>
      <c r="BJ253" s="9" t="s">
        <v>66</v>
      </c>
      <c r="BK253" s="71">
        <f>ROUND(I253*H253,2)</f>
        <v>0</v>
      </c>
      <c r="BL253" s="9" t="s">
        <v>137</v>
      </c>
      <c r="BM253" s="9" t="s">
        <v>514</v>
      </c>
    </row>
    <row r="254" spans="2:51" s="6" customFormat="1" ht="13.5">
      <c r="B254" s="72"/>
      <c r="C254" s="73"/>
      <c r="D254" s="74" t="s">
        <v>68</v>
      </c>
      <c r="E254" s="73"/>
      <c r="F254" s="76" t="s">
        <v>515</v>
      </c>
      <c r="G254" s="73"/>
      <c r="H254" s="77">
        <v>2.7</v>
      </c>
      <c r="I254" s="224"/>
      <c r="J254" s="224"/>
      <c r="K254" s="73"/>
      <c r="L254" s="78"/>
      <c r="M254" s="79"/>
      <c r="N254" s="80"/>
      <c r="O254" s="80"/>
      <c r="P254" s="80"/>
      <c r="Q254" s="80"/>
      <c r="R254" s="80"/>
      <c r="S254" s="80"/>
      <c r="T254" s="81"/>
      <c r="AT254" s="82" t="s">
        <v>68</v>
      </c>
      <c r="AU254" s="82" t="s">
        <v>66</v>
      </c>
      <c r="AV254" s="6" t="s">
        <v>66</v>
      </c>
      <c r="AW254" s="6" t="s">
        <v>0</v>
      </c>
      <c r="AX254" s="6" t="s">
        <v>12</v>
      </c>
      <c r="AY254" s="82" t="s">
        <v>58</v>
      </c>
    </row>
    <row r="255" spans="2:65" s="1" customFormat="1" ht="31.5" customHeight="1">
      <c r="B255" s="11"/>
      <c r="C255" s="62" t="s">
        <v>516</v>
      </c>
      <c r="D255" s="62" t="s">
        <v>60</v>
      </c>
      <c r="E255" s="63" t="s">
        <v>517</v>
      </c>
      <c r="F255" s="64" t="s">
        <v>518</v>
      </c>
      <c r="G255" s="65" t="s">
        <v>120</v>
      </c>
      <c r="H255" s="66">
        <v>3.705</v>
      </c>
      <c r="I255" s="223"/>
      <c r="J255" s="223">
        <f>ROUND(I255*H255,2)</f>
        <v>0</v>
      </c>
      <c r="K255" s="64" t="s">
        <v>64</v>
      </c>
      <c r="L255" s="16"/>
      <c r="M255" s="67" t="s">
        <v>4</v>
      </c>
      <c r="N255" s="68" t="s">
        <v>7</v>
      </c>
      <c r="O255" s="69">
        <v>0.22</v>
      </c>
      <c r="P255" s="69">
        <f>O255*H255</f>
        <v>0.8151</v>
      </c>
      <c r="Q255" s="69">
        <v>0.0045</v>
      </c>
      <c r="R255" s="69">
        <f>Q255*H255</f>
        <v>0.0166725</v>
      </c>
      <c r="S255" s="69">
        <v>0</v>
      </c>
      <c r="T255" s="70">
        <f>S255*H255</f>
        <v>0</v>
      </c>
      <c r="AR255" s="9" t="s">
        <v>137</v>
      </c>
      <c r="AT255" s="9" t="s">
        <v>60</v>
      </c>
      <c r="AU255" s="9" t="s">
        <v>66</v>
      </c>
      <c r="AY255" s="9" t="s">
        <v>58</v>
      </c>
      <c r="BE255" s="71">
        <f>IF(N255="základní",J255,0)</f>
        <v>0</v>
      </c>
      <c r="BF255" s="71">
        <f>IF(N255="snížená",J255,0)</f>
        <v>0</v>
      </c>
      <c r="BG255" s="71">
        <f>IF(N255="zákl. přenesená",J255,0)</f>
        <v>0</v>
      </c>
      <c r="BH255" s="71">
        <f>IF(N255="sníž. přenesená",J255,0)</f>
        <v>0</v>
      </c>
      <c r="BI255" s="71">
        <f>IF(N255="nulová",J255,0)</f>
        <v>0</v>
      </c>
      <c r="BJ255" s="9" t="s">
        <v>66</v>
      </c>
      <c r="BK255" s="71">
        <f>ROUND(I255*H255,2)</f>
        <v>0</v>
      </c>
      <c r="BL255" s="9" t="s">
        <v>137</v>
      </c>
      <c r="BM255" s="9" t="s">
        <v>519</v>
      </c>
    </row>
    <row r="256" spans="2:51" s="6" customFormat="1" ht="13.5">
      <c r="B256" s="72"/>
      <c r="C256" s="73"/>
      <c r="D256" s="74" t="s">
        <v>68</v>
      </c>
      <c r="E256" s="75" t="s">
        <v>4</v>
      </c>
      <c r="F256" s="76" t="s">
        <v>520</v>
      </c>
      <c r="G256" s="73"/>
      <c r="H256" s="77">
        <v>3.705</v>
      </c>
      <c r="I256" s="224"/>
      <c r="J256" s="224"/>
      <c r="K256" s="73"/>
      <c r="L256" s="78"/>
      <c r="M256" s="79"/>
      <c r="N256" s="80"/>
      <c r="O256" s="80"/>
      <c r="P256" s="80"/>
      <c r="Q256" s="80"/>
      <c r="R256" s="80"/>
      <c r="S256" s="80"/>
      <c r="T256" s="81"/>
      <c r="AT256" s="82" t="s">
        <v>68</v>
      </c>
      <c r="AU256" s="82" t="s">
        <v>66</v>
      </c>
      <c r="AV256" s="6" t="s">
        <v>66</v>
      </c>
      <c r="AW256" s="6" t="s">
        <v>5</v>
      </c>
      <c r="AX256" s="6" t="s">
        <v>12</v>
      </c>
      <c r="AY256" s="82" t="s">
        <v>58</v>
      </c>
    </row>
    <row r="257" spans="2:65" s="1" customFormat="1" ht="31.5" customHeight="1">
      <c r="B257" s="11"/>
      <c r="C257" s="62" t="s">
        <v>521</v>
      </c>
      <c r="D257" s="62" t="s">
        <v>60</v>
      </c>
      <c r="E257" s="63" t="s">
        <v>522</v>
      </c>
      <c r="F257" s="64" t="s">
        <v>523</v>
      </c>
      <c r="G257" s="65" t="s">
        <v>524</v>
      </c>
      <c r="H257" s="66">
        <v>141.235</v>
      </c>
      <c r="I257" s="223"/>
      <c r="J257" s="223">
        <f>ROUND(I257*H257,2)</f>
        <v>0</v>
      </c>
      <c r="K257" s="64" t="s">
        <v>64</v>
      </c>
      <c r="L257" s="16"/>
      <c r="M257" s="67" t="s">
        <v>4</v>
      </c>
      <c r="N257" s="68" t="s">
        <v>7</v>
      </c>
      <c r="O257" s="69">
        <v>0</v>
      </c>
      <c r="P257" s="69">
        <f>O257*H257</f>
        <v>0</v>
      </c>
      <c r="Q257" s="69">
        <v>0</v>
      </c>
      <c r="R257" s="69">
        <f>Q257*H257</f>
        <v>0</v>
      </c>
      <c r="S257" s="69">
        <v>0</v>
      </c>
      <c r="T257" s="70">
        <f>S257*H257</f>
        <v>0</v>
      </c>
      <c r="AR257" s="9" t="s">
        <v>137</v>
      </c>
      <c r="AT257" s="9" t="s">
        <v>60</v>
      </c>
      <c r="AU257" s="9" t="s">
        <v>66</v>
      </c>
      <c r="AY257" s="9" t="s">
        <v>58</v>
      </c>
      <c r="BE257" s="71">
        <f>IF(N257="základní",J257,0)</f>
        <v>0</v>
      </c>
      <c r="BF257" s="71">
        <f>IF(N257="snížená",J257,0)</f>
        <v>0</v>
      </c>
      <c r="BG257" s="71">
        <f>IF(N257="zákl. přenesená",J257,0)</f>
        <v>0</v>
      </c>
      <c r="BH257" s="71">
        <f>IF(N257="sníž. přenesená",J257,0)</f>
        <v>0</v>
      </c>
      <c r="BI257" s="71">
        <f>IF(N257="nulová",J257,0)</f>
        <v>0</v>
      </c>
      <c r="BJ257" s="9" t="s">
        <v>66</v>
      </c>
      <c r="BK257" s="71">
        <f>ROUND(I257*H257,2)</f>
        <v>0</v>
      </c>
      <c r="BL257" s="9" t="s">
        <v>137</v>
      </c>
      <c r="BM257" s="9" t="s">
        <v>525</v>
      </c>
    </row>
    <row r="258" spans="2:63" s="5" customFormat="1" ht="29.85" customHeight="1">
      <c r="B258" s="48"/>
      <c r="C258" s="49"/>
      <c r="D258" s="60" t="s">
        <v>10</v>
      </c>
      <c r="E258" s="61" t="s">
        <v>526</v>
      </c>
      <c r="F258" s="61" t="s">
        <v>527</v>
      </c>
      <c r="G258" s="49"/>
      <c r="H258" s="49"/>
      <c r="I258" s="220"/>
      <c r="J258" s="222">
        <f>BK258</f>
        <v>0</v>
      </c>
      <c r="K258" s="49"/>
      <c r="L258" s="52"/>
      <c r="M258" s="53"/>
      <c r="N258" s="54"/>
      <c r="O258" s="54"/>
      <c r="P258" s="55">
        <f>SUM(P259:P264)</f>
        <v>2.4539999999999997</v>
      </c>
      <c r="Q258" s="54"/>
      <c r="R258" s="55">
        <f>SUM(R259:R264)</f>
        <v>0.031288500000000004</v>
      </c>
      <c r="S258" s="54"/>
      <c r="T258" s="56">
        <f>SUM(T259:T264)</f>
        <v>0</v>
      </c>
      <c r="AR258" s="57" t="s">
        <v>66</v>
      </c>
      <c r="AT258" s="58" t="s">
        <v>10</v>
      </c>
      <c r="AU258" s="58" t="s">
        <v>12</v>
      </c>
      <c r="AY258" s="57" t="s">
        <v>58</v>
      </c>
      <c r="BK258" s="59">
        <f>SUM(BK259:BK264)</f>
        <v>0</v>
      </c>
    </row>
    <row r="259" spans="2:65" s="1" customFormat="1" ht="31.5" customHeight="1">
      <c r="B259" s="11"/>
      <c r="C259" s="62" t="s">
        <v>528</v>
      </c>
      <c r="D259" s="62" t="s">
        <v>60</v>
      </c>
      <c r="E259" s="63" t="s">
        <v>529</v>
      </c>
      <c r="F259" s="64" t="s">
        <v>530</v>
      </c>
      <c r="G259" s="65" t="s">
        <v>120</v>
      </c>
      <c r="H259" s="66">
        <v>40.9</v>
      </c>
      <c r="I259" s="223"/>
      <c r="J259" s="223">
        <f>ROUND(I259*H259,2)</f>
        <v>0</v>
      </c>
      <c r="K259" s="64" t="s">
        <v>64</v>
      </c>
      <c r="L259" s="16"/>
      <c r="M259" s="67" t="s">
        <v>4</v>
      </c>
      <c r="N259" s="68" t="s">
        <v>7</v>
      </c>
      <c r="O259" s="69">
        <v>0.06</v>
      </c>
      <c r="P259" s="69">
        <f>O259*H259</f>
        <v>2.4539999999999997</v>
      </c>
      <c r="Q259" s="69">
        <v>0</v>
      </c>
      <c r="R259" s="69">
        <f>Q259*H259</f>
        <v>0</v>
      </c>
      <c r="S259" s="69">
        <v>0</v>
      </c>
      <c r="T259" s="70">
        <f>S259*H259</f>
        <v>0</v>
      </c>
      <c r="AR259" s="9" t="s">
        <v>137</v>
      </c>
      <c r="AT259" s="9" t="s">
        <v>60</v>
      </c>
      <c r="AU259" s="9" t="s">
        <v>66</v>
      </c>
      <c r="AY259" s="9" t="s">
        <v>58</v>
      </c>
      <c r="BE259" s="71">
        <f>IF(N259="základní",J259,0)</f>
        <v>0</v>
      </c>
      <c r="BF259" s="71">
        <f>IF(N259="snížená",J259,0)</f>
        <v>0</v>
      </c>
      <c r="BG259" s="71">
        <f>IF(N259="zákl. přenesená",J259,0)</f>
        <v>0</v>
      </c>
      <c r="BH259" s="71">
        <f>IF(N259="sníž. přenesená",J259,0)</f>
        <v>0</v>
      </c>
      <c r="BI259" s="71">
        <f>IF(N259="nulová",J259,0)</f>
        <v>0</v>
      </c>
      <c r="BJ259" s="9" t="s">
        <v>66</v>
      </c>
      <c r="BK259" s="71">
        <f>ROUND(I259*H259,2)</f>
        <v>0</v>
      </c>
      <c r="BL259" s="9" t="s">
        <v>137</v>
      </c>
      <c r="BM259" s="9" t="s">
        <v>531</v>
      </c>
    </row>
    <row r="260" spans="2:51" s="6" customFormat="1" ht="13.5">
      <c r="B260" s="72"/>
      <c r="C260" s="73"/>
      <c r="D260" s="74" t="s">
        <v>68</v>
      </c>
      <c r="E260" s="75" t="s">
        <v>4</v>
      </c>
      <c r="F260" s="76" t="s">
        <v>345</v>
      </c>
      <c r="G260" s="73"/>
      <c r="H260" s="77">
        <v>40.9</v>
      </c>
      <c r="I260" s="224"/>
      <c r="J260" s="224"/>
      <c r="K260" s="73"/>
      <c r="L260" s="78"/>
      <c r="M260" s="79"/>
      <c r="N260" s="80"/>
      <c r="O260" s="80"/>
      <c r="P260" s="80"/>
      <c r="Q260" s="80"/>
      <c r="R260" s="80"/>
      <c r="S260" s="80"/>
      <c r="T260" s="81"/>
      <c r="AT260" s="82" t="s">
        <v>68</v>
      </c>
      <c r="AU260" s="82" t="s">
        <v>66</v>
      </c>
      <c r="AV260" s="6" t="s">
        <v>66</v>
      </c>
      <c r="AW260" s="6" t="s">
        <v>5</v>
      </c>
      <c r="AX260" s="6" t="s">
        <v>12</v>
      </c>
      <c r="AY260" s="82" t="s">
        <v>58</v>
      </c>
    </row>
    <row r="261" spans="2:65" s="1" customFormat="1" ht="31.5" customHeight="1">
      <c r="B261" s="11"/>
      <c r="C261" s="97" t="s">
        <v>532</v>
      </c>
      <c r="D261" s="97" t="s">
        <v>178</v>
      </c>
      <c r="E261" s="98" t="s">
        <v>533</v>
      </c>
      <c r="F261" s="99" t="s">
        <v>534</v>
      </c>
      <c r="G261" s="100" t="s">
        <v>120</v>
      </c>
      <c r="H261" s="101">
        <v>41.718</v>
      </c>
      <c r="I261" s="226"/>
      <c r="J261" s="226">
        <f>ROUND(I261*H261,2)</f>
        <v>0</v>
      </c>
      <c r="K261" s="99" t="s">
        <v>64</v>
      </c>
      <c r="L261" s="102"/>
      <c r="M261" s="103" t="s">
        <v>4</v>
      </c>
      <c r="N261" s="104" t="s">
        <v>7</v>
      </c>
      <c r="O261" s="69">
        <v>0</v>
      </c>
      <c r="P261" s="69">
        <f>O261*H261</f>
        <v>0</v>
      </c>
      <c r="Q261" s="69">
        <v>0.00075</v>
      </c>
      <c r="R261" s="69">
        <f>Q261*H261</f>
        <v>0.031288500000000004</v>
      </c>
      <c r="S261" s="69">
        <v>0</v>
      </c>
      <c r="T261" s="70">
        <f>S261*H261</f>
        <v>0</v>
      </c>
      <c r="AR261" s="9" t="s">
        <v>230</v>
      </c>
      <c r="AT261" s="9" t="s">
        <v>178</v>
      </c>
      <c r="AU261" s="9" t="s">
        <v>66</v>
      </c>
      <c r="AY261" s="9" t="s">
        <v>58</v>
      </c>
      <c r="BE261" s="71">
        <f>IF(N261="základní",J261,0)</f>
        <v>0</v>
      </c>
      <c r="BF261" s="71">
        <f>IF(N261="snížená",J261,0)</f>
        <v>0</v>
      </c>
      <c r="BG261" s="71">
        <f>IF(N261="zákl. přenesená",J261,0)</f>
        <v>0</v>
      </c>
      <c r="BH261" s="71">
        <f>IF(N261="sníž. přenesená",J261,0)</f>
        <v>0</v>
      </c>
      <c r="BI261" s="71">
        <f>IF(N261="nulová",J261,0)</f>
        <v>0</v>
      </c>
      <c r="BJ261" s="9" t="s">
        <v>66</v>
      </c>
      <c r="BK261" s="71">
        <f>ROUND(I261*H261,2)</f>
        <v>0</v>
      </c>
      <c r="BL261" s="9" t="s">
        <v>137</v>
      </c>
      <c r="BM261" s="9" t="s">
        <v>535</v>
      </c>
    </row>
    <row r="262" spans="2:47" s="1" customFormat="1" ht="27">
      <c r="B262" s="11"/>
      <c r="C262" s="121"/>
      <c r="D262" s="83" t="s">
        <v>182</v>
      </c>
      <c r="E262" s="121"/>
      <c r="F262" s="105" t="s">
        <v>536</v>
      </c>
      <c r="G262" s="121"/>
      <c r="H262" s="121"/>
      <c r="I262" s="227"/>
      <c r="J262" s="227"/>
      <c r="K262" s="121"/>
      <c r="L262" s="16"/>
      <c r="M262" s="106"/>
      <c r="N262" s="122"/>
      <c r="O262" s="122"/>
      <c r="P262" s="122"/>
      <c r="Q262" s="122"/>
      <c r="R262" s="122"/>
      <c r="S262" s="122"/>
      <c r="T262" s="17"/>
      <c r="AT262" s="9" t="s">
        <v>182</v>
      </c>
      <c r="AU262" s="9" t="s">
        <v>66</v>
      </c>
    </row>
    <row r="263" spans="2:51" s="6" customFormat="1" ht="13.5">
      <c r="B263" s="72"/>
      <c r="C263" s="73"/>
      <c r="D263" s="74" t="s">
        <v>68</v>
      </c>
      <c r="E263" s="73"/>
      <c r="F263" s="76" t="s">
        <v>537</v>
      </c>
      <c r="G263" s="73"/>
      <c r="H263" s="77">
        <v>41.718</v>
      </c>
      <c r="I263" s="224"/>
      <c r="J263" s="224"/>
      <c r="K263" s="73"/>
      <c r="L263" s="78"/>
      <c r="M263" s="79"/>
      <c r="N263" s="80"/>
      <c r="O263" s="80"/>
      <c r="P263" s="80"/>
      <c r="Q263" s="80"/>
      <c r="R263" s="80"/>
      <c r="S263" s="80"/>
      <c r="T263" s="81"/>
      <c r="AT263" s="82" t="s">
        <v>68</v>
      </c>
      <c r="AU263" s="82" t="s">
        <v>66</v>
      </c>
      <c r="AV263" s="6" t="s">
        <v>66</v>
      </c>
      <c r="AW263" s="6" t="s">
        <v>0</v>
      </c>
      <c r="AX263" s="6" t="s">
        <v>12</v>
      </c>
      <c r="AY263" s="82" t="s">
        <v>58</v>
      </c>
    </row>
    <row r="264" spans="2:65" s="1" customFormat="1" ht="31.5" customHeight="1">
      <c r="B264" s="11"/>
      <c r="C264" s="62" t="s">
        <v>538</v>
      </c>
      <c r="D264" s="62" t="s">
        <v>60</v>
      </c>
      <c r="E264" s="63" t="s">
        <v>539</v>
      </c>
      <c r="F264" s="64" t="s">
        <v>540</v>
      </c>
      <c r="G264" s="65" t="s">
        <v>524</v>
      </c>
      <c r="H264" s="66">
        <v>39.03</v>
      </c>
      <c r="I264" s="223"/>
      <c r="J264" s="223">
        <f>ROUND(I264*H264,2)</f>
        <v>0</v>
      </c>
      <c r="K264" s="64" t="s">
        <v>64</v>
      </c>
      <c r="L264" s="16"/>
      <c r="M264" s="67" t="s">
        <v>4</v>
      </c>
      <c r="N264" s="68" t="s">
        <v>7</v>
      </c>
      <c r="O264" s="69">
        <v>0</v>
      </c>
      <c r="P264" s="69">
        <f>O264*H264</f>
        <v>0</v>
      </c>
      <c r="Q264" s="69">
        <v>0</v>
      </c>
      <c r="R264" s="69">
        <f>Q264*H264</f>
        <v>0</v>
      </c>
      <c r="S264" s="69">
        <v>0</v>
      </c>
      <c r="T264" s="70">
        <f>S264*H264</f>
        <v>0</v>
      </c>
      <c r="AR264" s="9" t="s">
        <v>137</v>
      </c>
      <c r="AT264" s="9" t="s">
        <v>60</v>
      </c>
      <c r="AU264" s="9" t="s">
        <v>66</v>
      </c>
      <c r="AY264" s="9" t="s">
        <v>58</v>
      </c>
      <c r="BE264" s="71">
        <f>IF(N264="základní",J264,0)</f>
        <v>0</v>
      </c>
      <c r="BF264" s="71">
        <f>IF(N264="snížená",J264,0)</f>
        <v>0</v>
      </c>
      <c r="BG264" s="71">
        <f>IF(N264="zákl. přenesená",J264,0)</f>
        <v>0</v>
      </c>
      <c r="BH264" s="71">
        <f>IF(N264="sníž. přenesená",J264,0)</f>
        <v>0</v>
      </c>
      <c r="BI264" s="71">
        <f>IF(N264="nulová",J264,0)</f>
        <v>0</v>
      </c>
      <c r="BJ264" s="9" t="s">
        <v>66</v>
      </c>
      <c r="BK264" s="71">
        <f>ROUND(I264*H264,2)</f>
        <v>0</v>
      </c>
      <c r="BL264" s="9" t="s">
        <v>137</v>
      </c>
      <c r="BM264" s="9" t="s">
        <v>541</v>
      </c>
    </row>
    <row r="265" spans="2:63" s="5" customFormat="1" ht="29.85" customHeight="1">
      <c r="B265" s="48"/>
      <c r="C265" s="49"/>
      <c r="D265" s="60" t="s">
        <v>10</v>
      </c>
      <c r="E265" s="61" t="s">
        <v>542</v>
      </c>
      <c r="F265" s="61" t="s">
        <v>543</v>
      </c>
      <c r="G265" s="49"/>
      <c r="H265" s="49"/>
      <c r="I265" s="220"/>
      <c r="J265" s="222">
        <f>BK265</f>
        <v>0</v>
      </c>
      <c r="K265" s="49"/>
      <c r="L265" s="52"/>
      <c r="M265" s="53"/>
      <c r="N265" s="54"/>
      <c r="O265" s="54"/>
      <c r="P265" s="55">
        <f>SUM(P266:P274)</f>
        <v>19.95912</v>
      </c>
      <c r="Q265" s="54"/>
      <c r="R265" s="55">
        <f>SUM(R266:R274)</f>
        <v>0.22882029999999998</v>
      </c>
      <c r="S265" s="54"/>
      <c r="T265" s="56">
        <f>SUM(T266:T274)</f>
        <v>0</v>
      </c>
      <c r="AR265" s="57" t="s">
        <v>66</v>
      </c>
      <c r="AT265" s="58" t="s">
        <v>10</v>
      </c>
      <c r="AU265" s="58" t="s">
        <v>12</v>
      </c>
      <c r="AY265" s="57" t="s">
        <v>58</v>
      </c>
      <c r="BK265" s="59">
        <f>SUM(BK266:BK274)</f>
        <v>0</v>
      </c>
    </row>
    <row r="266" spans="2:65" s="1" customFormat="1" ht="31.5" customHeight="1">
      <c r="B266" s="11"/>
      <c r="C266" s="62" t="s">
        <v>544</v>
      </c>
      <c r="D266" s="62" t="s">
        <v>60</v>
      </c>
      <c r="E266" s="63" t="s">
        <v>545</v>
      </c>
      <c r="F266" s="64" t="s">
        <v>546</v>
      </c>
      <c r="G266" s="65" t="s">
        <v>120</v>
      </c>
      <c r="H266" s="66">
        <v>7.79</v>
      </c>
      <c r="I266" s="223"/>
      <c r="J266" s="223">
        <f>ROUND(I266*H266,2)</f>
        <v>0</v>
      </c>
      <c r="K266" s="64" t="s">
        <v>64</v>
      </c>
      <c r="L266" s="16"/>
      <c r="M266" s="67" t="s">
        <v>4</v>
      </c>
      <c r="N266" s="68" t="s">
        <v>7</v>
      </c>
      <c r="O266" s="69">
        <v>1.047</v>
      </c>
      <c r="P266" s="69">
        <f>O266*H266</f>
        <v>8.15613</v>
      </c>
      <c r="Q266" s="69">
        <v>0.01261</v>
      </c>
      <c r="R266" s="69">
        <f>Q266*H266</f>
        <v>0.0982319</v>
      </c>
      <c r="S266" s="69">
        <v>0</v>
      </c>
      <c r="T266" s="70">
        <f>S266*H266</f>
        <v>0</v>
      </c>
      <c r="AR266" s="9" t="s">
        <v>137</v>
      </c>
      <c r="AT266" s="9" t="s">
        <v>60</v>
      </c>
      <c r="AU266" s="9" t="s">
        <v>66</v>
      </c>
      <c r="AY266" s="9" t="s">
        <v>58</v>
      </c>
      <c r="BE266" s="71">
        <f>IF(N266="základní",J266,0)</f>
        <v>0</v>
      </c>
      <c r="BF266" s="71">
        <f>IF(N266="snížená",J266,0)</f>
        <v>0</v>
      </c>
      <c r="BG266" s="71">
        <f>IF(N266="zákl. přenesená",J266,0)</f>
        <v>0</v>
      </c>
      <c r="BH266" s="71">
        <f>IF(N266="sníž. přenesená",J266,0)</f>
        <v>0</v>
      </c>
      <c r="BI266" s="71">
        <f>IF(N266="nulová",J266,0)</f>
        <v>0</v>
      </c>
      <c r="BJ266" s="9" t="s">
        <v>66</v>
      </c>
      <c r="BK266" s="71">
        <f>ROUND(I266*H266,2)</f>
        <v>0</v>
      </c>
      <c r="BL266" s="9" t="s">
        <v>137</v>
      </c>
      <c r="BM266" s="9" t="s">
        <v>547</v>
      </c>
    </row>
    <row r="267" spans="2:51" s="6" customFormat="1" ht="13.5">
      <c r="B267" s="72"/>
      <c r="C267" s="73"/>
      <c r="D267" s="74" t="s">
        <v>68</v>
      </c>
      <c r="E267" s="75" t="s">
        <v>4</v>
      </c>
      <c r="F267" s="76" t="s">
        <v>548</v>
      </c>
      <c r="G267" s="73"/>
      <c r="H267" s="77">
        <v>7.79</v>
      </c>
      <c r="I267" s="224"/>
      <c r="J267" s="224"/>
      <c r="K267" s="73"/>
      <c r="L267" s="78"/>
      <c r="M267" s="79"/>
      <c r="N267" s="80"/>
      <c r="O267" s="80"/>
      <c r="P267" s="80"/>
      <c r="Q267" s="80"/>
      <c r="R267" s="80"/>
      <c r="S267" s="80"/>
      <c r="T267" s="81"/>
      <c r="AT267" s="82" t="s">
        <v>68</v>
      </c>
      <c r="AU267" s="82" t="s">
        <v>66</v>
      </c>
      <c r="AV267" s="6" t="s">
        <v>66</v>
      </c>
      <c r="AW267" s="6" t="s">
        <v>5</v>
      </c>
      <c r="AX267" s="6" t="s">
        <v>12</v>
      </c>
      <c r="AY267" s="82" t="s">
        <v>58</v>
      </c>
    </row>
    <row r="268" spans="2:65" s="1" customFormat="1" ht="44.25" customHeight="1">
      <c r="B268" s="11"/>
      <c r="C268" s="62" t="s">
        <v>549</v>
      </c>
      <c r="D268" s="62" t="s">
        <v>60</v>
      </c>
      <c r="E268" s="63" t="s">
        <v>550</v>
      </c>
      <c r="F268" s="64" t="s">
        <v>551</v>
      </c>
      <c r="G268" s="65" t="s">
        <v>120</v>
      </c>
      <c r="H268" s="66">
        <v>9.97</v>
      </c>
      <c r="I268" s="223"/>
      <c r="J268" s="223">
        <f>ROUND(I268*H268,2)</f>
        <v>0</v>
      </c>
      <c r="K268" s="64" t="s">
        <v>64</v>
      </c>
      <c r="L268" s="16"/>
      <c r="M268" s="67" t="s">
        <v>4</v>
      </c>
      <c r="N268" s="68" t="s">
        <v>7</v>
      </c>
      <c r="O268" s="69">
        <v>1.047</v>
      </c>
      <c r="P268" s="69">
        <f>O268*H268</f>
        <v>10.43859</v>
      </c>
      <c r="Q268" s="69">
        <v>0.01292</v>
      </c>
      <c r="R268" s="69">
        <f>Q268*H268</f>
        <v>0.1288124</v>
      </c>
      <c r="S268" s="69">
        <v>0</v>
      </c>
      <c r="T268" s="70">
        <f>S268*H268</f>
        <v>0</v>
      </c>
      <c r="AR268" s="9" t="s">
        <v>137</v>
      </c>
      <c r="AT268" s="9" t="s">
        <v>60</v>
      </c>
      <c r="AU268" s="9" t="s">
        <v>66</v>
      </c>
      <c r="AY268" s="9" t="s">
        <v>58</v>
      </c>
      <c r="BE268" s="71">
        <f>IF(N268="základní",J268,0)</f>
        <v>0</v>
      </c>
      <c r="BF268" s="71">
        <f>IF(N268="snížená",J268,0)</f>
        <v>0</v>
      </c>
      <c r="BG268" s="71">
        <f>IF(N268="zákl. přenesená",J268,0)</f>
        <v>0</v>
      </c>
      <c r="BH268" s="71">
        <f>IF(N268="sníž. přenesená",J268,0)</f>
        <v>0</v>
      </c>
      <c r="BI268" s="71">
        <f>IF(N268="nulová",J268,0)</f>
        <v>0</v>
      </c>
      <c r="BJ268" s="9" t="s">
        <v>66</v>
      </c>
      <c r="BK268" s="71">
        <f>ROUND(I268*H268,2)</f>
        <v>0</v>
      </c>
      <c r="BL268" s="9" t="s">
        <v>137</v>
      </c>
      <c r="BM268" s="9" t="s">
        <v>552</v>
      </c>
    </row>
    <row r="269" spans="2:51" s="6" customFormat="1" ht="13.5">
      <c r="B269" s="72"/>
      <c r="C269" s="73"/>
      <c r="D269" s="74" t="s">
        <v>68</v>
      </c>
      <c r="E269" s="75" t="s">
        <v>4</v>
      </c>
      <c r="F269" s="76" t="s">
        <v>553</v>
      </c>
      <c r="G269" s="73"/>
      <c r="H269" s="77">
        <v>9.97</v>
      </c>
      <c r="I269" s="224"/>
      <c r="J269" s="224"/>
      <c r="K269" s="73"/>
      <c r="L269" s="78"/>
      <c r="M269" s="79"/>
      <c r="N269" s="80"/>
      <c r="O269" s="80"/>
      <c r="P269" s="80"/>
      <c r="Q269" s="80"/>
      <c r="R269" s="80"/>
      <c r="S269" s="80"/>
      <c r="T269" s="81"/>
      <c r="AT269" s="82" t="s">
        <v>68</v>
      </c>
      <c r="AU269" s="82" t="s">
        <v>66</v>
      </c>
      <c r="AV269" s="6" t="s">
        <v>66</v>
      </c>
      <c r="AW269" s="6" t="s">
        <v>5</v>
      </c>
      <c r="AX269" s="6" t="s">
        <v>12</v>
      </c>
      <c r="AY269" s="82" t="s">
        <v>58</v>
      </c>
    </row>
    <row r="270" spans="2:65" s="1" customFormat="1" ht="31.5" customHeight="1">
      <c r="B270" s="11"/>
      <c r="C270" s="62" t="s">
        <v>554</v>
      </c>
      <c r="D270" s="62" t="s">
        <v>60</v>
      </c>
      <c r="E270" s="63" t="s">
        <v>555</v>
      </c>
      <c r="F270" s="64" t="s">
        <v>556</v>
      </c>
      <c r="G270" s="65" t="s">
        <v>120</v>
      </c>
      <c r="H270" s="66">
        <v>17.76</v>
      </c>
      <c r="I270" s="223"/>
      <c r="J270" s="223">
        <f>ROUND(I270*H270,2)</f>
        <v>0</v>
      </c>
      <c r="K270" s="64" t="s">
        <v>64</v>
      </c>
      <c r="L270" s="16"/>
      <c r="M270" s="67" t="s">
        <v>4</v>
      </c>
      <c r="N270" s="68" t="s">
        <v>7</v>
      </c>
      <c r="O270" s="69">
        <v>0.04</v>
      </c>
      <c r="P270" s="69">
        <f>O270*H270</f>
        <v>0.7104</v>
      </c>
      <c r="Q270" s="69">
        <v>0.0001</v>
      </c>
      <c r="R270" s="69">
        <f>Q270*H270</f>
        <v>0.0017760000000000002</v>
      </c>
      <c r="S270" s="69">
        <v>0</v>
      </c>
      <c r="T270" s="70">
        <f>S270*H270</f>
        <v>0</v>
      </c>
      <c r="AR270" s="9" t="s">
        <v>137</v>
      </c>
      <c r="AT270" s="9" t="s">
        <v>60</v>
      </c>
      <c r="AU270" s="9" t="s">
        <v>66</v>
      </c>
      <c r="AY270" s="9" t="s">
        <v>58</v>
      </c>
      <c r="BE270" s="71">
        <f>IF(N270="základní",J270,0)</f>
        <v>0</v>
      </c>
      <c r="BF270" s="71">
        <f>IF(N270="snížená",J270,0)</f>
        <v>0</v>
      </c>
      <c r="BG270" s="71">
        <f>IF(N270="zákl. přenesená",J270,0)</f>
        <v>0</v>
      </c>
      <c r="BH270" s="71">
        <f>IF(N270="sníž. přenesená",J270,0)</f>
        <v>0</v>
      </c>
      <c r="BI270" s="71">
        <f>IF(N270="nulová",J270,0)</f>
        <v>0</v>
      </c>
      <c r="BJ270" s="9" t="s">
        <v>66</v>
      </c>
      <c r="BK270" s="71">
        <f>ROUND(I270*H270,2)</f>
        <v>0</v>
      </c>
      <c r="BL270" s="9" t="s">
        <v>137</v>
      </c>
      <c r="BM270" s="9" t="s">
        <v>557</v>
      </c>
    </row>
    <row r="271" spans="2:51" s="6" customFormat="1" ht="13.5">
      <c r="B271" s="72"/>
      <c r="C271" s="73"/>
      <c r="D271" s="74" t="s">
        <v>68</v>
      </c>
      <c r="E271" s="75" t="s">
        <v>4</v>
      </c>
      <c r="F271" s="76" t="s">
        <v>558</v>
      </c>
      <c r="G271" s="73"/>
      <c r="H271" s="77">
        <v>17.76</v>
      </c>
      <c r="I271" s="224"/>
      <c r="J271" s="224"/>
      <c r="K271" s="73"/>
      <c r="L271" s="78"/>
      <c r="M271" s="79"/>
      <c r="N271" s="80"/>
      <c r="O271" s="80"/>
      <c r="P271" s="80"/>
      <c r="Q271" s="80"/>
      <c r="R271" s="80"/>
      <c r="S271" s="80"/>
      <c r="T271" s="81"/>
      <c r="AT271" s="82" t="s">
        <v>68</v>
      </c>
      <c r="AU271" s="82" t="s">
        <v>66</v>
      </c>
      <c r="AV271" s="6" t="s">
        <v>66</v>
      </c>
      <c r="AW271" s="6" t="s">
        <v>5</v>
      </c>
      <c r="AX271" s="6" t="s">
        <v>12</v>
      </c>
      <c r="AY271" s="82" t="s">
        <v>58</v>
      </c>
    </row>
    <row r="272" spans="2:65" s="1" customFormat="1" ht="22.5" customHeight="1">
      <c r="B272" s="11"/>
      <c r="C272" s="62" t="s">
        <v>559</v>
      </c>
      <c r="D272" s="62" t="s">
        <v>60</v>
      </c>
      <c r="E272" s="63" t="s">
        <v>560</v>
      </c>
      <c r="F272" s="64" t="s">
        <v>561</v>
      </c>
      <c r="G272" s="65" t="s">
        <v>120</v>
      </c>
      <c r="H272" s="66">
        <v>5.45</v>
      </c>
      <c r="I272" s="223"/>
      <c r="J272" s="223">
        <f>ROUND(I272*H272,2)</f>
        <v>0</v>
      </c>
      <c r="K272" s="64" t="s">
        <v>64</v>
      </c>
      <c r="L272" s="16"/>
      <c r="M272" s="67" t="s">
        <v>4</v>
      </c>
      <c r="N272" s="68" t="s">
        <v>7</v>
      </c>
      <c r="O272" s="69">
        <v>0.12</v>
      </c>
      <c r="P272" s="69">
        <f>O272*H272</f>
        <v>0.654</v>
      </c>
      <c r="Q272" s="69">
        <v>0</v>
      </c>
      <c r="R272" s="69">
        <f>Q272*H272</f>
        <v>0</v>
      </c>
      <c r="S272" s="69">
        <v>0</v>
      </c>
      <c r="T272" s="70">
        <f>S272*H272</f>
        <v>0</v>
      </c>
      <c r="AR272" s="9" t="s">
        <v>137</v>
      </c>
      <c r="AT272" s="9" t="s">
        <v>60</v>
      </c>
      <c r="AU272" s="9" t="s">
        <v>66</v>
      </c>
      <c r="AY272" s="9" t="s">
        <v>58</v>
      </c>
      <c r="BE272" s="71">
        <f>IF(N272="základní",J272,0)</f>
        <v>0</v>
      </c>
      <c r="BF272" s="71">
        <f>IF(N272="snížená",J272,0)</f>
        <v>0</v>
      </c>
      <c r="BG272" s="71">
        <f>IF(N272="zákl. přenesená",J272,0)</f>
        <v>0</v>
      </c>
      <c r="BH272" s="71">
        <f>IF(N272="sníž. přenesená",J272,0)</f>
        <v>0</v>
      </c>
      <c r="BI272" s="71">
        <f>IF(N272="nulová",J272,0)</f>
        <v>0</v>
      </c>
      <c r="BJ272" s="9" t="s">
        <v>66</v>
      </c>
      <c r="BK272" s="71">
        <f>ROUND(I272*H272,2)</f>
        <v>0</v>
      </c>
      <c r="BL272" s="9" t="s">
        <v>137</v>
      </c>
      <c r="BM272" s="9" t="s">
        <v>562</v>
      </c>
    </row>
    <row r="273" spans="2:51" s="6" customFormat="1" ht="13.5">
      <c r="B273" s="72"/>
      <c r="C273" s="73"/>
      <c r="D273" s="74" t="s">
        <v>68</v>
      </c>
      <c r="E273" s="75" t="s">
        <v>4</v>
      </c>
      <c r="F273" s="76" t="s">
        <v>563</v>
      </c>
      <c r="G273" s="73"/>
      <c r="H273" s="77">
        <v>5.45</v>
      </c>
      <c r="I273" s="224"/>
      <c r="J273" s="224"/>
      <c r="K273" s="73"/>
      <c r="L273" s="78"/>
      <c r="M273" s="79"/>
      <c r="N273" s="80"/>
      <c r="O273" s="80"/>
      <c r="P273" s="80"/>
      <c r="Q273" s="80"/>
      <c r="R273" s="80"/>
      <c r="S273" s="80"/>
      <c r="T273" s="81"/>
      <c r="AT273" s="82" t="s">
        <v>68</v>
      </c>
      <c r="AU273" s="82" t="s">
        <v>66</v>
      </c>
      <c r="AV273" s="6" t="s">
        <v>66</v>
      </c>
      <c r="AW273" s="6" t="s">
        <v>5</v>
      </c>
      <c r="AX273" s="6" t="s">
        <v>12</v>
      </c>
      <c r="AY273" s="82" t="s">
        <v>58</v>
      </c>
    </row>
    <row r="274" spans="2:65" s="1" customFormat="1" ht="31.5" customHeight="1">
      <c r="B274" s="11"/>
      <c r="C274" s="62" t="s">
        <v>564</v>
      </c>
      <c r="D274" s="62" t="s">
        <v>60</v>
      </c>
      <c r="E274" s="63" t="s">
        <v>565</v>
      </c>
      <c r="F274" s="64" t="s">
        <v>566</v>
      </c>
      <c r="G274" s="65" t="s">
        <v>524</v>
      </c>
      <c r="H274" s="66">
        <v>137.926</v>
      </c>
      <c r="I274" s="223"/>
      <c r="J274" s="223">
        <f>ROUND(I274*H274,2)</f>
        <v>0</v>
      </c>
      <c r="K274" s="64" t="s">
        <v>64</v>
      </c>
      <c r="L274" s="16"/>
      <c r="M274" s="67" t="s">
        <v>4</v>
      </c>
      <c r="N274" s="68" t="s">
        <v>7</v>
      </c>
      <c r="O274" s="69">
        <v>0</v>
      </c>
      <c r="P274" s="69">
        <f>O274*H274</f>
        <v>0</v>
      </c>
      <c r="Q274" s="69">
        <v>0</v>
      </c>
      <c r="R274" s="69">
        <f>Q274*H274</f>
        <v>0</v>
      </c>
      <c r="S274" s="69">
        <v>0</v>
      </c>
      <c r="T274" s="70">
        <f>S274*H274</f>
        <v>0</v>
      </c>
      <c r="AR274" s="9" t="s">
        <v>137</v>
      </c>
      <c r="AT274" s="9" t="s">
        <v>60</v>
      </c>
      <c r="AU274" s="9" t="s">
        <v>66</v>
      </c>
      <c r="AY274" s="9" t="s">
        <v>58</v>
      </c>
      <c r="BE274" s="71">
        <f>IF(N274="základní",J274,0)</f>
        <v>0</v>
      </c>
      <c r="BF274" s="71">
        <f>IF(N274="snížená",J274,0)</f>
        <v>0</v>
      </c>
      <c r="BG274" s="71">
        <f>IF(N274="zákl. přenesená",J274,0)</f>
        <v>0</v>
      </c>
      <c r="BH274" s="71">
        <f>IF(N274="sníž. přenesená",J274,0)</f>
        <v>0</v>
      </c>
      <c r="BI274" s="71">
        <f>IF(N274="nulová",J274,0)</f>
        <v>0</v>
      </c>
      <c r="BJ274" s="9" t="s">
        <v>66</v>
      </c>
      <c r="BK274" s="71">
        <f>ROUND(I274*H274,2)</f>
        <v>0</v>
      </c>
      <c r="BL274" s="9" t="s">
        <v>137</v>
      </c>
      <c r="BM274" s="9" t="s">
        <v>567</v>
      </c>
    </row>
    <row r="275" spans="2:63" s="5" customFormat="1" ht="29.85" customHeight="1">
      <c r="B275" s="48"/>
      <c r="C275" s="49"/>
      <c r="D275" s="60" t="s">
        <v>10</v>
      </c>
      <c r="E275" s="61" t="s">
        <v>568</v>
      </c>
      <c r="F275" s="61" t="s">
        <v>569</v>
      </c>
      <c r="G275" s="49"/>
      <c r="H275" s="49"/>
      <c r="I275" s="220"/>
      <c r="J275" s="222">
        <f>BK275</f>
        <v>0</v>
      </c>
      <c r="K275" s="49"/>
      <c r="L275" s="52"/>
      <c r="M275" s="53"/>
      <c r="N275" s="54"/>
      <c r="O275" s="54"/>
      <c r="P275" s="55">
        <f>SUM(P276:P278)</f>
        <v>6.4545</v>
      </c>
      <c r="Q275" s="54"/>
      <c r="R275" s="55">
        <f>SUM(R276:R278)</f>
        <v>0.04329</v>
      </c>
      <c r="S275" s="54"/>
      <c r="T275" s="56">
        <f>SUM(T276:T278)</f>
        <v>0</v>
      </c>
      <c r="AR275" s="57" t="s">
        <v>66</v>
      </c>
      <c r="AT275" s="58" t="s">
        <v>10</v>
      </c>
      <c r="AU275" s="58" t="s">
        <v>12</v>
      </c>
      <c r="AY275" s="57" t="s">
        <v>58</v>
      </c>
      <c r="BK275" s="59">
        <f>SUM(BK276:BK278)</f>
        <v>0</v>
      </c>
    </row>
    <row r="276" spans="2:65" s="1" customFormat="1" ht="31.5" customHeight="1">
      <c r="B276" s="11"/>
      <c r="C276" s="62" t="s">
        <v>570</v>
      </c>
      <c r="D276" s="62" t="s">
        <v>60</v>
      </c>
      <c r="E276" s="63" t="s">
        <v>571</v>
      </c>
      <c r="F276" s="64" t="s">
        <v>572</v>
      </c>
      <c r="G276" s="65" t="s">
        <v>233</v>
      </c>
      <c r="H276" s="66">
        <v>19.5</v>
      </c>
      <c r="I276" s="223"/>
      <c r="J276" s="223">
        <f>ROUND(I276*H276,2)</f>
        <v>0</v>
      </c>
      <c r="K276" s="64" t="s">
        <v>64</v>
      </c>
      <c r="L276" s="16"/>
      <c r="M276" s="67" t="s">
        <v>4</v>
      </c>
      <c r="N276" s="68" t="s">
        <v>7</v>
      </c>
      <c r="O276" s="69">
        <v>0.331</v>
      </c>
      <c r="P276" s="69">
        <f>O276*H276</f>
        <v>6.4545</v>
      </c>
      <c r="Q276" s="69">
        <v>0.00222</v>
      </c>
      <c r="R276" s="69">
        <f>Q276*H276</f>
        <v>0.04329</v>
      </c>
      <c r="S276" s="69">
        <v>0</v>
      </c>
      <c r="T276" s="70">
        <f>S276*H276</f>
        <v>0</v>
      </c>
      <c r="AR276" s="9" t="s">
        <v>137</v>
      </c>
      <c r="AT276" s="9" t="s">
        <v>60</v>
      </c>
      <c r="AU276" s="9" t="s">
        <v>66</v>
      </c>
      <c r="AY276" s="9" t="s">
        <v>58</v>
      </c>
      <c r="BE276" s="71">
        <f>IF(N276="základní",J276,0)</f>
        <v>0</v>
      </c>
      <c r="BF276" s="71">
        <f>IF(N276="snížená",J276,0)</f>
        <v>0</v>
      </c>
      <c r="BG276" s="71">
        <f>IF(N276="zákl. přenesená",J276,0)</f>
        <v>0</v>
      </c>
      <c r="BH276" s="71">
        <f>IF(N276="sníž. přenesená",J276,0)</f>
        <v>0</v>
      </c>
      <c r="BI276" s="71">
        <f>IF(N276="nulová",J276,0)</f>
        <v>0</v>
      </c>
      <c r="BJ276" s="9" t="s">
        <v>66</v>
      </c>
      <c r="BK276" s="71">
        <f>ROUND(I276*H276,2)</f>
        <v>0</v>
      </c>
      <c r="BL276" s="9" t="s">
        <v>137</v>
      </c>
      <c r="BM276" s="9" t="s">
        <v>573</v>
      </c>
    </row>
    <row r="277" spans="2:51" s="6" customFormat="1" ht="13.5">
      <c r="B277" s="72"/>
      <c r="C277" s="73"/>
      <c r="D277" s="74" t="s">
        <v>68</v>
      </c>
      <c r="E277" s="75" t="s">
        <v>4</v>
      </c>
      <c r="F277" s="76" t="s">
        <v>574</v>
      </c>
      <c r="G277" s="73"/>
      <c r="H277" s="77">
        <v>19.5</v>
      </c>
      <c r="I277" s="224"/>
      <c r="J277" s="224"/>
      <c r="K277" s="73"/>
      <c r="L277" s="78"/>
      <c r="M277" s="79"/>
      <c r="N277" s="80"/>
      <c r="O277" s="80"/>
      <c r="P277" s="80"/>
      <c r="Q277" s="80"/>
      <c r="R277" s="80"/>
      <c r="S277" s="80"/>
      <c r="T277" s="81"/>
      <c r="AT277" s="82" t="s">
        <v>68</v>
      </c>
      <c r="AU277" s="82" t="s">
        <v>66</v>
      </c>
      <c r="AV277" s="6" t="s">
        <v>66</v>
      </c>
      <c r="AW277" s="6" t="s">
        <v>5</v>
      </c>
      <c r="AX277" s="6" t="s">
        <v>12</v>
      </c>
      <c r="AY277" s="82" t="s">
        <v>58</v>
      </c>
    </row>
    <row r="278" spans="2:65" s="1" customFormat="1" ht="31.5" customHeight="1">
      <c r="B278" s="11"/>
      <c r="C278" s="62" t="s">
        <v>575</v>
      </c>
      <c r="D278" s="62" t="s">
        <v>60</v>
      </c>
      <c r="E278" s="63" t="s">
        <v>576</v>
      </c>
      <c r="F278" s="64" t="s">
        <v>577</v>
      </c>
      <c r="G278" s="65" t="s">
        <v>524</v>
      </c>
      <c r="H278" s="66">
        <v>64.35</v>
      </c>
      <c r="I278" s="223"/>
      <c r="J278" s="223">
        <f>ROUND(I278*H278,2)</f>
        <v>0</v>
      </c>
      <c r="K278" s="64" t="s">
        <v>64</v>
      </c>
      <c r="L278" s="16"/>
      <c r="M278" s="67" t="s">
        <v>4</v>
      </c>
      <c r="N278" s="68" t="s">
        <v>7</v>
      </c>
      <c r="O278" s="69">
        <v>0</v>
      </c>
      <c r="P278" s="69">
        <f>O278*H278</f>
        <v>0</v>
      </c>
      <c r="Q278" s="69">
        <v>0</v>
      </c>
      <c r="R278" s="69">
        <f>Q278*H278</f>
        <v>0</v>
      </c>
      <c r="S278" s="69">
        <v>0</v>
      </c>
      <c r="T278" s="70">
        <f>S278*H278</f>
        <v>0</v>
      </c>
      <c r="AR278" s="9" t="s">
        <v>137</v>
      </c>
      <c r="AT278" s="9" t="s">
        <v>60</v>
      </c>
      <c r="AU278" s="9" t="s">
        <v>66</v>
      </c>
      <c r="AY278" s="9" t="s">
        <v>58</v>
      </c>
      <c r="BE278" s="71">
        <f>IF(N278="základní",J278,0)</f>
        <v>0</v>
      </c>
      <c r="BF278" s="71">
        <f>IF(N278="snížená",J278,0)</f>
        <v>0</v>
      </c>
      <c r="BG278" s="71">
        <f>IF(N278="zákl. přenesená",J278,0)</f>
        <v>0</v>
      </c>
      <c r="BH278" s="71">
        <f>IF(N278="sníž. přenesená",J278,0)</f>
        <v>0</v>
      </c>
      <c r="BI278" s="71">
        <f>IF(N278="nulová",J278,0)</f>
        <v>0</v>
      </c>
      <c r="BJ278" s="9" t="s">
        <v>66</v>
      </c>
      <c r="BK278" s="71">
        <f>ROUND(I278*H278,2)</f>
        <v>0</v>
      </c>
      <c r="BL278" s="9" t="s">
        <v>137</v>
      </c>
      <c r="BM278" s="9" t="s">
        <v>578</v>
      </c>
    </row>
    <row r="279" spans="2:63" s="5" customFormat="1" ht="29.85" customHeight="1">
      <c r="B279" s="48"/>
      <c r="C279" s="49"/>
      <c r="D279" s="60" t="s">
        <v>10</v>
      </c>
      <c r="E279" s="61" t="s">
        <v>579</v>
      </c>
      <c r="F279" s="61" t="s">
        <v>580</v>
      </c>
      <c r="G279" s="49"/>
      <c r="H279" s="49"/>
      <c r="I279" s="220"/>
      <c r="J279" s="222">
        <f>BK279</f>
        <v>0</v>
      </c>
      <c r="K279" s="49"/>
      <c r="L279" s="52"/>
      <c r="M279" s="53"/>
      <c r="N279" s="54"/>
      <c r="O279" s="54"/>
      <c r="P279" s="55">
        <f>SUM(P280:P312)</f>
        <v>161.374554</v>
      </c>
      <c r="Q279" s="54"/>
      <c r="R279" s="55">
        <f>SUM(R280:R312)</f>
        <v>0.12698552999999999</v>
      </c>
      <c r="S279" s="54"/>
      <c r="T279" s="56">
        <f>SUM(T280:T312)</f>
        <v>0.61864</v>
      </c>
      <c r="AR279" s="57" t="s">
        <v>66</v>
      </c>
      <c r="AT279" s="58" t="s">
        <v>10</v>
      </c>
      <c r="AU279" s="58" t="s">
        <v>12</v>
      </c>
      <c r="AY279" s="57" t="s">
        <v>58</v>
      </c>
      <c r="BK279" s="59">
        <f>SUM(BK280:BK312)</f>
        <v>0</v>
      </c>
    </row>
    <row r="280" spans="2:65" s="1" customFormat="1" ht="22.5" customHeight="1">
      <c r="B280" s="11"/>
      <c r="C280" s="62" t="s">
        <v>581</v>
      </c>
      <c r="D280" s="62" t="s">
        <v>60</v>
      </c>
      <c r="E280" s="63" t="s">
        <v>582</v>
      </c>
      <c r="F280" s="64" t="s">
        <v>1054</v>
      </c>
      <c r="G280" s="65" t="s">
        <v>233</v>
      </c>
      <c r="H280" s="66">
        <v>5.925</v>
      </c>
      <c r="I280" s="223"/>
      <c r="J280" s="223">
        <f>ROUND(I280*H280,2)</f>
        <v>0</v>
      </c>
      <c r="K280" s="64" t="s">
        <v>4</v>
      </c>
      <c r="L280" s="16"/>
      <c r="M280" s="67" t="s">
        <v>4</v>
      </c>
      <c r="N280" s="68" t="s">
        <v>7</v>
      </c>
      <c r="O280" s="69">
        <v>0.204</v>
      </c>
      <c r="P280" s="69">
        <f>O280*H280</f>
        <v>1.2086999999999999</v>
      </c>
      <c r="Q280" s="69">
        <v>0</v>
      </c>
      <c r="R280" s="69">
        <f>Q280*H280</f>
        <v>0</v>
      </c>
      <c r="S280" s="69">
        <v>0</v>
      </c>
      <c r="T280" s="70">
        <f>S280*H280</f>
        <v>0</v>
      </c>
      <c r="AR280" s="9" t="s">
        <v>137</v>
      </c>
      <c r="AT280" s="9" t="s">
        <v>60</v>
      </c>
      <c r="AU280" s="9" t="s">
        <v>66</v>
      </c>
      <c r="AY280" s="9" t="s">
        <v>58</v>
      </c>
      <c r="BE280" s="71">
        <f>IF(N280="základní",J280,0)</f>
        <v>0</v>
      </c>
      <c r="BF280" s="71">
        <f>IF(N280="snížená",J280,0)</f>
        <v>0</v>
      </c>
      <c r="BG280" s="71">
        <f>IF(N280="zákl. přenesená",J280,0)</f>
        <v>0</v>
      </c>
      <c r="BH280" s="71">
        <f>IF(N280="sníž. přenesená",J280,0)</f>
        <v>0</v>
      </c>
      <c r="BI280" s="71">
        <f>IF(N280="nulová",J280,0)</f>
        <v>0</v>
      </c>
      <c r="BJ280" s="9" t="s">
        <v>66</v>
      </c>
      <c r="BK280" s="71">
        <f>ROUND(I280*H280,2)</f>
        <v>0</v>
      </c>
      <c r="BL280" s="9" t="s">
        <v>137</v>
      </c>
      <c r="BM280" s="9" t="s">
        <v>583</v>
      </c>
    </row>
    <row r="281" spans="2:51" s="6" customFormat="1" ht="13.5">
      <c r="B281" s="72"/>
      <c r="C281" s="73"/>
      <c r="D281" s="74" t="s">
        <v>68</v>
      </c>
      <c r="E281" s="75" t="s">
        <v>4</v>
      </c>
      <c r="F281" s="76" t="s">
        <v>584</v>
      </c>
      <c r="G281" s="73"/>
      <c r="H281" s="77">
        <v>5.925</v>
      </c>
      <c r="I281" s="224"/>
      <c r="J281" s="224"/>
      <c r="K281" s="73"/>
      <c r="L281" s="78"/>
      <c r="M281" s="79"/>
      <c r="N281" s="80"/>
      <c r="O281" s="80"/>
      <c r="P281" s="80"/>
      <c r="Q281" s="80"/>
      <c r="R281" s="80"/>
      <c r="S281" s="80"/>
      <c r="T281" s="81"/>
      <c r="AT281" s="82" t="s">
        <v>68</v>
      </c>
      <c r="AU281" s="82" t="s">
        <v>66</v>
      </c>
      <c r="AV281" s="6" t="s">
        <v>66</v>
      </c>
      <c r="AW281" s="6" t="s">
        <v>5</v>
      </c>
      <c r="AX281" s="6" t="s">
        <v>12</v>
      </c>
      <c r="AY281" s="82" t="s">
        <v>58</v>
      </c>
    </row>
    <row r="282" spans="2:65" s="1" customFormat="1" ht="31.5" customHeight="1">
      <c r="B282" s="11"/>
      <c r="C282" s="62" t="s">
        <v>585</v>
      </c>
      <c r="D282" s="62" t="s">
        <v>60</v>
      </c>
      <c r="E282" s="63" t="s">
        <v>586</v>
      </c>
      <c r="F282" s="64" t="s">
        <v>1053</v>
      </c>
      <c r="G282" s="65" t="s">
        <v>120</v>
      </c>
      <c r="H282" s="66">
        <v>5.828</v>
      </c>
      <c r="I282" s="223"/>
      <c r="J282" s="223">
        <f>ROUND(I282*H282,2)</f>
        <v>0</v>
      </c>
      <c r="K282" s="64" t="s">
        <v>4</v>
      </c>
      <c r="L282" s="16"/>
      <c r="M282" s="67" t="s">
        <v>4</v>
      </c>
      <c r="N282" s="68" t="s">
        <v>7</v>
      </c>
      <c r="O282" s="69">
        <v>7.672</v>
      </c>
      <c r="P282" s="69">
        <f>O282*H282</f>
        <v>44.712416</v>
      </c>
      <c r="Q282" s="69">
        <v>0.00079</v>
      </c>
      <c r="R282" s="69">
        <f>Q282*H282</f>
        <v>0.004604120000000001</v>
      </c>
      <c r="S282" s="69">
        <v>0</v>
      </c>
      <c r="T282" s="70">
        <f>S282*H282</f>
        <v>0</v>
      </c>
      <c r="AR282" s="9" t="s">
        <v>137</v>
      </c>
      <c r="AT282" s="9" t="s">
        <v>60</v>
      </c>
      <c r="AU282" s="9" t="s">
        <v>66</v>
      </c>
      <c r="AY282" s="9" t="s">
        <v>58</v>
      </c>
      <c r="BE282" s="71">
        <f>IF(N282="základní",J282,0)</f>
        <v>0</v>
      </c>
      <c r="BF282" s="71">
        <f>IF(N282="snížená",J282,0)</f>
        <v>0</v>
      </c>
      <c r="BG282" s="71">
        <f>IF(N282="zákl. přenesená",J282,0)</f>
        <v>0</v>
      </c>
      <c r="BH282" s="71">
        <f>IF(N282="sníž. přenesená",J282,0)</f>
        <v>0</v>
      </c>
      <c r="BI282" s="71">
        <f>IF(N282="nulová",J282,0)</f>
        <v>0</v>
      </c>
      <c r="BJ282" s="9" t="s">
        <v>66</v>
      </c>
      <c r="BK282" s="71">
        <f>ROUND(I282*H282,2)</f>
        <v>0</v>
      </c>
      <c r="BL282" s="9" t="s">
        <v>137</v>
      </c>
      <c r="BM282" s="9" t="s">
        <v>587</v>
      </c>
    </row>
    <row r="283" spans="2:51" s="6" customFormat="1" ht="13.5">
      <c r="B283" s="72"/>
      <c r="C283" s="73"/>
      <c r="D283" s="74" t="s">
        <v>68</v>
      </c>
      <c r="E283" s="75" t="s">
        <v>4</v>
      </c>
      <c r="F283" s="76" t="s">
        <v>588</v>
      </c>
      <c r="G283" s="73"/>
      <c r="H283" s="77">
        <v>5.828</v>
      </c>
      <c r="I283" s="224"/>
      <c r="J283" s="224"/>
      <c r="K283" s="73"/>
      <c r="L283" s="78"/>
      <c r="M283" s="79"/>
      <c r="N283" s="80"/>
      <c r="O283" s="80"/>
      <c r="P283" s="80"/>
      <c r="Q283" s="80"/>
      <c r="R283" s="80"/>
      <c r="S283" s="80"/>
      <c r="T283" s="81"/>
      <c r="AT283" s="82" t="s">
        <v>68</v>
      </c>
      <c r="AU283" s="82" t="s">
        <v>66</v>
      </c>
      <c r="AV283" s="6" t="s">
        <v>66</v>
      </c>
      <c r="AW283" s="6" t="s">
        <v>5</v>
      </c>
      <c r="AX283" s="6" t="s">
        <v>12</v>
      </c>
      <c r="AY283" s="82" t="s">
        <v>58</v>
      </c>
    </row>
    <row r="284" spans="2:65" s="1" customFormat="1" ht="22.5" customHeight="1">
      <c r="B284" s="11"/>
      <c r="C284" s="62" t="s">
        <v>589</v>
      </c>
      <c r="D284" s="62" t="s">
        <v>60</v>
      </c>
      <c r="E284" s="63" t="s">
        <v>590</v>
      </c>
      <c r="F284" s="64" t="s">
        <v>591</v>
      </c>
      <c r="G284" s="65" t="s">
        <v>233</v>
      </c>
      <c r="H284" s="66">
        <v>5.5</v>
      </c>
      <c r="I284" s="223"/>
      <c r="J284" s="223">
        <f>ROUND(I284*H284,2)</f>
        <v>0</v>
      </c>
      <c r="K284" s="64" t="s">
        <v>64</v>
      </c>
      <c r="L284" s="16"/>
      <c r="M284" s="67" t="s">
        <v>4</v>
      </c>
      <c r="N284" s="68" t="s">
        <v>7</v>
      </c>
      <c r="O284" s="69">
        <v>0.604</v>
      </c>
      <c r="P284" s="69">
        <f>O284*H284</f>
        <v>3.322</v>
      </c>
      <c r="Q284" s="69">
        <v>0</v>
      </c>
      <c r="R284" s="69">
        <f>Q284*H284</f>
        <v>0</v>
      </c>
      <c r="S284" s="69">
        <v>0.11248</v>
      </c>
      <c r="T284" s="70">
        <f>S284*H284</f>
        <v>0.61864</v>
      </c>
      <c r="AR284" s="9" t="s">
        <v>137</v>
      </c>
      <c r="AT284" s="9" t="s">
        <v>60</v>
      </c>
      <c r="AU284" s="9" t="s">
        <v>66</v>
      </c>
      <c r="AY284" s="9" t="s">
        <v>58</v>
      </c>
      <c r="BE284" s="71">
        <f>IF(N284="základní",J284,0)</f>
        <v>0</v>
      </c>
      <c r="BF284" s="71">
        <f>IF(N284="snížená",J284,0)</f>
        <v>0</v>
      </c>
      <c r="BG284" s="71">
        <f>IF(N284="zákl. přenesená",J284,0)</f>
        <v>0</v>
      </c>
      <c r="BH284" s="71">
        <f>IF(N284="sníž. přenesená",J284,0)</f>
        <v>0</v>
      </c>
      <c r="BI284" s="71">
        <f>IF(N284="nulová",J284,0)</f>
        <v>0</v>
      </c>
      <c r="BJ284" s="9" t="s">
        <v>66</v>
      </c>
      <c r="BK284" s="71">
        <f>ROUND(I284*H284,2)</f>
        <v>0</v>
      </c>
      <c r="BL284" s="9" t="s">
        <v>137</v>
      </c>
      <c r="BM284" s="9" t="s">
        <v>592</v>
      </c>
    </row>
    <row r="285" spans="2:65" s="1" customFormat="1" ht="31.5" customHeight="1">
      <c r="B285" s="11"/>
      <c r="C285" s="62" t="s">
        <v>593</v>
      </c>
      <c r="D285" s="62" t="s">
        <v>60</v>
      </c>
      <c r="E285" s="63" t="s">
        <v>594</v>
      </c>
      <c r="F285" s="64" t="s">
        <v>1052</v>
      </c>
      <c r="G285" s="65" t="s">
        <v>120</v>
      </c>
      <c r="H285" s="66">
        <v>17.671</v>
      </c>
      <c r="I285" s="223"/>
      <c r="J285" s="223">
        <f>ROUND(I285*H285,2)</f>
        <v>0</v>
      </c>
      <c r="K285" s="64" t="s">
        <v>4</v>
      </c>
      <c r="L285" s="16"/>
      <c r="M285" s="67" t="s">
        <v>4</v>
      </c>
      <c r="N285" s="68" t="s">
        <v>7</v>
      </c>
      <c r="O285" s="69">
        <v>1.298</v>
      </c>
      <c r="P285" s="69">
        <f>O285*H285</f>
        <v>22.936958</v>
      </c>
      <c r="Q285" s="69">
        <v>0.00025</v>
      </c>
      <c r="R285" s="69">
        <f>Q285*H285</f>
        <v>0.00441775</v>
      </c>
      <c r="S285" s="69">
        <v>0</v>
      </c>
      <c r="T285" s="70">
        <f>S285*H285</f>
        <v>0</v>
      </c>
      <c r="AR285" s="9" t="s">
        <v>137</v>
      </c>
      <c r="AT285" s="9" t="s">
        <v>60</v>
      </c>
      <c r="AU285" s="9" t="s">
        <v>66</v>
      </c>
      <c r="AY285" s="9" t="s">
        <v>58</v>
      </c>
      <c r="BE285" s="71">
        <f>IF(N285="základní",J285,0)</f>
        <v>0</v>
      </c>
      <c r="BF285" s="71">
        <f>IF(N285="snížená",J285,0)</f>
        <v>0</v>
      </c>
      <c r="BG285" s="71">
        <f>IF(N285="zákl. přenesená",J285,0)</f>
        <v>0</v>
      </c>
      <c r="BH285" s="71">
        <f>IF(N285="sníž. přenesená",J285,0)</f>
        <v>0</v>
      </c>
      <c r="BI285" s="71">
        <f>IF(N285="nulová",J285,0)</f>
        <v>0</v>
      </c>
      <c r="BJ285" s="9" t="s">
        <v>66</v>
      </c>
      <c r="BK285" s="71">
        <f>ROUND(I285*H285,2)</f>
        <v>0</v>
      </c>
      <c r="BL285" s="9" t="s">
        <v>137</v>
      </c>
      <c r="BM285" s="9" t="s">
        <v>595</v>
      </c>
    </row>
    <row r="286" spans="2:51" s="8" customFormat="1" ht="13.5">
      <c r="B286" s="107"/>
      <c r="C286" s="108"/>
      <c r="D286" s="83" t="s">
        <v>68</v>
      </c>
      <c r="E286" s="109" t="s">
        <v>4</v>
      </c>
      <c r="F286" s="110" t="s">
        <v>596</v>
      </c>
      <c r="G286" s="108"/>
      <c r="H286" s="111" t="s">
        <v>4</v>
      </c>
      <c r="I286" s="228"/>
      <c r="J286" s="228"/>
      <c r="K286" s="108"/>
      <c r="L286" s="112"/>
      <c r="M286" s="113"/>
      <c r="N286" s="114"/>
      <c r="O286" s="114"/>
      <c r="P286" s="114"/>
      <c r="Q286" s="114"/>
      <c r="R286" s="114"/>
      <c r="S286" s="114"/>
      <c r="T286" s="115"/>
      <c r="AT286" s="116" t="s">
        <v>68</v>
      </c>
      <c r="AU286" s="116" t="s">
        <v>66</v>
      </c>
      <c r="AV286" s="8" t="s">
        <v>12</v>
      </c>
      <c r="AW286" s="8" t="s">
        <v>5</v>
      </c>
      <c r="AX286" s="8" t="s">
        <v>11</v>
      </c>
      <c r="AY286" s="116" t="s">
        <v>58</v>
      </c>
    </row>
    <row r="287" spans="2:51" s="6" customFormat="1" ht="13.5">
      <c r="B287" s="72"/>
      <c r="C287" s="73"/>
      <c r="D287" s="83" t="s">
        <v>68</v>
      </c>
      <c r="E287" s="84" t="s">
        <v>4</v>
      </c>
      <c r="F287" s="85" t="s">
        <v>597</v>
      </c>
      <c r="G287" s="73"/>
      <c r="H287" s="86">
        <v>2.041</v>
      </c>
      <c r="I287" s="224"/>
      <c r="J287" s="224"/>
      <c r="K287" s="73"/>
      <c r="L287" s="78"/>
      <c r="M287" s="79"/>
      <c r="N287" s="80"/>
      <c r="O287" s="80"/>
      <c r="P287" s="80"/>
      <c r="Q287" s="80"/>
      <c r="R287" s="80"/>
      <c r="S287" s="80"/>
      <c r="T287" s="81"/>
      <c r="AT287" s="82" t="s">
        <v>68</v>
      </c>
      <c r="AU287" s="82" t="s">
        <v>66</v>
      </c>
      <c r="AV287" s="6" t="s">
        <v>66</v>
      </c>
      <c r="AW287" s="6" t="s">
        <v>5</v>
      </c>
      <c r="AX287" s="6" t="s">
        <v>11</v>
      </c>
      <c r="AY287" s="82" t="s">
        <v>58</v>
      </c>
    </row>
    <row r="288" spans="2:51" s="6" customFormat="1" ht="13.5">
      <c r="B288" s="72"/>
      <c r="C288" s="73"/>
      <c r="D288" s="83" t="s">
        <v>68</v>
      </c>
      <c r="E288" s="84" t="s">
        <v>4</v>
      </c>
      <c r="F288" s="85" t="s">
        <v>598</v>
      </c>
      <c r="G288" s="73"/>
      <c r="H288" s="86">
        <v>2.895</v>
      </c>
      <c r="I288" s="224"/>
      <c r="J288" s="224"/>
      <c r="K288" s="73"/>
      <c r="L288" s="78"/>
      <c r="M288" s="79"/>
      <c r="N288" s="80"/>
      <c r="O288" s="80"/>
      <c r="P288" s="80"/>
      <c r="Q288" s="80"/>
      <c r="R288" s="80"/>
      <c r="S288" s="80"/>
      <c r="T288" s="81"/>
      <c r="AT288" s="82" t="s">
        <v>68</v>
      </c>
      <c r="AU288" s="82" t="s">
        <v>66</v>
      </c>
      <c r="AV288" s="6" t="s">
        <v>66</v>
      </c>
      <c r="AW288" s="6" t="s">
        <v>5</v>
      </c>
      <c r="AX288" s="6" t="s">
        <v>11</v>
      </c>
      <c r="AY288" s="82" t="s">
        <v>58</v>
      </c>
    </row>
    <row r="289" spans="2:51" s="6" customFormat="1" ht="13.5">
      <c r="B289" s="72"/>
      <c r="C289" s="73"/>
      <c r="D289" s="83" t="s">
        <v>68</v>
      </c>
      <c r="E289" s="84" t="s">
        <v>4</v>
      </c>
      <c r="F289" s="85" t="s">
        <v>599</v>
      </c>
      <c r="G289" s="73"/>
      <c r="H289" s="86">
        <v>8.49</v>
      </c>
      <c r="I289" s="224"/>
      <c r="J289" s="224"/>
      <c r="K289" s="73"/>
      <c r="L289" s="78"/>
      <c r="M289" s="79"/>
      <c r="N289" s="80"/>
      <c r="O289" s="80"/>
      <c r="P289" s="80"/>
      <c r="Q289" s="80"/>
      <c r="R289" s="80"/>
      <c r="S289" s="80"/>
      <c r="T289" s="81"/>
      <c r="AT289" s="82" t="s">
        <v>68</v>
      </c>
      <c r="AU289" s="82" t="s">
        <v>66</v>
      </c>
      <c r="AV289" s="6" t="s">
        <v>66</v>
      </c>
      <c r="AW289" s="6" t="s">
        <v>5</v>
      </c>
      <c r="AX289" s="6" t="s">
        <v>11</v>
      </c>
      <c r="AY289" s="82" t="s">
        <v>58</v>
      </c>
    </row>
    <row r="290" spans="2:51" s="6" customFormat="1" ht="13.5">
      <c r="B290" s="72"/>
      <c r="C290" s="73"/>
      <c r="D290" s="83" t="s">
        <v>68</v>
      </c>
      <c r="E290" s="84" t="s">
        <v>4</v>
      </c>
      <c r="F290" s="85" t="s">
        <v>600</v>
      </c>
      <c r="G290" s="73"/>
      <c r="H290" s="86">
        <v>4.245</v>
      </c>
      <c r="I290" s="224"/>
      <c r="J290" s="224"/>
      <c r="K290" s="73"/>
      <c r="L290" s="78"/>
      <c r="M290" s="79"/>
      <c r="N290" s="80"/>
      <c r="O290" s="80"/>
      <c r="P290" s="80"/>
      <c r="Q290" s="80"/>
      <c r="R290" s="80"/>
      <c r="S290" s="80"/>
      <c r="T290" s="81"/>
      <c r="AT290" s="82" t="s">
        <v>68</v>
      </c>
      <c r="AU290" s="82" t="s">
        <v>66</v>
      </c>
      <c r="AV290" s="6" t="s">
        <v>66</v>
      </c>
      <c r="AW290" s="6" t="s">
        <v>5</v>
      </c>
      <c r="AX290" s="6" t="s">
        <v>11</v>
      </c>
      <c r="AY290" s="82" t="s">
        <v>58</v>
      </c>
    </row>
    <row r="291" spans="2:51" s="7" customFormat="1" ht="13.5">
      <c r="B291" s="87"/>
      <c r="C291" s="88"/>
      <c r="D291" s="74" t="s">
        <v>68</v>
      </c>
      <c r="E291" s="89" t="s">
        <v>4</v>
      </c>
      <c r="F291" s="90" t="s">
        <v>149</v>
      </c>
      <c r="G291" s="88"/>
      <c r="H291" s="91">
        <v>17.671</v>
      </c>
      <c r="I291" s="225"/>
      <c r="J291" s="225"/>
      <c r="K291" s="88"/>
      <c r="L291" s="92"/>
      <c r="M291" s="93"/>
      <c r="N291" s="94"/>
      <c r="O291" s="94"/>
      <c r="P291" s="94"/>
      <c r="Q291" s="94"/>
      <c r="R291" s="94"/>
      <c r="S291" s="94"/>
      <c r="T291" s="95"/>
      <c r="AT291" s="96" t="s">
        <v>68</v>
      </c>
      <c r="AU291" s="96" t="s">
        <v>66</v>
      </c>
      <c r="AV291" s="7" t="s">
        <v>65</v>
      </c>
      <c r="AW291" s="7" t="s">
        <v>5</v>
      </c>
      <c r="AX291" s="7" t="s">
        <v>12</v>
      </c>
      <c r="AY291" s="96" t="s">
        <v>58</v>
      </c>
    </row>
    <row r="292" spans="2:65" s="1" customFormat="1" ht="31.5" customHeight="1">
      <c r="B292" s="11"/>
      <c r="C292" s="62" t="s">
        <v>601</v>
      </c>
      <c r="D292" s="62" t="s">
        <v>60</v>
      </c>
      <c r="E292" s="63" t="s">
        <v>602</v>
      </c>
      <c r="F292" s="64" t="s">
        <v>603</v>
      </c>
      <c r="G292" s="65" t="s">
        <v>169</v>
      </c>
      <c r="H292" s="66">
        <v>5</v>
      </c>
      <c r="I292" s="223"/>
      <c r="J292" s="223">
        <f>ROUND(I292*H292,2)</f>
        <v>0</v>
      </c>
      <c r="K292" s="64" t="s">
        <v>64</v>
      </c>
      <c r="L292" s="16"/>
      <c r="M292" s="67" t="s">
        <v>4</v>
      </c>
      <c r="N292" s="68" t="s">
        <v>7</v>
      </c>
      <c r="O292" s="69">
        <v>1.682</v>
      </c>
      <c r="P292" s="69">
        <f>O292*H292</f>
        <v>8.41</v>
      </c>
      <c r="Q292" s="69">
        <v>0</v>
      </c>
      <c r="R292" s="69">
        <f>Q292*H292</f>
        <v>0</v>
      </c>
      <c r="S292" s="69">
        <v>0</v>
      </c>
      <c r="T292" s="70">
        <f>S292*H292</f>
        <v>0</v>
      </c>
      <c r="AR292" s="9" t="s">
        <v>137</v>
      </c>
      <c r="AT292" s="9" t="s">
        <v>60</v>
      </c>
      <c r="AU292" s="9" t="s">
        <v>66</v>
      </c>
      <c r="AY292" s="9" t="s">
        <v>58</v>
      </c>
      <c r="BE292" s="71">
        <f>IF(N292="základní",J292,0)</f>
        <v>0</v>
      </c>
      <c r="BF292" s="71">
        <f>IF(N292="snížená",J292,0)</f>
        <v>0</v>
      </c>
      <c r="BG292" s="71">
        <f>IF(N292="zákl. přenesená",J292,0)</f>
        <v>0</v>
      </c>
      <c r="BH292" s="71">
        <f>IF(N292="sníž. přenesená",J292,0)</f>
        <v>0</v>
      </c>
      <c r="BI292" s="71">
        <f>IF(N292="nulová",J292,0)</f>
        <v>0</v>
      </c>
      <c r="BJ292" s="9" t="s">
        <v>66</v>
      </c>
      <c r="BK292" s="71">
        <f>ROUND(I292*H292,2)</f>
        <v>0</v>
      </c>
      <c r="BL292" s="9" t="s">
        <v>137</v>
      </c>
      <c r="BM292" s="9" t="s">
        <v>604</v>
      </c>
    </row>
    <row r="293" spans="2:51" s="6" customFormat="1" ht="13.5">
      <c r="B293" s="72"/>
      <c r="C293" s="73"/>
      <c r="D293" s="74" t="s">
        <v>68</v>
      </c>
      <c r="E293" s="75" t="s">
        <v>4</v>
      </c>
      <c r="F293" s="76" t="s">
        <v>605</v>
      </c>
      <c r="G293" s="73"/>
      <c r="H293" s="77">
        <v>5</v>
      </c>
      <c r="I293" s="224"/>
      <c r="J293" s="224"/>
      <c r="K293" s="73"/>
      <c r="L293" s="78"/>
      <c r="M293" s="79"/>
      <c r="N293" s="80"/>
      <c r="O293" s="80"/>
      <c r="P293" s="80"/>
      <c r="Q293" s="80"/>
      <c r="R293" s="80"/>
      <c r="S293" s="80"/>
      <c r="T293" s="81"/>
      <c r="AT293" s="82" t="s">
        <v>68</v>
      </c>
      <c r="AU293" s="82" t="s">
        <v>66</v>
      </c>
      <c r="AV293" s="6" t="s">
        <v>66</v>
      </c>
      <c r="AW293" s="6" t="s">
        <v>5</v>
      </c>
      <c r="AX293" s="6" t="s">
        <v>12</v>
      </c>
      <c r="AY293" s="82" t="s">
        <v>58</v>
      </c>
    </row>
    <row r="294" spans="2:65" s="1" customFormat="1" ht="22.5" customHeight="1">
      <c r="B294" s="11"/>
      <c r="C294" s="97" t="s">
        <v>606</v>
      </c>
      <c r="D294" s="97" t="s">
        <v>178</v>
      </c>
      <c r="E294" s="98" t="s">
        <v>607</v>
      </c>
      <c r="F294" s="99" t="s">
        <v>608</v>
      </c>
      <c r="G294" s="100" t="s">
        <v>169</v>
      </c>
      <c r="H294" s="101">
        <v>1</v>
      </c>
      <c r="I294" s="226"/>
      <c r="J294" s="226">
        <f>ROUND(I294*H294,2)</f>
        <v>0</v>
      </c>
      <c r="K294" s="99" t="s">
        <v>64</v>
      </c>
      <c r="L294" s="102"/>
      <c r="M294" s="103" t="s">
        <v>4</v>
      </c>
      <c r="N294" s="104" t="s">
        <v>7</v>
      </c>
      <c r="O294" s="69">
        <v>0</v>
      </c>
      <c r="P294" s="69">
        <f>O294*H294</f>
        <v>0</v>
      </c>
      <c r="Q294" s="69">
        <v>0.013</v>
      </c>
      <c r="R294" s="69">
        <f>Q294*H294</f>
        <v>0.013</v>
      </c>
      <c r="S294" s="69">
        <v>0</v>
      </c>
      <c r="T294" s="70">
        <f>S294*H294</f>
        <v>0</v>
      </c>
      <c r="AR294" s="9" t="s">
        <v>230</v>
      </c>
      <c r="AT294" s="9" t="s">
        <v>178</v>
      </c>
      <c r="AU294" s="9" t="s">
        <v>66</v>
      </c>
      <c r="AY294" s="9" t="s">
        <v>58</v>
      </c>
      <c r="BE294" s="71">
        <f>IF(N294="základní",J294,0)</f>
        <v>0</v>
      </c>
      <c r="BF294" s="71">
        <f>IF(N294="snížená",J294,0)</f>
        <v>0</v>
      </c>
      <c r="BG294" s="71">
        <f>IF(N294="zákl. přenesená",J294,0)</f>
        <v>0</v>
      </c>
      <c r="BH294" s="71">
        <f>IF(N294="sníž. přenesená",J294,0)</f>
        <v>0</v>
      </c>
      <c r="BI294" s="71">
        <f>IF(N294="nulová",J294,0)</f>
        <v>0</v>
      </c>
      <c r="BJ294" s="9" t="s">
        <v>66</v>
      </c>
      <c r="BK294" s="71">
        <f>ROUND(I294*H294,2)</f>
        <v>0</v>
      </c>
      <c r="BL294" s="9" t="s">
        <v>137</v>
      </c>
      <c r="BM294" s="9" t="s">
        <v>609</v>
      </c>
    </row>
    <row r="295" spans="2:65" s="1" customFormat="1" ht="22.5" customHeight="1">
      <c r="B295" s="11"/>
      <c r="C295" s="97" t="s">
        <v>610</v>
      </c>
      <c r="D295" s="97" t="s">
        <v>178</v>
      </c>
      <c r="E295" s="98" t="s">
        <v>611</v>
      </c>
      <c r="F295" s="99" t="s">
        <v>612</v>
      </c>
      <c r="G295" s="100" t="s">
        <v>169</v>
      </c>
      <c r="H295" s="101">
        <v>1</v>
      </c>
      <c r="I295" s="226"/>
      <c r="J295" s="226">
        <f>ROUND(I295*H295,2)</f>
        <v>0</v>
      </c>
      <c r="K295" s="99" t="s">
        <v>64</v>
      </c>
      <c r="L295" s="102"/>
      <c r="M295" s="103" t="s">
        <v>4</v>
      </c>
      <c r="N295" s="104" t="s">
        <v>7</v>
      </c>
      <c r="O295" s="69">
        <v>0</v>
      </c>
      <c r="P295" s="69">
        <f>O295*H295</f>
        <v>0</v>
      </c>
      <c r="Q295" s="69">
        <v>0.014</v>
      </c>
      <c r="R295" s="69">
        <f>Q295*H295</f>
        <v>0.014</v>
      </c>
      <c r="S295" s="69">
        <v>0</v>
      </c>
      <c r="T295" s="70">
        <f>S295*H295</f>
        <v>0</v>
      </c>
      <c r="AR295" s="9" t="s">
        <v>230</v>
      </c>
      <c r="AT295" s="9" t="s">
        <v>178</v>
      </c>
      <c r="AU295" s="9" t="s">
        <v>66</v>
      </c>
      <c r="AY295" s="9" t="s">
        <v>58</v>
      </c>
      <c r="BE295" s="71">
        <f>IF(N295="základní",J295,0)</f>
        <v>0</v>
      </c>
      <c r="BF295" s="71">
        <f>IF(N295="snížená",J295,0)</f>
        <v>0</v>
      </c>
      <c r="BG295" s="71">
        <f>IF(N295="zákl. přenesená",J295,0)</f>
        <v>0</v>
      </c>
      <c r="BH295" s="71">
        <f>IF(N295="sníž. přenesená",J295,0)</f>
        <v>0</v>
      </c>
      <c r="BI295" s="71">
        <f>IF(N295="nulová",J295,0)</f>
        <v>0</v>
      </c>
      <c r="BJ295" s="9" t="s">
        <v>66</v>
      </c>
      <c r="BK295" s="71">
        <f>ROUND(I295*H295,2)</f>
        <v>0</v>
      </c>
      <c r="BL295" s="9" t="s">
        <v>137</v>
      </c>
      <c r="BM295" s="9" t="s">
        <v>613</v>
      </c>
    </row>
    <row r="296" spans="2:65" s="1" customFormat="1" ht="22.5" customHeight="1">
      <c r="B296" s="11"/>
      <c r="C296" s="97" t="s">
        <v>614</v>
      </c>
      <c r="D296" s="97" t="s">
        <v>178</v>
      </c>
      <c r="E296" s="98" t="s">
        <v>615</v>
      </c>
      <c r="F296" s="99" t="s">
        <v>616</v>
      </c>
      <c r="G296" s="100" t="s">
        <v>169</v>
      </c>
      <c r="H296" s="101">
        <v>3</v>
      </c>
      <c r="I296" s="226"/>
      <c r="J296" s="226">
        <f>ROUND(I296*H296,2)</f>
        <v>0</v>
      </c>
      <c r="K296" s="99" t="s">
        <v>64</v>
      </c>
      <c r="L296" s="102"/>
      <c r="M296" s="103" t="s">
        <v>4</v>
      </c>
      <c r="N296" s="104" t="s">
        <v>7</v>
      </c>
      <c r="O296" s="69">
        <v>0</v>
      </c>
      <c r="P296" s="69">
        <f>O296*H296</f>
        <v>0</v>
      </c>
      <c r="Q296" s="69">
        <v>0.016</v>
      </c>
      <c r="R296" s="69">
        <f>Q296*H296</f>
        <v>0.048</v>
      </c>
      <c r="S296" s="69">
        <v>0</v>
      </c>
      <c r="T296" s="70">
        <f>S296*H296</f>
        <v>0</v>
      </c>
      <c r="AR296" s="9" t="s">
        <v>230</v>
      </c>
      <c r="AT296" s="9" t="s">
        <v>178</v>
      </c>
      <c r="AU296" s="9" t="s">
        <v>66</v>
      </c>
      <c r="AY296" s="9" t="s">
        <v>58</v>
      </c>
      <c r="BE296" s="71">
        <f>IF(N296="základní",J296,0)</f>
        <v>0</v>
      </c>
      <c r="BF296" s="71">
        <f>IF(N296="snížená",J296,0)</f>
        <v>0</v>
      </c>
      <c r="BG296" s="71">
        <f>IF(N296="zákl. přenesená",J296,0)</f>
        <v>0</v>
      </c>
      <c r="BH296" s="71">
        <f>IF(N296="sníž. přenesená",J296,0)</f>
        <v>0</v>
      </c>
      <c r="BI296" s="71">
        <f>IF(N296="nulová",J296,0)</f>
        <v>0</v>
      </c>
      <c r="BJ296" s="9" t="s">
        <v>66</v>
      </c>
      <c r="BK296" s="71">
        <f>ROUND(I296*H296,2)</f>
        <v>0</v>
      </c>
      <c r="BL296" s="9" t="s">
        <v>137</v>
      </c>
      <c r="BM296" s="9" t="s">
        <v>617</v>
      </c>
    </row>
    <row r="297" spans="2:65" s="1" customFormat="1" ht="31.5" customHeight="1">
      <c r="B297" s="11"/>
      <c r="C297" s="62" t="s">
        <v>618</v>
      </c>
      <c r="D297" s="62" t="s">
        <v>60</v>
      </c>
      <c r="E297" s="63" t="s">
        <v>619</v>
      </c>
      <c r="F297" s="64" t="s">
        <v>1056</v>
      </c>
      <c r="G297" s="65" t="s">
        <v>120</v>
      </c>
      <c r="H297" s="66">
        <v>3.473</v>
      </c>
      <c r="I297" s="223"/>
      <c r="J297" s="223">
        <f>ROUND(I297*H297,2)</f>
        <v>0</v>
      </c>
      <c r="K297" s="64" t="s">
        <v>64</v>
      </c>
      <c r="L297" s="16"/>
      <c r="M297" s="67" t="s">
        <v>4</v>
      </c>
      <c r="N297" s="68" t="s">
        <v>7</v>
      </c>
      <c r="O297" s="69">
        <v>7.36</v>
      </c>
      <c r="P297" s="69">
        <f>O297*H297</f>
        <v>25.56128</v>
      </c>
      <c r="Q297" s="69">
        <v>0.00087</v>
      </c>
      <c r="R297" s="69">
        <f>Q297*H297</f>
        <v>0.00302151</v>
      </c>
      <c r="S297" s="69">
        <v>0</v>
      </c>
      <c r="T297" s="70">
        <f>S297*H297</f>
        <v>0</v>
      </c>
      <c r="AR297" s="9" t="s">
        <v>137</v>
      </c>
      <c r="AT297" s="9" t="s">
        <v>60</v>
      </c>
      <c r="AU297" s="9" t="s">
        <v>66</v>
      </c>
      <c r="AY297" s="9" t="s">
        <v>58</v>
      </c>
      <c r="BE297" s="71">
        <f>IF(N297="základní",J297,0)</f>
        <v>0</v>
      </c>
      <c r="BF297" s="71">
        <f>IF(N297="snížená",J297,0)</f>
        <v>0</v>
      </c>
      <c r="BG297" s="71">
        <f>IF(N297="zákl. přenesená",J297,0)</f>
        <v>0</v>
      </c>
      <c r="BH297" s="71">
        <f>IF(N297="sníž. přenesená",J297,0)</f>
        <v>0</v>
      </c>
      <c r="BI297" s="71">
        <f>IF(N297="nulová",J297,0)</f>
        <v>0</v>
      </c>
      <c r="BJ297" s="9" t="s">
        <v>66</v>
      </c>
      <c r="BK297" s="71">
        <f>ROUND(I297*H297,2)</f>
        <v>0</v>
      </c>
      <c r="BL297" s="9" t="s">
        <v>137</v>
      </c>
      <c r="BM297" s="9" t="s">
        <v>620</v>
      </c>
    </row>
    <row r="298" spans="2:51" s="6" customFormat="1" ht="13.5">
      <c r="B298" s="72"/>
      <c r="C298" s="73"/>
      <c r="D298" s="74" t="s">
        <v>68</v>
      </c>
      <c r="E298" s="75" t="s">
        <v>4</v>
      </c>
      <c r="F298" s="76" t="s">
        <v>621</v>
      </c>
      <c r="G298" s="73"/>
      <c r="H298" s="77">
        <v>3.473</v>
      </c>
      <c r="I298" s="224"/>
      <c r="J298" s="224"/>
      <c r="K298" s="73"/>
      <c r="L298" s="78"/>
      <c r="M298" s="79"/>
      <c r="N298" s="80"/>
      <c r="O298" s="80"/>
      <c r="P298" s="80"/>
      <c r="Q298" s="80"/>
      <c r="R298" s="80"/>
      <c r="S298" s="80"/>
      <c r="T298" s="81"/>
      <c r="AT298" s="82" t="s">
        <v>68</v>
      </c>
      <c r="AU298" s="82" t="s">
        <v>66</v>
      </c>
      <c r="AV298" s="6" t="s">
        <v>66</v>
      </c>
      <c r="AW298" s="6" t="s">
        <v>5</v>
      </c>
      <c r="AX298" s="6" t="s">
        <v>12</v>
      </c>
      <c r="AY298" s="82" t="s">
        <v>58</v>
      </c>
    </row>
    <row r="299" spans="2:65" s="1" customFormat="1" ht="31.5" customHeight="1">
      <c r="B299" s="11"/>
      <c r="C299" s="62" t="s">
        <v>622</v>
      </c>
      <c r="D299" s="62" t="s">
        <v>60</v>
      </c>
      <c r="E299" s="63" t="s">
        <v>623</v>
      </c>
      <c r="F299" s="64" t="s">
        <v>1051</v>
      </c>
      <c r="G299" s="65" t="s">
        <v>120</v>
      </c>
      <c r="H299" s="66">
        <v>6.945</v>
      </c>
      <c r="I299" s="223"/>
      <c r="J299" s="223">
        <f>ROUND(I299*H299,2)</f>
        <v>0</v>
      </c>
      <c r="K299" s="64" t="s">
        <v>4</v>
      </c>
      <c r="L299" s="16"/>
      <c r="M299" s="67" t="s">
        <v>4</v>
      </c>
      <c r="N299" s="68" t="s">
        <v>7</v>
      </c>
      <c r="O299" s="69">
        <v>7.36</v>
      </c>
      <c r="P299" s="69">
        <f>O299*H299</f>
        <v>51.1152</v>
      </c>
      <c r="Q299" s="69">
        <v>0.00087</v>
      </c>
      <c r="R299" s="69">
        <f>Q299*H299</f>
        <v>0.0060421500000000005</v>
      </c>
      <c r="S299" s="69">
        <v>0</v>
      </c>
      <c r="T299" s="70">
        <f>S299*H299</f>
        <v>0</v>
      </c>
      <c r="AR299" s="9" t="s">
        <v>137</v>
      </c>
      <c r="AT299" s="9" t="s">
        <v>60</v>
      </c>
      <c r="AU299" s="9" t="s">
        <v>66</v>
      </c>
      <c r="AY299" s="9" t="s">
        <v>58</v>
      </c>
      <c r="BE299" s="71">
        <f>IF(N299="základní",J299,0)</f>
        <v>0</v>
      </c>
      <c r="BF299" s="71">
        <f>IF(N299="snížená",J299,0)</f>
        <v>0</v>
      </c>
      <c r="BG299" s="71">
        <f>IF(N299="zákl. přenesená",J299,0)</f>
        <v>0</v>
      </c>
      <c r="BH299" s="71">
        <f>IF(N299="sníž. přenesená",J299,0)</f>
        <v>0</v>
      </c>
      <c r="BI299" s="71">
        <f>IF(N299="nulová",J299,0)</f>
        <v>0</v>
      </c>
      <c r="BJ299" s="9" t="s">
        <v>66</v>
      </c>
      <c r="BK299" s="71">
        <f>ROUND(I299*H299,2)</f>
        <v>0</v>
      </c>
      <c r="BL299" s="9" t="s">
        <v>137</v>
      </c>
      <c r="BM299" s="9" t="s">
        <v>624</v>
      </c>
    </row>
    <row r="300" spans="2:51" s="6" customFormat="1" ht="13.5">
      <c r="B300" s="72"/>
      <c r="C300" s="73"/>
      <c r="D300" s="74" t="s">
        <v>68</v>
      </c>
      <c r="E300" s="75" t="s">
        <v>4</v>
      </c>
      <c r="F300" s="76" t="s">
        <v>625</v>
      </c>
      <c r="G300" s="73"/>
      <c r="H300" s="77">
        <v>6.945</v>
      </c>
      <c r="I300" s="224"/>
      <c r="J300" s="224"/>
      <c r="K300" s="73"/>
      <c r="L300" s="78"/>
      <c r="M300" s="79"/>
      <c r="N300" s="80"/>
      <c r="O300" s="80"/>
      <c r="P300" s="80"/>
      <c r="Q300" s="80"/>
      <c r="R300" s="80"/>
      <c r="S300" s="80"/>
      <c r="T300" s="81"/>
      <c r="AT300" s="82" t="s">
        <v>68</v>
      </c>
      <c r="AU300" s="82" t="s">
        <v>66</v>
      </c>
      <c r="AV300" s="6" t="s">
        <v>66</v>
      </c>
      <c r="AW300" s="6" t="s">
        <v>5</v>
      </c>
      <c r="AX300" s="6" t="s">
        <v>12</v>
      </c>
      <c r="AY300" s="82" t="s">
        <v>58</v>
      </c>
    </row>
    <row r="301" spans="2:65" s="1" customFormat="1" ht="22.5" customHeight="1">
      <c r="B301" s="11"/>
      <c r="C301" s="62" t="s">
        <v>626</v>
      </c>
      <c r="D301" s="62" t="s">
        <v>60</v>
      </c>
      <c r="E301" s="63" t="s">
        <v>627</v>
      </c>
      <c r="F301" s="64" t="s">
        <v>628</v>
      </c>
      <c r="G301" s="65" t="s">
        <v>169</v>
      </c>
      <c r="H301" s="66">
        <v>2</v>
      </c>
      <c r="I301" s="223"/>
      <c r="J301" s="223">
        <f>ROUND(I301*H301,2)</f>
        <v>0</v>
      </c>
      <c r="K301" s="64" t="s">
        <v>64</v>
      </c>
      <c r="L301" s="16"/>
      <c r="M301" s="67" t="s">
        <v>4</v>
      </c>
      <c r="N301" s="68" t="s">
        <v>7</v>
      </c>
      <c r="O301" s="69">
        <v>0.26</v>
      </c>
      <c r="P301" s="69">
        <f>O301*H301</f>
        <v>0.52</v>
      </c>
      <c r="Q301" s="69">
        <v>0</v>
      </c>
      <c r="R301" s="69">
        <f>Q301*H301</f>
        <v>0</v>
      </c>
      <c r="S301" s="69">
        <v>0</v>
      </c>
      <c r="T301" s="70">
        <f>S301*H301</f>
        <v>0</v>
      </c>
      <c r="AR301" s="9" t="s">
        <v>137</v>
      </c>
      <c r="AT301" s="9" t="s">
        <v>60</v>
      </c>
      <c r="AU301" s="9" t="s">
        <v>66</v>
      </c>
      <c r="AY301" s="9" t="s">
        <v>58</v>
      </c>
      <c r="BE301" s="71">
        <f>IF(N301="základní",J301,0)</f>
        <v>0</v>
      </c>
      <c r="BF301" s="71">
        <f>IF(N301="snížená",J301,0)</f>
        <v>0</v>
      </c>
      <c r="BG301" s="71">
        <f>IF(N301="zákl. přenesená",J301,0)</f>
        <v>0</v>
      </c>
      <c r="BH301" s="71">
        <f>IF(N301="sníž. přenesená",J301,0)</f>
        <v>0</v>
      </c>
      <c r="BI301" s="71">
        <f>IF(N301="nulová",J301,0)</f>
        <v>0</v>
      </c>
      <c r="BJ301" s="9" t="s">
        <v>66</v>
      </c>
      <c r="BK301" s="71">
        <f>ROUND(I301*H301,2)</f>
        <v>0</v>
      </c>
      <c r="BL301" s="9" t="s">
        <v>137</v>
      </c>
      <c r="BM301" s="9" t="s">
        <v>629</v>
      </c>
    </row>
    <row r="302" spans="2:51" s="6" customFormat="1" ht="13.5">
      <c r="B302" s="72"/>
      <c r="C302" s="73"/>
      <c r="D302" s="74" t="s">
        <v>68</v>
      </c>
      <c r="E302" s="75" t="s">
        <v>4</v>
      </c>
      <c r="F302" s="76" t="s">
        <v>630</v>
      </c>
      <c r="G302" s="73"/>
      <c r="H302" s="77">
        <v>2</v>
      </c>
      <c r="I302" s="224"/>
      <c r="J302" s="224"/>
      <c r="K302" s="73"/>
      <c r="L302" s="78"/>
      <c r="M302" s="79"/>
      <c r="N302" s="80"/>
      <c r="O302" s="80"/>
      <c r="P302" s="80"/>
      <c r="Q302" s="80"/>
      <c r="R302" s="80"/>
      <c r="S302" s="80"/>
      <c r="T302" s="81"/>
      <c r="AT302" s="82" t="s">
        <v>68</v>
      </c>
      <c r="AU302" s="82" t="s">
        <v>66</v>
      </c>
      <c r="AV302" s="6" t="s">
        <v>66</v>
      </c>
      <c r="AW302" s="6" t="s">
        <v>5</v>
      </c>
      <c r="AX302" s="6" t="s">
        <v>12</v>
      </c>
      <c r="AY302" s="82" t="s">
        <v>58</v>
      </c>
    </row>
    <row r="303" spans="2:65" s="1" customFormat="1" ht="22.5" customHeight="1">
      <c r="B303" s="11"/>
      <c r="C303" s="97" t="s">
        <v>631</v>
      </c>
      <c r="D303" s="97" t="s">
        <v>178</v>
      </c>
      <c r="E303" s="98" t="s">
        <v>632</v>
      </c>
      <c r="F303" s="99" t="s">
        <v>633</v>
      </c>
      <c r="G303" s="100" t="s">
        <v>634</v>
      </c>
      <c r="H303" s="101">
        <v>4.5</v>
      </c>
      <c r="I303" s="226"/>
      <c r="J303" s="226">
        <f>ROUND(I303*H303,2)</f>
        <v>0</v>
      </c>
      <c r="K303" s="99" t="s">
        <v>64</v>
      </c>
      <c r="L303" s="102"/>
      <c r="M303" s="103" t="s">
        <v>4</v>
      </c>
      <c r="N303" s="104" t="s">
        <v>7</v>
      </c>
      <c r="O303" s="69">
        <v>0</v>
      </c>
      <c r="P303" s="69">
        <f>O303*H303</f>
        <v>0</v>
      </c>
      <c r="Q303" s="69">
        <v>0.0006</v>
      </c>
      <c r="R303" s="69">
        <f>Q303*H303</f>
        <v>0.0026999999999999997</v>
      </c>
      <c r="S303" s="69">
        <v>0</v>
      </c>
      <c r="T303" s="70">
        <f>S303*H303</f>
        <v>0</v>
      </c>
      <c r="AR303" s="9" t="s">
        <v>230</v>
      </c>
      <c r="AT303" s="9" t="s">
        <v>178</v>
      </c>
      <c r="AU303" s="9" t="s">
        <v>66</v>
      </c>
      <c r="AY303" s="9" t="s">
        <v>58</v>
      </c>
      <c r="BE303" s="71">
        <f>IF(N303="základní",J303,0)</f>
        <v>0</v>
      </c>
      <c r="BF303" s="71">
        <f>IF(N303="snížená",J303,0)</f>
        <v>0</v>
      </c>
      <c r="BG303" s="71">
        <f>IF(N303="zákl. přenesená",J303,0)</f>
        <v>0</v>
      </c>
      <c r="BH303" s="71">
        <f>IF(N303="sníž. přenesená",J303,0)</f>
        <v>0</v>
      </c>
      <c r="BI303" s="71">
        <f>IF(N303="nulová",J303,0)</f>
        <v>0</v>
      </c>
      <c r="BJ303" s="9" t="s">
        <v>66</v>
      </c>
      <c r="BK303" s="71">
        <f>ROUND(I303*H303,2)</f>
        <v>0</v>
      </c>
      <c r="BL303" s="9" t="s">
        <v>137</v>
      </c>
      <c r="BM303" s="9" t="s">
        <v>635</v>
      </c>
    </row>
    <row r="304" spans="2:47" s="1" customFormat="1" ht="27">
      <c r="B304" s="11"/>
      <c r="C304" s="121"/>
      <c r="D304" s="83" t="s">
        <v>182</v>
      </c>
      <c r="E304" s="121"/>
      <c r="F304" s="105" t="s">
        <v>636</v>
      </c>
      <c r="G304" s="121"/>
      <c r="H304" s="121"/>
      <c r="I304" s="227"/>
      <c r="J304" s="227"/>
      <c r="K304" s="121"/>
      <c r="L304" s="16"/>
      <c r="M304" s="106"/>
      <c r="N304" s="122"/>
      <c r="O304" s="122"/>
      <c r="P304" s="122"/>
      <c r="Q304" s="122"/>
      <c r="R304" s="122"/>
      <c r="S304" s="122"/>
      <c r="T304" s="17"/>
      <c r="AT304" s="9" t="s">
        <v>182</v>
      </c>
      <c r="AU304" s="9" t="s">
        <v>66</v>
      </c>
    </row>
    <row r="305" spans="2:51" s="6" customFormat="1" ht="13.5">
      <c r="B305" s="72"/>
      <c r="C305" s="73"/>
      <c r="D305" s="74" t="s">
        <v>68</v>
      </c>
      <c r="E305" s="75" t="s">
        <v>4</v>
      </c>
      <c r="F305" s="76" t="s">
        <v>637</v>
      </c>
      <c r="G305" s="73"/>
      <c r="H305" s="77">
        <v>4.5</v>
      </c>
      <c r="I305" s="224"/>
      <c r="J305" s="224"/>
      <c r="K305" s="73"/>
      <c r="L305" s="78"/>
      <c r="M305" s="79"/>
      <c r="N305" s="80"/>
      <c r="O305" s="80"/>
      <c r="P305" s="80"/>
      <c r="Q305" s="80"/>
      <c r="R305" s="80"/>
      <c r="S305" s="80"/>
      <c r="T305" s="81"/>
      <c r="AT305" s="82" t="s">
        <v>68</v>
      </c>
      <c r="AU305" s="82" t="s">
        <v>66</v>
      </c>
      <c r="AV305" s="6" t="s">
        <v>66</v>
      </c>
      <c r="AW305" s="6" t="s">
        <v>5</v>
      </c>
      <c r="AX305" s="6" t="s">
        <v>12</v>
      </c>
      <c r="AY305" s="82" t="s">
        <v>58</v>
      </c>
    </row>
    <row r="306" spans="2:65" s="1" customFormat="1" ht="31.5" customHeight="1">
      <c r="B306" s="11"/>
      <c r="C306" s="62" t="s">
        <v>638</v>
      </c>
      <c r="D306" s="62" t="s">
        <v>60</v>
      </c>
      <c r="E306" s="63" t="s">
        <v>639</v>
      </c>
      <c r="F306" s="64" t="s">
        <v>640</v>
      </c>
      <c r="G306" s="65" t="s">
        <v>634</v>
      </c>
      <c r="H306" s="66">
        <v>10.4</v>
      </c>
      <c r="I306" s="223"/>
      <c r="J306" s="223">
        <f>ROUND(I306*H306,2)</f>
        <v>0</v>
      </c>
      <c r="K306" s="64" t="s">
        <v>64</v>
      </c>
      <c r="L306" s="16"/>
      <c r="M306" s="67" t="s">
        <v>4</v>
      </c>
      <c r="N306" s="68" t="s">
        <v>7</v>
      </c>
      <c r="O306" s="69">
        <v>0.345</v>
      </c>
      <c r="P306" s="69">
        <f>O306*H306</f>
        <v>3.5879999999999996</v>
      </c>
      <c r="Q306" s="69">
        <v>0</v>
      </c>
      <c r="R306" s="69">
        <f>Q306*H306</f>
        <v>0</v>
      </c>
      <c r="S306" s="69">
        <v>0</v>
      </c>
      <c r="T306" s="70">
        <f>S306*H306</f>
        <v>0</v>
      </c>
      <c r="AR306" s="9" t="s">
        <v>137</v>
      </c>
      <c r="AT306" s="9" t="s">
        <v>60</v>
      </c>
      <c r="AU306" s="9" t="s">
        <v>66</v>
      </c>
      <c r="AY306" s="9" t="s">
        <v>58</v>
      </c>
      <c r="BE306" s="71">
        <f>IF(N306="základní",J306,0)</f>
        <v>0</v>
      </c>
      <c r="BF306" s="71">
        <f>IF(N306="snížená",J306,0)</f>
        <v>0</v>
      </c>
      <c r="BG306" s="71">
        <f>IF(N306="zákl. přenesená",J306,0)</f>
        <v>0</v>
      </c>
      <c r="BH306" s="71">
        <f>IF(N306="sníž. přenesená",J306,0)</f>
        <v>0</v>
      </c>
      <c r="BI306" s="71">
        <f>IF(N306="nulová",J306,0)</f>
        <v>0</v>
      </c>
      <c r="BJ306" s="9" t="s">
        <v>66</v>
      </c>
      <c r="BK306" s="71">
        <f>ROUND(I306*H306,2)</f>
        <v>0</v>
      </c>
      <c r="BL306" s="9" t="s">
        <v>137</v>
      </c>
      <c r="BM306" s="9" t="s">
        <v>641</v>
      </c>
    </row>
    <row r="307" spans="2:51" s="6" customFormat="1" ht="13.5">
      <c r="B307" s="72"/>
      <c r="C307" s="73"/>
      <c r="D307" s="74" t="s">
        <v>68</v>
      </c>
      <c r="E307" s="75" t="s">
        <v>4</v>
      </c>
      <c r="F307" s="76" t="s">
        <v>642</v>
      </c>
      <c r="G307" s="73"/>
      <c r="H307" s="77">
        <v>10.4</v>
      </c>
      <c r="I307" s="224"/>
      <c r="J307" s="224"/>
      <c r="K307" s="73"/>
      <c r="L307" s="78"/>
      <c r="M307" s="79"/>
      <c r="N307" s="80"/>
      <c r="O307" s="80"/>
      <c r="P307" s="80"/>
      <c r="Q307" s="80"/>
      <c r="R307" s="80"/>
      <c r="S307" s="80"/>
      <c r="T307" s="81"/>
      <c r="AT307" s="82" t="s">
        <v>68</v>
      </c>
      <c r="AU307" s="82" t="s">
        <v>66</v>
      </c>
      <c r="AV307" s="6" t="s">
        <v>66</v>
      </c>
      <c r="AW307" s="6" t="s">
        <v>5</v>
      </c>
      <c r="AX307" s="6" t="s">
        <v>12</v>
      </c>
      <c r="AY307" s="82" t="s">
        <v>58</v>
      </c>
    </row>
    <row r="308" spans="2:65" s="1" customFormat="1" ht="22.5" customHeight="1">
      <c r="B308" s="11"/>
      <c r="C308" s="97" t="s">
        <v>643</v>
      </c>
      <c r="D308" s="97" t="s">
        <v>178</v>
      </c>
      <c r="E308" s="98" t="s">
        <v>644</v>
      </c>
      <c r="F308" s="99" t="s">
        <v>645</v>
      </c>
      <c r="G308" s="100" t="s">
        <v>233</v>
      </c>
      <c r="H308" s="101">
        <v>7.4</v>
      </c>
      <c r="I308" s="226"/>
      <c r="J308" s="226">
        <f>ROUND(I308*H308,2)</f>
        <v>0</v>
      </c>
      <c r="K308" s="99" t="s">
        <v>64</v>
      </c>
      <c r="L308" s="102"/>
      <c r="M308" s="103" t="s">
        <v>4</v>
      </c>
      <c r="N308" s="104" t="s">
        <v>7</v>
      </c>
      <c r="O308" s="69">
        <v>0</v>
      </c>
      <c r="P308" s="69">
        <f>O308*H308</f>
        <v>0</v>
      </c>
      <c r="Q308" s="69">
        <v>0.003</v>
      </c>
      <c r="R308" s="69">
        <f>Q308*H308</f>
        <v>0.0222</v>
      </c>
      <c r="S308" s="69">
        <v>0</v>
      </c>
      <c r="T308" s="70">
        <f>S308*H308</f>
        <v>0</v>
      </c>
      <c r="AR308" s="9" t="s">
        <v>230</v>
      </c>
      <c r="AT308" s="9" t="s">
        <v>178</v>
      </c>
      <c r="AU308" s="9" t="s">
        <v>66</v>
      </c>
      <c r="AY308" s="9" t="s">
        <v>58</v>
      </c>
      <c r="BE308" s="71">
        <f>IF(N308="základní",J308,0)</f>
        <v>0</v>
      </c>
      <c r="BF308" s="71">
        <f>IF(N308="snížená",J308,0)</f>
        <v>0</v>
      </c>
      <c r="BG308" s="71">
        <f>IF(N308="zákl. přenesená",J308,0)</f>
        <v>0</v>
      </c>
      <c r="BH308" s="71">
        <f>IF(N308="sníž. přenesená",J308,0)</f>
        <v>0</v>
      </c>
      <c r="BI308" s="71">
        <f>IF(N308="nulová",J308,0)</f>
        <v>0</v>
      </c>
      <c r="BJ308" s="9" t="s">
        <v>66</v>
      </c>
      <c r="BK308" s="71">
        <f>ROUND(I308*H308,2)</f>
        <v>0</v>
      </c>
      <c r="BL308" s="9" t="s">
        <v>137</v>
      </c>
      <c r="BM308" s="9" t="s">
        <v>646</v>
      </c>
    </row>
    <row r="309" spans="2:51" s="6" customFormat="1" ht="13.5">
      <c r="B309" s="72"/>
      <c r="C309" s="73"/>
      <c r="D309" s="74" t="s">
        <v>68</v>
      </c>
      <c r="E309" s="75" t="s">
        <v>4</v>
      </c>
      <c r="F309" s="76" t="s">
        <v>647</v>
      </c>
      <c r="G309" s="73"/>
      <c r="H309" s="77">
        <v>7.4</v>
      </c>
      <c r="I309" s="224"/>
      <c r="J309" s="224"/>
      <c r="K309" s="73"/>
      <c r="L309" s="78"/>
      <c r="M309" s="79"/>
      <c r="N309" s="80"/>
      <c r="O309" s="80"/>
      <c r="P309" s="80"/>
      <c r="Q309" s="80"/>
      <c r="R309" s="80"/>
      <c r="S309" s="80"/>
      <c r="T309" s="81"/>
      <c r="AT309" s="82" t="s">
        <v>68</v>
      </c>
      <c r="AU309" s="82" t="s">
        <v>66</v>
      </c>
      <c r="AV309" s="6" t="s">
        <v>66</v>
      </c>
      <c r="AW309" s="6" t="s">
        <v>5</v>
      </c>
      <c r="AX309" s="6" t="s">
        <v>12</v>
      </c>
      <c r="AY309" s="82" t="s">
        <v>58</v>
      </c>
    </row>
    <row r="310" spans="2:65" s="1" customFormat="1" ht="22.5" customHeight="1">
      <c r="B310" s="11"/>
      <c r="C310" s="97" t="s">
        <v>648</v>
      </c>
      <c r="D310" s="97" t="s">
        <v>178</v>
      </c>
      <c r="E310" s="98" t="s">
        <v>649</v>
      </c>
      <c r="F310" s="99" t="s">
        <v>650</v>
      </c>
      <c r="G310" s="100" t="s">
        <v>233</v>
      </c>
      <c r="H310" s="101">
        <v>3</v>
      </c>
      <c r="I310" s="226"/>
      <c r="J310" s="226">
        <f>ROUND(I310*H310,2)</f>
        <v>0</v>
      </c>
      <c r="K310" s="99" t="s">
        <v>64</v>
      </c>
      <c r="L310" s="102"/>
      <c r="M310" s="103" t="s">
        <v>4</v>
      </c>
      <c r="N310" s="104" t="s">
        <v>7</v>
      </c>
      <c r="O310" s="69">
        <v>0</v>
      </c>
      <c r="P310" s="69">
        <f>O310*H310</f>
        <v>0</v>
      </c>
      <c r="Q310" s="69">
        <v>0.003</v>
      </c>
      <c r="R310" s="69">
        <f>Q310*H310</f>
        <v>0.009000000000000001</v>
      </c>
      <c r="S310" s="69">
        <v>0</v>
      </c>
      <c r="T310" s="70">
        <f>S310*H310</f>
        <v>0</v>
      </c>
      <c r="AR310" s="9" t="s">
        <v>230</v>
      </c>
      <c r="AT310" s="9" t="s">
        <v>178</v>
      </c>
      <c r="AU310" s="9" t="s">
        <v>66</v>
      </c>
      <c r="AY310" s="9" t="s">
        <v>58</v>
      </c>
      <c r="BE310" s="71">
        <f>IF(N310="základní",J310,0)</f>
        <v>0</v>
      </c>
      <c r="BF310" s="71">
        <f>IF(N310="snížená",J310,0)</f>
        <v>0</v>
      </c>
      <c r="BG310" s="71">
        <f>IF(N310="zákl. přenesená",J310,0)</f>
        <v>0</v>
      </c>
      <c r="BH310" s="71">
        <f>IF(N310="sníž. přenesená",J310,0)</f>
        <v>0</v>
      </c>
      <c r="BI310" s="71">
        <f>IF(N310="nulová",J310,0)</f>
        <v>0</v>
      </c>
      <c r="BJ310" s="9" t="s">
        <v>66</v>
      </c>
      <c r="BK310" s="71">
        <f>ROUND(I310*H310,2)</f>
        <v>0</v>
      </c>
      <c r="BL310" s="9" t="s">
        <v>137</v>
      </c>
      <c r="BM310" s="9" t="s">
        <v>651</v>
      </c>
    </row>
    <row r="311" spans="2:51" s="6" customFormat="1" ht="13.5">
      <c r="B311" s="72"/>
      <c r="C311" s="73"/>
      <c r="D311" s="74" t="s">
        <v>68</v>
      </c>
      <c r="E311" s="75" t="s">
        <v>4</v>
      </c>
      <c r="F311" s="76" t="s">
        <v>652</v>
      </c>
      <c r="G311" s="73"/>
      <c r="H311" s="77">
        <v>3</v>
      </c>
      <c r="I311" s="224"/>
      <c r="J311" s="224"/>
      <c r="K311" s="73"/>
      <c r="L311" s="78"/>
      <c r="M311" s="79"/>
      <c r="N311" s="80"/>
      <c r="O311" s="80"/>
      <c r="P311" s="80"/>
      <c r="Q311" s="80"/>
      <c r="R311" s="80"/>
      <c r="S311" s="80"/>
      <c r="T311" s="81"/>
      <c r="AT311" s="82" t="s">
        <v>68</v>
      </c>
      <c r="AU311" s="82" t="s">
        <v>66</v>
      </c>
      <c r="AV311" s="6" t="s">
        <v>66</v>
      </c>
      <c r="AW311" s="6" t="s">
        <v>5</v>
      </c>
      <c r="AX311" s="6" t="s">
        <v>12</v>
      </c>
      <c r="AY311" s="82" t="s">
        <v>58</v>
      </c>
    </row>
    <row r="312" spans="2:65" s="1" customFormat="1" ht="31.5" customHeight="1">
      <c r="B312" s="11"/>
      <c r="C312" s="62" t="s">
        <v>653</v>
      </c>
      <c r="D312" s="62" t="s">
        <v>60</v>
      </c>
      <c r="E312" s="63" t="s">
        <v>654</v>
      </c>
      <c r="F312" s="64" t="s">
        <v>655</v>
      </c>
      <c r="G312" s="65" t="s">
        <v>524</v>
      </c>
      <c r="H312" s="66">
        <v>2069.432</v>
      </c>
      <c r="I312" s="223"/>
      <c r="J312" s="223">
        <f>ROUND(I312*H312,2)</f>
        <v>0</v>
      </c>
      <c r="K312" s="64" t="s">
        <v>64</v>
      </c>
      <c r="L312" s="16"/>
      <c r="M312" s="67" t="s">
        <v>4</v>
      </c>
      <c r="N312" s="68" t="s">
        <v>7</v>
      </c>
      <c r="O312" s="69">
        <v>0</v>
      </c>
      <c r="P312" s="69">
        <f>O312*H312</f>
        <v>0</v>
      </c>
      <c r="Q312" s="69">
        <v>0</v>
      </c>
      <c r="R312" s="69">
        <f>Q312*H312</f>
        <v>0</v>
      </c>
      <c r="S312" s="69">
        <v>0</v>
      </c>
      <c r="T312" s="70">
        <f>S312*H312</f>
        <v>0</v>
      </c>
      <c r="AR312" s="9" t="s">
        <v>137</v>
      </c>
      <c r="AT312" s="9" t="s">
        <v>60</v>
      </c>
      <c r="AU312" s="9" t="s">
        <v>66</v>
      </c>
      <c r="AY312" s="9" t="s">
        <v>58</v>
      </c>
      <c r="BE312" s="71">
        <f>IF(N312="základní",J312,0)</f>
        <v>0</v>
      </c>
      <c r="BF312" s="71">
        <f>IF(N312="snížená",J312,0)</f>
        <v>0</v>
      </c>
      <c r="BG312" s="71">
        <f>IF(N312="zákl. přenesená",J312,0)</f>
        <v>0</v>
      </c>
      <c r="BH312" s="71">
        <f>IF(N312="sníž. přenesená",J312,0)</f>
        <v>0</v>
      </c>
      <c r="BI312" s="71">
        <f>IF(N312="nulová",J312,0)</f>
        <v>0</v>
      </c>
      <c r="BJ312" s="9" t="s">
        <v>66</v>
      </c>
      <c r="BK312" s="71">
        <f>ROUND(I312*H312,2)</f>
        <v>0</v>
      </c>
      <c r="BL312" s="9" t="s">
        <v>137</v>
      </c>
      <c r="BM312" s="9" t="s">
        <v>656</v>
      </c>
    </row>
    <row r="313" spans="2:63" s="5" customFormat="1" ht="29.85" customHeight="1">
      <c r="B313" s="48"/>
      <c r="C313" s="49"/>
      <c r="D313" s="60" t="s">
        <v>10</v>
      </c>
      <c r="E313" s="61" t="s">
        <v>657</v>
      </c>
      <c r="F313" s="61" t="s">
        <v>658</v>
      </c>
      <c r="G313" s="49"/>
      <c r="H313" s="49"/>
      <c r="I313" s="220"/>
      <c r="J313" s="222">
        <f>BK313</f>
        <v>0</v>
      </c>
      <c r="K313" s="49"/>
      <c r="L313" s="52"/>
      <c r="M313" s="53"/>
      <c r="N313" s="54"/>
      <c r="O313" s="54"/>
      <c r="P313" s="55">
        <f>SUM(P314:P318)</f>
        <v>126.07300000000001</v>
      </c>
      <c r="Q313" s="54"/>
      <c r="R313" s="55">
        <f>SUM(R314:R318)</f>
        <v>0</v>
      </c>
      <c r="S313" s="54"/>
      <c r="T313" s="56">
        <f>SUM(T314:T318)</f>
        <v>0.12</v>
      </c>
      <c r="AR313" s="57" t="s">
        <v>66</v>
      </c>
      <c r="AT313" s="58" t="s">
        <v>10</v>
      </c>
      <c r="AU313" s="58" t="s">
        <v>12</v>
      </c>
      <c r="AY313" s="57" t="s">
        <v>58</v>
      </c>
      <c r="BK313" s="59">
        <f>SUM(BK314:BK318)</f>
        <v>0</v>
      </c>
    </row>
    <row r="314" spans="2:65" s="1" customFormat="1" ht="22.5" customHeight="1">
      <c r="B314" s="11"/>
      <c r="C314" s="62" t="s">
        <v>659</v>
      </c>
      <c r="D314" s="62" t="s">
        <v>60</v>
      </c>
      <c r="E314" s="63" t="s">
        <v>660</v>
      </c>
      <c r="F314" s="64" t="s">
        <v>661</v>
      </c>
      <c r="G314" s="65" t="s">
        <v>233</v>
      </c>
      <c r="H314" s="66">
        <v>2</v>
      </c>
      <c r="I314" s="223"/>
      <c r="J314" s="223">
        <f>ROUND(I314*H314,2)</f>
        <v>0</v>
      </c>
      <c r="K314" s="64" t="s">
        <v>64</v>
      </c>
      <c r="L314" s="16"/>
      <c r="M314" s="67" t="s">
        <v>4</v>
      </c>
      <c r="N314" s="68" t="s">
        <v>7</v>
      </c>
      <c r="O314" s="69">
        <v>0.357</v>
      </c>
      <c r="P314" s="69">
        <f>O314*H314</f>
        <v>0.714</v>
      </c>
      <c r="Q314" s="69">
        <v>0</v>
      </c>
      <c r="R314" s="69">
        <f>Q314*H314</f>
        <v>0</v>
      </c>
      <c r="S314" s="69">
        <v>0.016</v>
      </c>
      <c r="T314" s="70">
        <f>S314*H314</f>
        <v>0.032</v>
      </c>
      <c r="AR314" s="9" t="s">
        <v>137</v>
      </c>
      <c r="AT314" s="9" t="s">
        <v>60</v>
      </c>
      <c r="AU314" s="9" t="s">
        <v>66</v>
      </c>
      <c r="AY314" s="9" t="s">
        <v>58</v>
      </c>
      <c r="BE314" s="71">
        <f>IF(N314="základní",J314,0)</f>
        <v>0</v>
      </c>
      <c r="BF314" s="71">
        <f>IF(N314="snížená",J314,0)</f>
        <v>0</v>
      </c>
      <c r="BG314" s="71">
        <f>IF(N314="zákl. přenesená",J314,0)</f>
        <v>0</v>
      </c>
      <c r="BH314" s="71">
        <f>IF(N314="sníž. přenesená",J314,0)</f>
        <v>0</v>
      </c>
      <c r="BI314" s="71">
        <f>IF(N314="nulová",J314,0)</f>
        <v>0</v>
      </c>
      <c r="BJ314" s="9" t="s">
        <v>66</v>
      </c>
      <c r="BK314" s="71">
        <f>ROUND(I314*H314,2)</f>
        <v>0</v>
      </c>
      <c r="BL314" s="9" t="s">
        <v>137</v>
      </c>
      <c r="BM314" s="9" t="s">
        <v>662</v>
      </c>
    </row>
    <row r="315" spans="2:65" s="1" customFormat="1" ht="22.5" customHeight="1">
      <c r="B315" s="11"/>
      <c r="C315" s="62" t="s">
        <v>663</v>
      </c>
      <c r="D315" s="62" t="s">
        <v>60</v>
      </c>
      <c r="E315" s="63" t="s">
        <v>664</v>
      </c>
      <c r="F315" s="64" t="s">
        <v>665</v>
      </c>
      <c r="G315" s="65" t="s">
        <v>233</v>
      </c>
      <c r="H315" s="66">
        <v>5.5</v>
      </c>
      <c r="I315" s="223"/>
      <c r="J315" s="223">
        <f>ROUND(I315*H315,2)</f>
        <v>0</v>
      </c>
      <c r="K315" s="64" t="s">
        <v>64</v>
      </c>
      <c r="L315" s="16"/>
      <c r="M315" s="67" t="s">
        <v>4</v>
      </c>
      <c r="N315" s="68" t="s">
        <v>7</v>
      </c>
      <c r="O315" s="69">
        <v>0.468</v>
      </c>
      <c r="P315" s="69">
        <f>O315*H315</f>
        <v>2.5740000000000003</v>
      </c>
      <c r="Q315" s="69">
        <v>0</v>
      </c>
      <c r="R315" s="69">
        <f>Q315*H315</f>
        <v>0</v>
      </c>
      <c r="S315" s="69">
        <v>0.016</v>
      </c>
      <c r="T315" s="70">
        <f>S315*H315</f>
        <v>0.088</v>
      </c>
      <c r="AR315" s="9" t="s">
        <v>137</v>
      </c>
      <c r="AT315" s="9" t="s">
        <v>60</v>
      </c>
      <c r="AU315" s="9" t="s">
        <v>66</v>
      </c>
      <c r="AY315" s="9" t="s">
        <v>58</v>
      </c>
      <c r="BE315" s="71">
        <f>IF(N315="základní",J315,0)</f>
        <v>0</v>
      </c>
      <c r="BF315" s="71">
        <f>IF(N315="snížená",J315,0)</f>
        <v>0</v>
      </c>
      <c r="BG315" s="71">
        <f>IF(N315="zákl. přenesená",J315,0)</f>
        <v>0</v>
      </c>
      <c r="BH315" s="71">
        <f>IF(N315="sníž. přenesená",J315,0)</f>
        <v>0</v>
      </c>
      <c r="BI315" s="71">
        <f>IF(N315="nulová",J315,0)</f>
        <v>0</v>
      </c>
      <c r="BJ315" s="9" t="s">
        <v>66</v>
      </c>
      <c r="BK315" s="71">
        <f>ROUND(I315*H315,2)</f>
        <v>0</v>
      </c>
      <c r="BL315" s="9" t="s">
        <v>137</v>
      </c>
      <c r="BM315" s="9" t="s">
        <v>666</v>
      </c>
    </row>
    <row r="316" spans="2:65" s="1" customFormat="1" ht="22.5" customHeight="1">
      <c r="B316" s="11"/>
      <c r="C316" s="62" t="s">
        <v>667</v>
      </c>
      <c r="D316" s="62" t="s">
        <v>60</v>
      </c>
      <c r="E316" s="63" t="s">
        <v>668</v>
      </c>
      <c r="F316" s="64" t="s">
        <v>669</v>
      </c>
      <c r="G316" s="65" t="s">
        <v>670</v>
      </c>
      <c r="H316" s="66">
        <v>312.98</v>
      </c>
      <c r="I316" s="223"/>
      <c r="J316" s="223">
        <f>ROUND(I316*H316,2)</f>
        <v>0</v>
      </c>
      <c r="K316" s="64" t="s">
        <v>64</v>
      </c>
      <c r="L316" s="16"/>
      <c r="M316" s="67" t="s">
        <v>4</v>
      </c>
      <c r="N316" s="68" t="s">
        <v>7</v>
      </c>
      <c r="O316" s="69">
        <v>0.25</v>
      </c>
      <c r="P316" s="69">
        <f>O316*H316</f>
        <v>78.245</v>
      </c>
      <c r="Q316" s="69">
        <v>0</v>
      </c>
      <c r="R316" s="69">
        <f>Q316*H316</f>
        <v>0</v>
      </c>
      <c r="S316" s="69">
        <v>0</v>
      </c>
      <c r="T316" s="70">
        <f>S316*H316</f>
        <v>0</v>
      </c>
      <c r="AR316" s="9" t="s">
        <v>137</v>
      </c>
      <c r="AT316" s="9" t="s">
        <v>60</v>
      </c>
      <c r="AU316" s="9" t="s">
        <v>66</v>
      </c>
      <c r="AY316" s="9" t="s">
        <v>58</v>
      </c>
      <c r="BE316" s="71">
        <f>IF(N316="základní",J316,0)</f>
        <v>0</v>
      </c>
      <c r="BF316" s="71">
        <f>IF(N316="snížená",J316,0)</f>
        <v>0</v>
      </c>
      <c r="BG316" s="71">
        <f>IF(N316="zákl. přenesená",J316,0)</f>
        <v>0</v>
      </c>
      <c r="BH316" s="71">
        <f>IF(N316="sníž. přenesená",J316,0)</f>
        <v>0</v>
      </c>
      <c r="BI316" s="71">
        <f>IF(N316="nulová",J316,0)</f>
        <v>0</v>
      </c>
      <c r="BJ316" s="9" t="s">
        <v>66</v>
      </c>
      <c r="BK316" s="71">
        <f>ROUND(I316*H316,2)</f>
        <v>0</v>
      </c>
      <c r="BL316" s="9" t="s">
        <v>137</v>
      </c>
      <c r="BM316" s="9" t="s">
        <v>671</v>
      </c>
    </row>
    <row r="317" spans="2:65" s="1" customFormat="1" ht="31.5" customHeight="1">
      <c r="B317" s="11"/>
      <c r="C317" s="62" t="s">
        <v>672</v>
      </c>
      <c r="D317" s="62" t="s">
        <v>60</v>
      </c>
      <c r="E317" s="63" t="s">
        <v>673</v>
      </c>
      <c r="F317" s="64" t="s">
        <v>1050</v>
      </c>
      <c r="G317" s="65" t="s">
        <v>670</v>
      </c>
      <c r="H317" s="66">
        <v>68</v>
      </c>
      <c r="I317" s="223"/>
      <c r="J317" s="223">
        <f>ROUND(I317*H317,2)</f>
        <v>0</v>
      </c>
      <c r="K317" s="64" t="s">
        <v>4</v>
      </c>
      <c r="L317" s="16"/>
      <c r="M317" s="67" t="s">
        <v>4</v>
      </c>
      <c r="N317" s="68" t="s">
        <v>7</v>
      </c>
      <c r="O317" s="69">
        <v>0.655</v>
      </c>
      <c r="P317" s="69">
        <f>O317*H317</f>
        <v>44.54</v>
      </c>
      <c r="Q317" s="69">
        <v>0</v>
      </c>
      <c r="R317" s="69">
        <f>Q317*H317</f>
        <v>0</v>
      </c>
      <c r="S317" s="69">
        <v>0</v>
      </c>
      <c r="T317" s="70">
        <f>S317*H317</f>
        <v>0</v>
      </c>
      <c r="AR317" s="9" t="s">
        <v>137</v>
      </c>
      <c r="AT317" s="9" t="s">
        <v>60</v>
      </c>
      <c r="AU317" s="9" t="s">
        <v>66</v>
      </c>
      <c r="AY317" s="9" t="s">
        <v>58</v>
      </c>
      <c r="BE317" s="71">
        <f>IF(N317="základní",J317,0)</f>
        <v>0</v>
      </c>
      <c r="BF317" s="71">
        <f>IF(N317="snížená",J317,0)</f>
        <v>0</v>
      </c>
      <c r="BG317" s="71">
        <f>IF(N317="zákl. přenesená",J317,0)</f>
        <v>0</v>
      </c>
      <c r="BH317" s="71">
        <f>IF(N317="sníž. přenesená",J317,0)</f>
        <v>0</v>
      </c>
      <c r="BI317" s="71">
        <f>IF(N317="nulová",J317,0)</f>
        <v>0</v>
      </c>
      <c r="BJ317" s="9" t="s">
        <v>66</v>
      </c>
      <c r="BK317" s="71">
        <f>ROUND(I317*H317,2)</f>
        <v>0</v>
      </c>
      <c r="BL317" s="9" t="s">
        <v>137</v>
      </c>
      <c r="BM317" s="9" t="s">
        <v>674</v>
      </c>
    </row>
    <row r="318" spans="2:65" s="1" customFormat="1" ht="31.5" customHeight="1">
      <c r="B318" s="11"/>
      <c r="C318" s="62" t="s">
        <v>675</v>
      </c>
      <c r="D318" s="62" t="s">
        <v>60</v>
      </c>
      <c r="E318" s="63" t="s">
        <v>676</v>
      </c>
      <c r="F318" s="64" t="s">
        <v>677</v>
      </c>
      <c r="G318" s="65" t="s">
        <v>524</v>
      </c>
      <c r="H318" s="66">
        <v>298.707</v>
      </c>
      <c r="I318" s="223"/>
      <c r="J318" s="223">
        <f>ROUND(I318*H318,2)</f>
        <v>0</v>
      </c>
      <c r="K318" s="64" t="s">
        <v>64</v>
      </c>
      <c r="L318" s="16"/>
      <c r="M318" s="67" t="s">
        <v>4</v>
      </c>
      <c r="N318" s="68" t="s">
        <v>7</v>
      </c>
      <c r="O318" s="69">
        <v>0</v>
      </c>
      <c r="P318" s="69">
        <f>O318*H318</f>
        <v>0</v>
      </c>
      <c r="Q318" s="69">
        <v>0</v>
      </c>
      <c r="R318" s="69">
        <f>Q318*H318</f>
        <v>0</v>
      </c>
      <c r="S318" s="69">
        <v>0</v>
      </c>
      <c r="T318" s="70">
        <f>S318*H318</f>
        <v>0</v>
      </c>
      <c r="AR318" s="9" t="s">
        <v>137</v>
      </c>
      <c r="AT318" s="9" t="s">
        <v>60</v>
      </c>
      <c r="AU318" s="9" t="s">
        <v>66</v>
      </c>
      <c r="AY318" s="9" t="s">
        <v>58</v>
      </c>
      <c r="BE318" s="71">
        <f>IF(N318="základní",J318,0)</f>
        <v>0</v>
      </c>
      <c r="BF318" s="71">
        <f>IF(N318="snížená",J318,0)</f>
        <v>0</v>
      </c>
      <c r="BG318" s="71">
        <f>IF(N318="zákl. přenesená",J318,0)</f>
        <v>0</v>
      </c>
      <c r="BH318" s="71">
        <f>IF(N318="sníž. přenesená",J318,0)</f>
        <v>0</v>
      </c>
      <c r="BI318" s="71">
        <f>IF(N318="nulová",J318,0)</f>
        <v>0</v>
      </c>
      <c r="BJ318" s="9" t="s">
        <v>66</v>
      </c>
      <c r="BK318" s="71">
        <f>ROUND(I318*H318,2)</f>
        <v>0</v>
      </c>
      <c r="BL318" s="9" t="s">
        <v>137</v>
      </c>
      <c r="BM318" s="9" t="s">
        <v>678</v>
      </c>
    </row>
    <row r="319" spans="2:63" s="5" customFormat="1" ht="29.85" customHeight="1">
      <c r="B319" s="48"/>
      <c r="C319" s="49"/>
      <c r="D319" s="60" t="s">
        <v>10</v>
      </c>
      <c r="E319" s="61" t="s">
        <v>679</v>
      </c>
      <c r="F319" s="61" t="s">
        <v>680</v>
      </c>
      <c r="G319" s="49"/>
      <c r="H319" s="49"/>
      <c r="I319" s="220"/>
      <c r="J319" s="222">
        <f>BK319</f>
        <v>0</v>
      </c>
      <c r="K319" s="49"/>
      <c r="L319" s="52"/>
      <c r="M319" s="53"/>
      <c r="N319" s="54"/>
      <c r="O319" s="54"/>
      <c r="P319" s="55">
        <f>SUM(P320:P334)</f>
        <v>10.298665</v>
      </c>
      <c r="Q319" s="54"/>
      <c r="R319" s="55">
        <f>SUM(R320:R334)</f>
        <v>0.2728551</v>
      </c>
      <c r="S319" s="54"/>
      <c r="T319" s="56">
        <f>SUM(T320:T334)</f>
        <v>0</v>
      </c>
      <c r="AR319" s="57" t="s">
        <v>66</v>
      </c>
      <c r="AT319" s="58" t="s">
        <v>10</v>
      </c>
      <c r="AU319" s="58" t="s">
        <v>12</v>
      </c>
      <c r="AY319" s="57" t="s">
        <v>58</v>
      </c>
      <c r="BK319" s="59">
        <f>SUM(BK320:BK334)</f>
        <v>0</v>
      </c>
    </row>
    <row r="320" spans="2:65" s="1" customFormat="1" ht="31.5" customHeight="1">
      <c r="B320" s="11"/>
      <c r="C320" s="62" t="s">
        <v>681</v>
      </c>
      <c r="D320" s="62" t="s">
        <v>60</v>
      </c>
      <c r="E320" s="63" t="s">
        <v>682</v>
      </c>
      <c r="F320" s="64" t="s">
        <v>683</v>
      </c>
      <c r="G320" s="65" t="s">
        <v>233</v>
      </c>
      <c r="H320" s="66">
        <v>10.665</v>
      </c>
      <c r="I320" s="223"/>
      <c r="J320" s="223">
        <f>ROUND(I320*H320,2)</f>
        <v>0</v>
      </c>
      <c r="K320" s="64" t="s">
        <v>64</v>
      </c>
      <c r="L320" s="16"/>
      <c r="M320" s="67" t="s">
        <v>4</v>
      </c>
      <c r="N320" s="68" t="s">
        <v>7</v>
      </c>
      <c r="O320" s="69">
        <v>0.209</v>
      </c>
      <c r="P320" s="69">
        <f>O320*H320</f>
        <v>2.2289849999999998</v>
      </c>
      <c r="Q320" s="69">
        <v>0.00062</v>
      </c>
      <c r="R320" s="69">
        <f>Q320*H320</f>
        <v>0.0066123</v>
      </c>
      <c r="S320" s="69">
        <v>0</v>
      </c>
      <c r="T320" s="70">
        <f>S320*H320</f>
        <v>0</v>
      </c>
      <c r="AR320" s="9" t="s">
        <v>137</v>
      </c>
      <c r="AT320" s="9" t="s">
        <v>60</v>
      </c>
      <c r="AU320" s="9" t="s">
        <v>66</v>
      </c>
      <c r="AY320" s="9" t="s">
        <v>58</v>
      </c>
      <c r="BE320" s="71">
        <f>IF(N320="základní",J320,0)</f>
        <v>0</v>
      </c>
      <c r="BF320" s="71">
        <f>IF(N320="snížená",J320,0)</f>
        <v>0</v>
      </c>
      <c r="BG320" s="71">
        <f>IF(N320="zákl. přenesená",J320,0)</f>
        <v>0</v>
      </c>
      <c r="BH320" s="71">
        <f>IF(N320="sníž. přenesená",J320,0)</f>
        <v>0</v>
      </c>
      <c r="BI320" s="71">
        <f>IF(N320="nulová",J320,0)</f>
        <v>0</v>
      </c>
      <c r="BJ320" s="9" t="s">
        <v>66</v>
      </c>
      <c r="BK320" s="71">
        <f>ROUND(I320*H320,2)</f>
        <v>0</v>
      </c>
      <c r="BL320" s="9" t="s">
        <v>137</v>
      </c>
      <c r="BM320" s="9" t="s">
        <v>684</v>
      </c>
    </row>
    <row r="321" spans="2:51" s="8" customFormat="1" ht="13.5">
      <c r="B321" s="107"/>
      <c r="C321" s="108"/>
      <c r="D321" s="83" t="s">
        <v>68</v>
      </c>
      <c r="E321" s="109" t="s">
        <v>4</v>
      </c>
      <c r="F321" s="110" t="s">
        <v>685</v>
      </c>
      <c r="G321" s="108"/>
      <c r="H321" s="111" t="s">
        <v>4</v>
      </c>
      <c r="I321" s="228"/>
      <c r="J321" s="228"/>
      <c r="K321" s="108"/>
      <c r="L321" s="112"/>
      <c r="M321" s="113"/>
      <c r="N321" s="114"/>
      <c r="O321" s="114"/>
      <c r="P321" s="114"/>
      <c r="Q321" s="114"/>
      <c r="R321" s="114"/>
      <c r="S321" s="114"/>
      <c r="T321" s="115"/>
      <c r="AT321" s="116" t="s">
        <v>68</v>
      </c>
      <c r="AU321" s="116" t="s">
        <v>66</v>
      </c>
      <c r="AV321" s="8" t="s">
        <v>12</v>
      </c>
      <c r="AW321" s="8" t="s">
        <v>5</v>
      </c>
      <c r="AX321" s="8" t="s">
        <v>11</v>
      </c>
      <c r="AY321" s="116" t="s">
        <v>58</v>
      </c>
    </row>
    <row r="322" spans="2:51" s="6" customFormat="1" ht="13.5">
      <c r="B322" s="72"/>
      <c r="C322" s="73"/>
      <c r="D322" s="83" t="s">
        <v>68</v>
      </c>
      <c r="E322" s="84" t="s">
        <v>4</v>
      </c>
      <c r="F322" s="85" t="s">
        <v>686</v>
      </c>
      <c r="G322" s="73"/>
      <c r="H322" s="86">
        <v>7.81</v>
      </c>
      <c r="I322" s="224"/>
      <c r="J322" s="224"/>
      <c r="K322" s="73"/>
      <c r="L322" s="78"/>
      <c r="M322" s="79"/>
      <c r="N322" s="80"/>
      <c r="O322" s="80"/>
      <c r="P322" s="80"/>
      <c r="Q322" s="80"/>
      <c r="R322" s="80"/>
      <c r="S322" s="80"/>
      <c r="T322" s="81"/>
      <c r="AT322" s="82" t="s">
        <v>68</v>
      </c>
      <c r="AU322" s="82" t="s">
        <v>66</v>
      </c>
      <c r="AV322" s="6" t="s">
        <v>66</v>
      </c>
      <c r="AW322" s="6" t="s">
        <v>5</v>
      </c>
      <c r="AX322" s="6" t="s">
        <v>11</v>
      </c>
      <c r="AY322" s="82" t="s">
        <v>58</v>
      </c>
    </row>
    <row r="323" spans="2:51" s="6" customFormat="1" ht="13.5">
      <c r="B323" s="72"/>
      <c r="C323" s="73"/>
      <c r="D323" s="83" t="s">
        <v>68</v>
      </c>
      <c r="E323" s="84" t="s">
        <v>4</v>
      </c>
      <c r="F323" s="85" t="s">
        <v>687</v>
      </c>
      <c r="G323" s="73"/>
      <c r="H323" s="86">
        <v>2.855</v>
      </c>
      <c r="I323" s="224"/>
      <c r="J323" s="224"/>
      <c r="K323" s="73"/>
      <c r="L323" s="78"/>
      <c r="M323" s="79"/>
      <c r="N323" s="80"/>
      <c r="O323" s="80"/>
      <c r="P323" s="80"/>
      <c r="Q323" s="80"/>
      <c r="R323" s="80"/>
      <c r="S323" s="80"/>
      <c r="T323" s="81"/>
      <c r="AT323" s="82" t="s">
        <v>68</v>
      </c>
      <c r="AU323" s="82" t="s">
        <v>66</v>
      </c>
      <c r="AV323" s="6" t="s">
        <v>66</v>
      </c>
      <c r="AW323" s="6" t="s">
        <v>5</v>
      </c>
      <c r="AX323" s="6" t="s">
        <v>11</v>
      </c>
      <c r="AY323" s="82" t="s">
        <v>58</v>
      </c>
    </row>
    <row r="324" spans="2:51" s="7" customFormat="1" ht="13.5">
      <c r="B324" s="87"/>
      <c r="C324" s="88"/>
      <c r="D324" s="74" t="s">
        <v>68</v>
      </c>
      <c r="E324" s="89" t="s">
        <v>4</v>
      </c>
      <c r="F324" s="90" t="s">
        <v>149</v>
      </c>
      <c r="G324" s="88"/>
      <c r="H324" s="91">
        <v>10.665</v>
      </c>
      <c r="I324" s="225"/>
      <c r="J324" s="225"/>
      <c r="K324" s="88"/>
      <c r="L324" s="92"/>
      <c r="M324" s="93"/>
      <c r="N324" s="94"/>
      <c r="O324" s="94"/>
      <c r="P324" s="94"/>
      <c r="Q324" s="94"/>
      <c r="R324" s="94"/>
      <c r="S324" s="94"/>
      <c r="T324" s="95"/>
      <c r="AT324" s="96" t="s">
        <v>68</v>
      </c>
      <c r="AU324" s="96" t="s">
        <v>66</v>
      </c>
      <c r="AV324" s="7" t="s">
        <v>65</v>
      </c>
      <c r="AW324" s="7" t="s">
        <v>5</v>
      </c>
      <c r="AX324" s="7" t="s">
        <v>12</v>
      </c>
      <c r="AY324" s="96" t="s">
        <v>58</v>
      </c>
    </row>
    <row r="325" spans="2:65" s="1" customFormat="1" ht="22.5" customHeight="1">
      <c r="B325" s="11"/>
      <c r="C325" s="97" t="s">
        <v>688</v>
      </c>
      <c r="D325" s="97" t="s">
        <v>178</v>
      </c>
      <c r="E325" s="98" t="s">
        <v>689</v>
      </c>
      <c r="F325" s="99" t="s">
        <v>690</v>
      </c>
      <c r="G325" s="100" t="s">
        <v>169</v>
      </c>
      <c r="H325" s="101">
        <v>35.55</v>
      </c>
      <c r="I325" s="226"/>
      <c r="J325" s="226">
        <f>ROUND(I325*H325,2)</f>
        <v>0</v>
      </c>
      <c r="K325" s="99" t="s">
        <v>64</v>
      </c>
      <c r="L325" s="102"/>
      <c r="M325" s="103" t="s">
        <v>4</v>
      </c>
      <c r="N325" s="104" t="s">
        <v>7</v>
      </c>
      <c r="O325" s="69">
        <v>0</v>
      </c>
      <c r="P325" s="69">
        <f>O325*H325</f>
        <v>0</v>
      </c>
      <c r="Q325" s="69">
        <v>0.00036</v>
      </c>
      <c r="R325" s="69">
        <f>Q325*H325</f>
        <v>0.012798</v>
      </c>
      <c r="S325" s="69">
        <v>0</v>
      </c>
      <c r="T325" s="70">
        <f>S325*H325</f>
        <v>0</v>
      </c>
      <c r="AR325" s="9" t="s">
        <v>230</v>
      </c>
      <c r="AT325" s="9" t="s">
        <v>178</v>
      </c>
      <c r="AU325" s="9" t="s">
        <v>66</v>
      </c>
      <c r="AY325" s="9" t="s">
        <v>58</v>
      </c>
      <c r="BE325" s="71">
        <f>IF(N325="základní",J325,0)</f>
        <v>0</v>
      </c>
      <c r="BF325" s="71">
        <f>IF(N325="snížená",J325,0)</f>
        <v>0</v>
      </c>
      <c r="BG325" s="71">
        <f>IF(N325="zákl. přenesená",J325,0)</f>
        <v>0</v>
      </c>
      <c r="BH325" s="71">
        <f>IF(N325="sníž. přenesená",J325,0)</f>
        <v>0</v>
      </c>
      <c r="BI325" s="71">
        <f>IF(N325="nulová",J325,0)</f>
        <v>0</v>
      </c>
      <c r="BJ325" s="9" t="s">
        <v>66</v>
      </c>
      <c r="BK325" s="71">
        <f>ROUND(I325*H325,2)</f>
        <v>0</v>
      </c>
      <c r="BL325" s="9" t="s">
        <v>137</v>
      </c>
      <c r="BM325" s="9" t="s">
        <v>691</v>
      </c>
    </row>
    <row r="326" spans="2:51" s="6" customFormat="1" ht="13.5">
      <c r="B326" s="72"/>
      <c r="C326" s="73"/>
      <c r="D326" s="74" t="s">
        <v>68</v>
      </c>
      <c r="E326" s="75" t="s">
        <v>4</v>
      </c>
      <c r="F326" s="76" t="s">
        <v>692</v>
      </c>
      <c r="G326" s="73"/>
      <c r="H326" s="77">
        <v>35.55</v>
      </c>
      <c r="I326" s="224"/>
      <c r="J326" s="224"/>
      <c r="K326" s="73"/>
      <c r="L326" s="78"/>
      <c r="M326" s="79"/>
      <c r="N326" s="80"/>
      <c r="O326" s="80"/>
      <c r="P326" s="80"/>
      <c r="Q326" s="80"/>
      <c r="R326" s="80"/>
      <c r="S326" s="80"/>
      <c r="T326" s="81"/>
      <c r="AT326" s="82" t="s">
        <v>68</v>
      </c>
      <c r="AU326" s="82" t="s">
        <v>66</v>
      </c>
      <c r="AV326" s="6" t="s">
        <v>66</v>
      </c>
      <c r="AW326" s="6" t="s">
        <v>5</v>
      </c>
      <c r="AX326" s="6" t="s">
        <v>12</v>
      </c>
      <c r="AY326" s="82" t="s">
        <v>58</v>
      </c>
    </row>
    <row r="327" spans="2:65" s="1" customFormat="1" ht="31.5" customHeight="1">
      <c r="B327" s="11"/>
      <c r="C327" s="62" t="s">
        <v>693</v>
      </c>
      <c r="D327" s="62" t="s">
        <v>60</v>
      </c>
      <c r="E327" s="63" t="s">
        <v>694</v>
      </c>
      <c r="F327" s="64" t="s">
        <v>695</v>
      </c>
      <c r="G327" s="65" t="s">
        <v>120</v>
      </c>
      <c r="H327" s="66">
        <v>10.64</v>
      </c>
      <c r="I327" s="223"/>
      <c r="J327" s="223">
        <f>ROUND(I327*H327,2)</f>
        <v>0</v>
      </c>
      <c r="K327" s="64" t="s">
        <v>64</v>
      </c>
      <c r="L327" s="16"/>
      <c r="M327" s="67" t="s">
        <v>4</v>
      </c>
      <c r="N327" s="68" t="s">
        <v>7</v>
      </c>
      <c r="O327" s="69">
        <v>0.613</v>
      </c>
      <c r="P327" s="69">
        <f>O327*H327</f>
        <v>6.522320000000001</v>
      </c>
      <c r="Q327" s="69">
        <v>0.0035</v>
      </c>
      <c r="R327" s="69">
        <f>Q327*H327</f>
        <v>0.03724</v>
      </c>
      <c r="S327" s="69">
        <v>0</v>
      </c>
      <c r="T327" s="70">
        <f>S327*H327</f>
        <v>0</v>
      </c>
      <c r="AR327" s="9" t="s">
        <v>137</v>
      </c>
      <c r="AT327" s="9" t="s">
        <v>60</v>
      </c>
      <c r="AU327" s="9" t="s">
        <v>66</v>
      </c>
      <c r="AY327" s="9" t="s">
        <v>58</v>
      </c>
      <c r="BE327" s="71">
        <f>IF(N327="základní",J327,0)</f>
        <v>0</v>
      </c>
      <c r="BF327" s="71">
        <f>IF(N327="snížená",J327,0)</f>
        <v>0</v>
      </c>
      <c r="BG327" s="71">
        <f>IF(N327="zákl. přenesená",J327,0)</f>
        <v>0</v>
      </c>
      <c r="BH327" s="71">
        <f>IF(N327="sníž. přenesená",J327,0)</f>
        <v>0</v>
      </c>
      <c r="BI327" s="71">
        <f>IF(N327="nulová",J327,0)</f>
        <v>0</v>
      </c>
      <c r="BJ327" s="9" t="s">
        <v>66</v>
      </c>
      <c r="BK327" s="71">
        <f>ROUND(I327*H327,2)</f>
        <v>0</v>
      </c>
      <c r="BL327" s="9" t="s">
        <v>137</v>
      </c>
      <c r="BM327" s="9" t="s">
        <v>696</v>
      </c>
    </row>
    <row r="328" spans="2:51" s="6" customFormat="1" ht="13.5">
      <c r="B328" s="72"/>
      <c r="C328" s="73"/>
      <c r="D328" s="74" t="s">
        <v>68</v>
      </c>
      <c r="E328" s="75" t="s">
        <v>4</v>
      </c>
      <c r="F328" s="76" t="s">
        <v>697</v>
      </c>
      <c r="G328" s="73"/>
      <c r="H328" s="77">
        <v>10.64</v>
      </c>
      <c r="I328" s="224"/>
      <c r="J328" s="224"/>
      <c r="K328" s="73"/>
      <c r="L328" s="78"/>
      <c r="M328" s="79"/>
      <c r="N328" s="80"/>
      <c r="O328" s="80"/>
      <c r="P328" s="80"/>
      <c r="Q328" s="80"/>
      <c r="R328" s="80"/>
      <c r="S328" s="80"/>
      <c r="T328" s="81"/>
      <c r="AT328" s="82" t="s">
        <v>68</v>
      </c>
      <c r="AU328" s="82" t="s">
        <v>66</v>
      </c>
      <c r="AV328" s="6" t="s">
        <v>66</v>
      </c>
      <c r="AW328" s="6" t="s">
        <v>5</v>
      </c>
      <c r="AX328" s="6" t="s">
        <v>12</v>
      </c>
      <c r="AY328" s="82" t="s">
        <v>58</v>
      </c>
    </row>
    <row r="329" spans="2:65" s="1" customFormat="1" ht="22.5" customHeight="1">
      <c r="B329" s="11"/>
      <c r="C329" s="97" t="s">
        <v>698</v>
      </c>
      <c r="D329" s="97" t="s">
        <v>178</v>
      </c>
      <c r="E329" s="98" t="s">
        <v>699</v>
      </c>
      <c r="F329" s="99" t="s">
        <v>700</v>
      </c>
      <c r="G329" s="100" t="s">
        <v>120</v>
      </c>
      <c r="H329" s="101">
        <v>11.704</v>
      </c>
      <c r="I329" s="226"/>
      <c r="J329" s="226">
        <f>ROUND(I329*H329,2)</f>
        <v>0</v>
      </c>
      <c r="K329" s="99" t="s">
        <v>64</v>
      </c>
      <c r="L329" s="102"/>
      <c r="M329" s="103" t="s">
        <v>4</v>
      </c>
      <c r="N329" s="104" t="s">
        <v>7</v>
      </c>
      <c r="O329" s="69">
        <v>0</v>
      </c>
      <c r="P329" s="69">
        <f>O329*H329</f>
        <v>0</v>
      </c>
      <c r="Q329" s="69">
        <v>0.0182</v>
      </c>
      <c r="R329" s="69">
        <f>Q329*H329</f>
        <v>0.21301280000000003</v>
      </c>
      <c r="S329" s="69">
        <v>0</v>
      </c>
      <c r="T329" s="70">
        <f>S329*H329</f>
        <v>0</v>
      </c>
      <c r="AR329" s="9" t="s">
        <v>230</v>
      </c>
      <c r="AT329" s="9" t="s">
        <v>178</v>
      </c>
      <c r="AU329" s="9" t="s">
        <v>66</v>
      </c>
      <c r="AY329" s="9" t="s">
        <v>58</v>
      </c>
      <c r="BE329" s="71">
        <f>IF(N329="základní",J329,0)</f>
        <v>0</v>
      </c>
      <c r="BF329" s="71">
        <f>IF(N329="snížená",J329,0)</f>
        <v>0</v>
      </c>
      <c r="BG329" s="71">
        <f>IF(N329="zákl. přenesená",J329,0)</f>
        <v>0</v>
      </c>
      <c r="BH329" s="71">
        <f>IF(N329="sníž. přenesená",J329,0)</f>
        <v>0</v>
      </c>
      <c r="BI329" s="71">
        <f>IF(N329="nulová",J329,0)</f>
        <v>0</v>
      </c>
      <c r="BJ329" s="9" t="s">
        <v>66</v>
      </c>
      <c r="BK329" s="71">
        <f>ROUND(I329*H329,2)</f>
        <v>0</v>
      </c>
      <c r="BL329" s="9" t="s">
        <v>137</v>
      </c>
      <c r="BM329" s="9" t="s">
        <v>701</v>
      </c>
    </row>
    <row r="330" spans="2:51" s="6" customFormat="1" ht="13.5">
      <c r="B330" s="72"/>
      <c r="C330" s="73"/>
      <c r="D330" s="74" t="s">
        <v>68</v>
      </c>
      <c r="E330" s="73"/>
      <c r="F330" s="76" t="s">
        <v>702</v>
      </c>
      <c r="G330" s="73"/>
      <c r="H330" s="77">
        <v>11.704</v>
      </c>
      <c r="I330" s="224"/>
      <c r="J330" s="224"/>
      <c r="K330" s="73"/>
      <c r="L330" s="78"/>
      <c r="M330" s="79"/>
      <c r="N330" s="80"/>
      <c r="O330" s="80"/>
      <c r="P330" s="80"/>
      <c r="Q330" s="80"/>
      <c r="R330" s="80"/>
      <c r="S330" s="80"/>
      <c r="T330" s="81"/>
      <c r="AT330" s="82" t="s">
        <v>68</v>
      </c>
      <c r="AU330" s="82" t="s">
        <v>66</v>
      </c>
      <c r="AV330" s="6" t="s">
        <v>66</v>
      </c>
      <c r="AW330" s="6" t="s">
        <v>0</v>
      </c>
      <c r="AX330" s="6" t="s">
        <v>12</v>
      </c>
      <c r="AY330" s="82" t="s">
        <v>58</v>
      </c>
    </row>
    <row r="331" spans="2:65" s="1" customFormat="1" ht="22.5" customHeight="1">
      <c r="B331" s="11"/>
      <c r="C331" s="62" t="s">
        <v>703</v>
      </c>
      <c r="D331" s="62" t="s">
        <v>60</v>
      </c>
      <c r="E331" s="63" t="s">
        <v>704</v>
      </c>
      <c r="F331" s="64" t="s">
        <v>705</v>
      </c>
      <c r="G331" s="65" t="s">
        <v>120</v>
      </c>
      <c r="H331" s="66">
        <v>10.64</v>
      </c>
      <c r="I331" s="223"/>
      <c r="J331" s="223">
        <f>ROUND(I331*H331,2)</f>
        <v>0</v>
      </c>
      <c r="K331" s="64" t="s">
        <v>64</v>
      </c>
      <c r="L331" s="16"/>
      <c r="M331" s="67" t="s">
        <v>4</v>
      </c>
      <c r="N331" s="68" t="s">
        <v>7</v>
      </c>
      <c r="O331" s="69">
        <v>0.03</v>
      </c>
      <c r="P331" s="69">
        <f>O331*H331</f>
        <v>0.3192</v>
      </c>
      <c r="Q331" s="69">
        <v>0</v>
      </c>
      <c r="R331" s="69">
        <f>Q331*H331</f>
        <v>0</v>
      </c>
      <c r="S331" s="69">
        <v>0</v>
      </c>
      <c r="T331" s="70">
        <f>S331*H331</f>
        <v>0</v>
      </c>
      <c r="AR331" s="9" t="s">
        <v>137</v>
      </c>
      <c r="AT331" s="9" t="s">
        <v>60</v>
      </c>
      <c r="AU331" s="9" t="s">
        <v>66</v>
      </c>
      <c r="AY331" s="9" t="s">
        <v>58</v>
      </c>
      <c r="BE331" s="71">
        <f>IF(N331="základní",J331,0)</f>
        <v>0</v>
      </c>
      <c r="BF331" s="71">
        <f>IF(N331="snížená",J331,0)</f>
        <v>0</v>
      </c>
      <c r="BG331" s="71">
        <f>IF(N331="zákl. přenesená",J331,0)</f>
        <v>0</v>
      </c>
      <c r="BH331" s="71">
        <f>IF(N331="sníž. přenesená",J331,0)</f>
        <v>0</v>
      </c>
      <c r="BI331" s="71">
        <f>IF(N331="nulová",J331,0)</f>
        <v>0</v>
      </c>
      <c r="BJ331" s="9" t="s">
        <v>66</v>
      </c>
      <c r="BK331" s="71">
        <f>ROUND(I331*H331,2)</f>
        <v>0</v>
      </c>
      <c r="BL331" s="9" t="s">
        <v>137</v>
      </c>
      <c r="BM331" s="9" t="s">
        <v>706</v>
      </c>
    </row>
    <row r="332" spans="2:65" s="1" customFormat="1" ht="22.5" customHeight="1">
      <c r="B332" s="11"/>
      <c r="C332" s="62" t="s">
        <v>707</v>
      </c>
      <c r="D332" s="62" t="s">
        <v>60</v>
      </c>
      <c r="E332" s="63" t="s">
        <v>708</v>
      </c>
      <c r="F332" s="64" t="s">
        <v>709</v>
      </c>
      <c r="G332" s="65" t="s">
        <v>120</v>
      </c>
      <c r="H332" s="66">
        <v>10.64</v>
      </c>
      <c r="I332" s="223"/>
      <c r="J332" s="223">
        <f>ROUND(I332*H332,2)</f>
        <v>0</v>
      </c>
      <c r="K332" s="64" t="s">
        <v>64</v>
      </c>
      <c r="L332" s="16"/>
      <c r="M332" s="67" t="s">
        <v>4</v>
      </c>
      <c r="N332" s="68" t="s">
        <v>7</v>
      </c>
      <c r="O332" s="69">
        <v>0.044</v>
      </c>
      <c r="P332" s="69">
        <f>O332*H332</f>
        <v>0.46816</v>
      </c>
      <c r="Q332" s="69">
        <v>0.0003</v>
      </c>
      <c r="R332" s="69">
        <f>Q332*H332</f>
        <v>0.003192</v>
      </c>
      <c r="S332" s="69">
        <v>0</v>
      </c>
      <c r="T332" s="70">
        <f>S332*H332</f>
        <v>0</v>
      </c>
      <c r="AR332" s="9" t="s">
        <v>137</v>
      </c>
      <c r="AT332" s="9" t="s">
        <v>60</v>
      </c>
      <c r="AU332" s="9" t="s">
        <v>66</v>
      </c>
      <c r="AY332" s="9" t="s">
        <v>58</v>
      </c>
      <c r="BE332" s="71">
        <f>IF(N332="základní",J332,0)</f>
        <v>0</v>
      </c>
      <c r="BF332" s="71">
        <f>IF(N332="snížená",J332,0)</f>
        <v>0</v>
      </c>
      <c r="BG332" s="71">
        <f>IF(N332="zákl. přenesená",J332,0)</f>
        <v>0</v>
      </c>
      <c r="BH332" s="71">
        <f>IF(N332="sníž. přenesená",J332,0)</f>
        <v>0</v>
      </c>
      <c r="BI332" s="71">
        <f>IF(N332="nulová",J332,0)</f>
        <v>0</v>
      </c>
      <c r="BJ332" s="9" t="s">
        <v>66</v>
      </c>
      <c r="BK332" s="71">
        <f>ROUND(I332*H332,2)</f>
        <v>0</v>
      </c>
      <c r="BL332" s="9" t="s">
        <v>137</v>
      </c>
      <c r="BM332" s="9" t="s">
        <v>710</v>
      </c>
    </row>
    <row r="333" spans="2:65" s="1" customFormat="1" ht="22.5" customHeight="1">
      <c r="B333" s="11"/>
      <c r="C333" s="62" t="s">
        <v>711</v>
      </c>
      <c r="D333" s="62" t="s">
        <v>60</v>
      </c>
      <c r="E333" s="63" t="s">
        <v>712</v>
      </c>
      <c r="F333" s="64" t="s">
        <v>713</v>
      </c>
      <c r="G333" s="65" t="s">
        <v>169</v>
      </c>
      <c r="H333" s="66">
        <v>20</v>
      </c>
      <c r="I333" s="223"/>
      <c r="J333" s="223">
        <f>ROUND(I333*H333,2)</f>
        <v>0</v>
      </c>
      <c r="K333" s="64" t="s">
        <v>64</v>
      </c>
      <c r="L333" s="16"/>
      <c r="M333" s="67" t="s">
        <v>4</v>
      </c>
      <c r="N333" s="68" t="s">
        <v>7</v>
      </c>
      <c r="O333" s="69">
        <v>0.038</v>
      </c>
      <c r="P333" s="69">
        <f>O333*H333</f>
        <v>0.76</v>
      </c>
      <c r="Q333" s="69">
        <v>0</v>
      </c>
      <c r="R333" s="69">
        <f>Q333*H333</f>
        <v>0</v>
      </c>
      <c r="S333" s="69">
        <v>0</v>
      </c>
      <c r="T333" s="70">
        <f>S333*H333</f>
        <v>0</v>
      </c>
      <c r="AR333" s="9" t="s">
        <v>137</v>
      </c>
      <c r="AT333" s="9" t="s">
        <v>60</v>
      </c>
      <c r="AU333" s="9" t="s">
        <v>66</v>
      </c>
      <c r="AY333" s="9" t="s">
        <v>58</v>
      </c>
      <c r="BE333" s="71">
        <f>IF(N333="základní",J333,0)</f>
        <v>0</v>
      </c>
      <c r="BF333" s="71">
        <f>IF(N333="snížená",J333,0)</f>
        <v>0</v>
      </c>
      <c r="BG333" s="71">
        <f>IF(N333="zákl. přenesená",J333,0)</f>
        <v>0</v>
      </c>
      <c r="BH333" s="71">
        <f>IF(N333="sníž. přenesená",J333,0)</f>
        <v>0</v>
      </c>
      <c r="BI333" s="71">
        <f>IF(N333="nulová",J333,0)</f>
        <v>0</v>
      </c>
      <c r="BJ333" s="9" t="s">
        <v>66</v>
      </c>
      <c r="BK333" s="71">
        <f>ROUND(I333*H333,2)</f>
        <v>0</v>
      </c>
      <c r="BL333" s="9" t="s">
        <v>137</v>
      </c>
      <c r="BM333" s="9" t="s">
        <v>714</v>
      </c>
    </row>
    <row r="334" spans="2:65" s="1" customFormat="1" ht="31.5" customHeight="1">
      <c r="B334" s="11"/>
      <c r="C334" s="62" t="s">
        <v>715</v>
      </c>
      <c r="D334" s="62" t="s">
        <v>60</v>
      </c>
      <c r="E334" s="63" t="s">
        <v>716</v>
      </c>
      <c r="F334" s="64" t="s">
        <v>717</v>
      </c>
      <c r="G334" s="65" t="s">
        <v>524</v>
      </c>
      <c r="H334" s="66">
        <v>111.834</v>
      </c>
      <c r="I334" s="223"/>
      <c r="J334" s="223">
        <f>ROUND(I334*H334,2)</f>
        <v>0</v>
      </c>
      <c r="K334" s="64" t="s">
        <v>64</v>
      </c>
      <c r="L334" s="16"/>
      <c r="M334" s="67" t="s">
        <v>4</v>
      </c>
      <c r="N334" s="68" t="s">
        <v>7</v>
      </c>
      <c r="O334" s="69">
        <v>0</v>
      </c>
      <c r="P334" s="69">
        <f>O334*H334</f>
        <v>0</v>
      </c>
      <c r="Q334" s="69">
        <v>0</v>
      </c>
      <c r="R334" s="69">
        <f>Q334*H334</f>
        <v>0</v>
      </c>
      <c r="S334" s="69">
        <v>0</v>
      </c>
      <c r="T334" s="70">
        <f>S334*H334</f>
        <v>0</v>
      </c>
      <c r="AR334" s="9" t="s">
        <v>137</v>
      </c>
      <c r="AT334" s="9" t="s">
        <v>60</v>
      </c>
      <c r="AU334" s="9" t="s">
        <v>66</v>
      </c>
      <c r="AY334" s="9" t="s">
        <v>58</v>
      </c>
      <c r="BE334" s="71">
        <f>IF(N334="základní",J334,0)</f>
        <v>0</v>
      </c>
      <c r="BF334" s="71">
        <f>IF(N334="snížená",J334,0)</f>
        <v>0</v>
      </c>
      <c r="BG334" s="71">
        <f>IF(N334="zákl. přenesená",J334,0)</f>
        <v>0</v>
      </c>
      <c r="BH334" s="71">
        <f>IF(N334="sníž. přenesená",J334,0)</f>
        <v>0</v>
      </c>
      <c r="BI334" s="71">
        <f>IF(N334="nulová",J334,0)</f>
        <v>0</v>
      </c>
      <c r="BJ334" s="9" t="s">
        <v>66</v>
      </c>
      <c r="BK334" s="71">
        <f>ROUND(I334*H334,2)</f>
        <v>0</v>
      </c>
      <c r="BL334" s="9" t="s">
        <v>137</v>
      </c>
      <c r="BM334" s="9" t="s">
        <v>718</v>
      </c>
    </row>
    <row r="335" spans="2:63" s="5" customFormat="1" ht="29.85" customHeight="1">
      <c r="B335" s="48"/>
      <c r="C335" s="49"/>
      <c r="D335" s="60" t="s">
        <v>10</v>
      </c>
      <c r="E335" s="61" t="s">
        <v>719</v>
      </c>
      <c r="F335" s="61" t="s">
        <v>720</v>
      </c>
      <c r="G335" s="49"/>
      <c r="H335" s="49"/>
      <c r="I335" s="220"/>
      <c r="J335" s="222">
        <f>BK335</f>
        <v>0</v>
      </c>
      <c r="K335" s="49"/>
      <c r="L335" s="52"/>
      <c r="M335" s="53"/>
      <c r="N335" s="54"/>
      <c r="O335" s="54"/>
      <c r="P335" s="55">
        <f>SUM(P336:P349)</f>
        <v>16.944499999999998</v>
      </c>
      <c r="Q335" s="54"/>
      <c r="R335" s="55">
        <f>SUM(R336:R349)</f>
        <v>0.026387400000000002</v>
      </c>
      <c r="S335" s="54"/>
      <c r="T335" s="56">
        <f>SUM(T336:T349)</f>
        <v>0</v>
      </c>
      <c r="AR335" s="57" t="s">
        <v>66</v>
      </c>
      <c r="AT335" s="58" t="s">
        <v>10</v>
      </c>
      <c r="AU335" s="58" t="s">
        <v>12</v>
      </c>
      <c r="AY335" s="57" t="s">
        <v>58</v>
      </c>
      <c r="BK335" s="59">
        <f>SUM(BK336:BK349)</f>
        <v>0</v>
      </c>
    </row>
    <row r="336" spans="2:65" s="1" customFormat="1" ht="31.5" customHeight="1">
      <c r="B336" s="11"/>
      <c r="C336" s="62" t="s">
        <v>721</v>
      </c>
      <c r="D336" s="62" t="s">
        <v>60</v>
      </c>
      <c r="E336" s="63" t="s">
        <v>722</v>
      </c>
      <c r="F336" s="64" t="s">
        <v>723</v>
      </c>
      <c r="G336" s="65" t="s">
        <v>233</v>
      </c>
      <c r="H336" s="66">
        <v>34.4</v>
      </c>
      <c r="I336" s="223"/>
      <c r="J336" s="223">
        <f>ROUND(I336*H336,2)</f>
        <v>0</v>
      </c>
      <c r="K336" s="64" t="s">
        <v>64</v>
      </c>
      <c r="L336" s="16"/>
      <c r="M336" s="67" t="s">
        <v>4</v>
      </c>
      <c r="N336" s="68" t="s">
        <v>7</v>
      </c>
      <c r="O336" s="69">
        <v>0.115</v>
      </c>
      <c r="P336" s="69">
        <f>O336*H336</f>
        <v>3.956</v>
      </c>
      <c r="Q336" s="69">
        <v>2E-05</v>
      </c>
      <c r="R336" s="69">
        <f>Q336*H336</f>
        <v>0.000688</v>
      </c>
      <c r="S336" s="69">
        <v>0</v>
      </c>
      <c r="T336" s="70">
        <f>S336*H336</f>
        <v>0</v>
      </c>
      <c r="AR336" s="9" t="s">
        <v>137</v>
      </c>
      <c r="AT336" s="9" t="s">
        <v>60</v>
      </c>
      <c r="AU336" s="9" t="s">
        <v>66</v>
      </c>
      <c r="AY336" s="9" t="s">
        <v>58</v>
      </c>
      <c r="BE336" s="71">
        <f>IF(N336="základní",J336,0)</f>
        <v>0</v>
      </c>
      <c r="BF336" s="71">
        <f>IF(N336="snížená",J336,0)</f>
        <v>0</v>
      </c>
      <c r="BG336" s="71">
        <f>IF(N336="zákl. přenesená",J336,0)</f>
        <v>0</v>
      </c>
      <c r="BH336" s="71">
        <f>IF(N336="sníž. přenesená",J336,0)</f>
        <v>0</v>
      </c>
      <c r="BI336" s="71">
        <f>IF(N336="nulová",J336,0)</f>
        <v>0</v>
      </c>
      <c r="BJ336" s="9" t="s">
        <v>66</v>
      </c>
      <c r="BK336" s="71">
        <f>ROUND(I336*H336,2)</f>
        <v>0</v>
      </c>
      <c r="BL336" s="9" t="s">
        <v>137</v>
      </c>
      <c r="BM336" s="9" t="s">
        <v>724</v>
      </c>
    </row>
    <row r="337" spans="2:51" s="8" customFormat="1" ht="13.5">
      <c r="B337" s="107"/>
      <c r="C337" s="108"/>
      <c r="D337" s="83" t="s">
        <v>68</v>
      </c>
      <c r="E337" s="109" t="s">
        <v>4</v>
      </c>
      <c r="F337" s="110" t="s">
        <v>685</v>
      </c>
      <c r="G337" s="108"/>
      <c r="H337" s="111" t="s">
        <v>4</v>
      </c>
      <c r="I337" s="228"/>
      <c r="J337" s="228"/>
      <c r="K337" s="108"/>
      <c r="L337" s="112"/>
      <c r="M337" s="113"/>
      <c r="N337" s="114"/>
      <c r="O337" s="114"/>
      <c r="P337" s="114"/>
      <c r="Q337" s="114"/>
      <c r="R337" s="114"/>
      <c r="S337" s="114"/>
      <c r="T337" s="115"/>
      <c r="AT337" s="116" t="s">
        <v>68</v>
      </c>
      <c r="AU337" s="116" t="s">
        <v>66</v>
      </c>
      <c r="AV337" s="8" t="s">
        <v>12</v>
      </c>
      <c r="AW337" s="8" t="s">
        <v>5</v>
      </c>
      <c r="AX337" s="8" t="s">
        <v>11</v>
      </c>
      <c r="AY337" s="116" t="s">
        <v>58</v>
      </c>
    </row>
    <row r="338" spans="2:51" s="6" customFormat="1" ht="13.5">
      <c r="B338" s="72"/>
      <c r="C338" s="73"/>
      <c r="D338" s="83" t="s">
        <v>68</v>
      </c>
      <c r="E338" s="84" t="s">
        <v>4</v>
      </c>
      <c r="F338" s="85" t="s">
        <v>725</v>
      </c>
      <c r="G338" s="73"/>
      <c r="H338" s="86">
        <v>11.62</v>
      </c>
      <c r="I338" s="224"/>
      <c r="J338" s="224"/>
      <c r="K338" s="73"/>
      <c r="L338" s="78"/>
      <c r="M338" s="79"/>
      <c r="N338" s="80"/>
      <c r="O338" s="80"/>
      <c r="P338" s="80"/>
      <c r="Q338" s="80"/>
      <c r="R338" s="80"/>
      <c r="S338" s="80"/>
      <c r="T338" s="81"/>
      <c r="AT338" s="82" t="s">
        <v>68</v>
      </c>
      <c r="AU338" s="82" t="s">
        <v>66</v>
      </c>
      <c r="AV338" s="6" t="s">
        <v>66</v>
      </c>
      <c r="AW338" s="6" t="s">
        <v>5</v>
      </c>
      <c r="AX338" s="6" t="s">
        <v>11</v>
      </c>
      <c r="AY338" s="82" t="s">
        <v>58</v>
      </c>
    </row>
    <row r="339" spans="2:51" s="6" customFormat="1" ht="13.5">
      <c r="B339" s="72"/>
      <c r="C339" s="73"/>
      <c r="D339" s="83" t="s">
        <v>68</v>
      </c>
      <c r="E339" s="84" t="s">
        <v>4</v>
      </c>
      <c r="F339" s="85" t="s">
        <v>726</v>
      </c>
      <c r="G339" s="73"/>
      <c r="H339" s="86">
        <v>17.53</v>
      </c>
      <c r="I339" s="224"/>
      <c r="J339" s="224"/>
      <c r="K339" s="73"/>
      <c r="L339" s="78"/>
      <c r="M339" s="79"/>
      <c r="N339" s="80"/>
      <c r="O339" s="80"/>
      <c r="P339" s="80"/>
      <c r="Q339" s="80"/>
      <c r="R339" s="80"/>
      <c r="S339" s="80"/>
      <c r="T339" s="81"/>
      <c r="AT339" s="82" t="s">
        <v>68</v>
      </c>
      <c r="AU339" s="82" t="s">
        <v>66</v>
      </c>
      <c r="AV339" s="6" t="s">
        <v>66</v>
      </c>
      <c r="AW339" s="6" t="s">
        <v>5</v>
      </c>
      <c r="AX339" s="6" t="s">
        <v>11</v>
      </c>
      <c r="AY339" s="82" t="s">
        <v>58</v>
      </c>
    </row>
    <row r="340" spans="2:51" s="6" customFormat="1" ht="13.5">
      <c r="B340" s="72"/>
      <c r="C340" s="73"/>
      <c r="D340" s="83" t="s">
        <v>68</v>
      </c>
      <c r="E340" s="84" t="s">
        <v>4</v>
      </c>
      <c r="F340" s="85" t="s">
        <v>727</v>
      </c>
      <c r="G340" s="73"/>
      <c r="H340" s="86">
        <v>5.25</v>
      </c>
      <c r="I340" s="224"/>
      <c r="J340" s="224"/>
      <c r="K340" s="73"/>
      <c r="L340" s="78"/>
      <c r="M340" s="79"/>
      <c r="N340" s="80"/>
      <c r="O340" s="80"/>
      <c r="P340" s="80"/>
      <c r="Q340" s="80"/>
      <c r="R340" s="80"/>
      <c r="S340" s="80"/>
      <c r="T340" s="81"/>
      <c r="AT340" s="82" t="s">
        <v>68</v>
      </c>
      <c r="AU340" s="82" t="s">
        <v>66</v>
      </c>
      <c r="AV340" s="6" t="s">
        <v>66</v>
      </c>
      <c r="AW340" s="6" t="s">
        <v>5</v>
      </c>
      <c r="AX340" s="6" t="s">
        <v>11</v>
      </c>
      <c r="AY340" s="82" t="s">
        <v>58</v>
      </c>
    </row>
    <row r="341" spans="2:51" s="7" customFormat="1" ht="13.5">
      <c r="B341" s="87"/>
      <c r="C341" s="88"/>
      <c r="D341" s="74" t="s">
        <v>68</v>
      </c>
      <c r="E341" s="89" t="s">
        <v>4</v>
      </c>
      <c r="F341" s="90" t="s">
        <v>149</v>
      </c>
      <c r="G341" s="88"/>
      <c r="H341" s="91">
        <v>34.4</v>
      </c>
      <c r="I341" s="225"/>
      <c r="J341" s="225"/>
      <c r="K341" s="88"/>
      <c r="L341" s="92"/>
      <c r="M341" s="93"/>
      <c r="N341" s="94"/>
      <c r="O341" s="94"/>
      <c r="P341" s="94"/>
      <c r="Q341" s="94"/>
      <c r="R341" s="94"/>
      <c r="S341" s="94"/>
      <c r="T341" s="95"/>
      <c r="AT341" s="96" t="s">
        <v>68</v>
      </c>
      <c r="AU341" s="96" t="s">
        <v>66</v>
      </c>
      <c r="AV341" s="7" t="s">
        <v>65</v>
      </c>
      <c r="AW341" s="7" t="s">
        <v>5</v>
      </c>
      <c r="AX341" s="7" t="s">
        <v>12</v>
      </c>
      <c r="AY341" s="96" t="s">
        <v>58</v>
      </c>
    </row>
    <row r="342" spans="2:65" s="1" customFormat="1" ht="22.5" customHeight="1">
      <c r="B342" s="11"/>
      <c r="C342" s="97" t="s">
        <v>728</v>
      </c>
      <c r="D342" s="97" t="s">
        <v>178</v>
      </c>
      <c r="E342" s="98" t="s">
        <v>729</v>
      </c>
      <c r="F342" s="99" t="s">
        <v>730</v>
      </c>
      <c r="G342" s="100" t="s">
        <v>233</v>
      </c>
      <c r="H342" s="101">
        <v>37.84</v>
      </c>
      <c r="I342" s="226"/>
      <c r="J342" s="226">
        <f>ROUND(I342*H342,2)</f>
        <v>0</v>
      </c>
      <c r="K342" s="99" t="s">
        <v>64</v>
      </c>
      <c r="L342" s="102"/>
      <c r="M342" s="103" t="s">
        <v>4</v>
      </c>
      <c r="N342" s="104" t="s">
        <v>7</v>
      </c>
      <c r="O342" s="69">
        <v>0</v>
      </c>
      <c r="P342" s="69">
        <f>O342*H342</f>
        <v>0</v>
      </c>
      <c r="Q342" s="69">
        <v>0.0006</v>
      </c>
      <c r="R342" s="69">
        <f>Q342*H342</f>
        <v>0.022704</v>
      </c>
      <c r="S342" s="69">
        <v>0</v>
      </c>
      <c r="T342" s="70">
        <f>S342*H342</f>
        <v>0</v>
      </c>
      <c r="AR342" s="9" t="s">
        <v>230</v>
      </c>
      <c r="AT342" s="9" t="s">
        <v>178</v>
      </c>
      <c r="AU342" s="9" t="s">
        <v>66</v>
      </c>
      <c r="AY342" s="9" t="s">
        <v>58</v>
      </c>
      <c r="BE342" s="71">
        <f>IF(N342="základní",J342,0)</f>
        <v>0</v>
      </c>
      <c r="BF342" s="71">
        <f>IF(N342="snížená",J342,0)</f>
        <v>0</v>
      </c>
      <c r="BG342" s="71">
        <f>IF(N342="zákl. přenesená",J342,0)</f>
        <v>0</v>
      </c>
      <c r="BH342" s="71">
        <f>IF(N342="sníž. přenesená",J342,0)</f>
        <v>0</v>
      </c>
      <c r="BI342" s="71">
        <f>IF(N342="nulová",J342,0)</f>
        <v>0</v>
      </c>
      <c r="BJ342" s="9" t="s">
        <v>66</v>
      </c>
      <c r="BK342" s="71">
        <f>ROUND(I342*H342,2)</f>
        <v>0</v>
      </c>
      <c r="BL342" s="9" t="s">
        <v>137</v>
      </c>
      <c r="BM342" s="9" t="s">
        <v>731</v>
      </c>
    </row>
    <row r="343" spans="2:51" s="6" customFormat="1" ht="13.5">
      <c r="B343" s="72"/>
      <c r="C343" s="73"/>
      <c r="D343" s="74" t="s">
        <v>68</v>
      </c>
      <c r="E343" s="73"/>
      <c r="F343" s="76" t="s">
        <v>732</v>
      </c>
      <c r="G343" s="73"/>
      <c r="H343" s="77">
        <v>37.84</v>
      </c>
      <c r="I343" s="224"/>
      <c r="J343" s="224"/>
      <c r="K343" s="73"/>
      <c r="L343" s="78"/>
      <c r="M343" s="79"/>
      <c r="N343" s="80"/>
      <c r="O343" s="80"/>
      <c r="P343" s="80"/>
      <c r="Q343" s="80"/>
      <c r="R343" s="80"/>
      <c r="S343" s="80"/>
      <c r="T343" s="81"/>
      <c r="AT343" s="82" t="s">
        <v>68</v>
      </c>
      <c r="AU343" s="82" t="s">
        <v>66</v>
      </c>
      <c r="AV343" s="6" t="s">
        <v>66</v>
      </c>
      <c r="AW343" s="6" t="s">
        <v>0</v>
      </c>
      <c r="AX343" s="6" t="s">
        <v>12</v>
      </c>
      <c r="AY343" s="82" t="s">
        <v>58</v>
      </c>
    </row>
    <row r="344" spans="2:65" s="1" customFormat="1" ht="22.5" customHeight="1">
      <c r="B344" s="11"/>
      <c r="C344" s="62" t="s">
        <v>733</v>
      </c>
      <c r="D344" s="62" t="s">
        <v>60</v>
      </c>
      <c r="E344" s="63" t="s">
        <v>734</v>
      </c>
      <c r="F344" s="64" t="s">
        <v>735</v>
      </c>
      <c r="G344" s="65" t="s">
        <v>233</v>
      </c>
      <c r="H344" s="66">
        <v>1.6</v>
      </c>
      <c r="I344" s="223"/>
      <c r="J344" s="223">
        <f>ROUND(I344*H344,2)</f>
        <v>0</v>
      </c>
      <c r="K344" s="64" t="s">
        <v>64</v>
      </c>
      <c r="L344" s="16"/>
      <c r="M344" s="67" t="s">
        <v>4</v>
      </c>
      <c r="N344" s="68" t="s">
        <v>7</v>
      </c>
      <c r="O344" s="69">
        <v>0.08</v>
      </c>
      <c r="P344" s="69">
        <f>O344*H344</f>
        <v>0.128</v>
      </c>
      <c r="Q344" s="69">
        <v>0</v>
      </c>
      <c r="R344" s="69">
        <f>Q344*H344</f>
        <v>0</v>
      </c>
      <c r="S344" s="69">
        <v>0</v>
      </c>
      <c r="T344" s="70">
        <f>S344*H344</f>
        <v>0</v>
      </c>
      <c r="AR344" s="9" t="s">
        <v>137</v>
      </c>
      <c r="AT344" s="9" t="s">
        <v>60</v>
      </c>
      <c r="AU344" s="9" t="s">
        <v>66</v>
      </c>
      <c r="AY344" s="9" t="s">
        <v>58</v>
      </c>
      <c r="BE344" s="71">
        <f>IF(N344="základní",J344,0)</f>
        <v>0</v>
      </c>
      <c r="BF344" s="71">
        <f>IF(N344="snížená",J344,0)</f>
        <v>0</v>
      </c>
      <c r="BG344" s="71">
        <f>IF(N344="zákl. přenesená",J344,0)</f>
        <v>0</v>
      </c>
      <c r="BH344" s="71">
        <f>IF(N344="sníž. přenesená",J344,0)</f>
        <v>0</v>
      </c>
      <c r="BI344" s="71">
        <f>IF(N344="nulová",J344,0)</f>
        <v>0</v>
      </c>
      <c r="BJ344" s="9" t="s">
        <v>66</v>
      </c>
      <c r="BK344" s="71">
        <f>ROUND(I344*H344,2)</f>
        <v>0</v>
      </c>
      <c r="BL344" s="9" t="s">
        <v>137</v>
      </c>
      <c r="BM344" s="9" t="s">
        <v>736</v>
      </c>
    </row>
    <row r="345" spans="2:51" s="6" customFormat="1" ht="13.5">
      <c r="B345" s="72"/>
      <c r="C345" s="73"/>
      <c r="D345" s="74" t="s">
        <v>68</v>
      </c>
      <c r="E345" s="75" t="s">
        <v>4</v>
      </c>
      <c r="F345" s="76" t="s">
        <v>737</v>
      </c>
      <c r="G345" s="73"/>
      <c r="H345" s="77">
        <v>1.6</v>
      </c>
      <c r="I345" s="224"/>
      <c r="J345" s="224"/>
      <c r="K345" s="73"/>
      <c r="L345" s="78"/>
      <c r="M345" s="79"/>
      <c r="N345" s="80"/>
      <c r="O345" s="80"/>
      <c r="P345" s="80"/>
      <c r="Q345" s="80"/>
      <c r="R345" s="80"/>
      <c r="S345" s="80"/>
      <c r="T345" s="81"/>
      <c r="AT345" s="82" t="s">
        <v>68</v>
      </c>
      <c r="AU345" s="82" t="s">
        <v>66</v>
      </c>
      <c r="AV345" s="6" t="s">
        <v>66</v>
      </c>
      <c r="AW345" s="6" t="s">
        <v>5</v>
      </c>
      <c r="AX345" s="6" t="s">
        <v>12</v>
      </c>
      <c r="AY345" s="82" t="s">
        <v>58</v>
      </c>
    </row>
    <row r="346" spans="2:65" s="1" customFormat="1" ht="22.5" customHeight="1">
      <c r="B346" s="11"/>
      <c r="C346" s="97" t="s">
        <v>738</v>
      </c>
      <c r="D346" s="97" t="s">
        <v>178</v>
      </c>
      <c r="E346" s="98" t="s">
        <v>739</v>
      </c>
      <c r="F346" s="99" t="s">
        <v>740</v>
      </c>
      <c r="G346" s="100" t="s">
        <v>233</v>
      </c>
      <c r="H346" s="101">
        <v>1.6</v>
      </c>
      <c r="I346" s="226"/>
      <c r="J346" s="226">
        <f>ROUND(I346*H346,2)</f>
        <v>0</v>
      </c>
      <c r="K346" s="99" t="s">
        <v>64</v>
      </c>
      <c r="L346" s="102"/>
      <c r="M346" s="103" t="s">
        <v>4</v>
      </c>
      <c r="N346" s="104" t="s">
        <v>7</v>
      </c>
      <c r="O346" s="69">
        <v>0</v>
      </c>
      <c r="P346" s="69">
        <f>O346*H346</f>
        <v>0</v>
      </c>
      <c r="Q346" s="69">
        <v>0.00017</v>
      </c>
      <c r="R346" s="69">
        <f>Q346*H346</f>
        <v>0.00027200000000000005</v>
      </c>
      <c r="S346" s="69">
        <v>0</v>
      </c>
      <c r="T346" s="70">
        <f>S346*H346</f>
        <v>0</v>
      </c>
      <c r="AR346" s="9" t="s">
        <v>230</v>
      </c>
      <c r="AT346" s="9" t="s">
        <v>178</v>
      </c>
      <c r="AU346" s="9" t="s">
        <v>66</v>
      </c>
      <c r="AY346" s="9" t="s">
        <v>58</v>
      </c>
      <c r="BE346" s="71">
        <f>IF(N346="základní",J346,0)</f>
        <v>0</v>
      </c>
      <c r="BF346" s="71">
        <f>IF(N346="snížená",J346,0)</f>
        <v>0</v>
      </c>
      <c r="BG346" s="71">
        <f>IF(N346="zákl. přenesená",J346,0)</f>
        <v>0</v>
      </c>
      <c r="BH346" s="71">
        <f>IF(N346="sníž. přenesená",J346,0)</f>
        <v>0</v>
      </c>
      <c r="BI346" s="71">
        <f>IF(N346="nulová",J346,0)</f>
        <v>0</v>
      </c>
      <c r="BJ346" s="9" t="s">
        <v>66</v>
      </c>
      <c r="BK346" s="71">
        <f>ROUND(I346*H346,2)</f>
        <v>0</v>
      </c>
      <c r="BL346" s="9" t="s">
        <v>137</v>
      </c>
      <c r="BM346" s="9" t="s">
        <v>741</v>
      </c>
    </row>
    <row r="347" spans="2:65" s="1" customFormat="1" ht="31.5" customHeight="1">
      <c r="B347" s="11"/>
      <c r="C347" s="62" t="s">
        <v>742</v>
      </c>
      <c r="D347" s="62" t="s">
        <v>60</v>
      </c>
      <c r="E347" s="63" t="s">
        <v>743</v>
      </c>
      <c r="F347" s="64" t="s">
        <v>1058</v>
      </c>
      <c r="G347" s="65" t="s">
        <v>120</v>
      </c>
      <c r="H347" s="66">
        <v>30.26</v>
      </c>
      <c r="I347" s="223"/>
      <c r="J347" s="223">
        <f>ROUND(I347*H347,2)</f>
        <v>0</v>
      </c>
      <c r="K347" s="64" t="s">
        <v>4</v>
      </c>
      <c r="L347" s="16"/>
      <c r="M347" s="67" t="s">
        <v>4</v>
      </c>
      <c r="N347" s="68" t="s">
        <v>7</v>
      </c>
      <c r="O347" s="69">
        <v>0.425</v>
      </c>
      <c r="P347" s="69">
        <f>O347*H347</f>
        <v>12.8605</v>
      </c>
      <c r="Q347" s="69">
        <v>9E-05</v>
      </c>
      <c r="R347" s="69">
        <f>Q347*H347</f>
        <v>0.0027234000000000004</v>
      </c>
      <c r="S347" s="69">
        <v>0</v>
      </c>
      <c r="T347" s="70">
        <f>S347*H347</f>
        <v>0</v>
      </c>
      <c r="AR347" s="9" t="s">
        <v>137</v>
      </c>
      <c r="AT347" s="9" t="s">
        <v>60</v>
      </c>
      <c r="AU347" s="9" t="s">
        <v>66</v>
      </c>
      <c r="AY347" s="9" t="s">
        <v>58</v>
      </c>
      <c r="BE347" s="71">
        <f>IF(N347="základní",J347,0)</f>
        <v>0</v>
      </c>
      <c r="BF347" s="71">
        <f>IF(N347="snížená",J347,0)</f>
        <v>0</v>
      </c>
      <c r="BG347" s="71">
        <f>IF(N347="zákl. přenesená",J347,0)</f>
        <v>0</v>
      </c>
      <c r="BH347" s="71">
        <f>IF(N347="sníž. přenesená",J347,0)</f>
        <v>0</v>
      </c>
      <c r="BI347" s="71">
        <f>IF(N347="nulová",J347,0)</f>
        <v>0</v>
      </c>
      <c r="BJ347" s="9" t="s">
        <v>66</v>
      </c>
      <c r="BK347" s="71">
        <f>ROUND(I347*H347,2)</f>
        <v>0</v>
      </c>
      <c r="BL347" s="9" t="s">
        <v>137</v>
      </c>
      <c r="BM347" s="9" t="s">
        <v>744</v>
      </c>
    </row>
    <row r="348" spans="2:51" s="6" customFormat="1" ht="13.5">
      <c r="B348" s="72"/>
      <c r="C348" s="73"/>
      <c r="D348" s="74" t="s">
        <v>68</v>
      </c>
      <c r="E348" s="75" t="s">
        <v>4</v>
      </c>
      <c r="F348" s="76" t="s">
        <v>745</v>
      </c>
      <c r="G348" s="73"/>
      <c r="H348" s="77">
        <v>30.26</v>
      </c>
      <c r="I348" s="224"/>
      <c r="J348" s="224"/>
      <c r="K348" s="73"/>
      <c r="L348" s="78"/>
      <c r="M348" s="79"/>
      <c r="N348" s="80"/>
      <c r="O348" s="80"/>
      <c r="P348" s="80"/>
      <c r="Q348" s="80"/>
      <c r="R348" s="80"/>
      <c r="S348" s="80"/>
      <c r="T348" s="81"/>
      <c r="AT348" s="82" t="s">
        <v>68</v>
      </c>
      <c r="AU348" s="82" t="s">
        <v>66</v>
      </c>
      <c r="AV348" s="6" t="s">
        <v>66</v>
      </c>
      <c r="AW348" s="6" t="s">
        <v>5</v>
      </c>
      <c r="AX348" s="6" t="s">
        <v>12</v>
      </c>
      <c r="AY348" s="82" t="s">
        <v>58</v>
      </c>
    </row>
    <row r="349" spans="2:65" s="1" customFormat="1" ht="31.5" customHeight="1">
      <c r="B349" s="11"/>
      <c r="C349" s="62" t="s">
        <v>746</v>
      </c>
      <c r="D349" s="62" t="s">
        <v>60</v>
      </c>
      <c r="E349" s="63" t="s">
        <v>747</v>
      </c>
      <c r="F349" s="64" t="s">
        <v>748</v>
      </c>
      <c r="G349" s="65" t="s">
        <v>524</v>
      </c>
      <c r="H349" s="66">
        <v>281.984</v>
      </c>
      <c r="I349" s="223"/>
      <c r="J349" s="223">
        <f>ROUND(I349*H349,2)</f>
        <v>0</v>
      </c>
      <c r="K349" s="64" t="s">
        <v>64</v>
      </c>
      <c r="L349" s="16"/>
      <c r="M349" s="67" t="s">
        <v>4</v>
      </c>
      <c r="N349" s="68" t="s">
        <v>7</v>
      </c>
      <c r="O349" s="69">
        <v>0</v>
      </c>
      <c r="P349" s="69">
        <f>O349*H349</f>
        <v>0</v>
      </c>
      <c r="Q349" s="69">
        <v>0</v>
      </c>
      <c r="R349" s="69">
        <f>Q349*H349</f>
        <v>0</v>
      </c>
      <c r="S349" s="69">
        <v>0</v>
      </c>
      <c r="T349" s="70">
        <f>S349*H349</f>
        <v>0</v>
      </c>
      <c r="AR349" s="9" t="s">
        <v>137</v>
      </c>
      <c r="AT349" s="9" t="s">
        <v>60</v>
      </c>
      <c r="AU349" s="9" t="s">
        <v>66</v>
      </c>
      <c r="AY349" s="9" t="s">
        <v>58</v>
      </c>
      <c r="BE349" s="71">
        <f>IF(N349="základní",J349,0)</f>
        <v>0</v>
      </c>
      <c r="BF349" s="71">
        <f>IF(N349="snížená",J349,0)</f>
        <v>0</v>
      </c>
      <c r="BG349" s="71">
        <f>IF(N349="zákl. přenesená",J349,0)</f>
        <v>0</v>
      </c>
      <c r="BH349" s="71">
        <f>IF(N349="sníž. přenesená",J349,0)</f>
        <v>0</v>
      </c>
      <c r="BI349" s="71">
        <f>IF(N349="nulová",J349,0)</f>
        <v>0</v>
      </c>
      <c r="BJ349" s="9" t="s">
        <v>66</v>
      </c>
      <c r="BK349" s="71">
        <f>ROUND(I349*H349,2)</f>
        <v>0</v>
      </c>
      <c r="BL349" s="9" t="s">
        <v>137</v>
      </c>
      <c r="BM349" s="9" t="s">
        <v>749</v>
      </c>
    </row>
    <row r="350" spans="2:63" s="5" customFormat="1" ht="29.85" customHeight="1">
      <c r="B350" s="48"/>
      <c r="C350" s="49"/>
      <c r="D350" s="60" t="s">
        <v>10</v>
      </c>
      <c r="E350" s="61" t="s">
        <v>750</v>
      </c>
      <c r="F350" s="61" t="s">
        <v>751</v>
      </c>
      <c r="G350" s="49"/>
      <c r="H350" s="49"/>
      <c r="I350" s="220"/>
      <c r="J350" s="222">
        <f>BK350</f>
        <v>0</v>
      </c>
      <c r="K350" s="49"/>
      <c r="L350" s="52"/>
      <c r="M350" s="53"/>
      <c r="N350" s="54"/>
      <c r="O350" s="54"/>
      <c r="P350" s="55">
        <f>SUM(P351:P353)</f>
        <v>0.7262400000000001</v>
      </c>
      <c r="Q350" s="54"/>
      <c r="R350" s="55">
        <f>SUM(R351:R353)</f>
        <v>0</v>
      </c>
      <c r="S350" s="54"/>
      <c r="T350" s="56">
        <f>SUM(T351:T353)</f>
        <v>0</v>
      </c>
      <c r="AR350" s="57" t="s">
        <v>66</v>
      </c>
      <c r="AT350" s="58" t="s">
        <v>10</v>
      </c>
      <c r="AU350" s="58" t="s">
        <v>12</v>
      </c>
      <c r="AY350" s="57" t="s">
        <v>58</v>
      </c>
      <c r="BK350" s="59">
        <f>SUM(BK351:BK353)</f>
        <v>0</v>
      </c>
    </row>
    <row r="351" spans="2:65" s="1" customFormat="1" ht="22.5" customHeight="1">
      <c r="B351" s="11"/>
      <c r="C351" s="62" t="s">
        <v>752</v>
      </c>
      <c r="D351" s="62" t="s">
        <v>60</v>
      </c>
      <c r="E351" s="63" t="s">
        <v>753</v>
      </c>
      <c r="F351" s="64" t="s">
        <v>754</v>
      </c>
      <c r="G351" s="65" t="s">
        <v>120</v>
      </c>
      <c r="H351" s="66">
        <v>30.26</v>
      </c>
      <c r="I351" s="223"/>
      <c r="J351" s="223">
        <f>ROUND(I351*H351,2)</f>
        <v>0</v>
      </c>
      <c r="K351" s="64" t="s">
        <v>64</v>
      </c>
      <c r="L351" s="16"/>
      <c r="M351" s="67" t="s">
        <v>4</v>
      </c>
      <c r="N351" s="68" t="s">
        <v>7</v>
      </c>
      <c r="O351" s="69">
        <v>0.024</v>
      </c>
      <c r="P351" s="69">
        <f>O351*H351</f>
        <v>0.7262400000000001</v>
      </c>
      <c r="Q351" s="69">
        <v>0</v>
      </c>
      <c r="R351" s="69">
        <f>Q351*H351</f>
        <v>0</v>
      </c>
      <c r="S351" s="69">
        <v>0</v>
      </c>
      <c r="T351" s="70">
        <f>S351*H351</f>
        <v>0</v>
      </c>
      <c r="AR351" s="9" t="s">
        <v>137</v>
      </c>
      <c r="AT351" s="9" t="s">
        <v>60</v>
      </c>
      <c r="AU351" s="9" t="s">
        <v>66</v>
      </c>
      <c r="AY351" s="9" t="s">
        <v>58</v>
      </c>
      <c r="BE351" s="71">
        <f>IF(N351="základní",J351,0)</f>
        <v>0</v>
      </c>
      <c r="BF351" s="71">
        <f>IF(N351="snížená",J351,0)</f>
        <v>0</v>
      </c>
      <c r="BG351" s="71">
        <f>IF(N351="zákl. přenesená",J351,0)</f>
        <v>0</v>
      </c>
      <c r="BH351" s="71">
        <f>IF(N351="sníž. přenesená",J351,0)</f>
        <v>0</v>
      </c>
      <c r="BI351" s="71">
        <f>IF(N351="nulová",J351,0)</f>
        <v>0</v>
      </c>
      <c r="BJ351" s="9" t="s">
        <v>66</v>
      </c>
      <c r="BK351" s="71">
        <f>ROUND(I351*H351,2)</f>
        <v>0</v>
      </c>
      <c r="BL351" s="9" t="s">
        <v>137</v>
      </c>
      <c r="BM351" s="9" t="s">
        <v>755</v>
      </c>
    </row>
    <row r="352" spans="2:51" s="6" customFormat="1" ht="13.5">
      <c r="B352" s="72"/>
      <c r="C352" s="73"/>
      <c r="D352" s="74" t="s">
        <v>68</v>
      </c>
      <c r="E352" s="75" t="s">
        <v>4</v>
      </c>
      <c r="F352" s="76" t="s">
        <v>745</v>
      </c>
      <c r="G352" s="73"/>
      <c r="H352" s="77">
        <v>30.26</v>
      </c>
      <c r="I352" s="224"/>
      <c r="J352" s="224"/>
      <c r="K352" s="73"/>
      <c r="L352" s="78"/>
      <c r="M352" s="79"/>
      <c r="N352" s="80"/>
      <c r="O352" s="80"/>
      <c r="P352" s="80"/>
      <c r="Q352" s="80"/>
      <c r="R352" s="80"/>
      <c r="S352" s="80"/>
      <c r="T352" s="81"/>
      <c r="AT352" s="82" t="s">
        <v>68</v>
      </c>
      <c r="AU352" s="82" t="s">
        <v>66</v>
      </c>
      <c r="AV352" s="6" t="s">
        <v>66</v>
      </c>
      <c r="AW352" s="6" t="s">
        <v>5</v>
      </c>
      <c r="AX352" s="6" t="s">
        <v>12</v>
      </c>
      <c r="AY352" s="82" t="s">
        <v>58</v>
      </c>
    </row>
    <row r="353" spans="2:65" s="1" customFormat="1" ht="31.5" customHeight="1">
      <c r="B353" s="11"/>
      <c r="C353" s="62" t="s">
        <v>756</v>
      </c>
      <c r="D353" s="62" t="s">
        <v>60</v>
      </c>
      <c r="E353" s="63" t="s">
        <v>757</v>
      </c>
      <c r="F353" s="64" t="s">
        <v>758</v>
      </c>
      <c r="G353" s="65" t="s">
        <v>524</v>
      </c>
      <c r="H353" s="66">
        <v>3.056</v>
      </c>
      <c r="I353" s="223"/>
      <c r="J353" s="223">
        <f>ROUND(I353*H353,2)</f>
        <v>0</v>
      </c>
      <c r="K353" s="64" t="s">
        <v>64</v>
      </c>
      <c r="L353" s="16"/>
      <c r="M353" s="67" t="s">
        <v>4</v>
      </c>
      <c r="N353" s="68" t="s">
        <v>7</v>
      </c>
      <c r="O353" s="69">
        <v>0</v>
      </c>
      <c r="P353" s="69">
        <f>O353*H353</f>
        <v>0</v>
      </c>
      <c r="Q353" s="69">
        <v>0</v>
      </c>
      <c r="R353" s="69">
        <f>Q353*H353</f>
        <v>0</v>
      </c>
      <c r="S353" s="69">
        <v>0</v>
      </c>
      <c r="T353" s="70">
        <f>S353*H353</f>
        <v>0</v>
      </c>
      <c r="AR353" s="9" t="s">
        <v>137</v>
      </c>
      <c r="AT353" s="9" t="s">
        <v>60</v>
      </c>
      <c r="AU353" s="9" t="s">
        <v>66</v>
      </c>
      <c r="AY353" s="9" t="s">
        <v>58</v>
      </c>
      <c r="BE353" s="71">
        <f>IF(N353="základní",J353,0)</f>
        <v>0</v>
      </c>
      <c r="BF353" s="71">
        <f>IF(N353="snížená",J353,0)</f>
        <v>0</v>
      </c>
      <c r="BG353" s="71">
        <f>IF(N353="zákl. přenesená",J353,0)</f>
        <v>0</v>
      </c>
      <c r="BH353" s="71">
        <f>IF(N353="sníž. přenesená",J353,0)</f>
        <v>0</v>
      </c>
      <c r="BI353" s="71">
        <f>IF(N353="nulová",J353,0)</f>
        <v>0</v>
      </c>
      <c r="BJ353" s="9" t="s">
        <v>66</v>
      </c>
      <c r="BK353" s="71">
        <f>ROUND(I353*H353,2)</f>
        <v>0</v>
      </c>
      <c r="BL353" s="9" t="s">
        <v>137</v>
      </c>
      <c r="BM353" s="9" t="s">
        <v>759</v>
      </c>
    </row>
    <row r="354" spans="2:63" s="5" customFormat="1" ht="29.85" customHeight="1">
      <c r="B354" s="48"/>
      <c r="C354" s="49"/>
      <c r="D354" s="60" t="s">
        <v>10</v>
      </c>
      <c r="E354" s="61" t="s">
        <v>760</v>
      </c>
      <c r="F354" s="61" t="s">
        <v>761</v>
      </c>
      <c r="G354" s="49"/>
      <c r="H354" s="49"/>
      <c r="I354" s="220"/>
      <c r="J354" s="222">
        <f>BK354</f>
        <v>0</v>
      </c>
      <c r="K354" s="49"/>
      <c r="L354" s="52"/>
      <c r="M354" s="53"/>
      <c r="N354" s="54"/>
      <c r="O354" s="54"/>
      <c r="P354" s="55">
        <f>SUM(P355:P370)</f>
        <v>19.3872</v>
      </c>
      <c r="Q354" s="54"/>
      <c r="R354" s="55">
        <f>SUM(R355:R370)</f>
        <v>0.32088960000000005</v>
      </c>
      <c r="S354" s="54"/>
      <c r="T354" s="56">
        <f>SUM(T355:T370)</f>
        <v>0</v>
      </c>
      <c r="AR354" s="57" t="s">
        <v>66</v>
      </c>
      <c r="AT354" s="58" t="s">
        <v>10</v>
      </c>
      <c r="AU354" s="58" t="s">
        <v>12</v>
      </c>
      <c r="AY354" s="57" t="s">
        <v>58</v>
      </c>
      <c r="BK354" s="59">
        <f>SUM(BK355:BK370)</f>
        <v>0</v>
      </c>
    </row>
    <row r="355" spans="2:65" s="1" customFormat="1" ht="31.5" customHeight="1">
      <c r="B355" s="11"/>
      <c r="C355" s="62" t="s">
        <v>762</v>
      </c>
      <c r="D355" s="62" t="s">
        <v>60</v>
      </c>
      <c r="E355" s="63" t="s">
        <v>763</v>
      </c>
      <c r="F355" s="64" t="s">
        <v>764</v>
      </c>
      <c r="G355" s="65" t="s">
        <v>120</v>
      </c>
      <c r="H355" s="66">
        <v>19.493</v>
      </c>
      <c r="I355" s="223"/>
      <c r="J355" s="223">
        <f>ROUND(I355*H355,2)</f>
        <v>0</v>
      </c>
      <c r="K355" s="64" t="s">
        <v>64</v>
      </c>
      <c r="L355" s="16"/>
      <c r="M355" s="67" t="s">
        <v>4</v>
      </c>
      <c r="N355" s="68" t="s">
        <v>7</v>
      </c>
      <c r="O355" s="69">
        <v>0.746</v>
      </c>
      <c r="P355" s="69">
        <f>O355*H355</f>
        <v>14.541777999999999</v>
      </c>
      <c r="Q355" s="69">
        <v>0.003</v>
      </c>
      <c r="R355" s="69">
        <f>Q355*H355</f>
        <v>0.058478999999999996</v>
      </c>
      <c r="S355" s="69">
        <v>0</v>
      </c>
      <c r="T355" s="70">
        <f>S355*H355</f>
        <v>0</v>
      </c>
      <c r="AR355" s="9" t="s">
        <v>137</v>
      </c>
      <c r="AT355" s="9" t="s">
        <v>60</v>
      </c>
      <c r="AU355" s="9" t="s">
        <v>66</v>
      </c>
      <c r="AY355" s="9" t="s">
        <v>58</v>
      </c>
      <c r="BE355" s="71">
        <f>IF(N355="základní",J355,0)</f>
        <v>0</v>
      </c>
      <c r="BF355" s="71">
        <f>IF(N355="snížená",J355,0)</f>
        <v>0</v>
      </c>
      <c r="BG355" s="71">
        <f>IF(N355="zákl. přenesená",J355,0)</f>
        <v>0</v>
      </c>
      <c r="BH355" s="71">
        <f>IF(N355="sníž. přenesená",J355,0)</f>
        <v>0</v>
      </c>
      <c r="BI355" s="71">
        <f>IF(N355="nulová",J355,0)</f>
        <v>0</v>
      </c>
      <c r="BJ355" s="9" t="s">
        <v>66</v>
      </c>
      <c r="BK355" s="71">
        <f>ROUND(I355*H355,2)</f>
        <v>0</v>
      </c>
      <c r="BL355" s="9" t="s">
        <v>137</v>
      </c>
      <c r="BM355" s="9" t="s">
        <v>765</v>
      </c>
    </row>
    <row r="356" spans="2:51" s="8" customFormat="1" ht="13.5">
      <c r="B356" s="107"/>
      <c r="C356" s="108"/>
      <c r="D356" s="83" t="s">
        <v>68</v>
      </c>
      <c r="E356" s="109" t="s">
        <v>4</v>
      </c>
      <c r="F356" s="110" t="s">
        <v>685</v>
      </c>
      <c r="G356" s="108"/>
      <c r="H356" s="111" t="s">
        <v>4</v>
      </c>
      <c r="I356" s="228"/>
      <c r="J356" s="228"/>
      <c r="K356" s="108"/>
      <c r="L356" s="112"/>
      <c r="M356" s="113"/>
      <c r="N356" s="114"/>
      <c r="O356" s="114"/>
      <c r="P356" s="114"/>
      <c r="Q356" s="114"/>
      <c r="R356" s="114"/>
      <c r="S356" s="114"/>
      <c r="T356" s="115"/>
      <c r="AT356" s="116" t="s">
        <v>68</v>
      </c>
      <c r="AU356" s="116" t="s">
        <v>66</v>
      </c>
      <c r="AV356" s="8" t="s">
        <v>12</v>
      </c>
      <c r="AW356" s="8" t="s">
        <v>5</v>
      </c>
      <c r="AX356" s="8" t="s">
        <v>11</v>
      </c>
      <c r="AY356" s="116" t="s">
        <v>58</v>
      </c>
    </row>
    <row r="357" spans="2:51" s="6" customFormat="1" ht="13.5">
      <c r="B357" s="72"/>
      <c r="C357" s="73"/>
      <c r="D357" s="83" t="s">
        <v>68</v>
      </c>
      <c r="E357" s="84" t="s">
        <v>4</v>
      </c>
      <c r="F357" s="85" t="s">
        <v>766</v>
      </c>
      <c r="G357" s="73"/>
      <c r="H357" s="86">
        <v>15.991</v>
      </c>
      <c r="I357" s="224"/>
      <c r="J357" s="224"/>
      <c r="K357" s="73"/>
      <c r="L357" s="78"/>
      <c r="M357" s="79"/>
      <c r="N357" s="80"/>
      <c r="O357" s="80"/>
      <c r="P357" s="80"/>
      <c r="Q357" s="80"/>
      <c r="R357" s="80"/>
      <c r="S357" s="80"/>
      <c r="T357" s="81"/>
      <c r="AT357" s="82" t="s">
        <v>68</v>
      </c>
      <c r="AU357" s="82" t="s">
        <v>66</v>
      </c>
      <c r="AV357" s="6" t="s">
        <v>66</v>
      </c>
      <c r="AW357" s="6" t="s">
        <v>5</v>
      </c>
      <c r="AX357" s="6" t="s">
        <v>11</v>
      </c>
      <c r="AY357" s="82" t="s">
        <v>58</v>
      </c>
    </row>
    <row r="358" spans="2:51" s="6" customFormat="1" ht="13.5">
      <c r="B358" s="72"/>
      <c r="C358" s="73"/>
      <c r="D358" s="83" t="s">
        <v>68</v>
      </c>
      <c r="E358" s="84" t="s">
        <v>4</v>
      </c>
      <c r="F358" s="85" t="s">
        <v>767</v>
      </c>
      <c r="G358" s="73"/>
      <c r="H358" s="86">
        <v>0.672</v>
      </c>
      <c r="I358" s="224"/>
      <c r="J358" s="224"/>
      <c r="K358" s="73"/>
      <c r="L358" s="78"/>
      <c r="M358" s="79"/>
      <c r="N358" s="80"/>
      <c r="O358" s="80"/>
      <c r="P358" s="80"/>
      <c r="Q358" s="80"/>
      <c r="R358" s="80"/>
      <c r="S358" s="80"/>
      <c r="T358" s="81"/>
      <c r="AT358" s="82" t="s">
        <v>68</v>
      </c>
      <c r="AU358" s="82" t="s">
        <v>66</v>
      </c>
      <c r="AV358" s="6" t="s">
        <v>66</v>
      </c>
      <c r="AW358" s="6" t="s">
        <v>5</v>
      </c>
      <c r="AX358" s="6" t="s">
        <v>11</v>
      </c>
      <c r="AY358" s="82" t="s">
        <v>58</v>
      </c>
    </row>
    <row r="359" spans="2:51" s="6" customFormat="1" ht="13.5">
      <c r="B359" s="72"/>
      <c r="C359" s="73"/>
      <c r="D359" s="83" t="s">
        <v>68</v>
      </c>
      <c r="E359" s="84" t="s">
        <v>4</v>
      </c>
      <c r="F359" s="85" t="s">
        <v>768</v>
      </c>
      <c r="G359" s="73"/>
      <c r="H359" s="86">
        <v>2.83</v>
      </c>
      <c r="I359" s="224"/>
      <c r="J359" s="224"/>
      <c r="K359" s="73"/>
      <c r="L359" s="78"/>
      <c r="M359" s="79"/>
      <c r="N359" s="80"/>
      <c r="O359" s="80"/>
      <c r="P359" s="80"/>
      <c r="Q359" s="80"/>
      <c r="R359" s="80"/>
      <c r="S359" s="80"/>
      <c r="T359" s="81"/>
      <c r="AT359" s="82" t="s">
        <v>68</v>
      </c>
      <c r="AU359" s="82" t="s">
        <v>66</v>
      </c>
      <c r="AV359" s="6" t="s">
        <v>66</v>
      </c>
      <c r="AW359" s="6" t="s">
        <v>5</v>
      </c>
      <c r="AX359" s="6" t="s">
        <v>11</v>
      </c>
      <c r="AY359" s="82" t="s">
        <v>58</v>
      </c>
    </row>
    <row r="360" spans="2:51" s="7" customFormat="1" ht="13.5">
      <c r="B360" s="87"/>
      <c r="C360" s="88"/>
      <c r="D360" s="74" t="s">
        <v>68</v>
      </c>
      <c r="E360" s="89" t="s">
        <v>4</v>
      </c>
      <c r="F360" s="90" t="s">
        <v>149</v>
      </c>
      <c r="G360" s="88"/>
      <c r="H360" s="91">
        <v>19.493</v>
      </c>
      <c r="I360" s="225"/>
      <c r="J360" s="225"/>
      <c r="K360" s="88"/>
      <c r="L360" s="92"/>
      <c r="M360" s="93"/>
      <c r="N360" s="94"/>
      <c r="O360" s="94"/>
      <c r="P360" s="94"/>
      <c r="Q360" s="94"/>
      <c r="R360" s="94"/>
      <c r="S360" s="94"/>
      <c r="T360" s="95"/>
      <c r="AT360" s="96" t="s">
        <v>68</v>
      </c>
      <c r="AU360" s="96" t="s">
        <v>66</v>
      </c>
      <c r="AV360" s="7" t="s">
        <v>65</v>
      </c>
      <c r="AW360" s="7" t="s">
        <v>5</v>
      </c>
      <c r="AX360" s="7" t="s">
        <v>12</v>
      </c>
      <c r="AY360" s="96" t="s">
        <v>58</v>
      </c>
    </row>
    <row r="361" spans="2:65" s="1" customFormat="1" ht="22.5" customHeight="1">
      <c r="B361" s="11"/>
      <c r="C361" s="97" t="s">
        <v>769</v>
      </c>
      <c r="D361" s="97" t="s">
        <v>178</v>
      </c>
      <c r="E361" s="98" t="s">
        <v>770</v>
      </c>
      <c r="F361" s="99" t="s">
        <v>771</v>
      </c>
      <c r="G361" s="100" t="s">
        <v>120</v>
      </c>
      <c r="H361" s="101">
        <v>21.442</v>
      </c>
      <c r="I361" s="226"/>
      <c r="J361" s="226">
        <f>ROUND(I361*H361,2)</f>
        <v>0</v>
      </c>
      <c r="K361" s="99" t="s">
        <v>64</v>
      </c>
      <c r="L361" s="102"/>
      <c r="M361" s="103" t="s">
        <v>4</v>
      </c>
      <c r="N361" s="104" t="s">
        <v>7</v>
      </c>
      <c r="O361" s="69">
        <v>0</v>
      </c>
      <c r="P361" s="69">
        <f>O361*H361</f>
        <v>0</v>
      </c>
      <c r="Q361" s="69">
        <v>0.0118</v>
      </c>
      <c r="R361" s="69">
        <f>Q361*H361</f>
        <v>0.2530156</v>
      </c>
      <c r="S361" s="69">
        <v>0</v>
      </c>
      <c r="T361" s="70">
        <f>S361*H361</f>
        <v>0</v>
      </c>
      <c r="AR361" s="9" t="s">
        <v>230</v>
      </c>
      <c r="AT361" s="9" t="s">
        <v>178</v>
      </c>
      <c r="AU361" s="9" t="s">
        <v>66</v>
      </c>
      <c r="AY361" s="9" t="s">
        <v>58</v>
      </c>
      <c r="BE361" s="71">
        <f>IF(N361="základní",J361,0)</f>
        <v>0</v>
      </c>
      <c r="BF361" s="71">
        <f>IF(N361="snížená",J361,0)</f>
        <v>0</v>
      </c>
      <c r="BG361" s="71">
        <f>IF(N361="zákl. přenesená",J361,0)</f>
        <v>0</v>
      </c>
      <c r="BH361" s="71">
        <f>IF(N361="sníž. přenesená",J361,0)</f>
        <v>0</v>
      </c>
      <c r="BI361" s="71">
        <f>IF(N361="nulová",J361,0)</f>
        <v>0</v>
      </c>
      <c r="BJ361" s="9" t="s">
        <v>66</v>
      </c>
      <c r="BK361" s="71">
        <f>ROUND(I361*H361,2)</f>
        <v>0</v>
      </c>
      <c r="BL361" s="9" t="s">
        <v>137</v>
      </c>
      <c r="BM361" s="9" t="s">
        <v>772</v>
      </c>
    </row>
    <row r="362" spans="2:51" s="6" customFormat="1" ht="13.5">
      <c r="B362" s="72"/>
      <c r="C362" s="73"/>
      <c r="D362" s="74" t="s">
        <v>68</v>
      </c>
      <c r="E362" s="73"/>
      <c r="F362" s="76" t="s">
        <v>773</v>
      </c>
      <c r="G362" s="73"/>
      <c r="H362" s="77">
        <v>21.442</v>
      </c>
      <c r="I362" s="224"/>
      <c r="J362" s="224"/>
      <c r="K362" s="73"/>
      <c r="L362" s="78"/>
      <c r="M362" s="79"/>
      <c r="N362" s="80"/>
      <c r="O362" s="80"/>
      <c r="P362" s="80"/>
      <c r="Q362" s="80"/>
      <c r="R362" s="80"/>
      <c r="S362" s="80"/>
      <c r="T362" s="81"/>
      <c r="AT362" s="82" t="s">
        <v>68</v>
      </c>
      <c r="AU362" s="82" t="s">
        <v>66</v>
      </c>
      <c r="AV362" s="6" t="s">
        <v>66</v>
      </c>
      <c r="AW362" s="6" t="s">
        <v>0</v>
      </c>
      <c r="AX362" s="6" t="s">
        <v>12</v>
      </c>
      <c r="AY362" s="82" t="s">
        <v>58</v>
      </c>
    </row>
    <row r="363" spans="2:65" s="1" customFormat="1" ht="31.5" customHeight="1">
      <c r="B363" s="11"/>
      <c r="C363" s="62" t="s">
        <v>774</v>
      </c>
      <c r="D363" s="62" t="s">
        <v>60</v>
      </c>
      <c r="E363" s="63" t="s">
        <v>775</v>
      </c>
      <c r="F363" s="64" t="s">
        <v>776</v>
      </c>
      <c r="G363" s="65" t="s">
        <v>120</v>
      </c>
      <c r="H363" s="66">
        <v>19.493</v>
      </c>
      <c r="I363" s="223"/>
      <c r="J363" s="223">
        <f>ROUND(I363*H363,2)</f>
        <v>0</v>
      </c>
      <c r="K363" s="64" t="s">
        <v>64</v>
      </c>
      <c r="L363" s="16"/>
      <c r="M363" s="67" t="s">
        <v>4</v>
      </c>
      <c r="N363" s="68" t="s">
        <v>7</v>
      </c>
      <c r="O363" s="69">
        <v>0.1</v>
      </c>
      <c r="P363" s="69">
        <f>O363*H363</f>
        <v>1.9493</v>
      </c>
      <c r="Q363" s="69">
        <v>0</v>
      </c>
      <c r="R363" s="69">
        <f>Q363*H363</f>
        <v>0</v>
      </c>
      <c r="S363" s="69">
        <v>0</v>
      </c>
      <c r="T363" s="70">
        <f>S363*H363</f>
        <v>0</v>
      </c>
      <c r="AR363" s="9" t="s">
        <v>137</v>
      </c>
      <c r="AT363" s="9" t="s">
        <v>60</v>
      </c>
      <c r="AU363" s="9" t="s">
        <v>66</v>
      </c>
      <c r="AY363" s="9" t="s">
        <v>58</v>
      </c>
      <c r="BE363" s="71">
        <f>IF(N363="základní",J363,0)</f>
        <v>0</v>
      </c>
      <c r="BF363" s="71">
        <f>IF(N363="snížená",J363,0)</f>
        <v>0</v>
      </c>
      <c r="BG363" s="71">
        <f>IF(N363="zákl. přenesená",J363,0)</f>
        <v>0</v>
      </c>
      <c r="BH363" s="71">
        <f>IF(N363="sníž. přenesená",J363,0)</f>
        <v>0</v>
      </c>
      <c r="BI363" s="71">
        <f>IF(N363="nulová",J363,0)</f>
        <v>0</v>
      </c>
      <c r="BJ363" s="9" t="s">
        <v>66</v>
      </c>
      <c r="BK363" s="71">
        <f>ROUND(I363*H363,2)</f>
        <v>0</v>
      </c>
      <c r="BL363" s="9" t="s">
        <v>137</v>
      </c>
      <c r="BM363" s="9" t="s">
        <v>777</v>
      </c>
    </row>
    <row r="364" spans="2:65" s="1" customFormat="1" ht="22.5" customHeight="1">
      <c r="B364" s="11"/>
      <c r="C364" s="62" t="s">
        <v>778</v>
      </c>
      <c r="D364" s="62" t="s">
        <v>60</v>
      </c>
      <c r="E364" s="63" t="s">
        <v>779</v>
      </c>
      <c r="F364" s="64" t="s">
        <v>780</v>
      </c>
      <c r="G364" s="65" t="s">
        <v>233</v>
      </c>
      <c r="H364" s="66">
        <v>6.51</v>
      </c>
      <c r="I364" s="223"/>
      <c r="J364" s="223">
        <f>ROUND(I364*H364,2)</f>
        <v>0</v>
      </c>
      <c r="K364" s="64" t="s">
        <v>64</v>
      </c>
      <c r="L364" s="16"/>
      <c r="M364" s="67" t="s">
        <v>4</v>
      </c>
      <c r="N364" s="68" t="s">
        <v>7</v>
      </c>
      <c r="O364" s="69">
        <v>0.248</v>
      </c>
      <c r="P364" s="69">
        <f>O364*H364</f>
        <v>1.61448</v>
      </c>
      <c r="Q364" s="69">
        <v>0.00031</v>
      </c>
      <c r="R364" s="69">
        <f>Q364*H364</f>
        <v>0.0020181</v>
      </c>
      <c r="S364" s="69">
        <v>0</v>
      </c>
      <c r="T364" s="70">
        <f>S364*H364</f>
        <v>0</v>
      </c>
      <c r="AR364" s="9" t="s">
        <v>137</v>
      </c>
      <c r="AT364" s="9" t="s">
        <v>60</v>
      </c>
      <c r="AU364" s="9" t="s">
        <v>66</v>
      </c>
      <c r="AY364" s="9" t="s">
        <v>58</v>
      </c>
      <c r="BE364" s="71">
        <f>IF(N364="základní",J364,0)</f>
        <v>0</v>
      </c>
      <c r="BF364" s="71">
        <f>IF(N364="snížená",J364,0)</f>
        <v>0</v>
      </c>
      <c r="BG364" s="71">
        <f>IF(N364="zákl. přenesená",J364,0)</f>
        <v>0</v>
      </c>
      <c r="BH364" s="71">
        <f>IF(N364="sníž. přenesená",J364,0)</f>
        <v>0</v>
      </c>
      <c r="BI364" s="71">
        <f>IF(N364="nulová",J364,0)</f>
        <v>0</v>
      </c>
      <c r="BJ364" s="9" t="s">
        <v>66</v>
      </c>
      <c r="BK364" s="71">
        <f>ROUND(I364*H364,2)</f>
        <v>0</v>
      </c>
      <c r="BL364" s="9" t="s">
        <v>137</v>
      </c>
      <c r="BM364" s="9" t="s">
        <v>781</v>
      </c>
    </row>
    <row r="365" spans="2:51" s="6" customFormat="1" ht="13.5">
      <c r="B365" s="72"/>
      <c r="C365" s="73"/>
      <c r="D365" s="74" t="s">
        <v>68</v>
      </c>
      <c r="E365" s="75" t="s">
        <v>4</v>
      </c>
      <c r="F365" s="76" t="s">
        <v>782</v>
      </c>
      <c r="G365" s="73"/>
      <c r="H365" s="77">
        <v>6.51</v>
      </c>
      <c r="I365" s="224"/>
      <c r="J365" s="224"/>
      <c r="K365" s="73"/>
      <c r="L365" s="78"/>
      <c r="M365" s="79"/>
      <c r="N365" s="80"/>
      <c r="O365" s="80"/>
      <c r="P365" s="80"/>
      <c r="Q365" s="80"/>
      <c r="R365" s="80"/>
      <c r="S365" s="80"/>
      <c r="T365" s="81"/>
      <c r="AT365" s="82" t="s">
        <v>68</v>
      </c>
      <c r="AU365" s="82" t="s">
        <v>66</v>
      </c>
      <c r="AV365" s="6" t="s">
        <v>66</v>
      </c>
      <c r="AW365" s="6" t="s">
        <v>5</v>
      </c>
      <c r="AX365" s="6" t="s">
        <v>12</v>
      </c>
      <c r="AY365" s="82" t="s">
        <v>58</v>
      </c>
    </row>
    <row r="366" spans="2:65" s="1" customFormat="1" ht="22.5" customHeight="1">
      <c r="B366" s="11"/>
      <c r="C366" s="62" t="s">
        <v>783</v>
      </c>
      <c r="D366" s="62" t="s">
        <v>60</v>
      </c>
      <c r="E366" s="63" t="s">
        <v>784</v>
      </c>
      <c r="F366" s="64" t="s">
        <v>785</v>
      </c>
      <c r="G366" s="65" t="s">
        <v>120</v>
      </c>
      <c r="H366" s="66">
        <v>19.493</v>
      </c>
      <c r="I366" s="223"/>
      <c r="J366" s="223">
        <f>ROUND(I366*H366,2)</f>
        <v>0</v>
      </c>
      <c r="K366" s="64" t="s">
        <v>64</v>
      </c>
      <c r="L366" s="16"/>
      <c r="M366" s="67" t="s">
        <v>4</v>
      </c>
      <c r="N366" s="68" t="s">
        <v>7</v>
      </c>
      <c r="O366" s="69">
        <v>0.044</v>
      </c>
      <c r="P366" s="69">
        <f>O366*H366</f>
        <v>0.8576919999999999</v>
      </c>
      <c r="Q366" s="69">
        <v>0.0003</v>
      </c>
      <c r="R366" s="69">
        <f>Q366*H366</f>
        <v>0.005847899999999999</v>
      </c>
      <c r="S366" s="69">
        <v>0</v>
      </c>
      <c r="T366" s="70">
        <f>S366*H366</f>
        <v>0</v>
      </c>
      <c r="AR366" s="9" t="s">
        <v>137</v>
      </c>
      <c r="AT366" s="9" t="s">
        <v>60</v>
      </c>
      <c r="AU366" s="9" t="s">
        <v>66</v>
      </c>
      <c r="AY366" s="9" t="s">
        <v>58</v>
      </c>
      <c r="BE366" s="71">
        <f>IF(N366="základní",J366,0)</f>
        <v>0</v>
      </c>
      <c r="BF366" s="71">
        <f>IF(N366="snížená",J366,0)</f>
        <v>0</v>
      </c>
      <c r="BG366" s="71">
        <f>IF(N366="zákl. přenesená",J366,0)</f>
        <v>0</v>
      </c>
      <c r="BH366" s="71">
        <f>IF(N366="sníž. přenesená",J366,0)</f>
        <v>0</v>
      </c>
      <c r="BI366" s="71">
        <f>IF(N366="nulová",J366,0)</f>
        <v>0</v>
      </c>
      <c r="BJ366" s="9" t="s">
        <v>66</v>
      </c>
      <c r="BK366" s="71">
        <f>ROUND(I366*H366,2)</f>
        <v>0</v>
      </c>
      <c r="BL366" s="9" t="s">
        <v>137</v>
      </c>
      <c r="BM366" s="9" t="s">
        <v>786</v>
      </c>
    </row>
    <row r="367" spans="2:65" s="1" customFormat="1" ht="22.5" customHeight="1">
      <c r="B367" s="11"/>
      <c r="C367" s="62" t="s">
        <v>787</v>
      </c>
      <c r="D367" s="62" t="s">
        <v>60</v>
      </c>
      <c r="E367" s="63" t="s">
        <v>788</v>
      </c>
      <c r="F367" s="64" t="s">
        <v>789</v>
      </c>
      <c r="G367" s="65" t="s">
        <v>233</v>
      </c>
      <c r="H367" s="66">
        <v>6.95</v>
      </c>
      <c r="I367" s="223"/>
      <c r="J367" s="223">
        <f>ROUND(I367*H367,2)</f>
        <v>0</v>
      </c>
      <c r="K367" s="64" t="s">
        <v>64</v>
      </c>
      <c r="L367" s="16"/>
      <c r="M367" s="67" t="s">
        <v>4</v>
      </c>
      <c r="N367" s="68" t="s">
        <v>7</v>
      </c>
      <c r="O367" s="69">
        <v>0.061</v>
      </c>
      <c r="P367" s="69">
        <f>O367*H367</f>
        <v>0.42395</v>
      </c>
      <c r="Q367" s="69">
        <v>0.00022</v>
      </c>
      <c r="R367" s="69">
        <f>Q367*H367</f>
        <v>0.0015290000000000002</v>
      </c>
      <c r="S367" s="69">
        <v>0</v>
      </c>
      <c r="T367" s="70">
        <f>S367*H367</f>
        <v>0</v>
      </c>
      <c r="AR367" s="9" t="s">
        <v>137</v>
      </c>
      <c r="AT367" s="9" t="s">
        <v>60</v>
      </c>
      <c r="AU367" s="9" t="s">
        <v>66</v>
      </c>
      <c r="AY367" s="9" t="s">
        <v>58</v>
      </c>
      <c r="BE367" s="71">
        <f>IF(N367="základní",J367,0)</f>
        <v>0</v>
      </c>
      <c r="BF367" s="71">
        <f>IF(N367="snížená",J367,0)</f>
        <v>0</v>
      </c>
      <c r="BG367" s="71">
        <f>IF(N367="zákl. přenesená",J367,0)</f>
        <v>0</v>
      </c>
      <c r="BH367" s="71">
        <f>IF(N367="sníž. přenesená",J367,0)</f>
        <v>0</v>
      </c>
      <c r="BI367" s="71">
        <f>IF(N367="nulová",J367,0)</f>
        <v>0</v>
      </c>
      <c r="BJ367" s="9" t="s">
        <v>66</v>
      </c>
      <c r="BK367" s="71">
        <f>ROUND(I367*H367,2)</f>
        <v>0</v>
      </c>
      <c r="BL367" s="9" t="s">
        <v>137</v>
      </c>
      <c r="BM367" s="9" t="s">
        <v>790</v>
      </c>
    </row>
    <row r="368" spans="2:51" s="8" customFormat="1" ht="13.5">
      <c r="B368" s="107"/>
      <c r="C368" s="108"/>
      <c r="D368" s="83" t="s">
        <v>68</v>
      </c>
      <c r="E368" s="109" t="s">
        <v>4</v>
      </c>
      <c r="F368" s="110" t="s">
        <v>685</v>
      </c>
      <c r="G368" s="108"/>
      <c r="H368" s="111" t="s">
        <v>4</v>
      </c>
      <c r="I368" s="228"/>
      <c r="J368" s="228"/>
      <c r="K368" s="108"/>
      <c r="L368" s="112"/>
      <c r="M368" s="113"/>
      <c r="N368" s="114"/>
      <c r="O368" s="114"/>
      <c r="P368" s="114"/>
      <c r="Q368" s="114"/>
      <c r="R368" s="114"/>
      <c r="S368" s="114"/>
      <c r="T368" s="115"/>
      <c r="AT368" s="116" t="s">
        <v>68</v>
      </c>
      <c r="AU368" s="116" t="s">
        <v>66</v>
      </c>
      <c r="AV368" s="8" t="s">
        <v>12</v>
      </c>
      <c r="AW368" s="8" t="s">
        <v>5</v>
      </c>
      <c r="AX368" s="8" t="s">
        <v>11</v>
      </c>
      <c r="AY368" s="116" t="s">
        <v>58</v>
      </c>
    </row>
    <row r="369" spans="2:51" s="6" customFormat="1" ht="13.5">
      <c r="B369" s="72"/>
      <c r="C369" s="73"/>
      <c r="D369" s="74" t="s">
        <v>68</v>
      </c>
      <c r="E369" s="75" t="s">
        <v>4</v>
      </c>
      <c r="F369" s="76" t="s">
        <v>791</v>
      </c>
      <c r="G369" s="73"/>
      <c r="H369" s="77">
        <v>6.95</v>
      </c>
      <c r="I369" s="224"/>
      <c r="J369" s="224"/>
      <c r="K369" s="73"/>
      <c r="L369" s="78"/>
      <c r="M369" s="79"/>
      <c r="N369" s="80"/>
      <c r="O369" s="80"/>
      <c r="P369" s="80"/>
      <c r="Q369" s="80"/>
      <c r="R369" s="80"/>
      <c r="S369" s="80"/>
      <c r="T369" s="81"/>
      <c r="AT369" s="82" t="s">
        <v>68</v>
      </c>
      <c r="AU369" s="82" t="s">
        <v>66</v>
      </c>
      <c r="AV369" s="6" t="s">
        <v>66</v>
      </c>
      <c r="AW369" s="6" t="s">
        <v>5</v>
      </c>
      <c r="AX369" s="6" t="s">
        <v>12</v>
      </c>
      <c r="AY369" s="82" t="s">
        <v>58</v>
      </c>
    </row>
    <row r="370" spans="2:65" s="1" customFormat="1" ht="31.5" customHeight="1">
      <c r="B370" s="11"/>
      <c r="C370" s="62" t="s">
        <v>792</v>
      </c>
      <c r="D370" s="62" t="s">
        <v>60</v>
      </c>
      <c r="E370" s="63" t="s">
        <v>793</v>
      </c>
      <c r="F370" s="64" t="s">
        <v>794</v>
      </c>
      <c r="G370" s="65" t="s">
        <v>524</v>
      </c>
      <c r="H370" s="66">
        <v>199.86</v>
      </c>
      <c r="I370" s="223"/>
      <c r="J370" s="223">
        <f>ROUND(I370*H370,2)</f>
        <v>0</v>
      </c>
      <c r="K370" s="64" t="s">
        <v>64</v>
      </c>
      <c r="L370" s="16"/>
      <c r="M370" s="67" t="s">
        <v>4</v>
      </c>
      <c r="N370" s="68" t="s">
        <v>7</v>
      </c>
      <c r="O370" s="69">
        <v>0</v>
      </c>
      <c r="P370" s="69">
        <f>O370*H370</f>
        <v>0</v>
      </c>
      <c r="Q370" s="69">
        <v>0</v>
      </c>
      <c r="R370" s="69">
        <f>Q370*H370</f>
        <v>0</v>
      </c>
      <c r="S370" s="69">
        <v>0</v>
      </c>
      <c r="T370" s="70">
        <f>S370*H370</f>
        <v>0</v>
      </c>
      <c r="AR370" s="9" t="s">
        <v>137</v>
      </c>
      <c r="AT370" s="9" t="s">
        <v>60</v>
      </c>
      <c r="AU370" s="9" t="s">
        <v>66</v>
      </c>
      <c r="AY370" s="9" t="s">
        <v>58</v>
      </c>
      <c r="BE370" s="71">
        <f>IF(N370="základní",J370,0)</f>
        <v>0</v>
      </c>
      <c r="BF370" s="71">
        <f>IF(N370="snížená",J370,0)</f>
        <v>0</v>
      </c>
      <c r="BG370" s="71">
        <f>IF(N370="zákl. přenesená",J370,0)</f>
        <v>0</v>
      </c>
      <c r="BH370" s="71">
        <f>IF(N370="sníž. přenesená",J370,0)</f>
        <v>0</v>
      </c>
      <c r="BI370" s="71">
        <f>IF(N370="nulová",J370,0)</f>
        <v>0</v>
      </c>
      <c r="BJ370" s="9" t="s">
        <v>66</v>
      </c>
      <c r="BK370" s="71">
        <f>ROUND(I370*H370,2)</f>
        <v>0</v>
      </c>
      <c r="BL370" s="9" t="s">
        <v>137</v>
      </c>
      <c r="BM370" s="9" t="s">
        <v>795</v>
      </c>
    </row>
    <row r="371" spans="2:63" s="5" customFormat="1" ht="29.85" customHeight="1">
      <c r="B371" s="48"/>
      <c r="C371" s="49"/>
      <c r="D371" s="60" t="s">
        <v>10</v>
      </c>
      <c r="E371" s="61" t="s">
        <v>796</v>
      </c>
      <c r="F371" s="61" t="s">
        <v>797</v>
      </c>
      <c r="G371" s="49"/>
      <c r="H371" s="49"/>
      <c r="I371" s="220"/>
      <c r="J371" s="222">
        <f>BK371</f>
        <v>0</v>
      </c>
      <c r="K371" s="49"/>
      <c r="L371" s="52"/>
      <c r="M371" s="53"/>
      <c r="N371" s="54"/>
      <c r="O371" s="54"/>
      <c r="P371" s="55">
        <f>SUM(P372:P377)</f>
        <v>4.10904</v>
      </c>
      <c r="Q371" s="54"/>
      <c r="R371" s="55">
        <f>SUM(R372:R377)</f>
        <v>0.0023868</v>
      </c>
      <c r="S371" s="54"/>
      <c r="T371" s="56">
        <f>SUM(T372:T377)</f>
        <v>0</v>
      </c>
      <c r="AR371" s="57" t="s">
        <v>66</v>
      </c>
      <c r="AT371" s="58" t="s">
        <v>10</v>
      </c>
      <c r="AU371" s="58" t="s">
        <v>12</v>
      </c>
      <c r="AY371" s="57" t="s">
        <v>58</v>
      </c>
      <c r="BK371" s="59">
        <f>SUM(BK372:BK377)</f>
        <v>0</v>
      </c>
    </row>
    <row r="372" spans="2:65" s="1" customFormat="1" ht="31.5" customHeight="1">
      <c r="B372" s="11"/>
      <c r="C372" s="62" t="s">
        <v>798</v>
      </c>
      <c r="D372" s="62" t="s">
        <v>60</v>
      </c>
      <c r="E372" s="63" t="s">
        <v>799</v>
      </c>
      <c r="F372" s="64" t="s">
        <v>800</v>
      </c>
      <c r="G372" s="65" t="s">
        <v>120</v>
      </c>
      <c r="H372" s="66">
        <v>4.68</v>
      </c>
      <c r="I372" s="223"/>
      <c r="J372" s="223">
        <f>ROUND(I372*H372,2)</f>
        <v>0</v>
      </c>
      <c r="K372" s="64" t="s">
        <v>64</v>
      </c>
      <c r="L372" s="16"/>
      <c r="M372" s="67" t="s">
        <v>4</v>
      </c>
      <c r="N372" s="68" t="s">
        <v>7</v>
      </c>
      <c r="O372" s="69">
        <v>0.117</v>
      </c>
      <c r="P372" s="69">
        <f>O372*H372</f>
        <v>0.54756</v>
      </c>
      <c r="Q372" s="69">
        <v>7E-05</v>
      </c>
      <c r="R372" s="69">
        <f>Q372*H372</f>
        <v>0.00032759999999999994</v>
      </c>
      <c r="S372" s="69">
        <v>0</v>
      </c>
      <c r="T372" s="70">
        <f>S372*H372</f>
        <v>0</v>
      </c>
      <c r="AR372" s="9" t="s">
        <v>137</v>
      </c>
      <c r="AT372" s="9" t="s">
        <v>60</v>
      </c>
      <c r="AU372" s="9" t="s">
        <v>66</v>
      </c>
      <c r="AY372" s="9" t="s">
        <v>58</v>
      </c>
      <c r="BE372" s="71">
        <f>IF(N372="základní",J372,0)</f>
        <v>0</v>
      </c>
      <c r="BF372" s="71">
        <f>IF(N372="snížená",J372,0)</f>
        <v>0</v>
      </c>
      <c r="BG372" s="71">
        <f>IF(N372="zákl. přenesená",J372,0)</f>
        <v>0</v>
      </c>
      <c r="BH372" s="71">
        <f>IF(N372="sníž. přenesená",J372,0)</f>
        <v>0</v>
      </c>
      <c r="BI372" s="71">
        <f>IF(N372="nulová",J372,0)</f>
        <v>0</v>
      </c>
      <c r="BJ372" s="9" t="s">
        <v>66</v>
      </c>
      <c r="BK372" s="71">
        <f>ROUND(I372*H372,2)</f>
        <v>0</v>
      </c>
      <c r="BL372" s="9" t="s">
        <v>137</v>
      </c>
      <c r="BM372" s="9" t="s">
        <v>801</v>
      </c>
    </row>
    <row r="373" spans="2:51" s="6" customFormat="1" ht="13.5">
      <c r="B373" s="72"/>
      <c r="C373" s="73"/>
      <c r="D373" s="74" t="s">
        <v>68</v>
      </c>
      <c r="E373" s="75" t="s">
        <v>4</v>
      </c>
      <c r="F373" s="76" t="s">
        <v>802</v>
      </c>
      <c r="G373" s="73"/>
      <c r="H373" s="77">
        <v>4.68</v>
      </c>
      <c r="I373" s="224"/>
      <c r="J373" s="224"/>
      <c r="K373" s="73"/>
      <c r="L373" s="78"/>
      <c r="M373" s="79"/>
      <c r="N373" s="80"/>
      <c r="O373" s="80"/>
      <c r="P373" s="80"/>
      <c r="Q373" s="80"/>
      <c r="R373" s="80"/>
      <c r="S373" s="80"/>
      <c r="T373" s="81"/>
      <c r="AT373" s="82" t="s">
        <v>68</v>
      </c>
      <c r="AU373" s="82" t="s">
        <v>66</v>
      </c>
      <c r="AV373" s="6" t="s">
        <v>66</v>
      </c>
      <c r="AW373" s="6" t="s">
        <v>5</v>
      </c>
      <c r="AX373" s="6" t="s">
        <v>12</v>
      </c>
      <c r="AY373" s="82" t="s">
        <v>58</v>
      </c>
    </row>
    <row r="374" spans="2:65" s="1" customFormat="1" ht="22.5" customHeight="1">
      <c r="B374" s="11"/>
      <c r="C374" s="62" t="s">
        <v>803</v>
      </c>
      <c r="D374" s="62" t="s">
        <v>60</v>
      </c>
      <c r="E374" s="63" t="s">
        <v>804</v>
      </c>
      <c r="F374" s="64" t="s">
        <v>805</v>
      </c>
      <c r="G374" s="65" t="s">
        <v>120</v>
      </c>
      <c r="H374" s="66">
        <v>4.68</v>
      </c>
      <c r="I374" s="223"/>
      <c r="J374" s="223">
        <f>ROUND(I374*H374,2)</f>
        <v>0</v>
      </c>
      <c r="K374" s="64" t="s">
        <v>64</v>
      </c>
      <c r="L374" s="16"/>
      <c r="M374" s="67" t="s">
        <v>4</v>
      </c>
      <c r="N374" s="68" t="s">
        <v>7</v>
      </c>
      <c r="O374" s="69">
        <v>0.184</v>
      </c>
      <c r="P374" s="69">
        <f>O374*H374</f>
        <v>0.8611199999999999</v>
      </c>
      <c r="Q374" s="69">
        <v>0.00017</v>
      </c>
      <c r="R374" s="69">
        <f>Q374*H374</f>
        <v>0.0007956</v>
      </c>
      <c r="S374" s="69">
        <v>0</v>
      </c>
      <c r="T374" s="70">
        <f>S374*H374</f>
        <v>0</v>
      </c>
      <c r="AR374" s="9" t="s">
        <v>137</v>
      </c>
      <c r="AT374" s="9" t="s">
        <v>60</v>
      </c>
      <c r="AU374" s="9" t="s">
        <v>66</v>
      </c>
      <c r="AY374" s="9" t="s">
        <v>58</v>
      </c>
      <c r="BE374" s="71">
        <f>IF(N374="základní",J374,0)</f>
        <v>0</v>
      </c>
      <c r="BF374" s="71">
        <f>IF(N374="snížená",J374,0)</f>
        <v>0</v>
      </c>
      <c r="BG374" s="71">
        <f>IF(N374="zákl. přenesená",J374,0)</f>
        <v>0</v>
      </c>
      <c r="BH374" s="71">
        <f>IF(N374="sníž. přenesená",J374,0)</f>
        <v>0</v>
      </c>
      <c r="BI374" s="71">
        <f>IF(N374="nulová",J374,0)</f>
        <v>0</v>
      </c>
      <c r="BJ374" s="9" t="s">
        <v>66</v>
      </c>
      <c r="BK374" s="71">
        <f>ROUND(I374*H374,2)</f>
        <v>0</v>
      </c>
      <c r="BL374" s="9" t="s">
        <v>137</v>
      </c>
      <c r="BM374" s="9" t="s">
        <v>806</v>
      </c>
    </row>
    <row r="375" spans="2:65" s="1" customFormat="1" ht="22.5" customHeight="1">
      <c r="B375" s="11"/>
      <c r="C375" s="62" t="s">
        <v>807</v>
      </c>
      <c r="D375" s="62" t="s">
        <v>60</v>
      </c>
      <c r="E375" s="63" t="s">
        <v>808</v>
      </c>
      <c r="F375" s="64" t="s">
        <v>809</v>
      </c>
      <c r="G375" s="65" t="s">
        <v>120</v>
      </c>
      <c r="H375" s="66">
        <v>9.36</v>
      </c>
      <c r="I375" s="223"/>
      <c r="J375" s="223">
        <f>ROUND(I375*H375,2)</f>
        <v>0</v>
      </c>
      <c r="K375" s="64" t="s">
        <v>64</v>
      </c>
      <c r="L375" s="16"/>
      <c r="M375" s="67" t="s">
        <v>4</v>
      </c>
      <c r="N375" s="68" t="s">
        <v>7</v>
      </c>
      <c r="O375" s="69">
        <v>0.172</v>
      </c>
      <c r="P375" s="69">
        <f>O375*H375</f>
        <v>1.6099199999999998</v>
      </c>
      <c r="Q375" s="69">
        <v>0.00012</v>
      </c>
      <c r="R375" s="69">
        <f>Q375*H375</f>
        <v>0.0011232</v>
      </c>
      <c r="S375" s="69">
        <v>0</v>
      </c>
      <c r="T375" s="70">
        <f>S375*H375</f>
        <v>0</v>
      </c>
      <c r="AR375" s="9" t="s">
        <v>137</v>
      </c>
      <c r="AT375" s="9" t="s">
        <v>60</v>
      </c>
      <c r="AU375" s="9" t="s">
        <v>66</v>
      </c>
      <c r="AY375" s="9" t="s">
        <v>58</v>
      </c>
      <c r="BE375" s="71">
        <f>IF(N375="základní",J375,0)</f>
        <v>0</v>
      </c>
      <c r="BF375" s="71">
        <f>IF(N375="snížená",J375,0)</f>
        <v>0</v>
      </c>
      <c r="BG375" s="71">
        <f>IF(N375="zákl. přenesená",J375,0)</f>
        <v>0</v>
      </c>
      <c r="BH375" s="71">
        <f>IF(N375="sníž. přenesená",J375,0)</f>
        <v>0</v>
      </c>
      <c r="BI375" s="71">
        <f>IF(N375="nulová",J375,0)</f>
        <v>0</v>
      </c>
      <c r="BJ375" s="9" t="s">
        <v>66</v>
      </c>
      <c r="BK375" s="71">
        <f>ROUND(I375*H375,2)</f>
        <v>0</v>
      </c>
      <c r="BL375" s="9" t="s">
        <v>137</v>
      </c>
      <c r="BM375" s="9" t="s">
        <v>810</v>
      </c>
    </row>
    <row r="376" spans="2:51" s="6" customFormat="1" ht="13.5">
      <c r="B376" s="72"/>
      <c r="C376" s="73"/>
      <c r="D376" s="74" t="s">
        <v>68</v>
      </c>
      <c r="E376" s="75" t="s">
        <v>4</v>
      </c>
      <c r="F376" s="76" t="s">
        <v>811</v>
      </c>
      <c r="G376" s="73"/>
      <c r="H376" s="77">
        <v>9.36</v>
      </c>
      <c r="I376" s="224"/>
      <c r="J376" s="224"/>
      <c r="K376" s="73"/>
      <c r="L376" s="78"/>
      <c r="M376" s="79"/>
      <c r="N376" s="80"/>
      <c r="O376" s="80"/>
      <c r="P376" s="80"/>
      <c r="Q376" s="80"/>
      <c r="R376" s="80"/>
      <c r="S376" s="80"/>
      <c r="T376" s="81"/>
      <c r="AT376" s="82" t="s">
        <v>68</v>
      </c>
      <c r="AU376" s="82" t="s">
        <v>66</v>
      </c>
      <c r="AV376" s="6" t="s">
        <v>66</v>
      </c>
      <c r="AW376" s="6" t="s">
        <v>5</v>
      </c>
      <c r="AX376" s="6" t="s">
        <v>12</v>
      </c>
      <c r="AY376" s="82" t="s">
        <v>58</v>
      </c>
    </row>
    <row r="377" spans="2:65" s="1" customFormat="1" ht="31.5" customHeight="1">
      <c r="B377" s="11"/>
      <c r="C377" s="62" t="s">
        <v>812</v>
      </c>
      <c r="D377" s="62" t="s">
        <v>60</v>
      </c>
      <c r="E377" s="63" t="s">
        <v>813</v>
      </c>
      <c r="F377" s="64" t="s">
        <v>814</v>
      </c>
      <c r="G377" s="65" t="s">
        <v>120</v>
      </c>
      <c r="H377" s="66">
        <v>4.68</v>
      </c>
      <c r="I377" s="223"/>
      <c r="J377" s="223">
        <f>ROUND(I377*H377,2)</f>
        <v>0</v>
      </c>
      <c r="K377" s="64" t="s">
        <v>64</v>
      </c>
      <c r="L377" s="16"/>
      <c r="M377" s="67" t="s">
        <v>4</v>
      </c>
      <c r="N377" s="68" t="s">
        <v>7</v>
      </c>
      <c r="O377" s="69">
        <v>0.233</v>
      </c>
      <c r="P377" s="69">
        <f>O377*H377</f>
        <v>1.09044</v>
      </c>
      <c r="Q377" s="69">
        <v>3E-05</v>
      </c>
      <c r="R377" s="69">
        <f>Q377*H377</f>
        <v>0.0001404</v>
      </c>
      <c r="S377" s="69">
        <v>0</v>
      </c>
      <c r="T377" s="70">
        <f>S377*H377</f>
        <v>0</v>
      </c>
      <c r="AR377" s="9" t="s">
        <v>137</v>
      </c>
      <c r="AT377" s="9" t="s">
        <v>60</v>
      </c>
      <c r="AU377" s="9" t="s">
        <v>66</v>
      </c>
      <c r="AY377" s="9" t="s">
        <v>58</v>
      </c>
      <c r="BE377" s="71">
        <f>IF(N377="základní",J377,0)</f>
        <v>0</v>
      </c>
      <c r="BF377" s="71">
        <f>IF(N377="snížená",J377,0)</f>
        <v>0</v>
      </c>
      <c r="BG377" s="71">
        <f>IF(N377="zákl. přenesená",J377,0)</f>
        <v>0</v>
      </c>
      <c r="BH377" s="71">
        <f>IF(N377="sníž. přenesená",J377,0)</f>
        <v>0</v>
      </c>
      <c r="BI377" s="71">
        <f>IF(N377="nulová",J377,0)</f>
        <v>0</v>
      </c>
      <c r="BJ377" s="9" t="s">
        <v>66</v>
      </c>
      <c r="BK377" s="71">
        <f>ROUND(I377*H377,2)</f>
        <v>0</v>
      </c>
      <c r="BL377" s="9" t="s">
        <v>137</v>
      </c>
      <c r="BM377" s="9" t="s">
        <v>815</v>
      </c>
    </row>
    <row r="378" spans="2:63" s="5" customFormat="1" ht="29.85" customHeight="1">
      <c r="B378" s="48"/>
      <c r="C378" s="49"/>
      <c r="D378" s="60" t="s">
        <v>10</v>
      </c>
      <c r="E378" s="61" t="s">
        <v>816</v>
      </c>
      <c r="F378" s="61" t="s">
        <v>817</v>
      </c>
      <c r="G378" s="49"/>
      <c r="H378" s="49"/>
      <c r="I378" s="220"/>
      <c r="J378" s="222">
        <f>BK378</f>
        <v>0</v>
      </c>
      <c r="K378" s="49"/>
      <c r="L378" s="52"/>
      <c r="M378" s="53"/>
      <c r="N378" s="54"/>
      <c r="O378" s="54"/>
      <c r="P378" s="55">
        <f>SUM(P379:P389)</f>
        <v>47.386655999999995</v>
      </c>
      <c r="Q378" s="54"/>
      <c r="R378" s="55">
        <f>SUM(R379:R389)</f>
        <v>0.15910848</v>
      </c>
      <c r="S378" s="54"/>
      <c r="T378" s="56">
        <f>SUM(T379:T389)</f>
        <v>0</v>
      </c>
      <c r="AR378" s="57" t="s">
        <v>66</v>
      </c>
      <c r="AT378" s="58" t="s">
        <v>10</v>
      </c>
      <c r="AU378" s="58" t="s">
        <v>12</v>
      </c>
      <c r="AY378" s="57" t="s">
        <v>58</v>
      </c>
      <c r="BK378" s="59">
        <f>SUM(BK379:BK389)</f>
        <v>0</v>
      </c>
    </row>
    <row r="379" spans="2:65" s="1" customFormat="1" ht="22.5" customHeight="1">
      <c r="B379" s="11"/>
      <c r="C379" s="62" t="s">
        <v>818</v>
      </c>
      <c r="D379" s="62" t="s">
        <v>60</v>
      </c>
      <c r="E379" s="63" t="s">
        <v>819</v>
      </c>
      <c r="F379" s="64" t="s">
        <v>820</v>
      </c>
      <c r="G379" s="65" t="s">
        <v>120</v>
      </c>
      <c r="H379" s="66">
        <v>345.888</v>
      </c>
      <c r="I379" s="223"/>
      <c r="J379" s="223">
        <f>ROUND(I379*H379,2)</f>
        <v>0</v>
      </c>
      <c r="K379" s="64" t="s">
        <v>64</v>
      </c>
      <c r="L379" s="16"/>
      <c r="M379" s="67" t="s">
        <v>4</v>
      </c>
      <c r="N379" s="68" t="s">
        <v>7</v>
      </c>
      <c r="O379" s="69">
        <v>0.033</v>
      </c>
      <c r="P379" s="69">
        <f>O379*H379</f>
        <v>11.414304</v>
      </c>
      <c r="Q379" s="69">
        <v>0.0002</v>
      </c>
      <c r="R379" s="69">
        <f>Q379*H379</f>
        <v>0.06917759999999999</v>
      </c>
      <c r="S379" s="69">
        <v>0</v>
      </c>
      <c r="T379" s="70">
        <f>S379*H379</f>
        <v>0</v>
      </c>
      <c r="AR379" s="9" t="s">
        <v>137</v>
      </c>
      <c r="AT379" s="9" t="s">
        <v>60</v>
      </c>
      <c r="AU379" s="9" t="s">
        <v>66</v>
      </c>
      <c r="AY379" s="9" t="s">
        <v>58</v>
      </c>
      <c r="BE379" s="71">
        <f>IF(N379="základní",J379,0)</f>
        <v>0</v>
      </c>
      <c r="BF379" s="71">
        <f>IF(N379="snížená",J379,0)</f>
        <v>0</v>
      </c>
      <c r="BG379" s="71">
        <f>IF(N379="zákl. přenesená",J379,0)</f>
        <v>0</v>
      </c>
      <c r="BH379" s="71">
        <f>IF(N379="sníž. přenesená",J379,0)</f>
        <v>0</v>
      </c>
      <c r="BI379" s="71">
        <f>IF(N379="nulová",J379,0)</f>
        <v>0</v>
      </c>
      <c r="BJ379" s="9" t="s">
        <v>66</v>
      </c>
      <c r="BK379" s="71">
        <f>ROUND(I379*H379,2)</f>
        <v>0</v>
      </c>
      <c r="BL379" s="9" t="s">
        <v>137</v>
      </c>
      <c r="BM379" s="9" t="s">
        <v>821</v>
      </c>
    </row>
    <row r="380" spans="2:51" s="6" customFormat="1" ht="13.5">
      <c r="B380" s="72"/>
      <c r="C380" s="73"/>
      <c r="D380" s="83" t="s">
        <v>68</v>
      </c>
      <c r="E380" s="84" t="s">
        <v>4</v>
      </c>
      <c r="F380" s="85" t="s">
        <v>822</v>
      </c>
      <c r="G380" s="73"/>
      <c r="H380" s="86">
        <v>62.57</v>
      </c>
      <c r="I380" s="224"/>
      <c r="J380" s="224"/>
      <c r="K380" s="73"/>
      <c r="L380" s="78"/>
      <c r="M380" s="79"/>
      <c r="N380" s="80"/>
      <c r="O380" s="80"/>
      <c r="P380" s="80"/>
      <c r="Q380" s="80"/>
      <c r="R380" s="80"/>
      <c r="S380" s="80"/>
      <c r="T380" s="81"/>
      <c r="AT380" s="82" t="s">
        <v>68</v>
      </c>
      <c r="AU380" s="82" t="s">
        <v>66</v>
      </c>
      <c r="AV380" s="6" t="s">
        <v>66</v>
      </c>
      <c r="AW380" s="6" t="s">
        <v>5</v>
      </c>
      <c r="AX380" s="6" t="s">
        <v>11</v>
      </c>
      <c r="AY380" s="82" t="s">
        <v>58</v>
      </c>
    </row>
    <row r="381" spans="2:51" s="6" customFormat="1" ht="13.5">
      <c r="B381" s="72"/>
      <c r="C381" s="73"/>
      <c r="D381" s="83" t="s">
        <v>68</v>
      </c>
      <c r="E381" s="84" t="s">
        <v>4</v>
      </c>
      <c r="F381" s="85" t="s">
        <v>823</v>
      </c>
      <c r="G381" s="73"/>
      <c r="H381" s="86">
        <v>17.76</v>
      </c>
      <c r="I381" s="224"/>
      <c r="J381" s="224"/>
      <c r="K381" s="73"/>
      <c r="L381" s="78"/>
      <c r="M381" s="79"/>
      <c r="N381" s="80"/>
      <c r="O381" s="80"/>
      <c r="P381" s="80"/>
      <c r="Q381" s="80"/>
      <c r="R381" s="80"/>
      <c r="S381" s="80"/>
      <c r="T381" s="81"/>
      <c r="AT381" s="82" t="s">
        <v>68</v>
      </c>
      <c r="AU381" s="82" t="s">
        <v>66</v>
      </c>
      <c r="AV381" s="6" t="s">
        <v>66</v>
      </c>
      <c r="AW381" s="6" t="s">
        <v>5</v>
      </c>
      <c r="AX381" s="6" t="s">
        <v>11</v>
      </c>
      <c r="AY381" s="82" t="s">
        <v>58</v>
      </c>
    </row>
    <row r="382" spans="2:51" s="8" customFormat="1" ht="13.5">
      <c r="B382" s="107"/>
      <c r="C382" s="108"/>
      <c r="D382" s="83" t="s">
        <v>68</v>
      </c>
      <c r="E382" s="109" t="s">
        <v>4</v>
      </c>
      <c r="F382" s="110" t="s">
        <v>824</v>
      </c>
      <c r="G382" s="108"/>
      <c r="H382" s="111" t="s">
        <v>4</v>
      </c>
      <c r="I382" s="228"/>
      <c r="J382" s="228"/>
      <c r="K382" s="108"/>
      <c r="L382" s="112"/>
      <c r="M382" s="113"/>
      <c r="N382" s="114"/>
      <c r="O382" s="114"/>
      <c r="P382" s="114"/>
      <c r="Q382" s="114"/>
      <c r="R382" s="114"/>
      <c r="S382" s="114"/>
      <c r="T382" s="115"/>
      <c r="AT382" s="116" t="s">
        <v>68</v>
      </c>
      <c r="AU382" s="116" t="s">
        <v>66</v>
      </c>
      <c r="AV382" s="8" t="s">
        <v>12</v>
      </c>
      <c r="AW382" s="8" t="s">
        <v>5</v>
      </c>
      <c r="AX382" s="8" t="s">
        <v>11</v>
      </c>
      <c r="AY382" s="116" t="s">
        <v>58</v>
      </c>
    </row>
    <row r="383" spans="2:51" s="8" customFormat="1" ht="13.5">
      <c r="B383" s="107"/>
      <c r="C383" s="108"/>
      <c r="D383" s="83" t="s">
        <v>68</v>
      </c>
      <c r="E383" s="109" t="s">
        <v>4</v>
      </c>
      <c r="F383" s="110" t="s">
        <v>825</v>
      </c>
      <c r="G383" s="108"/>
      <c r="H383" s="111" t="s">
        <v>4</v>
      </c>
      <c r="I383" s="228"/>
      <c r="J383" s="228"/>
      <c r="K383" s="108"/>
      <c r="L383" s="112"/>
      <c r="M383" s="113"/>
      <c r="N383" s="114"/>
      <c r="O383" s="114"/>
      <c r="P383" s="114"/>
      <c r="Q383" s="114"/>
      <c r="R383" s="114"/>
      <c r="S383" s="114"/>
      <c r="T383" s="115"/>
      <c r="AT383" s="116" t="s">
        <v>68</v>
      </c>
      <c r="AU383" s="116" t="s">
        <v>66</v>
      </c>
      <c r="AV383" s="8" t="s">
        <v>12</v>
      </c>
      <c r="AW383" s="8" t="s">
        <v>5</v>
      </c>
      <c r="AX383" s="8" t="s">
        <v>11</v>
      </c>
      <c r="AY383" s="116" t="s">
        <v>58</v>
      </c>
    </row>
    <row r="384" spans="2:51" s="6" customFormat="1" ht="13.5">
      <c r="B384" s="72"/>
      <c r="C384" s="73"/>
      <c r="D384" s="83" t="s">
        <v>68</v>
      </c>
      <c r="E384" s="84" t="s">
        <v>4</v>
      </c>
      <c r="F384" s="85" t="s">
        <v>826</v>
      </c>
      <c r="G384" s="73"/>
      <c r="H384" s="86">
        <v>76.016</v>
      </c>
      <c r="I384" s="224"/>
      <c r="J384" s="224"/>
      <c r="K384" s="73"/>
      <c r="L384" s="78"/>
      <c r="M384" s="79"/>
      <c r="N384" s="80"/>
      <c r="O384" s="80"/>
      <c r="P384" s="80"/>
      <c r="Q384" s="80"/>
      <c r="R384" s="80"/>
      <c r="S384" s="80"/>
      <c r="T384" s="81"/>
      <c r="AT384" s="82" t="s">
        <v>68</v>
      </c>
      <c r="AU384" s="82" t="s">
        <v>66</v>
      </c>
      <c r="AV384" s="6" t="s">
        <v>66</v>
      </c>
      <c r="AW384" s="6" t="s">
        <v>5</v>
      </c>
      <c r="AX384" s="6" t="s">
        <v>11</v>
      </c>
      <c r="AY384" s="82" t="s">
        <v>58</v>
      </c>
    </row>
    <row r="385" spans="2:51" s="6" customFormat="1" ht="13.5">
      <c r="B385" s="72"/>
      <c r="C385" s="73"/>
      <c r="D385" s="83" t="s">
        <v>68</v>
      </c>
      <c r="E385" s="84" t="s">
        <v>4</v>
      </c>
      <c r="F385" s="85" t="s">
        <v>827</v>
      </c>
      <c r="G385" s="73"/>
      <c r="H385" s="86">
        <v>64.082</v>
      </c>
      <c r="I385" s="224"/>
      <c r="J385" s="224"/>
      <c r="K385" s="73"/>
      <c r="L385" s="78"/>
      <c r="M385" s="79"/>
      <c r="N385" s="80"/>
      <c r="O385" s="80"/>
      <c r="P385" s="80"/>
      <c r="Q385" s="80"/>
      <c r="R385" s="80"/>
      <c r="S385" s="80"/>
      <c r="T385" s="81"/>
      <c r="AT385" s="82" t="s">
        <v>68</v>
      </c>
      <c r="AU385" s="82" t="s">
        <v>66</v>
      </c>
      <c r="AV385" s="6" t="s">
        <v>66</v>
      </c>
      <c r="AW385" s="6" t="s">
        <v>5</v>
      </c>
      <c r="AX385" s="6" t="s">
        <v>11</v>
      </c>
      <c r="AY385" s="82" t="s">
        <v>58</v>
      </c>
    </row>
    <row r="386" spans="2:51" s="8" customFormat="1" ht="13.5">
      <c r="B386" s="107"/>
      <c r="C386" s="108"/>
      <c r="D386" s="83" t="s">
        <v>68</v>
      </c>
      <c r="E386" s="109" t="s">
        <v>4</v>
      </c>
      <c r="F386" s="110" t="s">
        <v>828</v>
      </c>
      <c r="G386" s="108"/>
      <c r="H386" s="111" t="s">
        <v>4</v>
      </c>
      <c r="I386" s="228"/>
      <c r="J386" s="228"/>
      <c r="K386" s="108"/>
      <c r="L386" s="112"/>
      <c r="M386" s="113"/>
      <c r="N386" s="114"/>
      <c r="O386" s="114"/>
      <c r="P386" s="114"/>
      <c r="Q386" s="114"/>
      <c r="R386" s="114"/>
      <c r="S386" s="114"/>
      <c r="T386" s="115"/>
      <c r="AT386" s="116" t="s">
        <v>68</v>
      </c>
      <c r="AU386" s="116" t="s">
        <v>66</v>
      </c>
      <c r="AV386" s="8" t="s">
        <v>12</v>
      </c>
      <c r="AW386" s="8" t="s">
        <v>5</v>
      </c>
      <c r="AX386" s="8" t="s">
        <v>11</v>
      </c>
      <c r="AY386" s="116" t="s">
        <v>58</v>
      </c>
    </row>
    <row r="387" spans="2:51" s="6" customFormat="1" ht="13.5">
      <c r="B387" s="72"/>
      <c r="C387" s="73"/>
      <c r="D387" s="83" t="s">
        <v>68</v>
      </c>
      <c r="E387" s="84" t="s">
        <v>4</v>
      </c>
      <c r="F387" s="85" t="s">
        <v>829</v>
      </c>
      <c r="G387" s="73"/>
      <c r="H387" s="86">
        <v>125.46</v>
      </c>
      <c r="I387" s="224"/>
      <c r="J387" s="224"/>
      <c r="K387" s="73"/>
      <c r="L387" s="78"/>
      <c r="M387" s="79"/>
      <c r="N387" s="80"/>
      <c r="O387" s="80"/>
      <c r="P387" s="80"/>
      <c r="Q387" s="80"/>
      <c r="R387" s="80"/>
      <c r="S387" s="80"/>
      <c r="T387" s="81"/>
      <c r="AT387" s="82" t="s">
        <v>68</v>
      </c>
      <c r="AU387" s="82" t="s">
        <v>66</v>
      </c>
      <c r="AV387" s="6" t="s">
        <v>66</v>
      </c>
      <c r="AW387" s="6" t="s">
        <v>5</v>
      </c>
      <c r="AX387" s="6" t="s">
        <v>11</v>
      </c>
      <c r="AY387" s="82" t="s">
        <v>58</v>
      </c>
    </row>
    <row r="388" spans="2:51" s="7" customFormat="1" ht="13.5">
      <c r="B388" s="87"/>
      <c r="C388" s="88"/>
      <c r="D388" s="74" t="s">
        <v>68</v>
      </c>
      <c r="E388" s="89" t="s">
        <v>4</v>
      </c>
      <c r="F388" s="90" t="s">
        <v>149</v>
      </c>
      <c r="G388" s="88"/>
      <c r="H388" s="91">
        <v>345.888</v>
      </c>
      <c r="I388" s="225"/>
      <c r="J388" s="225"/>
      <c r="K388" s="88"/>
      <c r="L388" s="92"/>
      <c r="M388" s="93"/>
      <c r="N388" s="94"/>
      <c r="O388" s="94"/>
      <c r="P388" s="94"/>
      <c r="Q388" s="94"/>
      <c r="R388" s="94"/>
      <c r="S388" s="94"/>
      <c r="T388" s="95"/>
      <c r="AT388" s="96" t="s">
        <v>68</v>
      </c>
      <c r="AU388" s="96" t="s">
        <v>66</v>
      </c>
      <c r="AV388" s="7" t="s">
        <v>65</v>
      </c>
      <c r="AW388" s="7" t="s">
        <v>5</v>
      </c>
      <c r="AX388" s="7" t="s">
        <v>12</v>
      </c>
      <c r="AY388" s="96" t="s">
        <v>58</v>
      </c>
    </row>
    <row r="389" spans="2:65" s="1" customFormat="1" ht="31.5" customHeight="1">
      <c r="B389" s="11"/>
      <c r="C389" s="62" t="s">
        <v>830</v>
      </c>
      <c r="D389" s="62" t="s">
        <v>60</v>
      </c>
      <c r="E389" s="63" t="s">
        <v>831</v>
      </c>
      <c r="F389" s="64" t="s">
        <v>832</v>
      </c>
      <c r="G389" s="65" t="s">
        <v>120</v>
      </c>
      <c r="H389" s="66">
        <v>345.888</v>
      </c>
      <c r="I389" s="223"/>
      <c r="J389" s="223">
        <f>ROUND(I389*H389,2)</f>
        <v>0</v>
      </c>
      <c r="K389" s="64" t="s">
        <v>64</v>
      </c>
      <c r="L389" s="16"/>
      <c r="M389" s="67" t="s">
        <v>4</v>
      </c>
      <c r="N389" s="68" t="s">
        <v>7</v>
      </c>
      <c r="O389" s="69">
        <v>0.104</v>
      </c>
      <c r="P389" s="69">
        <f>O389*H389</f>
        <v>35.972351999999994</v>
      </c>
      <c r="Q389" s="69">
        <v>0.00026</v>
      </c>
      <c r="R389" s="69">
        <f>Q389*H389</f>
        <v>0.08993087999999999</v>
      </c>
      <c r="S389" s="69">
        <v>0</v>
      </c>
      <c r="T389" s="70">
        <f>S389*H389</f>
        <v>0</v>
      </c>
      <c r="AR389" s="9" t="s">
        <v>137</v>
      </c>
      <c r="AT389" s="9" t="s">
        <v>60</v>
      </c>
      <c r="AU389" s="9" t="s">
        <v>66</v>
      </c>
      <c r="AY389" s="9" t="s">
        <v>58</v>
      </c>
      <c r="BE389" s="71">
        <f>IF(N389="základní",J389,0)</f>
        <v>0</v>
      </c>
      <c r="BF389" s="71">
        <f>IF(N389="snížená",J389,0)</f>
        <v>0</v>
      </c>
      <c r="BG389" s="71">
        <f>IF(N389="zákl. přenesená",J389,0)</f>
        <v>0</v>
      </c>
      <c r="BH389" s="71">
        <f>IF(N389="sníž. přenesená",J389,0)</f>
        <v>0</v>
      </c>
      <c r="BI389" s="71">
        <f>IF(N389="nulová",J389,0)</f>
        <v>0</v>
      </c>
      <c r="BJ389" s="9" t="s">
        <v>66</v>
      </c>
      <c r="BK389" s="71">
        <f>ROUND(I389*H389,2)</f>
        <v>0</v>
      </c>
      <c r="BL389" s="9" t="s">
        <v>137</v>
      </c>
      <c r="BM389" s="9" t="s">
        <v>833</v>
      </c>
    </row>
    <row r="390" spans="2:63" s="5" customFormat="1" ht="29.85" customHeight="1">
      <c r="B390" s="48"/>
      <c r="C390" s="49"/>
      <c r="D390" s="60" t="s">
        <v>10</v>
      </c>
      <c r="E390" s="61" t="s">
        <v>834</v>
      </c>
      <c r="F390" s="61" t="s">
        <v>835</v>
      </c>
      <c r="G390" s="49"/>
      <c r="H390" s="49"/>
      <c r="I390" s="220"/>
      <c r="J390" s="222">
        <f>BK390</f>
        <v>0</v>
      </c>
      <c r="K390" s="49"/>
      <c r="L390" s="52"/>
      <c r="M390" s="53"/>
      <c r="N390" s="54"/>
      <c r="O390" s="54"/>
      <c r="P390" s="55">
        <f>SUM(P391:P399)</f>
        <v>13.120328</v>
      </c>
      <c r="Q390" s="54"/>
      <c r="R390" s="55">
        <f>SUM(R391:R399)</f>
        <v>0</v>
      </c>
      <c r="S390" s="54"/>
      <c r="T390" s="56">
        <f>SUM(T391:T399)</f>
        <v>0</v>
      </c>
      <c r="AR390" s="57" t="s">
        <v>66</v>
      </c>
      <c r="AT390" s="58" t="s">
        <v>10</v>
      </c>
      <c r="AU390" s="58" t="s">
        <v>12</v>
      </c>
      <c r="AY390" s="57" t="s">
        <v>58</v>
      </c>
      <c r="BK390" s="59">
        <f>SUM(BK391:BK399)</f>
        <v>0</v>
      </c>
    </row>
    <row r="391" spans="2:65" s="1" customFormat="1" ht="31.5" customHeight="1">
      <c r="B391" s="11"/>
      <c r="C391" s="62" t="s">
        <v>836</v>
      </c>
      <c r="D391" s="62" t="s">
        <v>60</v>
      </c>
      <c r="E391" s="63" t="s">
        <v>837</v>
      </c>
      <c r="F391" s="64" t="s">
        <v>1057</v>
      </c>
      <c r="G391" s="65" t="s">
        <v>120</v>
      </c>
      <c r="H391" s="66">
        <v>24.616</v>
      </c>
      <c r="I391" s="223"/>
      <c r="J391" s="223">
        <f>ROUND(I391*H391,2)</f>
        <v>0</v>
      </c>
      <c r="K391" s="64" t="s">
        <v>4</v>
      </c>
      <c r="L391" s="16"/>
      <c r="M391" s="67" t="s">
        <v>4</v>
      </c>
      <c r="N391" s="68" t="s">
        <v>7</v>
      </c>
      <c r="O391" s="69">
        <v>0.533</v>
      </c>
      <c r="P391" s="69">
        <f>O391*H391</f>
        <v>13.120328</v>
      </c>
      <c r="Q391" s="69">
        <v>0</v>
      </c>
      <c r="R391" s="69">
        <f>Q391*H391</f>
        <v>0</v>
      </c>
      <c r="S391" s="69">
        <v>0</v>
      </c>
      <c r="T391" s="70">
        <f>S391*H391</f>
        <v>0</v>
      </c>
      <c r="AR391" s="9" t="s">
        <v>137</v>
      </c>
      <c r="AT391" s="9" t="s">
        <v>60</v>
      </c>
      <c r="AU391" s="9" t="s">
        <v>66</v>
      </c>
      <c r="AY391" s="9" t="s">
        <v>58</v>
      </c>
      <c r="BE391" s="71">
        <f>IF(N391="základní",J391,0)</f>
        <v>0</v>
      </c>
      <c r="BF391" s="71">
        <f>IF(N391="snížená",J391,0)</f>
        <v>0</v>
      </c>
      <c r="BG391" s="71">
        <f>IF(N391="zákl. přenesená",J391,0)</f>
        <v>0</v>
      </c>
      <c r="BH391" s="71">
        <f>IF(N391="sníž. přenesená",J391,0)</f>
        <v>0</v>
      </c>
      <c r="BI391" s="71">
        <f>IF(N391="nulová",J391,0)</f>
        <v>0</v>
      </c>
      <c r="BJ391" s="9" t="s">
        <v>66</v>
      </c>
      <c r="BK391" s="71">
        <f>ROUND(I391*H391,2)</f>
        <v>0</v>
      </c>
      <c r="BL391" s="9" t="s">
        <v>137</v>
      </c>
      <c r="BM391" s="9" t="s">
        <v>838</v>
      </c>
    </row>
    <row r="392" spans="2:51" s="8" customFormat="1" ht="13.5">
      <c r="B392" s="107"/>
      <c r="C392" s="108"/>
      <c r="D392" s="83" t="s">
        <v>68</v>
      </c>
      <c r="E392" s="109" t="s">
        <v>4</v>
      </c>
      <c r="F392" s="110" t="s">
        <v>839</v>
      </c>
      <c r="G392" s="108"/>
      <c r="H392" s="111" t="s">
        <v>4</v>
      </c>
      <c r="I392" s="228"/>
      <c r="J392" s="228"/>
      <c r="K392" s="108"/>
      <c r="L392" s="112"/>
      <c r="M392" s="113"/>
      <c r="N392" s="114"/>
      <c r="O392" s="114"/>
      <c r="P392" s="114"/>
      <c r="Q392" s="114"/>
      <c r="R392" s="114"/>
      <c r="S392" s="114"/>
      <c r="T392" s="115"/>
      <c r="AT392" s="116" t="s">
        <v>68</v>
      </c>
      <c r="AU392" s="116" t="s">
        <v>66</v>
      </c>
      <c r="AV392" s="8" t="s">
        <v>12</v>
      </c>
      <c r="AW392" s="8" t="s">
        <v>5</v>
      </c>
      <c r="AX392" s="8" t="s">
        <v>11</v>
      </c>
      <c r="AY392" s="116" t="s">
        <v>58</v>
      </c>
    </row>
    <row r="393" spans="2:51" s="6" customFormat="1" ht="13.5">
      <c r="B393" s="72"/>
      <c r="C393" s="73"/>
      <c r="D393" s="83" t="s">
        <v>68</v>
      </c>
      <c r="E393" s="84" t="s">
        <v>4</v>
      </c>
      <c r="F393" s="85" t="s">
        <v>597</v>
      </c>
      <c r="G393" s="73"/>
      <c r="H393" s="86">
        <v>2.041</v>
      </c>
      <c r="I393" s="224"/>
      <c r="J393" s="224"/>
      <c r="K393" s="73"/>
      <c r="L393" s="78"/>
      <c r="M393" s="79"/>
      <c r="N393" s="80"/>
      <c r="O393" s="80"/>
      <c r="P393" s="80"/>
      <c r="Q393" s="80"/>
      <c r="R393" s="80"/>
      <c r="S393" s="80"/>
      <c r="T393" s="81"/>
      <c r="AT393" s="82" t="s">
        <v>68</v>
      </c>
      <c r="AU393" s="82" t="s">
        <v>66</v>
      </c>
      <c r="AV393" s="6" t="s">
        <v>66</v>
      </c>
      <c r="AW393" s="6" t="s">
        <v>5</v>
      </c>
      <c r="AX393" s="6" t="s">
        <v>11</v>
      </c>
      <c r="AY393" s="82" t="s">
        <v>58</v>
      </c>
    </row>
    <row r="394" spans="2:51" s="6" customFormat="1" ht="13.5">
      <c r="B394" s="72"/>
      <c r="C394" s="73"/>
      <c r="D394" s="83" t="s">
        <v>68</v>
      </c>
      <c r="E394" s="84" t="s">
        <v>4</v>
      </c>
      <c r="F394" s="85" t="s">
        <v>598</v>
      </c>
      <c r="G394" s="73"/>
      <c r="H394" s="86">
        <v>2.895</v>
      </c>
      <c r="I394" s="224"/>
      <c r="J394" s="224"/>
      <c r="K394" s="73"/>
      <c r="L394" s="78"/>
      <c r="M394" s="79"/>
      <c r="N394" s="80"/>
      <c r="O394" s="80"/>
      <c r="P394" s="80"/>
      <c r="Q394" s="80"/>
      <c r="R394" s="80"/>
      <c r="S394" s="80"/>
      <c r="T394" s="81"/>
      <c r="AT394" s="82" t="s">
        <v>68</v>
      </c>
      <c r="AU394" s="82" t="s">
        <v>66</v>
      </c>
      <c r="AV394" s="6" t="s">
        <v>66</v>
      </c>
      <c r="AW394" s="6" t="s">
        <v>5</v>
      </c>
      <c r="AX394" s="6" t="s">
        <v>11</v>
      </c>
      <c r="AY394" s="82" t="s">
        <v>58</v>
      </c>
    </row>
    <row r="395" spans="2:51" s="6" customFormat="1" ht="13.5">
      <c r="B395" s="72"/>
      <c r="C395" s="73"/>
      <c r="D395" s="83" t="s">
        <v>68</v>
      </c>
      <c r="E395" s="84" t="s">
        <v>4</v>
      </c>
      <c r="F395" s="85" t="s">
        <v>840</v>
      </c>
      <c r="G395" s="73"/>
      <c r="H395" s="86">
        <v>6.945</v>
      </c>
      <c r="I395" s="224"/>
      <c r="J395" s="224"/>
      <c r="K395" s="73"/>
      <c r="L395" s="78"/>
      <c r="M395" s="79"/>
      <c r="N395" s="80"/>
      <c r="O395" s="80"/>
      <c r="P395" s="80"/>
      <c r="Q395" s="80"/>
      <c r="R395" s="80"/>
      <c r="S395" s="80"/>
      <c r="T395" s="81"/>
      <c r="AT395" s="82" t="s">
        <v>68</v>
      </c>
      <c r="AU395" s="82" t="s">
        <v>66</v>
      </c>
      <c r="AV395" s="6" t="s">
        <v>66</v>
      </c>
      <c r="AW395" s="6" t="s">
        <v>5</v>
      </c>
      <c r="AX395" s="6" t="s">
        <v>11</v>
      </c>
      <c r="AY395" s="82" t="s">
        <v>58</v>
      </c>
    </row>
    <row r="396" spans="2:51" s="6" customFormat="1" ht="13.5">
      <c r="B396" s="72"/>
      <c r="C396" s="73"/>
      <c r="D396" s="83" t="s">
        <v>68</v>
      </c>
      <c r="E396" s="84" t="s">
        <v>4</v>
      </c>
      <c r="F396" s="85" t="s">
        <v>599</v>
      </c>
      <c r="G396" s="73"/>
      <c r="H396" s="86">
        <v>8.49</v>
      </c>
      <c r="I396" s="224"/>
      <c r="J396" s="224"/>
      <c r="K396" s="73"/>
      <c r="L396" s="78"/>
      <c r="M396" s="79"/>
      <c r="N396" s="80"/>
      <c r="O396" s="80"/>
      <c r="P396" s="80"/>
      <c r="Q396" s="80"/>
      <c r="R396" s="80"/>
      <c r="S396" s="80"/>
      <c r="T396" s="81"/>
      <c r="AT396" s="82" t="s">
        <v>68</v>
      </c>
      <c r="AU396" s="82" t="s">
        <v>66</v>
      </c>
      <c r="AV396" s="6" t="s">
        <v>66</v>
      </c>
      <c r="AW396" s="6" t="s">
        <v>5</v>
      </c>
      <c r="AX396" s="6" t="s">
        <v>11</v>
      </c>
      <c r="AY396" s="82" t="s">
        <v>58</v>
      </c>
    </row>
    <row r="397" spans="2:51" s="6" customFormat="1" ht="13.5">
      <c r="B397" s="72"/>
      <c r="C397" s="73"/>
      <c r="D397" s="83" t="s">
        <v>68</v>
      </c>
      <c r="E397" s="84" t="s">
        <v>4</v>
      </c>
      <c r="F397" s="85" t="s">
        <v>600</v>
      </c>
      <c r="G397" s="73"/>
      <c r="H397" s="86">
        <v>4.245</v>
      </c>
      <c r="I397" s="224"/>
      <c r="J397" s="224"/>
      <c r="K397" s="73"/>
      <c r="L397" s="78"/>
      <c r="M397" s="79"/>
      <c r="N397" s="80"/>
      <c r="O397" s="80"/>
      <c r="P397" s="80"/>
      <c r="Q397" s="80"/>
      <c r="R397" s="80"/>
      <c r="S397" s="80"/>
      <c r="T397" s="81"/>
      <c r="AT397" s="82" t="s">
        <v>68</v>
      </c>
      <c r="AU397" s="82" t="s">
        <v>66</v>
      </c>
      <c r="AV397" s="6" t="s">
        <v>66</v>
      </c>
      <c r="AW397" s="6" t="s">
        <v>5</v>
      </c>
      <c r="AX397" s="6" t="s">
        <v>11</v>
      </c>
      <c r="AY397" s="82" t="s">
        <v>58</v>
      </c>
    </row>
    <row r="398" spans="2:51" s="7" customFormat="1" ht="13.5">
      <c r="B398" s="87"/>
      <c r="C398" s="88"/>
      <c r="D398" s="74" t="s">
        <v>68</v>
      </c>
      <c r="E398" s="89" t="s">
        <v>4</v>
      </c>
      <c r="F398" s="90" t="s">
        <v>149</v>
      </c>
      <c r="G398" s="88"/>
      <c r="H398" s="91">
        <v>24.616</v>
      </c>
      <c r="I398" s="225"/>
      <c r="J398" s="225"/>
      <c r="K398" s="88"/>
      <c r="L398" s="92"/>
      <c r="M398" s="93"/>
      <c r="N398" s="94"/>
      <c r="O398" s="94"/>
      <c r="P398" s="94"/>
      <c r="Q398" s="94"/>
      <c r="R398" s="94"/>
      <c r="S398" s="94"/>
      <c r="T398" s="95"/>
      <c r="AT398" s="96" t="s">
        <v>68</v>
      </c>
      <c r="AU398" s="96" t="s">
        <v>66</v>
      </c>
      <c r="AV398" s="7" t="s">
        <v>65</v>
      </c>
      <c r="AW398" s="7" t="s">
        <v>5</v>
      </c>
      <c r="AX398" s="7" t="s">
        <v>12</v>
      </c>
      <c r="AY398" s="96" t="s">
        <v>58</v>
      </c>
    </row>
    <row r="399" spans="2:65" s="1" customFormat="1" ht="31.5" customHeight="1">
      <c r="B399" s="11"/>
      <c r="C399" s="62" t="s">
        <v>841</v>
      </c>
      <c r="D399" s="62" t="s">
        <v>60</v>
      </c>
      <c r="E399" s="63" t="s">
        <v>842</v>
      </c>
      <c r="F399" s="64" t="s">
        <v>843</v>
      </c>
      <c r="G399" s="65" t="s">
        <v>524</v>
      </c>
      <c r="H399" s="66">
        <v>295.392</v>
      </c>
      <c r="I399" s="223"/>
      <c r="J399" s="223">
        <f>ROUND(I399*H399,2)</f>
        <v>0</v>
      </c>
      <c r="K399" s="64" t="s">
        <v>64</v>
      </c>
      <c r="L399" s="16"/>
      <c r="M399" s="67" t="s">
        <v>4</v>
      </c>
      <c r="N399" s="68" t="s">
        <v>7</v>
      </c>
      <c r="O399" s="69">
        <v>0</v>
      </c>
      <c r="P399" s="69">
        <f>O399*H399</f>
        <v>0</v>
      </c>
      <c r="Q399" s="69">
        <v>0</v>
      </c>
      <c r="R399" s="69">
        <f>Q399*H399</f>
        <v>0</v>
      </c>
      <c r="S399" s="69">
        <v>0</v>
      </c>
      <c r="T399" s="70">
        <f>S399*H399</f>
        <v>0</v>
      </c>
      <c r="AR399" s="9" t="s">
        <v>137</v>
      </c>
      <c r="AT399" s="9" t="s">
        <v>60</v>
      </c>
      <c r="AU399" s="9" t="s">
        <v>66</v>
      </c>
      <c r="AY399" s="9" t="s">
        <v>58</v>
      </c>
      <c r="BE399" s="71">
        <f>IF(N399="základní",J399,0)</f>
        <v>0</v>
      </c>
      <c r="BF399" s="71">
        <f>IF(N399="snížená",J399,0)</f>
        <v>0</v>
      </c>
      <c r="BG399" s="71">
        <f>IF(N399="zákl. přenesená",J399,0)</f>
        <v>0</v>
      </c>
      <c r="BH399" s="71">
        <f>IF(N399="sníž. přenesená",J399,0)</f>
        <v>0</v>
      </c>
      <c r="BI399" s="71">
        <f>IF(N399="nulová",J399,0)</f>
        <v>0</v>
      </c>
      <c r="BJ399" s="9" t="s">
        <v>66</v>
      </c>
      <c r="BK399" s="71">
        <f>ROUND(I399*H399,2)</f>
        <v>0</v>
      </c>
      <c r="BL399" s="9" t="s">
        <v>137</v>
      </c>
      <c r="BM399" s="9" t="s">
        <v>844</v>
      </c>
    </row>
    <row r="400" spans="2:63" s="5" customFormat="1" ht="37.35" customHeight="1">
      <c r="B400" s="48"/>
      <c r="C400" s="49"/>
      <c r="D400" s="50" t="s">
        <v>10</v>
      </c>
      <c r="E400" s="51" t="s">
        <v>845</v>
      </c>
      <c r="F400" s="51" t="s">
        <v>846</v>
      </c>
      <c r="G400" s="49"/>
      <c r="H400" s="49"/>
      <c r="I400" s="220"/>
      <c r="J400" s="221">
        <f>BK400</f>
        <v>0</v>
      </c>
      <c r="K400" s="49"/>
      <c r="L400" s="52"/>
      <c r="M400" s="53"/>
      <c r="N400" s="54"/>
      <c r="O400" s="54"/>
      <c r="P400" s="55">
        <f>P401+P403+P407</f>
        <v>0</v>
      </c>
      <c r="Q400" s="54"/>
      <c r="R400" s="55">
        <f>R401+R403+R407</f>
        <v>0</v>
      </c>
      <c r="S400" s="54"/>
      <c r="T400" s="56">
        <f>T401+T403+T407</f>
        <v>0</v>
      </c>
      <c r="AR400" s="57" t="s">
        <v>84</v>
      </c>
      <c r="AT400" s="58" t="s">
        <v>10</v>
      </c>
      <c r="AU400" s="58" t="s">
        <v>11</v>
      </c>
      <c r="AY400" s="57" t="s">
        <v>58</v>
      </c>
      <c r="BK400" s="59">
        <f>BK401+BK403+BK407</f>
        <v>0</v>
      </c>
    </row>
    <row r="401" spans="2:63" s="5" customFormat="1" ht="19.9" customHeight="1">
      <c r="B401" s="48"/>
      <c r="C401" s="49"/>
      <c r="D401" s="60" t="s">
        <v>10</v>
      </c>
      <c r="E401" s="61" t="s">
        <v>847</v>
      </c>
      <c r="F401" s="61" t="s">
        <v>848</v>
      </c>
      <c r="G401" s="49"/>
      <c r="H401" s="49"/>
      <c r="I401" s="220"/>
      <c r="J401" s="222">
        <f>BK401</f>
        <v>0</v>
      </c>
      <c r="K401" s="49"/>
      <c r="L401" s="52"/>
      <c r="M401" s="53"/>
      <c r="N401" s="54"/>
      <c r="O401" s="54"/>
      <c r="P401" s="55">
        <f>P402</f>
        <v>0</v>
      </c>
      <c r="Q401" s="54"/>
      <c r="R401" s="55">
        <f>R402</f>
        <v>0</v>
      </c>
      <c r="S401" s="54"/>
      <c r="T401" s="56">
        <f>T402</f>
        <v>0</v>
      </c>
      <c r="AR401" s="57" t="s">
        <v>84</v>
      </c>
      <c r="AT401" s="58" t="s">
        <v>10</v>
      </c>
      <c r="AU401" s="58" t="s">
        <v>12</v>
      </c>
      <c r="AY401" s="57" t="s">
        <v>58</v>
      </c>
      <c r="BK401" s="59">
        <f>BK402</f>
        <v>0</v>
      </c>
    </row>
    <row r="402" spans="2:65" s="1" customFormat="1" ht="31.5" customHeight="1">
      <c r="B402" s="11"/>
      <c r="C402" s="62" t="s">
        <v>849</v>
      </c>
      <c r="D402" s="62" t="s">
        <v>60</v>
      </c>
      <c r="E402" s="63" t="s">
        <v>850</v>
      </c>
      <c r="F402" s="64" t="s">
        <v>851</v>
      </c>
      <c r="G402" s="65" t="s">
        <v>852</v>
      </c>
      <c r="H402" s="66">
        <v>1</v>
      </c>
      <c r="I402" s="223"/>
      <c r="J402" s="223">
        <f>ROUND(I402*H402,2)</f>
        <v>0</v>
      </c>
      <c r="K402" s="64" t="s">
        <v>64</v>
      </c>
      <c r="L402" s="16"/>
      <c r="M402" s="67" t="s">
        <v>4</v>
      </c>
      <c r="N402" s="68" t="s">
        <v>7</v>
      </c>
      <c r="O402" s="69">
        <v>0</v>
      </c>
      <c r="P402" s="69">
        <f>O402*H402</f>
        <v>0</v>
      </c>
      <c r="Q402" s="69">
        <v>0</v>
      </c>
      <c r="R402" s="69">
        <f>Q402*H402</f>
        <v>0</v>
      </c>
      <c r="S402" s="69">
        <v>0</v>
      </c>
      <c r="T402" s="70">
        <f>S402*H402</f>
        <v>0</v>
      </c>
      <c r="AR402" s="9" t="s">
        <v>853</v>
      </c>
      <c r="AT402" s="9" t="s">
        <v>60</v>
      </c>
      <c r="AU402" s="9" t="s">
        <v>66</v>
      </c>
      <c r="AY402" s="9" t="s">
        <v>58</v>
      </c>
      <c r="BE402" s="71">
        <f>IF(N402="základní",J402,0)</f>
        <v>0</v>
      </c>
      <c r="BF402" s="71">
        <f>IF(N402="snížená",J402,0)</f>
        <v>0</v>
      </c>
      <c r="BG402" s="71">
        <f>IF(N402="zákl. přenesená",J402,0)</f>
        <v>0</v>
      </c>
      <c r="BH402" s="71">
        <f>IF(N402="sníž. přenesená",J402,0)</f>
        <v>0</v>
      </c>
      <c r="BI402" s="71">
        <f>IF(N402="nulová",J402,0)</f>
        <v>0</v>
      </c>
      <c r="BJ402" s="9" t="s">
        <v>66</v>
      </c>
      <c r="BK402" s="71">
        <f>ROUND(I402*H402,2)</f>
        <v>0</v>
      </c>
      <c r="BL402" s="9" t="s">
        <v>853</v>
      </c>
      <c r="BM402" s="9" t="s">
        <v>854</v>
      </c>
    </row>
    <row r="403" spans="2:63" s="5" customFormat="1" ht="29.85" customHeight="1">
      <c r="B403" s="48"/>
      <c r="C403" s="49"/>
      <c r="D403" s="60" t="s">
        <v>10</v>
      </c>
      <c r="E403" s="61" t="s">
        <v>855</v>
      </c>
      <c r="F403" s="61" t="s">
        <v>856</v>
      </c>
      <c r="G403" s="49"/>
      <c r="H403" s="49"/>
      <c r="I403" s="220"/>
      <c r="J403" s="222">
        <f>BK403</f>
        <v>0</v>
      </c>
      <c r="K403" s="49"/>
      <c r="L403" s="52"/>
      <c r="M403" s="53"/>
      <c r="N403" s="54"/>
      <c r="O403" s="54"/>
      <c r="P403" s="55">
        <f>SUM(P404:P406)</f>
        <v>0</v>
      </c>
      <c r="Q403" s="54"/>
      <c r="R403" s="55">
        <f>SUM(R404:R406)</f>
        <v>0</v>
      </c>
      <c r="S403" s="54"/>
      <c r="T403" s="56">
        <f>SUM(T404:T406)</f>
        <v>0</v>
      </c>
      <c r="AR403" s="57" t="s">
        <v>84</v>
      </c>
      <c r="AT403" s="58" t="s">
        <v>10</v>
      </c>
      <c r="AU403" s="58" t="s">
        <v>12</v>
      </c>
      <c r="AY403" s="57" t="s">
        <v>58</v>
      </c>
      <c r="BK403" s="59">
        <f>SUM(BK404:BK406)</f>
        <v>0</v>
      </c>
    </row>
    <row r="404" spans="2:65" s="1" customFormat="1" ht="22.5" customHeight="1">
      <c r="B404" s="11"/>
      <c r="C404" s="62" t="s">
        <v>857</v>
      </c>
      <c r="D404" s="62" t="s">
        <v>60</v>
      </c>
      <c r="E404" s="63" t="s">
        <v>858</v>
      </c>
      <c r="F404" s="64" t="s">
        <v>859</v>
      </c>
      <c r="G404" s="65" t="s">
        <v>860</v>
      </c>
      <c r="H404" s="66">
        <v>1</v>
      </c>
      <c r="I404" s="223"/>
      <c r="J404" s="223">
        <f>ROUND(I404*H404,2)</f>
        <v>0</v>
      </c>
      <c r="K404" s="64" t="s">
        <v>64</v>
      </c>
      <c r="L404" s="16"/>
      <c r="M404" s="67" t="s">
        <v>4</v>
      </c>
      <c r="N404" s="68" t="s">
        <v>7</v>
      </c>
      <c r="O404" s="69">
        <v>0</v>
      </c>
      <c r="P404" s="69">
        <f>O404*H404</f>
        <v>0</v>
      </c>
      <c r="Q404" s="69">
        <v>0</v>
      </c>
      <c r="R404" s="69">
        <f>Q404*H404</f>
        <v>0</v>
      </c>
      <c r="S404" s="69">
        <v>0</v>
      </c>
      <c r="T404" s="70">
        <f>S404*H404</f>
        <v>0</v>
      </c>
      <c r="AR404" s="9" t="s">
        <v>853</v>
      </c>
      <c r="AT404" s="9" t="s">
        <v>60</v>
      </c>
      <c r="AU404" s="9" t="s">
        <v>66</v>
      </c>
      <c r="AY404" s="9" t="s">
        <v>58</v>
      </c>
      <c r="BE404" s="71">
        <f>IF(N404="základní",J404,0)</f>
        <v>0</v>
      </c>
      <c r="BF404" s="71">
        <f>IF(N404="snížená",J404,0)</f>
        <v>0</v>
      </c>
      <c r="BG404" s="71">
        <f>IF(N404="zákl. přenesená",J404,0)</f>
        <v>0</v>
      </c>
      <c r="BH404" s="71">
        <f>IF(N404="sníž. přenesená",J404,0)</f>
        <v>0</v>
      </c>
      <c r="BI404" s="71">
        <f>IF(N404="nulová",J404,0)</f>
        <v>0</v>
      </c>
      <c r="BJ404" s="9" t="s">
        <v>66</v>
      </c>
      <c r="BK404" s="71">
        <f>ROUND(I404*H404,2)</f>
        <v>0</v>
      </c>
      <c r="BL404" s="9" t="s">
        <v>853</v>
      </c>
      <c r="BM404" s="9" t="s">
        <v>861</v>
      </c>
    </row>
    <row r="405" spans="2:65" s="1" customFormat="1" ht="22.5" customHeight="1">
      <c r="B405" s="11"/>
      <c r="C405" s="62" t="s">
        <v>862</v>
      </c>
      <c r="D405" s="62" t="s">
        <v>60</v>
      </c>
      <c r="E405" s="63" t="s">
        <v>863</v>
      </c>
      <c r="F405" s="64" t="s">
        <v>864</v>
      </c>
      <c r="G405" s="65" t="s">
        <v>852</v>
      </c>
      <c r="H405" s="66">
        <v>1</v>
      </c>
      <c r="I405" s="223"/>
      <c r="J405" s="223">
        <f>ROUND(I405*H405,2)</f>
        <v>0</v>
      </c>
      <c r="K405" s="64" t="s">
        <v>64</v>
      </c>
      <c r="L405" s="16"/>
      <c r="M405" s="67" t="s">
        <v>4</v>
      </c>
      <c r="N405" s="68" t="s">
        <v>7</v>
      </c>
      <c r="O405" s="69">
        <v>0</v>
      </c>
      <c r="P405" s="69">
        <f>O405*H405</f>
        <v>0</v>
      </c>
      <c r="Q405" s="69">
        <v>0</v>
      </c>
      <c r="R405" s="69">
        <f>Q405*H405</f>
        <v>0</v>
      </c>
      <c r="S405" s="69">
        <v>0</v>
      </c>
      <c r="T405" s="70">
        <f>S405*H405</f>
        <v>0</v>
      </c>
      <c r="AR405" s="9" t="s">
        <v>853</v>
      </c>
      <c r="AT405" s="9" t="s">
        <v>60</v>
      </c>
      <c r="AU405" s="9" t="s">
        <v>66</v>
      </c>
      <c r="AY405" s="9" t="s">
        <v>58</v>
      </c>
      <c r="BE405" s="71">
        <f>IF(N405="základní",J405,0)</f>
        <v>0</v>
      </c>
      <c r="BF405" s="71">
        <f>IF(N405="snížená",J405,0)</f>
        <v>0</v>
      </c>
      <c r="BG405" s="71">
        <f>IF(N405="zákl. přenesená",J405,0)</f>
        <v>0</v>
      </c>
      <c r="BH405" s="71">
        <f>IF(N405="sníž. přenesená",J405,0)</f>
        <v>0</v>
      </c>
      <c r="BI405" s="71">
        <f>IF(N405="nulová",J405,0)</f>
        <v>0</v>
      </c>
      <c r="BJ405" s="9" t="s">
        <v>66</v>
      </c>
      <c r="BK405" s="71">
        <f>ROUND(I405*H405,2)</f>
        <v>0</v>
      </c>
      <c r="BL405" s="9" t="s">
        <v>853</v>
      </c>
      <c r="BM405" s="9" t="s">
        <v>865</v>
      </c>
    </row>
    <row r="406" spans="2:65" s="1" customFormat="1" ht="22.5" customHeight="1">
      <c r="B406" s="11"/>
      <c r="C406" s="62" t="s">
        <v>866</v>
      </c>
      <c r="D406" s="62" t="s">
        <v>60</v>
      </c>
      <c r="E406" s="63" t="s">
        <v>867</v>
      </c>
      <c r="F406" s="64" t="s">
        <v>868</v>
      </c>
      <c r="G406" s="65" t="s">
        <v>860</v>
      </c>
      <c r="H406" s="66">
        <v>1</v>
      </c>
      <c r="I406" s="223"/>
      <c r="J406" s="223">
        <f>ROUND(I406*H406,2)</f>
        <v>0</v>
      </c>
      <c r="K406" s="64" t="s">
        <v>64</v>
      </c>
      <c r="L406" s="16"/>
      <c r="M406" s="67" t="s">
        <v>4</v>
      </c>
      <c r="N406" s="68" t="s">
        <v>7</v>
      </c>
      <c r="O406" s="69">
        <v>0</v>
      </c>
      <c r="P406" s="69">
        <f>O406*H406</f>
        <v>0</v>
      </c>
      <c r="Q406" s="69">
        <v>0</v>
      </c>
      <c r="R406" s="69">
        <f>Q406*H406</f>
        <v>0</v>
      </c>
      <c r="S406" s="69">
        <v>0</v>
      </c>
      <c r="T406" s="70">
        <f>S406*H406</f>
        <v>0</v>
      </c>
      <c r="AR406" s="9" t="s">
        <v>853</v>
      </c>
      <c r="AT406" s="9" t="s">
        <v>60</v>
      </c>
      <c r="AU406" s="9" t="s">
        <v>66</v>
      </c>
      <c r="AY406" s="9" t="s">
        <v>58</v>
      </c>
      <c r="BE406" s="71">
        <f>IF(N406="základní",J406,0)</f>
        <v>0</v>
      </c>
      <c r="BF406" s="71">
        <f>IF(N406="snížená",J406,0)</f>
        <v>0</v>
      </c>
      <c r="BG406" s="71">
        <f>IF(N406="zákl. přenesená",J406,0)</f>
        <v>0</v>
      </c>
      <c r="BH406" s="71">
        <f>IF(N406="sníž. přenesená",J406,0)</f>
        <v>0</v>
      </c>
      <c r="BI406" s="71">
        <f>IF(N406="nulová",J406,0)</f>
        <v>0</v>
      </c>
      <c r="BJ406" s="9" t="s">
        <v>66</v>
      </c>
      <c r="BK406" s="71">
        <f>ROUND(I406*H406,2)</f>
        <v>0</v>
      </c>
      <c r="BL406" s="9" t="s">
        <v>853</v>
      </c>
      <c r="BM406" s="9" t="s">
        <v>869</v>
      </c>
    </row>
    <row r="407" spans="2:63" s="5" customFormat="1" ht="29.85" customHeight="1">
      <c r="B407" s="48"/>
      <c r="C407" s="49"/>
      <c r="D407" s="60" t="s">
        <v>10</v>
      </c>
      <c r="E407" s="61" t="s">
        <v>870</v>
      </c>
      <c r="F407" s="61" t="s">
        <v>871</v>
      </c>
      <c r="G407" s="49"/>
      <c r="H407" s="49"/>
      <c r="I407" s="220"/>
      <c r="J407" s="222">
        <f>BK407</f>
        <v>0</v>
      </c>
      <c r="K407" s="49"/>
      <c r="L407" s="52"/>
      <c r="M407" s="53"/>
      <c r="N407" s="54"/>
      <c r="O407" s="54"/>
      <c r="P407" s="55">
        <f>P408</f>
        <v>0</v>
      </c>
      <c r="Q407" s="54"/>
      <c r="R407" s="55">
        <f>R408</f>
        <v>0</v>
      </c>
      <c r="S407" s="54"/>
      <c r="T407" s="56">
        <f>T408</f>
        <v>0</v>
      </c>
      <c r="AR407" s="57" t="s">
        <v>84</v>
      </c>
      <c r="AT407" s="58" t="s">
        <v>10</v>
      </c>
      <c r="AU407" s="58" t="s">
        <v>12</v>
      </c>
      <c r="AY407" s="57" t="s">
        <v>58</v>
      </c>
      <c r="BK407" s="59">
        <f>BK408</f>
        <v>0</v>
      </c>
    </row>
    <row r="408" spans="2:65" s="1" customFormat="1" ht="22.5" customHeight="1">
      <c r="B408" s="11"/>
      <c r="C408" s="62" t="s">
        <v>872</v>
      </c>
      <c r="D408" s="62" t="s">
        <v>60</v>
      </c>
      <c r="E408" s="63" t="s">
        <v>873</v>
      </c>
      <c r="F408" s="64" t="s">
        <v>874</v>
      </c>
      <c r="G408" s="65" t="s">
        <v>860</v>
      </c>
      <c r="H408" s="66">
        <v>1</v>
      </c>
      <c r="I408" s="223"/>
      <c r="J408" s="223">
        <f>ROUND(I408*H408,2)</f>
        <v>0</v>
      </c>
      <c r="K408" s="64" t="s">
        <v>64</v>
      </c>
      <c r="L408" s="16"/>
      <c r="M408" s="67" t="s">
        <v>4</v>
      </c>
      <c r="N408" s="117" t="s">
        <v>7</v>
      </c>
      <c r="O408" s="118">
        <v>0</v>
      </c>
      <c r="P408" s="118">
        <f>O408*H408</f>
        <v>0</v>
      </c>
      <c r="Q408" s="118">
        <v>0</v>
      </c>
      <c r="R408" s="118">
        <f>Q408*H408</f>
        <v>0</v>
      </c>
      <c r="S408" s="118">
        <v>0</v>
      </c>
      <c r="T408" s="119">
        <f>S408*H408</f>
        <v>0</v>
      </c>
      <c r="AR408" s="9" t="s">
        <v>853</v>
      </c>
      <c r="AT408" s="9" t="s">
        <v>60</v>
      </c>
      <c r="AU408" s="9" t="s">
        <v>66</v>
      </c>
      <c r="AY408" s="9" t="s">
        <v>58</v>
      </c>
      <c r="BE408" s="71">
        <f>IF(N408="základní",J408,0)</f>
        <v>0</v>
      </c>
      <c r="BF408" s="71">
        <f>IF(N408="snížená",J408,0)</f>
        <v>0</v>
      </c>
      <c r="BG408" s="71">
        <f>IF(N408="zákl. přenesená",J408,0)</f>
        <v>0</v>
      </c>
      <c r="BH408" s="71">
        <f>IF(N408="sníž. přenesená",J408,0)</f>
        <v>0</v>
      </c>
      <c r="BI408" s="71">
        <f>IF(N408="nulová",J408,0)</f>
        <v>0</v>
      </c>
      <c r="BJ408" s="9" t="s">
        <v>66</v>
      </c>
      <c r="BK408" s="71">
        <f>ROUND(I408*H408,2)</f>
        <v>0</v>
      </c>
      <c r="BL408" s="9" t="s">
        <v>853</v>
      </c>
      <c r="BM408" s="9" t="s">
        <v>875</v>
      </c>
    </row>
    <row r="409" spans="2:12" s="1" customFormat="1" ht="6.95" customHeight="1">
      <c r="B409" s="13"/>
      <c r="C409" s="14"/>
      <c r="D409" s="14"/>
      <c r="E409" s="14"/>
      <c r="F409" s="14"/>
      <c r="G409" s="14"/>
      <c r="H409" s="14"/>
      <c r="I409" s="14"/>
      <c r="J409" s="14"/>
      <c r="K409" s="14"/>
      <c r="L409" s="16"/>
    </row>
  </sheetData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60" r:id="rId1"/>
  <headerFooter>
    <oddHeader>&amp;CStránka &amp;P z &amp;N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 topLeftCell="A19">
      <selection activeCell="L51" sqref="L51"/>
    </sheetView>
  </sheetViews>
  <sheetFormatPr defaultColWidth="9.33203125" defaultRowHeight="13.5"/>
  <cols>
    <col min="1" max="1" width="1.3359375" style="176" customWidth="1"/>
    <col min="2" max="2" width="57.83203125" style="176" customWidth="1"/>
    <col min="3" max="3" width="9.5" style="176" bestFit="1" customWidth="1"/>
    <col min="4" max="4" width="9.5" style="188" bestFit="1" customWidth="1"/>
    <col min="5" max="5" width="12.33203125" style="176" bestFit="1" customWidth="1"/>
    <col min="6" max="6" width="12.66015625" style="176" bestFit="1" customWidth="1"/>
    <col min="7" max="7" width="13.66015625" style="176" customWidth="1"/>
    <col min="8" max="8" width="13.83203125" style="176" bestFit="1" customWidth="1"/>
    <col min="9" max="9" width="17.16015625" style="176" customWidth="1"/>
    <col min="10" max="256" width="9.33203125" style="176" customWidth="1"/>
    <col min="257" max="257" width="1.3359375" style="176" customWidth="1"/>
    <col min="258" max="258" width="57.83203125" style="176" customWidth="1"/>
    <col min="259" max="260" width="9.5" style="176" bestFit="1" customWidth="1"/>
    <col min="261" max="261" width="12.33203125" style="176" bestFit="1" customWidth="1"/>
    <col min="262" max="262" width="12.66015625" style="176" bestFit="1" customWidth="1"/>
    <col min="263" max="263" width="13.66015625" style="176" customWidth="1"/>
    <col min="264" max="264" width="13.83203125" style="176" bestFit="1" customWidth="1"/>
    <col min="265" max="265" width="17.16015625" style="176" customWidth="1"/>
    <col min="266" max="512" width="9.33203125" style="176" customWidth="1"/>
    <col min="513" max="513" width="1.3359375" style="176" customWidth="1"/>
    <col min="514" max="514" width="57.83203125" style="176" customWidth="1"/>
    <col min="515" max="516" width="9.5" style="176" bestFit="1" customWidth="1"/>
    <col min="517" max="517" width="12.33203125" style="176" bestFit="1" customWidth="1"/>
    <col min="518" max="518" width="12.66015625" style="176" bestFit="1" customWidth="1"/>
    <col min="519" max="519" width="13.66015625" style="176" customWidth="1"/>
    <col min="520" max="520" width="13.83203125" style="176" bestFit="1" customWidth="1"/>
    <col min="521" max="521" width="17.16015625" style="176" customWidth="1"/>
    <col min="522" max="768" width="9.33203125" style="176" customWidth="1"/>
    <col min="769" max="769" width="1.3359375" style="176" customWidth="1"/>
    <col min="770" max="770" width="57.83203125" style="176" customWidth="1"/>
    <col min="771" max="772" width="9.5" style="176" bestFit="1" customWidth="1"/>
    <col min="773" max="773" width="12.33203125" style="176" bestFit="1" customWidth="1"/>
    <col min="774" max="774" width="12.66015625" style="176" bestFit="1" customWidth="1"/>
    <col min="775" max="775" width="13.66015625" style="176" customWidth="1"/>
    <col min="776" max="776" width="13.83203125" style="176" bestFit="1" customWidth="1"/>
    <col min="777" max="777" width="17.16015625" style="176" customWidth="1"/>
    <col min="778" max="1024" width="9.33203125" style="176" customWidth="1"/>
    <col min="1025" max="1025" width="1.3359375" style="176" customWidth="1"/>
    <col min="1026" max="1026" width="57.83203125" style="176" customWidth="1"/>
    <col min="1027" max="1028" width="9.5" style="176" bestFit="1" customWidth="1"/>
    <col min="1029" max="1029" width="12.33203125" style="176" bestFit="1" customWidth="1"/>
    <col min="1030" max="1030" width="12.66015625" style="176" bestFit="1" customWidth="1"/>
    <col min="1031" max="1031" width="13.66015625" style="176" customWidth="1"/>
    <col min="1032" max="1032" width="13.83203125" style="176" bestFit="1" customWidth="1"/>
    <col min="1033" max="1033" width="17.16015625" style="176" customWidth="1"/>
    <col min="1034" max="1280" width="9.33203125" style="176" customWidth="1"/>
    <col min="1281" max="1281" width="1.3359375" style="176" customWidth="1"/>
    <col min="1282" max="1282" width="57.83203125" style="176" customWidth="1"/>
    <col min="1283" max="1284" width="9.5" style="176" bestFit="1" customWidth="1"/>
    <col min="1285" max="1285" width="12.33203125" style="176" bestFit="1" customWidth="1"/>
    <col min="1286" max="1286" width="12.66015625" style="176" bestFit="1" customWidth="1"/>
    <col min="1287" max="1287" width="13.66015625" style="176" customWidth="1"/>
    <col min="1288" max="1288" width="13.83203125" style="176" bestFit="1" customWidth="1"/>
    <col min="1289" max="1289" width="17.16015625" style="176" customWidth="1"/>
    <col min="1290" max="1536" width="9.33203125" style="176" customWidth="1"/>
    <col min="1537" max="1537" width="1.3359375" style="176" customWidth="1"/>
    <col min="1538" max="1538" width="57.83203125" style="176" customWidth="1"/>
    <col min="1539" max="1540" width="9.5" style="176" bestFit="1" customWidth="1"/>
    <col min="1541" max="1541" width="12.33203125" style="176" bestFit="1" customWidth="1"/>
    <col min="1542" max="1542" width="12.66015625" style="176" bestFit="1" customWidth="1"/>
    <col min="1543" max="1543" width="13.66015625" style="176" customWidth="1"/>
    <col min="1544" max="1544" width="13.83203125" style="176" bestFit="1" customWidth="1"/>
    <col min="1545" max="1545" width="17.16015625" style="176" customWidth="1"/>
    <col min="1546" max="1792" width="9.33203125" style="176" customWidth="1"/>
    <col min="1793" max="1793" width="1.3359375" style="176" customWidth="1"/>
    <col min="1794" max="1794" width="57.83203125" style="176" customWidth="1"/>
    <col min="1795" max="1796" width="9.5" style="176" bestFit="1" customWidth="1"/>
    <col min="1797" max="1797" width="12.33203125" style="176" bestFit="1" customWidth="1"/>
    <col min="1798" max="1798" width="12.66015625" style="176" bestFit="1" customWidth="1"/>
    <col min="1799" max="1799" width="13.66015625" style="176" customWidth="1"/>
    <col min="1800" max="1800" width="13.83203125" style="176" bestFit="1" customWidth="1"/>
    <col min="1801" max="1801" width="17.16015625" style="176" customWidth="1"/>
    <col min="1802" max="2048" width="9.33203125" style="176" customWidth="1"/>
    <col min="2049" max="2049" width="1.3359375" style="176" customWidth="1"/>
    <col min="2050" max="2050" width="57.83203125" style="176" customWidth="1"/>
    <col min="2051" max="2052" width="9.5" style="176" bestFit="1" customWidth="1"/>
    <col min="2053" max="2053" width="12.33203125" style="176" bestFit="1" customWidth="1"/>
    <col min="2054" max="2054" width="12.66015625" style="176" bestFit="1" customWidth="1"/>
    <col min="2055" max="2055" width="13.66015625" style="176" customWidth="1"/>
    <col min="2056" max="2056" width="13.83203125" style="176" bestFit="1" customWidth="1"/>
    <col min="2057" max="2057" width="17.16015625" style="176" customWidth="1"/>
    <col min="2058" max="2304" width="9.33203125" style="176" customWidth="1"/>
    <col min="2305" max="2305" width="1.3359375" style="176" customWidth="1"/>
    <col min="2306" max="2306" width="57.83203125" style="176" customWidth="1"/>
    <col min="2307" max="2308" width="9.5" style="176" bestFit="1" customWidth="1"/>
    <col min="2309" max="2309" width="12.33203125" style="176" bestFit="1" customWidth="1"/>
    <col min="2310" max="2310" width="12.66015625" style="176" bestFit="1" customWidth="1"/>
    <col min="2311" max="2311" width="13.66015625" style="176" customWidth="1"/>
    <col min="2312" max="2312" width="13.83203125" style="176" bestFit="1" customWidth="1"/>
    <col min="2313" max="2313" width="17.16015625" style="176" customWidth="1"/>
    <col min="2314" max="2560" width="9.33203125" style="176" customWidth="1"/>
    <col min="2561" max="2561" width="1.3359375" style="176" customWidth="1"/>
    <col min="2562" max="2562" width="57.83203125" style="176" customWidth="1"/>
    <col min="2563" max="2564" width="9.5" style="176" bestFit="1" customWidth="1"/>
    <col min="2565" max="2565" width="12.33203125" style="176" bestFit="1" customWidth="1"/>
    <col min="2566" max="2566" width="12.66015625" style="176" bestFit="1" customWidth="1"/>
    <col min="2567" max="2567" width="13.66015625" style="176" customWidth="1"/>
    <col min="2568" max="2568" width="13.83203125" style="176" bestFit="1" customWidth="1"/>
    <col min="2569" max="2569" width="17.16015625" style="176" customWidth="1"/>
    <col min="2570" max="2816" width="9.33203125" style="176" customWidth="1"/>
    <col min="2817" max="2817" width="1.3359375" style="176" customWidth="1"/>
    <col min="2818" max="2818" width="57.83203125" style="176" customWidth="1"/>
    <col min="2819" max="2820" width="9.5" style="176" bestFit="1" customWidth="1"/>
    <col min="2821" max="2821" width="12.33203125" style="176" bestFit="1" customWidth="1"/>
    <col min="2822" max="2822" width="12.66015625" style="176" bestFit="1" customWidth="1"/>
    <col min="2823" max="2823" width="13.66015625" style="176" customWidth="1"/>
    <col min="2824" max="2824" width="13.83203125" style="176" bestFit="1" customWidth="1"/>
    <col min="2825" max="2825" width="17.16015625" style="176" customWidth="1"/>
    <col min="2826" max="3072" width="9.33203125" style="176" customWidth="1"/>
    <col min="3073" max="3073" width="1.3359375" style="176" customWidth="1"/>
    <col min="3074" max="3074" width="57.83203125" style="176" customWidth="1"/>
    <col min="3075" max="3076" width="9.5" style="176" bestFit="1" customWidth="1"/>
    <col min="3077" max="3077" width="12.33203125" style="176" bestFit="1" customWidth="1"/>
    <col min="3078" max="3078" width="12.66015625" style="176" bestFit="1" customWidth="1"/>
    <col min="3079" max="3079" width="13.66015625" style="176" customWidth="1"/>
    <col min="3080" max="3080" width="13.83203125" style="176" bestFit="1" customWidth="1"/>
    <col min="3081" max="3081" width="17.16015625" style="176" customWidth="1"/>
    <col min="3082" max="3328" width="9.33203125" style="176" customWidth="1"/>
    <col min="3329" max="3329" width="1.3359375" style="176" customWidth="1"/>
    <col min="3330" max="3330" width="57.83203125" style="176" customWidth="1"/>
    <col min="3331" max="3332" width="9.5" style="176" bestFit="1" customWidth="1"/>
    <col min="3333" max="3333" width="12.33203125" style="176" bestFit="1" customWidth="1"/>
    <col min="3334" max="3334" width="12.66015625" style="176" bestFit="1" customWidth="1"/>
    <col min="3335" max="3335" width="13.66015625" style="176" customWidth="1"/>
    <col min="3336" max="3336" width="13.83203125" style="176" bestFit="1" customWidth="1"/>
    <col min="3337" max="3337" width="17.16015625" style="176" customWidth="1"/>
    <col min="3338" max="3584" width="9.33203125" style="176" customWidth="1"/>
    <col min="3585" max="3585" width="1.3359375" style="176" customWidth="1"/>
    <col min="3586" max="3586" width="57.83203125" style="176" customWidth="1"/>
    <col min="3587" max="3588" width="9.5" style="176" bestFit="1" customWidth="1"/>
    <col min="3589" max="3589" width="12.33203125" style="176" bestFit="1" customWidth="1"/>
    <col min="3590" max="3590" width="12.66015625" style="176" bestFit="1" customWidth="1"/>
    <col min="3591" max="3591" width="13.66015625" style="176" customWidth="1"/>
    <col min="3592" max="3592" width="13.83203125" style="176" bestFit="1" customWidth="1"/>
    <col min="3593" max="3593" width="17.16015625" style="176" customWidth="1"/>
    <col min="3594" max="3840" width="9.33203125" style="176" customWidth="1"/>
    <col min="3841" max="3841" width="1.3359375" style="176" customWidth="1"/>
    <col min="3842" max="3842" width="57.83203125" style="176" customWidth="1"/>
    <col min="3843" max="3844" width="9.5" style="176" bestFit="1" customWidth="1"/>
    <col min="3845" max="3845" width="12.33203125" style="176" bestFit="1" customWidth="1"/>
    <col min="3846" max="3846" width="12.66015625" style="176" bestFit="1" customWidth="1"/>
    <col min="3847" max="3847" width="13.66015625" style="176" customWidth="1"/>
    <col min="3848" max="3848" width="13.83203125" style="176" bestFit="1" customWidth="1"/>
    <col min="3849" max="3849" width="17.16015625" style="176" customWidth="1"/>
    <col min="3850" max="4096" width="9.33203125" style="176" customWidth="1"/>
    <col min="4097" max="4097" width="1.3359375" style="176" customWidth="1"/>
    <col min="4098" max="4098" width="57.83203125" style="176" customWidth="1"/>
    <col min="4099" max="4100" width="9.5" style="176" bestFit="1" customWidth="1"/>
    <col min="4101" max="4101" width="12.33203125" style="176" bestFit="1" customWidth="1"/>
    <col min="4102" max="4102" width="12.66015625" style="176" bestFit="1" customWidth="1"/>
    <col min="4103" max="4103" width="13.66015625" style="176" customWidth="1"/>
    <col min="4104" max="4104" width="13.83203125" style="176" bestFit="1" customWidth="1"/>
    <col min="4105" max="4105" width="17.16015625" style="176" customWidth="1"/>
    <col min="4106" max="4352" width="9.33203125" style="176" customWidth="1"/>
    <col min="4353" max="4353" width="1.3359375" style="176" customWidth="1"/>
    <col min="4354" max="4354" width="57.83203125" style="176" customWidth="1"/>
    <col min="4355" max="4356" width="9.5" style="176" bestFit="1" customWidth="1"/>
    <col min="4357" max="4357" width="12.33203125" style="176" bestFit="1" customWidth="1"/>
    <col min="4358" max="4358" width="12.66015625" style="176" bestFit="1" customWidth="1"/>
    <col min="4359" max="4359" width="13.66015625" style="176" customWidth="1"/>
    <col min="4360" max="4360" width="13.83203125" style="176" bestFit="1" customWidth="1"/>
    <col min="4361" max="4361" width="17.16015625" style="176" customWidth="1"/>
    <col min="4362" max="4608" width="9.33203125" style="176" customWidth="1"/>
    <col min="4609" max="4609" width="1.3359375" style="176" customWidth="1"/>
    <col min="4610" max="4610" width="57.83203125" style="176" customWidth="1"/>
    <col min="4611" max="4612" width="9.5" style="176" bestFit="1" customWidth="1"/>
    <col min="4613" max="4613" width="12.33203125" style="176" bestFit="1" customWidth="1"/>
    <col min="4614" max="4614" width="12.66015625" style="176" bestFit="1" customWidth="1"/>
    <col min="4615" max="4615" width="13.66015625" style="176" customWidth="1"/>
    <col min="4616" max="4616" width="13.83203125" style="176" bestFit="1" customWidth="1"/>
    <col min="4617" max="4617" width="17.16015625" style="176" customWidth="1"/>
    <col min="4618" max="4864" width="9.33203125" style="176" customWidth="1"/>
    <col min="4865" max="4865" width="1.3359375" style="176" customWidth="1"/>
    <col min="4866" max="4866" width="57.83203125" style="176" customWidth="1"/>
    <col min="4867" max="4868" width="9.5" style="176" bestFit="1" customWidth="1"/>
    <col min="4869" max="4869" width="12.33203125" style="176" bestFit="1" customWidth="1"/>
    <col min="4870" max="4870" width="12.66015625" style="176" bestFit="1" customWidth="1"/>
    <col min="4871" max="4871" width="13.66015625" style="176" customWidth="1"/>
    <col min="4872" max="4872" width="13.83203125" style="176" bestFit="1" customWidth="1"/>
    <col min="4873" max="4873" width="17.16015625" style="176" customWidth="1"/>
    <col min="4874" max="5120" width="9.33203125" style="176" customWidth="1"/>
    <col min="5121" max="5121" width="1.3359375" style="176" customWidth="1"/>
    <col min="5122" max="5122" width="57.83203125" style="176" customWidth="1"/>
    <col min="5123" max="5124" width="9.5" style="176" bestFit="1" customWidth="1"/>
    <col min="5125" max="5125" width="12.33203125" style="176" bestFit="1" customWidth="1"/>
    <col min="5126" max="5126" width="12.66015625" style="176" bestFit="1" customWidth="1"/>
    <col min="5127" max="5127" width="13.66015625" style="176" customWidth="1"/>
    <col min="5128" max="5128" width="13.83203125" style="176" bestFit="1" customWidth="1"/>
    <col min="5129" max="5129" width="17.16015625" style="176" customWidth="1"/>
    <col min="5130" max="5376" width="9.33203125" style="176" customWidth="1"/>
    <col min="5377" max="5377" width="1.3359375" style="176" customWidth="1"/>
    <col min="5378" max="5378" width="57.83203125" style="176" customWidth="1"/>
    <col min="5379" max="5380" width="9.5" style="176" bestFit="1" customWidth="1"/>
    <col min="5381" max="5381" width="12.33203125" style="176" bestFit="1" customWidth="1"/>
    <col min="5382" max="5382" width="12.66015625" style="176" bestFit="1" customWidth="1"/>
    <col min="5383" max="5383" width="13.66015625" style="176" customWidth="1"/>
    <col min="5384" max="5384" width="13.83203125" style="176" bestFit="1" customWidth="1"/>
    <col min="5385" max="5385" width="17.16015625" style="176" customWidth="1"/>
    <col min="5386" max="5632" width="9.33203125" style="176" customWidth="1"/>
    <col min="5633" max="5633" width="1.3359375" style="176" customWidth="1"/>
    <col min="5634" max="5634" width="57.83203125" style="176" customWidth="1"/>
    <col min="5635" max="5636" width="9.5" style="176" bestFit="1" customWidth="1"/>
    <col min="5637" max="5637" width="12.33203125" style="176" bestFit="1" customWidth="1"/>
    <col min="5638" max="5638" width="12.66015625" style="176" bestFit="1" customWidth="1"/>
    <col min="5639" max="5639" width="13.66015625" style="176" customWidth="1"/>
    <col min="5640" max="5640" width="13.83203125" style="176" bestFit="1" customWidth="1"/>
    <col min="5641" max="5641" width="17.16015625" style="176" customWidth="1"/>
    <col min="5642" max="5888" width="9.33203125" style="176" customWidth="1"/>
    <col min="5889" max="5889" width="1.3359375" style="176" customWidth="1"/>
    <col min="5890" max="5890" width="57.83203125" style="176" customWidth="1"/>
    <col min="5891" max="5892" width="9.5" style="176" bestFit="1" customWidth="1"/>
    <col min="5893" max="5893" width="12.33203125" style="176" bestFit="1" customWidth="1"/>
    <col min="5894" max="5894" width="12.66015625" style="176" bestFit="1" customWidth="1"/>
    <col min="5895" max="5895" width="13.66015625" style="176" customWidth="1"/>
    <col min="5896" max="5896" width="13.83203125" style="176" bestFit="1" customWidth="1"/>
    <col min="5897" max="5897" width="17.16015625" style="176" customWidth="1"/>
    <col min="5898" max="6144" width="9.33203125" style="176" customWidth="1"/>
    <col min="6145" max="6145" width="1.3359375" style="176" customWidth="1"/>
    <col min="6146" max="6146" width="57.83203125" style="176" customWidth="1"/>
    <col min="6147" max="6148" width="9.5" style="176" bestFit="1" customWidth="1"/>
    <col min="6149" max="6149" width="12.33203125" style="176" bestFit="1" customWidth="1"/>
    <col min="6150" max="6150" width="12.66015625" style="176" bestFit="1" customWidth="1"/>
    <col min="6151" max="6151" width="13.66015625" style="176" customWidth="1"/>
    <col min="6152" max="6152" width="13.83203125" style="176" bestFit="1" customWidth="1"/>
    <col min="6153" max="6153" width="17.16015625" style="176" customWidth="1"/>
    <col min="6154" max="6400" width="9.33203125" style="176" customWidth="1"/>
    <col min="6401" max="6401" width="1.3359375" style="176" customWidth="1"/>
    <col min="6402" max="6402" width="57.83203125" style="176" customWidth="1"/>
    <col min="6403" max="6404" width="9.5" style="176" bestFit="1" customWidth="1"/>
    <col min="6405" max="6405" width="12.33203125" style="176" bestFit="1" customWidth="1"/>
    <col min="6406" max="6406" width="12.66015625" style="176" bestFit="1" customWidth="1"/>
    <col min="6407" max="6407" width="13.66015625" style="176" customWidth="1"/>
    <col min="6408" max="6408" width="13.83203125" style="176" bestFit="1" customWidth="1"/>
    <col min="6409" max="6409" width="17.16015625" style="176" customWidth="1"/>
    <col min="6410" max="6656" width="9.33203125" style="176" customWidth="1"/>
    <col min="6657" max="6657" width="1.3359375" style="176" customWidth="1"/>
    <col min="6658" max="6658" width="57.83203125" style="176" customWidth="1"/>
    <col min="6659" max="6660" width="9.5" style="176" bestFit="1" customWidth="1"/>
    <col min="6661" max="6661" width="12.33203125" style="176" bestFit="1" customWidth="1"/>
    <col min="6662" max="6662" width="12.66015625" style="176" bestFit="1" customWidth="1"/>
    <col min="6663" max="6663" width="13.66015625" style="176" customWidth="1"/>
    <col min="6664" max="6664" width="13.83203125" style="176" bestFit="1" customWidth="1"/>
    <col min="6665" max="6665" width="17.16015625" style="176" customWidth="1"/>
    <col min="6666" max="6912" width="9.33203125" style="176" customWidth="1"/>
    <col min="6913" max="6913" width="1.3359375" style="176" customWidth="1"/>
    <col min="6914" max="6914" width="57.83203125" style="176" customWidth="1"/>
    <col min="6915" max="6916" width="9.5" style="176" bestFit="1" customWidth="1"/>
    <col min="6917" max="6917" width="12.33203125" style="176" bestFit="1" customWidth="1"/>
    <col min="6918" max="6918" width="12.66015625" style="176" bestFit="1" customWidth="1"/>
    <col min="6919" max="6919" width="13.66015625" style="176" customWidth="1"/>
    <col min="6920" max="6920" width="13.83203125" style="176" bestFit="1" customWidth="1"/>
    <col min="6921" max="6921" width="17.16015625" style="176" customWidth="1"/>
    <col min="6922" max="7168" width="9.33203125" style="176" customWidth="1"/>
    <col min="7169" max="7169" width="1.3359375" style="176" customWidth="1"/>
    <col min="7170" max="7170" width="57.83203125" style="176" customWidth="1"/>
    <col min="7171" max="7172" width="9.5" style="176" bestFit="1" customWidth="1"/>
    <col min="7173" max="7173" width="12.33203125" style="176" bestFit="1" customWidth="1"/>
    <col min="7174" max="7174" width="12.66015625" style="176" bestFit="1" customWidth="1"/>
    <col min="7175" max="7175" width="13.66015625" style="176" customWidth="1"/>
    <col min="7176" max="7176" width="13.83203125" style="176" bestFit="1" customWidth="1"/>
    <col min="7177" max="7177" width="17.16015625" style="176" customWidth="1"/>
    <col min="7178" max="7424" width="9.33203125" style="176" customWidth="1"/>
    <col min="7425" max="7425" width="1.3359375" style="176" customWidth="1"/>
    <col min="7426" max="7426" width="57.83203125" style="176" customWidth="1"/>
    <col min="7427" max="7428" width="9.5" style="176" bestFit="1" customWidth="1"/>
    <col min="7429" max="7429" width="12.33203125" style="176" bestFit="1" customWidth="1"/>
    <col min="7430" max="7430" width="12.66015625" style="176" bestFit="1" customWidth="1"/>
    <col min="7431" max="7431" width="13.66015625" style="176" customWidth="1"/>
    <col min="7432" max="7432" width="13.83203125" style="176" bestFit="1" customWidth="1"/>
    <col min="7433" max="7433" width="17.16015625" style="176" customWidth="1"/>
    <col min="7434" max="7680" width="9.33203125" style="176" customWidth="1"/>
    <col min="7681" max="7681" width="1.3359375" style="176" customWidth="1"/>
    <col min="7682" max="7682" width="57.83203125" style="176" customWidth="1"/>
    <col min="7683" max="7684" width="9.5" style="176" bestFit="1" customWidth="1"/>
    <col min="7685" max="7685" width="12.33203125" style="176" bestFit="1" customWidth="1"/>
    <col min="7686" max="7686" width="12.66015625" style="176" bestFit="1" customWidth="1"/>
    <col min="7687" max="7687" width="13.66015625" style="176" customWidth="1"/>
    <col min="7688" max="7688" width="13.83203125" style="176" bestFit="1" customWidth="1"/>
    <col min="7689" max="7689" width="17.16015625" style="176" customWidth="1"/>
    <col min="7690" max="7936" width="9.33203125" style="176" customWidth="1"/>
    <col min="7937" max="7937" width="1.3359375" style="176" customWidth="1"/>
    <col min="7938" max="7938" width="57.83203125" style="176" customWidth="1"/>
    <col min="7939" max="7940" width="9.5" style="176" bestFit="1" customWidth="1"/>
    <col min="7941" max="7941" width="12.33203125" style="176" bestFit="1" customWidth="1"/>
    <col min="7942" max="7942" width="12.66015625" style="176" bestFit="1" customWidth="1"/>
    <col min="7943" max="7943" width="13.66015625" style="176" customWidth="1"/>
    <col min="7944" max="7944" width="13.83203125" style="176" bestFit="1" customWidth="1"/>
    <col min="7945" max="7945" width="17.16015625" style="176" customWidth="1"/>
    <col min="7946" max="8192" width="9.33203125" style="176" customWidth="1"/>
    <col min="8193" max="8193" width="1.3359375" style="176" customWidth="1"/>
    <col min="8194" max="8194" width="57.83203125" style="176" customWidth="1"/>
    <col min="8195" max="8196" width="9.5" style="176" bestFit="1" customWidth="1"/>
    <col min="8197" max="8197" width="12.33203125" style="176" bestFit="1" customWidth="1"/>
    <col min="8198" max="8198" width="12.66015625" style="176" bestFit="1" customWidth="1"/>
    <col min="8199" max="8199" width="13.66015625" style="176" customWidth="1"/>
    <col min="8200" max="8200" width="13.83203125" style="176" bestFit="1" customWidth="1"/>
    <col min="8201" max="8201" width="17.16015625" style="176" customWidth="1"/>
    <col min="8202" max="8448" width="9.33203125" style="176" customWidth="1"/>
    <col min="8449" max="8449" width="1.3359375" style="176" customWidth="1"/>
    <col min="8450" max="8450" width="57.83203125" style="176" customWidth="1"/>
    <col min="8451" max="8452" width="9.5" style="176" bestFit="1" customWidth="1"/>
    <col min="8453" max="8453" width="12.33203125" style="176" bestFit="1" customWidth="1"/>
    <col min="8454" max="8454" width="12.66015625" style="176" bestFit="1" customWidth="1"/>
    <col min="8455" max="8455" width="13.66015625" style="176" customWidth="1"/>
    <col min="8456" max="8456" width="13.83203125" style="176" bestFit="1" customWidth="1"/>
    <col min="8457" max="8457" width="17.16015625" style="176" customWidth="1"/>
    <col min="8458" max="8704" width="9.33203125" style="176" customWidth="1"/>
    <col min="8705" max="8705" width="1.3359375" style="176" customWidth="1"/>
    <col min="8706" max="8706" width="57.83203125" style="176" customWidth="1"/>
    <col min="8707" max="8708" width="9.5" style="176" bestFit="1" customWidth="1"/>
    <col min="8709" max="8709" width="12.33203125" style="176" bestFit="1" customWidth="1"/>
    <col min="8710" max="8710" width="12.66015625" style="176" bestFit="1" customWidth="1"/>
    <col min="8711" max="8711" width="13.66015625" style="176" customWidth="1"/>
    <col min="8712" max="8712" width="13.83203125" style="176" bestFit="1" customWidth="1"/>
    <col min="8713" max="8713" width="17.16015625" style="176" customWidth="1"/>
    <col min="8714" max="8960" width="9.33203125" style="176" customWidth="1"/>
    <col min="8961" max="8961" width="1.3359375" style="176" customWidth="1"/>
    <col min="8962" max="8962" width="57.83203125" style="176" customWidth="1"/>
    <col min="8963" max="8964" width="9.5" style="176" bestFit="1" customWidth="1"/>
    <col min="8965" max="8965" width="12.33203125" style="176" bestFit="1" customWidth="1"/>
    <col min="8966" max="8966" width="12.66015625" style="176" bestFit="1" customWidth="1"/>
    <col min="8967" max="8967" width="13.66015625" style="176" customWidth="1"/>
    <col min="8968" max="8968" width="13.83203125" style="176" bestFit="1" customWidth="1"/>
    <col min="8969" max="8969" width="17.16015625" style="176" customWidth="1"/>
    <col min="8970" max="9216" width="9.33203125" style="176" customWidth="1"/>
    <col min="9217" max="9217" width="1.3359375" style="176" customWidth="1"/>
    <col min="9218" max="9218" width="57.83203125" style="176" customWidth="1"/>
    <col min="9219" max="9220" width="9.5" style="176" bestFit="1" customWidth="1"/>
    <col min="9221" max="9221" width="12.33203125" style="176" bestFit="1" customWidth="1"/>
    <col min="9222" max="9222" width="12.66015625" style="176" bestFit="1" customWidth="1"/>
    <col min="9223" max="9223" width="13.66015625" style="176" customWidth="1"/>
    <col min="9224" max="9224" width="13.83203125" style="176" bestFit="1" customWidth="1"/>
    <col min="9225" max="9225" width="17.16015625" style="176" customWidth="1"/>
    <col min="9226" max="9472" width="9.33203125" style="176" customWidth="1"/>
    <col min="9473" max="9473" width="1.3359375" style="176" customWidth="1"/>
    <col min="9474" max="9474" width="57.83203125" style="176" customWidth="1"/>
    <col min="9475" max="9476" width="9.5" style="176" bestFit="1" customWidth="1"/>
    <col min="9477" max="9477" width="12.33203125" style="176" bestFit="1" customWidth="1"/>
    <col min="9478" max="9478" width="12.66015625" style="176" bestFit="1" customWidth="1"/>
    <col min="9479" max="9479" width="13.66015625" style="176" customWidth="1"/>
    <col min="9480" max="9480" width="13.83203125" style="176" bestFit="1" customWidth="1"/>
    <col min="9481" max="9481" width="17.16015625" style="176" customWidth="1"/>
    <col min="9482" max="9728" width="9.33203125" style="176" customWidth="1"/>
    <col min="9729" max="9729" width="1.3359375" style="176" customWidth="1"/>
    <col min="9730" max="9730" width="57.83203125" style="176" customWidth="1"/>
    <col min="9731" max="9732" width="9.5" style="176" bestFit="1" customWidth="1"/>
    <col min="9733" max="9733" width="12.33203125" style="176" bestFit="1" customWidth="1"/>
    <col min="9734" max="9734" width="12.66015625" style="176" bestFit="1" customWidth="1"/>
    <col min="9735" max="9735" width="13.66015625" style="176" customWidth="1"/>
    <col min="9736" max="9736" width="13.83203125" style="176" bestFit="1" customWidth="1"/>
    <col min="9737" max="9737" width="17.16015625" style="176" customWidth="1"/>
    <col min="9738" max="9984" width="9.33203125" style="176" customWidth="1"/>
    <col min="9985" max="9985" width="1.3359375" style="176" customWidth="1"/>
    <col min="9986" max="9986" width="57.83203125" style="176" customWidth="1"/>
    <col min="9987" max="9988" width="9.5" style="176" bestFit="1" customWidth="1"/>
    <col min="9989" max="9989" width="12.33203125" style="176" bestFit="1" customWidth="1"/>
    <col min="9990" max="9990" width="12.66015625" style="176" bestFit="1" customWidth="1"/>
    <col min="9991" max="9991" width="13.66015625" style="176" customWidth="1"/>
    <col min="9992" max="9992" width="13.83203125" style="176" bestFit="1" customWidth="1"/>
    <col min="9993" max="9993" width="17.16015625" style="176" customWidth="1"/>
    <col min="9994" max="10240" width="9.33203125" style="176" customWidth="1"/>
    <col min="10241" max="10241" width="1.3359375" style="176" customWidth="1"/>
    <col min="10242" max="10242" width="57.83203125" style="176" customWidth="1"/>
    <col min="10243" max="10244" width="9.5" style="176" bestFit="1" customWidth="1"/>
    <col min="10245" max="10245" width="12.33203125" style="176" bestFit="1" customWidth="1"/>
    <col min="10246" max="10246" width="12.66015625" style="176" bestFit="1" customWidth="1"/>
    <col min="10247" max="10247" width="13.66015625" style="176" customWidth="1"/>
    <col min="10248" max="10248" width="13.83203125" style="176" bestFit="1" customWidth="1"/>
    <col min="10249" max="10249" width="17.16015625" style="176" customWidth="1"/>
    <col min="10250" max="10496" width="9.33203125" style="176" customWidth="1"/>
    <col min="10497" max="10497" width="1.3359375" style="176" customWidth="1"/>
    <col min="10498" max="10498" width="57.83203125" style="176" customWidth="1"/>
    <col min="10499" max="10500" width="9.5" style="176" bestFit="1" customWidth="1"/>
    <col min="10501" max="10501" width="12.33203125" style="176" bestFit="1" customWidth="1"/>
    <col min="10502" max="10502" width="12.66015625" style="176" bestFit="1" customWidth="1"/>
    <col min="10503" max="10503" width="13.66015625" style="176" customWidth="1"/>
    <col min="10504" max="10504" width="13.83203125" style="176" bestFit="1" customWidth="1"/>
    <col min="10505" max="10505" width="17.16015625" style="176" customWidth="1"/>
    <col min="10506" max="10752" width="9.33203125" style="176" customWidth="1"/>
    <col min="10753" max="10753" width="1.3359375" style="176" customWidth="1"/>
    <col min="10754" max="10754" width="57.83203125" style="176" customWidth="1"/>
    <col min="10755" max="10756" width="9.5" style="176" bestFit="1" customWidth="1"/>
    <col min="10757" max="10757" width="12.33203125" style="176" bestFit="1" customWidth="1"/>
    <col min="10758" max="10758" width="12.66015625" style="176" bestFit="1" customWidth="1"/>
    <col min="10759" max="10759" width="13.66015625" style="176" customWidth="1"/>
    <col min="10760" max="10760" width="13.83203125" style="176" bestFit="1" customWidth="1"/>
    <col min="10761" max="10761" width="17.16015625" style="176" customWidth="1"/>
    <col min="10762" max="11008" width="9.33203125" style="176" customWidth="1"/>
    <col min="11009" max="11009" width="1.3359375" style="176" customWidth="1"/>
    <col min="11010" max="11010" width="57.83203125" style="176" customWidth="1"/>
    <col min="11011" max="11012" width="9.5" style="176" bestFit="1" customWidth="1"/>
    <col min="11013" max="11013" width="12.33203125" style="176" bestFit="1" customWidth="1"/>
    <col min="11014" max="11014" width="12.66015625" style="176" bestFit="1" customWidth="1"/>
    <col min="11015" max="11015" width="13.66015625" style="176" customWidth="1"/>
    <col min="11016" max="11016" width="13.83203125" style="176" bestFit="1" customWidth="1"/>
    <col min="11017" max="11017" width="17.16015625" style="176" customWidth="1"/>
    <col min="11018" max="11264" width="9.33203125" style="176" customWidth="1"/>
    <col min="11265" max="11265" width="1.3359375" style="176" customWidth="1"/>
    <col min="11266" max="11266" width="57.83203125" style="176" customWidth="1"/>
    <col min="11267" max="11268" width="9.5" style="176" bestFit="1" customWidth="1"/>
    <col min="11269" max="11269" width="12.33203125" style="176" bestFit="1" customWidth="1"/>
    <col min="11270" max="11270" width="12.66015625" style="176" bestFit="1" customWidth="1"/>
    <col min="11271" max="11271" width="13.66015625" style="176" customWidth="1"/>
    <col min="11272" max="11272" width="13.83203125" style="176" bestFit="1" customWidth="1"/>
    <col min="11273" max="11273" width="17.16015625" style="176" customWidth="1"/>
    <col min="11274" max="11520" width="9.33203125" style="176" customWidth="1"/>
    <col min="11521" max="11521" width="1.3359375" style="176" customWidth="1"/>
    <col min="11522" max="11522" width="57.83203125" style="176" customWidth="1"/>
    <col min="11523" max="11524" width="9.5" style="176" bestFit="1" customWidth="1"/>
    <col min="11525" max="11525" width="12.33203125" style="176" bestFit="1" customWidth="1"/>
    <col min="11526" max="11526" width="12.66015625" style="176" bestFit="1" customWidth="1"/>
    <col min="11527" max="11527" width="13.66015625" style="176" customWidth="1"/>
    <col min="11528" max="11528" width="13.83203125" style="176" bestFit="1" customWidth="1"/>
    <col min="11529" max="11529" width="17.16015625" style="176" customWidth="1"/>
    <col min="11530" max="11776" width="9.33203125" style="176" customWidth="1"/>
    <col min="11777" max="11777" width="1.3359375" style="176" customWidth="1"/>
    <col min="11778" max="11778" width="57.83203125" style="176" customWidth="1"/>
    <col min="11779" max="11780" width="9.5" style="176" bestFit="1" customWidth="1"/>
    <col min="11781" max="11781" width="12.33203125" style="176" bestFit="1" customWidth="1"/>
    <col min="11782" max="11782" width="12.66015625" style="176" bestFit="1" customWidth="1"/>
    <col min="11783" max="11783" width="13.66015625" style="176" customWidth="1"/>
    <col min="11784" max="11784" width="13.83203125" style="176" bestFit="1" customWidth="1"/>
    <col min="11785" max="11785" width="17.16015625" style="176" customWidth="1"/>
    <col min="11786" max="12032" width="9.33203125" style="176" customWidth="1"/>
    <col min="12033" max="12033" width="1.3359375" style="176" customWidth="1"/>
    <col min="12034" max="12034" width="57.83203125" style="176" customWidth="1"/>
    <col min="12035" max="12036" width="9.5" style="176" bestFit="1" customWidth="1"/>
    <col min="12037" max="12037" width="12.33203125" style="176" bestFit="1" customWidth="1"/>
    <col min="12038" max="12038" width="12.66015625" style="176" bestFit="1" customWidth="1"/>
    <col min="12039" max="12039" width="13.66015625" style="176" customWidth="1"/>
    <col min="12040" max="12040" width="13.83203125" style="176" bestFit="1" customWidth="1"/>
    <col min="12041" max="12041" width="17.16015625" style="176" customWidth="1"/>
    <col min="12042" max="12288" width="9.33203125" style="176" customWidth="1"/>
    <col min="12289" max="12289" width="1.3359375" style="176" customWidth="1"/>
    <col min="12290" max="12290" width="57.83203125" style="176" customWidth="1"/>
    <col min="12291" max="12292" width="9.5" style="176" bestFit="1" customWidth="1"/>
    <col min="12293" max="12293" width="12.33203125" style="176" bestFit="1" customWidth="1"/>
    <col min="12294" max="12294" width="12.66015625" style="176" bestFit="1" customWidth="1"/>
    <col min="12295" max="12295" width="13.66015625" style="176" customWidth="1"/>
    <col min="12296" max="12296" width="13.83203125" style="176" bestFit="1" customWidth="1"/>
    <col min="12297" max="12297" width="17.16015625" style="176" customWidth="1"/>
    <col min="12298" max="12544" width="9.33203125" style="176" customWidth="1"/>
    <col min="12545" max="12545" width="1.3359375" style="176" customWidth="1"/>
    <col min="12546" max="12546" width="57.83203125" style="176" customWidth="1"/>
    <col min="12547" max="12548" width="9.5" style="176" bestFit="1" customWidth="1"/>
    <col min="12549" max="12549" width="12.33203125" style="176" bestFit="1" customWidth="1"/>
    <col min="12550" max="12550" width="12.66015625" style="176" bestFit="1" customWidth="1"/>
    <col min="12551" max="12551" width="13.66015625" style="176" customWidth="1"/>
    <col min="12552" max="12552" width="13.83203125" style="176" bestFit="1" customWidth="1"/>
    <col min="12553" max="12553" width="17.16015625" style="176" customWidth="1"/>
    <col min="12554" max="12800" width="9.33203125" style="176" customWidth="1"/>
    <col min="12801" max="12801" width="1.3359375" style="176" customWidth="1"/>
    <col min="12802" max="12802" width="57.83203125" style="176" customWidth="1"/>
    <col min="12803" max="12804" width="9.5" style="176" bestFit="1" customWidth="1"/>
    <col min="12805" max="12805" width="12.33203125" style="176" bestFit="1" customWidth="1"/>
    <col min="12806" max="12806" width="12.66015625" style="176" bestFit="1" customWidth="1"/>
    <col min="12807" max="12807" width="13.66015625" style="176" customWidth="1"/>
    <col min="12808" max="12808" width="13.83203125" style="176" bestFit="1" customWidth="1"/>
    <col min="12809" max="12809" width="17.16015625" style="176" customWidth="1"/>
    <col min="12810" max="13056" width="9.33203125" style="176" customWidth="1"/>
    <col min="13057" max="13057" width="1.3359375" style="176" customWidth="1"/>
    <col min="13058" max="13058" width="57.83203125" style="176" customWidth="1"/>
    <col min="13059" max="13060" width="9.5" style="176" bestFit="1" customWidth="1"/>
    <col min="13061" max="13061" width="12.33203125" style="176" bestFit="1" customWidth="1"/>
    <col min="13062" max="13062" width="12.66015625" style="176" bestFit="1" customWidth="1"/>
    <col min="13063" max="13063" width="13.66015625" style="176" customWidth="1"/>
    <col min="13064" max="13064" width="13.83203125" style="176" bestFit="1" customWidth="1"/>
    <col min="13065" max="13065" width="17.16015625" style="176" customWidth="1"/>
    <col min="13066" max="13312" width="9.33203125" style="176" customWidth="1"/>
    <col min="13313" max="13313" width="1.3359375" style="176" customWidth="1"/>
    <col min="13314" max="13314" width="57.83203125" style="176" customWidth="1"/>
    <col min="13315" max="13316" width="9.5" style="176" bestFit="1" customWidth="1"/>
    <col min="13317" max="13317" width="12.33203125" style="176" bestFit="1" customWidth="1"/>
    <col min="13318" max="13318" width="12.66015625" style="176" bestFit="1" customWidth="1"/>
    <col min="13319" max="13319" width="13.66015625" style="176" customWidth="1"/>
    <col min="13320" max="13320" width="13.83203125" style="176" bestFit="1" customWidth="1"/>
    <col min="13321" max="13321" width="17.16015625" style="176" customWidth="1"/>
    <col min="13322" max="13568" width="9.33203125" style="176" customWidth="1"/>
    <col min="13569" max="13569" width="1.3359375" style="176" customWidth="1"/>
    <col min="13570" max="13570" width="57.83203125" style="176" customWidth="1"/>
    <col min="13571" max="13572" width="9.5" style="176" bestFit="1" customWidth="1"/>
    <col min="13573" max="13573" width="12.33203125" style="176" bestFit="1" customWidth="1"/>
    <col min="13574" max="13574" width="12.66015625" style="176" bestFit="1" customWidth="1"/>
    <col min="13575" max="13575" width="13.66015625" style="176" customWidth="1"/>
    <col min="13576" max="13576" width="13.83203125" style="176" bestFit="1" customWidth="1"/>
    <col min="13577" max="13577" width="17.16015625" style="176" customWidth="1"/>
    <col min="13578" max="13824" width="9.33203125" style="176" customWidth="1"/>
    <col min="13825" max="13825" width="1.3359375" style="176" customWidth="1"/>
    <col min="13826" max="13826" width="57.83203125" style="176" customWidth="1"/>
    <col min="13827" max="13828" width="9.5" style="176" bestFit="1" customWidth="1"/>
    <col min="13829" max="13829" width="12.33203125" style="176" bestFit="1" customWidth="1"/>
    <col min="13830" max="13830" width="12.66015625" style="176" bestFit="1" customWidth="1"/>
    <col min="13831" max="13831" width="13.66015625" style="176" customWidth="1"/>
    <col min="13832" max="13832" width="13.83203125" style="176" bestFit="1" customWidth="1"/>
    <col min="13833" max="13833" width="17.16015625" style="176" customWidth="1"/>
    <col min="13834" max="14080" width="9.33203125" style="176" customWidth="1"/>
    <col min="14081" max="14081" width="1.3359375" style="176" customWidth="1"/>
    <col min="14082" max="14082" width="57.83203125" style="176" customWidth="1"/>
    <col min="14083" max="14084" width="9.5" style="176" bestFit="1" customWidth="1"/>
    <col min="14085" max="14085" width="12.33203125" style="176" bestFit="1" customWidth="1"/>
    <col min="14086" max="14086" width="12.66015625" style="176" bestFit="1" customWidth="1"/>
    <col min="14087" max="14087" width="13.66015625" style="176" customWidth="1"/>
    <col min="14088" max="14088" width="13.83203125" style="176" bestFit="1" customWidth="1"/>
    <col min="14089" max="14089" width="17.16015625" style="176" customWidth="1"/>
    <col min="14090" max="14336" width="9.33203125" style="176" customWidth="1"/>
    <col min="14337" max="14337" width="1.3359375" style="176" customWidth="1"/>
    <col min="14338" max="14338" width="57.83203125" style="176" customWidth="1"/>
    <col min="14339" max="14340" width="9.5" style="176" bestFit="1" customWidth="1"/>
    <col min="14341" max="14341" width="12.33203125" style="176" bestFit="1" customWidth="1"/>
    <col min="14342" max="14342" width="12.66015625" style="176" bestFit="1" customWidth="1"/>
    <col min="14343" max="14343" width="13.66015625" style="176" customWidth="1"/>
    <col min="14344" max="14344" width="13.83203125" style="176" bestFit="1" customWidth="1"/>
    <col min="14345" max="14345" width="17.16015625" style="176" customWidth="1"/>
    <col min="14346" max="14592" width="9.33203125" style="176" customWidth="1"/>
    <col min="14593" max="14593" width="1.3359375" style="176" customWidth="1"/>
    <col min="14594" max="14594" width="57.83203125" style="176" customWidth="1"/>
    <col min="14595" max="14596" width="9.5" style="176" bestFit="1" customWidth="1"/>
    <col min="14597" max="14597" width="12.33203125" style="176" bestFit="1" customWidth="1"/>
    <col min="14598" max="14598" width="12.66015625" style="176" bestFit="1" customWidth="1"/>
    <col min="14599" max="14599" width="13.66015625" style="176" customWidth="1"/>
    <col min="14600" max="14600" width="13.83203125" style="176" bestFit="1" customWidth="1"/>
    <col min="14601" max="14601" width="17.16015625" style="176" customWidth="1"/>
    <col min="14602" max="14848" width="9.33203125" style="176" customWidth="1"/>
    <col min="14849" max="14849" width="1.3359375" style="176" customWidth="1"/>
    <col min="14850" max="14850" width="57.83203125" style="176" customWidth="1"/>
    <col min="14851" max="14852" width="9.5" style="176" bestFit="1" customWidth="1"/>
    <col min="14853" max="14853" width="12.33203125" style="176" bestFit="1" customWidth="1"/>
    <col min="14854" max="14854" width="12.66015625" style="176" bestFit="1" customWidth="1"/>
    <col min="14855" max="14855" width="13.66015625" style="176" customWidth="1"/>
    <col min="14856" max="14856" width="13.83203125" style="176" bestFit="1" customWidth="1"/>
    <col min="14857" max="14857" width="17.16015625" style="176" customWidth="1"/>
    <col min="14858" max="15104" width="9.33203125" style="176" customWidth="1"/>
    <col min="15105" max="15105" width="1.3359375" style="176" customWidth="1"/>
    <col min="15106" max="15106" width="57.83203125" style="176" customWidth="1"/>
    <col min="15107" max="15108" width="9.5" style="176" bestFit="1" customWidth="1"/>
    <col min="15109" max="15109" width="12.33203125" style="176" bestFit="1" customWidth="1"/>
    <col min="15110" max="15110" width="12.66015625" style="176" bestFit="1" customWidth="1"/>
    <col min="15111" max="15111" width="13.66015625" style="176" customWidth="1"/>
    <col min="15112" max="15112" width="13.83203125" style="176" bestFit="1" customWidth="1"/>
    <col min="15113" max="15113" width="17.16015625" style="176" customWidth="1"/>
    <col min="15114" max="15360" width="9.33203125" style="176" customWidth="1"/>
    <col min="15361" max="15361" width="1.3359375" style="176" customWidth="1"/>
    <col min="15362" max="15362" width="57.83203125" style="176" customWidth="1"/>
    <col min="15363" max="15364" width="9.5" style="176" bestFit="1" customWidth="1"/>
    <col min="15365" max="15365" width="12.33203125" style="176" bestFit="1" customWidth="1"/>
    <col min="15366" max="15366" width="12.66015625" style="176" bestFit="1" customWidth="1"/>
    <col min="15367" max="15367" width="13.66015625" style="176" customWidth="1"/>
    <col min="15368" max="15368" width="13.83203125" style="176" bestFit="1" customWidth="1"/>
    <col min="15369" max="15369" width="17.16015625" style="176" customWidth="1"/>
    <col min="15370" max="15616" width="9.33203125" style="176" customWidth="1"/>
    <col min="15617" max="15617" width="1.3359375" style="176" customWidth="1"/>
    <col min="15618" max="15618" width="57.83203125" style="176" customWidth="1"/>
    <col min="15619" max="15620" width="9.5" style="176" bestFit="1" customWidth="1"/>
    <col min="15621" max="15621" width="12.33203125" style="176" bestFit="1" customWidth="1"/>
    <col min="15622" max="15622" width="12.66015625" style="176" bestFit="1" customWidth="1"/>
    <col min="15623" max="15623" width="13.66015625" style="176" customWidth="1"/>
    <col min="15624" max="15624" width="13.83203125" style="176" bestFit="1" customWidth="1"/>
    <col min="15625" max="15625" width="17.16015625" style="176" customWidth="1"/>
    <col min="15626" max="15872" width="9.33203125" style="176" customWidth="1"/>
    <col min="15873" max="15873" width="1.3359375" style="176" customWidth="1"/>
    <col min="15874" max="15874" width="57.83203125" style="176" customWidth="1"/>
    <col min="15875" max="15876" width="9.5" style="176" bestFit="1" customWidth="1"/>
    <col min="15877" max="15877" width="12.33203125" style="176" bestFit="1" customWidth="1"/>
    <col min="15878" max="15878" width="12.66015625" style="176" bestFit="1" customWidth="1"/>
    <col min="15879" max="15879" width="13.66015625" style="176" customWidth="1"/>
    <col min="15880" max="15880" width="13.83203125" style="176" bestFit="1" customWidth="1"/>
    <col min="15881" max="15881" width="17.16015625" style="176" customWidth="1"/>
    <col min="15882" max="16128" width="9.33203125" style="176" customWidth="1"/>
    <col min="16129" max="16129" width="1.3359375" style="176" customWidth="1"/>
    <col min="16130" max="16130" width="57.83203125" style="176" customWidth="1"/>
    <col min="16131" max="16132" width="9.5" style="176" bestFit="1" customWidth="1"/>
    <col min="16133" max="16133" width="12.33203125" style="176" bestFit="1" customWidth="1"/>
    <col min="16134" max="16134" width="12.66015625" style="176" bestFit="1" customWidth="1"/>
    <col min="16135" max="16135" width="13.66015625" style="176" customWidth="1"/>
    <col min="16136" max="16136" width="13.83203125" style="176" bestFit="1" customWidth="1"/>
    <col min="16137" max="16137" width="17.16015625" style="176" customWidth="1"/>
    <col min="16138" max="16384" width="9.33203125" style="176" customWidth="1"/>
  </cols>
  <sheetData>
    <row r="1" spans="1:9" ht="18">
      <c r="A1" s="171"/>
      <c r="B1" s="172" t="s">
        <v>1055</v>
      </c>
      <c r="C1" s="173"/>
      <c r="D1" s="174"/>
      <c r="E1" s="171"/>
      <c r="F1" s="171"/>
      <c r="G1" s="171"/>
      <c r="H1" s="171"/>
      <c r="I1" s="175"/>
    </row>
    <row r="2" spans="1:9" ht="18">
      <c r="A2" s="177"/>
      <c r="B2" s="178" t="s">
        <v>992</v>
      </c>
      <c r="C2" s="179"/>
      <c r="D2" s="180"/>
      <c r="E2" s="177"/>
      <c r="F2" s="177"/>
      <c r="G2" s="177"/>
      <c r="H2" s="177"/>
      <c r="I2" s="177"/>
    </row>
    <row r="3" spans="1:9" ht="13.5">
      <c r="A3" s="181"/>
      <c r="B3" s="182"/>
      <c r="C3" s="182"/>
      <c r="D3" s="183" t="s">
        <v>993</v>
      </c>
      <c r="E3" s="183" t="s">
        <v>994</v>
      </c>
      <c r="F3" s="183" t="s">
        <v>995</v>
      </c>
      <c r="G3" s="183" t="s">
        <v>996</v>
      </c>
      <c r="H3" s="183" t="s">
        <v>995</v>
      </c>
      <c r="I3" s="183" t="s">
        <v>997</v>
      </c>
    </row>
    <row r="4" spans="1:9" s="188" customFormat="1" ht="13.5">
      <c r="A4" s="184"/>
      <c r="B4" s="185"/>
      <c r="C4" s="186" t="s">
        <v>998</v>
      </c>
      <c r="D4" s="187" t="s">
        <v>999</v>
      </c>
      <c r="E4" s="187" t="s">
        <v>1000</v>
      </c>
      <c r="F4" s="187" t="s">
        <v>1001</v>
      </c>
      <c r="G4" s="187" t="s">
        <v>1000</v>
      </c>
      <c r="H4" s="187" t="s">
        <v>1002</v>
      </c>
      <c r="I4" s="187" t="s">
        <v>1003</v>
      </c>
    </row>
    <row r="5" spans="2:9" ht="15">
      <c r="B5" s="189" t="s">
        <v>1004</v>
      </c>
      <c r="C5" s="190"/>
      <c r="D5" s="191"/>
      <c r="E5" s="192"/>
      <c r="F5" s="193"/>
      <c r="G5" s="192"/>
      <c r="H5" s="193"/>
      <c r="I5" s="193"/>
    </row>
    <row r="6" spans="2:9" ht="13.5">
      <c r="B6" s="194" t="s">
        <v>1005</v>
      </c>
      <c r="C6" s="190" t="s">
        <v>1006</v>
      </c>
      <c r="D6" s="191">
        <v>1</v>
      </c>
      <c r="E6" s="192"/>
      <c r="F6" s="193">
        <f aca="true" t="shared" si="0" ref="F6:F11">D6*E6</f>
        <v>0</v>
      </c>
      <c r="G6" s="192"/>
      <c r="H6" s="193">
        <f aca="true" t="shared" si="1" ref="H6:H11">D6*G6</f>
        <v>0</v>
      </c>
      <c r="I6" s="193">
        <f aca="true" t="shared" si="2" ref="I6:I11">F6+H6</f>
        <v>0</v>
      </c>
    </row>
    <row r="7" spans="2:9" ht="13.5">
      <c r="B7" s="194" t="s">
        <v>1007</v>
      </c>
      <c r="C7" s="190" t="s">
        <v>1006</v>
      </c>
      <c r="D7" s="191">
        <v>1</v>
      </c>
      <c r="E7" s="192"/>
      <c r="F7" s="193">
        <f t="shared" si="0"/>
        <v>0</v>
      </c>
      <c r="G7" s="192"/>
      <c r="H7" s="193">
        <f t="shared" si="1"/>
        <v>0</v>
      </c>
      <c r="I7" s="193">
        <f t="shared" si="2"/>
        <v>0</v>
      </c>
    </row>
    <row r="8" spans="2:9" ht="13.5">
      <c r="B8" s="194" t="s">
        <v>1008</v>
      </c>
      <c r="C8" s="190" t="s">
        <v>1006</v>
      </c>
      <c r="D8" s="191">
        <v>1</v>
      </c>
      <c r="E8" s="192"/>
      <c r="F8" s="193">
        <f t="shared" si="0"/>
        <v>0</v>
      </c>
      <c r="G8" s="192"/>
      <c r="H8" s="193">
        <f t="shared" si="1"/>
        <v>0</v>
      </c>
      <c r="I8" s="193">
        <f t="shared" si="2"/>
        <v>0</v>
      </c>
    </row>
    <row r="9" spans="2:9" ht="13.5">
      <c r="B9" s="194" t="s">
        <v>1009</v>
      </c>
      <c r="C9" s="190" t="s">
        <v>1006</v>
      </c>
      <c r="D9" s="191">
        <v>1</v>
      </c>
      <c r="E9" s="192"/>
      <c r="F9" s="193">
        <f t="shared" si="0"/>
        <v>0</v>
      </c>
      <c r="G9" s="192"/>
      <c r="H9" s="193">
        <f t="shared" si="1"/>
        <v>0</v>
      </c>
      <c r="I9" s="193">
        <f t="shared" si="2"/>
        <v>0</v>
      </c>
    </row>
    <row r="10" spans="2:9" ht="13.5">
      <c r="B10" s="194" t="s">
        <v>1010</v>
      </c>
      <c r="C10" s="190" t="s">
        <v>1006</v>
      </c>
      <c r="D10" s="191">
        <v>1</v>
      </c>
      <c r="E10" s="192"/>
      <c r="F10" s="193">
        <f t="shared" si="0"/>
        <v>0</v>
      </c>
      <c r="G10" s="192"/>
      <c r="H10" s="193">
        <f t="shared" si="1"/>
        <v>0</v>
      </c>
      <c r="I10" s="193">
        <f t="shared" si="2"/>
        <v>0</v>
      </c>
    </row>
    <row r="11" spans="2:9" ht="13.5">
      <c r="B11" s="194" t="s">
        <v>1011</v>
      </c>
      <c r="C11" s="190" t="s">
        <v>1006</v>
      </c>
      <c r="D11" s="191">
        <v>1</v>
      </c>
      <c r="E11" s="192"/>
      <c r="F11" s="193">
        <f t="shared" si="0"/>
        <v>0</v>
      </c>
      <c r="G11" s="192"/>
      <c r="H11" s="193">
        <f t="shared" si="1"/>
        <v>0</v>
      </c>
      <c r="I11" s="193">
        <f t="shared" si="2"/>
        <v>0</v>
      </c>
    </row>
    <row r="12" spans="2:9" ht="13.5">
      <c r="B12" s="194"/>
      <c r="C12" s="190"/>
      <c r="D12" s="191"/>
      <c r="E12" s="192"/>
      <c r="F12" s="193"/>
      <c r="G12" s="192"/>
      <c r="H12" s="193"/>
      <c r="I12" s="193"/>
    </row>
    <row r="13" spans="2:9" ht="13.5">
      <c r="B13" s="195" t="s">
        <v>1012</v>
      </c>
      <c r="C13" s="190"/>
      <c r="D13" s="191"/>
      <c r="E13" s="192"/>
      <c r="F13" s="193"/>
      <c r="G13" s="192"/>
      <c r="H13" s="193"/>
      <c r="I13" s="193"/>
    </row>
    <row r="14" spans="2:9" ht="13.5">
      <c r="B14" s="190" t="s">
        <v>1013</v>
      </c>
      <c r="C14" s="190" t="s">
        <v>1014</v>
      </c>
      <c r="D14" s="191">
        <v>1</v>
      </c>
      <c r="E14" s="192"/>
      <c r="F14" s="193">
        <f>D14*E14</f>
        <v>0</v>
      </c>
      <c r="G14" s="192"/>
      <c r="H14" s="193">
        <f>D14*G14</f>
        <v>0</v>
      </c>
      <c r="I14" s="193">
        <f>F14+H14</f>
        <v>0</v>
      </c>
    </row>
    <row r="15" spans="2:9" ht="13.5">
      <c r="B15" s="190" t="s">
        <v>1015</v>
      </c>
      <c r="C15" s="190" t="s">
        <v>1014</v>
      </c>
      <c r="D15" s="191">
        <v>1</v>
      </c>
      <c r="E15" s="192"/>
      <c r="F15" s="193">
        <f>D15*E15</f>
        <v>0</v>
      </c>
      <c r="G15" s="192"/>
      <c r="H15" s="193">
        <f>D15*G15</f>
        <v>0</v>
      </c>
      <c r="I15" s="193">
        <f>F15+H15</f>
        <v>0</v>
      </c>
    </row>
    <row r="16" spans="2:9" ht="13.5">
      <c r="B16" s="194"/>
      <c r="C16" s="190"/>
      <c r="D16" s="191"/>
      <c r="E16" s="192"/>
      <c r="F16" s="193"/>
      <c r="G16" s="192"/>
      <c r="H16" s="193"/>
      <c r="I16" s="193"/>
    </row>
    <row r="17" spans="2:9" ht="13.5">
      <c r="B17" s="195" t="s">
        <v>1016</v>
      </c>
      <c r="C17" s="190"/>
      <c r="D17" s="191"/>
      <c r="E17" s="192"/>
      <c r="F17" s="193"/>
      <c r="G17" s="192"/>
      <c r="H17" s="193"/>
      <c r="I17" s="193"/>
    </row>
    <row r="18" spans="2:9" ht="13.5">
      <c r="B18" s="190" t="s">
        <v>1017</v>
      </c>
      <c r="C18" s="190" t="s">
        <v>63</v>
      </c>
      <c r="D18" s="191">
        <v>4</v>
      </c>
      <c r="E18" s="192"/>
      <c r="F18" s="193">
        <f aca="true" t="shared" si="3" ref="F18:F25">D18*E18</f>
        <v>0</v>
      </c>
      <c r="G18" s="192"/>
      <c r="H18" s="193">
        <f aca="true" t="shared" si="4" ref="H18:H25">D18*G18</f>
        <v>0</v>
      </c>
      <c r="I18" s="193">
        <f aca="true" t="shared" si="5" ref="I18:I25">F18+H18</f>
        <v>0</v>
      </c>
    </row>
    <row r="19" spans="2:9" ht="13.5">
      <c r="B19" s="190" t="s">
        <v>1018</v>
      </c>
      <c r="C19" s="190" t="s">
        <v>63</v>
      </c>
      <c r="D19" s="191">
        <v>1</v>
      </c>
      <c r="E19" s="192"/>
      <c r="F19" s="193">
        <f t="shared" si="3"/>
        <v>0</v>
      </c>
      <c r="G19" s="192"/>
      <c r="H19" s="193">
        <f t="shared" si="4"/>
        <v>0</v>
      </c>
      <c r="I19" s="193">
        <f t="shared" si="5"/>
        <v>0</v>
      </c>
    </row>
    <row r="20" spans="2:9" ht="13.5">
      <c r="B20" s="190" t="s">
        <v>1019</v>
      </c>
      <c r="C20" s="190" t="s">
        <v>63</v>
      </c>
      <c r="D20" s="191">
        <v>1</v>
      </c>
      <c r="E20" s="192"/>
      <c r="F20" s="193">
        <f t="shared" si="3"/>
        <v>0</v>
      </c>
      <c r="G20" s="192"/>
      <c r="H20" s="193">
        <f t="shared" si="4"/>
        <v>0</v>
      </c>
      <c r="I20" s="193">
        <f t="shared" si="5"/>
        <v>0</v>
      </c>
    </row>
    <row r="21" spans="2:9" ht="13.5">
      <c r="B21" s="176" t="s">
        <v>1020</v>
      </c>
      <c r="C21" s="190" t="s">
        <v>1014</v>
      </c>
      <c r="D21" s="191">
        <v>2</v>
      </c>
      <c r="E21" s="192"/>
      <c r="F21" s="193">
        <f t="shared" si="3"/>
        <v>0</v>
      </c>
      <c r="G21" s="192"/>
      <c r="H21" s="193">
        <f t="shared" si="4"/>
        <v>0</v>
      </c>
      <c r="I21" s="193">
        <f t="shared" si="5"/>
        <v>0</v>
      </c>
    </row>
    <row r="22" spans="2:9" ht="13.5">
      <c r="B22" s="176" t="s">
        <v>1021</v>
      </c>
      <c r="C22" s="190" t="s">
        <v>1014</v>
      </c>
      <c r="D22" s="191">
        <v>3</v>
      </c>
      <c r="E22" s="192"/>
      <c r="F22" s="193">
        <f t="shared" si="3"/>
        <v>0</v>
      </c>
      <c r="G22" s="192"/>
      <c r="H22" s="193">
        <f t="shared" si="4"/>
        <v>0</v>
      </c>
      <c r="I22" s="193">
        <f t="shared" si="5"/>
        <v>0</v>
      </c>
    </row>
    <row r="23" spans="2:9" ht="13.5">
      <c r="B23" s="176" t="s">
        <v>1022</v>
      </c>
      <c r="C23" s="190" t="s">
        <v>1014</v>
      </c>
      <c r="D23" s="191">
        <v>39</v>
      </c>
      <c r="E23" s="192"/>
      <c r="F23" s="193">
        <f t="shared" si="3"/>
        <v>0</v>
      </c>
      <c r="G23" s="192"/>
      <c r="H23" s="193">
        <f t="shared" si="4"/>
        <v>0</v>
      </c>
      <c r="I23" s="193">
        <f t="shared" si="5"/>
        <v>0</v>
      </c>
    </row>
    <row r="24" spans="2:9" ht="13.5">
      <c r="B24" s="176" t="s">
        <v>1023</v>
      </c>
      <c r="C24" s="190" t="s">
        <v>233</v>
      </c>
      <c r="D24" s="191">
        <v>10</v>
      </c>
      <c r="E24" s="192"/>
      <c r="F24" s="193">
        <f t="shared" si="3"/>
        <v>0</v>
      </c>
      <c r="G24" s="192"/>
      <c r="H24" s="193">
        <f t="shared" si="4"/>
        <v>0</v>
      </c>
      <c r="I24" s="193">
        <f t="shared" si="5"/>
        <v>0</v>
      </c>
    </row>
    <row r="25" spans="2:9" ht="13.5">
      <c r="B25" s="176" t="s">
        <v>1024</v>
      </c>
      <c r="C25" s="190" t="s">
        <v>233</v>
      </c>
      <c r="D25" s="191">
        <v>25</v>
      </c>
      <c r="E25" s="192"/>
      <c r="F25" s="193">
        <f t="shared" si="3"/>
        <v>0</v>
      </c>
      <c r="G25" s="192"/>
      <c r="H25" s="193">
        <f t="shared" si="4"/>
        <v>0</v>
      </c>
      <c r="I25" s="193">
        <f t="shared" si="5"/>
        <v>0</v>
      </c>
    </row>
    <row r="26" spans="3:9" ht="13.5">
      <c r="C26" s="190"/>
      <c r="D26" s="191"/>
      <c r="E26" s="192"/>
      <c r="F26" s="193"/>
      <c r="G26" s="192"/>
      <c r="H26" s="193"/>
      <c r="I26" s="193"/>
    </row>
    <row r="27" spans="2:9" ht="13.5">
      <c r="B27" s="195" t="s">
        <v>1025</v>
      </c>
      <c r="C27" s="190"/>
      <c r="D27" s="191"/>
      <c r="E27" s="192"/>
      <c r="F27" s="193"/>
      <c r="G27" s="192"/>
      <c r="H27" s="193"/>
      <c r="I27" s="193"/>
    </row>
    <row r="28" spans="2:9" ht="13.5">
      <c r="B28" s="176" t="s">
        <v>1026</v>
      </c>
      <c r="C28" s="190" t="s">
        <v>1014</v>
      </c>
      <c r="D28" s="191">
        <v>50</v>
      </c>
      <c r="E28" s="192"/>
      <c r="F28" s="193">
        <f aca="true" t="shared" si="6" ref="F28:F43">D28*E28</f>
        <v>0</v>
      </c>
      <c r="G28" s="192"/>
      <c r="H28" s="193">
        <f aca="true" t="shared" si="7" ref="H28:H43">D28*G28</f>
        <v>0</v>
      </c>
      <c r="I28" s="193">
        <f aca="true" t="shared" si="8" ref="I28:I43">F28+H28</f>
        <v>0</v>
      </c>
    </row>
    <row r="29" spans="2:9" ht="13.5">
      <c r="B29" s="177" t="s">
        <v>1027</v>
      </c>
      <c r="C29" s="190" t="s">
        <v>1014</v>
      </c>
      <c r="D29" s="191">
        <v>4</v>
      </c>
      <c r="E29" s="192"/>
      <c r="F29" s="193">
        <f t="shared" si="6"/>
        <v>0</v>
      </c>
      <c r="G29" s="192"/>
      <c r="H29" s="193">
        <f t="shared" si="7"/>
        <v>0</v>
      </c>
      <c r="I29" s="193">
        <f t="shared" si="8"/>
        <v>0</v>
      </c>
    </row>
    <row r="30" spans="2:9" ht="13.5">
      <c r="B30" s="177" t="s">
        <v>1028</v>
      </c>
      <c r="C30" s="190" t="s">
        <v>1014</v>
      </c>
      <c r="D30" s="191">
        <v>2</v>
      </c>
      <c r="E30" s="192"/>
      <c r="F30" s="193">
        <f t="shared" si="6"/>
        <v>0</v>
      </c>
      <c r="G30" s="192"/>
      <c r="H30" s="193">
        <f t="shared" si="7"/>
        <v>0</v>
      </c>
      <c r="I30" s="193">
        <f t="shared" si="8"/>
        <v>0</v>
      </c>
    </row>
    <row r="31" spans="2:9" ht="13.5">
      <c r="B31" s="177" t="s">
        <v>1029</v>
      </c>
      <c r="C31" s="190" t="s">
        <v>1014</v>
      </c>
      <c r="D31" s="191">
        <v>11</v>
      </c>
      <c r="E31" s="192"/>
      <c r="F31" s="193">
        <f t="shared" si="6"/>
        <v>0</v>
      </c>
      <c r="G31" s="192"/>
      <c r="H31" s="193">
        <f t="shared" si="7"/>
        <v>0</v>
      </c>
      <c r="I31" s="193">
        <f t="shared" si="8"/>
        <v>0</v>
      </c>
    </row>
    <row r="32" spans="2:9" ht="13.5">
      <c r="B32" s="190" t="s">
        <v>1030</v>
      </c>
      <c r="C32" s="190" t="s">
        <v>1014</v>
      </c>
      <c r="D32" s="191">
        <v>5</v>
      </c>
      <c r="E32" s="192"/>
      <c r="F32" s="193">
        <f t="shared" si="6"/>
        <v>0</v>
      </c>
      <c r="G32" s="192"/>
      <c r="H32" s="193">
        <f t="shared" si="7"/>
        <v>0</v>
      </c>
      <c r="I32" s="193">
        <f t="shared" si="8"/>
        <v>0</v>
      </c>
    </row>
    <row r="33" spans="2:9" ht="13.5">
      <c r="B33" s="190" t="s">
        <v>1031</v>
      </c>
      <c r="C33" s="190" t="s">
        <v>1006</v>
      </c>
      <c r="D33" s="191">
        <v>1</v>
      </c>
      <c r="E33" s="192"/>
      <c r="F33" s="193">
        <f t="shared" si="6"/>
        <v>0</v>
      </c>
      <c r="G33" s="192"/>
      <c r="H33" s="193">
        <f t="shared" si="7"/>
        <v>0</v>
      </c>
      <c r="I33" s="193">
        <f t="shared" si="8"/>
        <v>0</v>
      </c>
    </row>
    <row r="34" spans="2:9" ht="13.5">
      <c r="B34" s="190" t="s">
        <v>1032</v>
      </c>
      <c r="C34" s="190" t="s">
        <v>1014</v>
      </c>
      <c r="D34" s="191">
        <v>1</v>
      </c>
      <c r="E34" s="192"/>
      <c r="F34" s="193">
        <f t="shared" si="6"/>
        <v>0</v>
      </c>
      <c r="G34" s="192"/>
      <c r="H34" s="193">
        <f t="shared" si="7"/>
        <v>0</v>
      </c>
      <c r="I34" s="193">
        <f t="shared" si="8"/>
        <v>0</v>
      </c>
    </row>
    <row r="35" spans="2:9" ht="13.5">
      <c r="B35" s="190" t="s">
        <v>1033</v>
      </c>
      <c r="C35" s="190" t="s">
        <v>1014</v>
      </c>
      <c r="D35" s="191">
        <v>6</v>
      </c>
      <c r="E35" s="192"/>
      <c r="F35" s="193">
        <f t="shared" si="6"/>
        <v>0</v>
      </c>
      <c r="G35" s="192"/>
      <c r="H35" s="193">
        <f t="shared" si="7"/>
        <v>0</v>
      </c>
      <c r="I35" s="193">
        <f t="shared" si="8"/>
        <v>0</v>
      </c>
    </row>
    <row r="36" spans="2:9" ht="13.5">
      <c r="B36" s="190" t="s">
        <v>1034</v>
      </c>
      <c r="C36" s="190" t="s">
        <v>1014</v>
      </c>
      <c r="D36" s="191">
        <v>6</v>
      </c>
      <c r="E36" s="192"/>
      <c r="F36" s="193">
        <f t="shared" si="6"/>
        <v>0</v>
      </c>
      <c r="G36" s="192"/>
      <c r="H36" s="193">
        <f t="shared" si="7"/>
        <v>0</v>
      </c>
      <c r="I36" s="193">
        <f t="shared" si="8"/>
        <v>0</v>
      </c>
    </row>
    <row r="37" spans="2:9" ht="13.5">
      <c r="B37" s="190" t="s">
        <v>1035</v>
      </c>
      <c r="C37" s="190" t="s">
        <v>1014</v>
      </c>
      <c r="D37" s="191">
        <v>2</v>
      </c>
      <c r="E37" s="192"/>
      <c r="F37" s="193">
        <f t="shared" si="6"/>
        <v>0</v>
      </c>
      <c r="G37" s="192"/>
      <c r="H37" s="193">
        <f t="shared" si="7"/>
        <v>0</v>
      </c>
      <c r="I37" s="193">
        <f t="shared" si="8"/>
        <v>0</v>
      </c>
    </row>
    <row r="38" spans="2:9" ht="13.5">
      <c r="B38" s="190" t="s">
        <v>1036</v>
      </c>
      <c r="C38" s="190" t="s">
        <v>1014</v>
      </c>
      <c r="D38" s="191">
        <v>12</v>
      </c>
      <c r="E38" s="192"/>
      <c r="F38" s="193">
        <f t="shared" si="6"/>
        <v>0</v>
      </c>
      <c r="G38" s="192"/>
      <c r="H38" s="193">
        <f t="shared" si="7"/>
        <v>0</v>
      </c>
      <c r="I38" s="193">
        <f t="shared" si="8"/>
        <v>0</v>
      </c>
    </row>
    <row r="39" spans="2:9" ht="13.5">
      <c r="B39" s="190" t="s">
        <v>1037</v>
      </c>
      <c r="C39" s="190" t="s">
        <v>1014</v>
      </c>
      <c r="D39" s="191">
        <v>11</v>
      </c>
      <c r="E39" s="192"/>
      <c r="F39" s="193">
        <f t="shared" si="6"/>
        <v>0</v>
      </c>
      <c r="G39" s="192"/>
      <c r="H39" s="193">
        <f t="shared" si="7"/>
        <v>0</v>
      </c>
      <c r="I39" s="193">
        <f t="shared" si="8"/>
        <v>0</v>
      </c>
    </row>
    <row r="40" spans="2:9" ht="13.5">
      <c r="B40" s="190" t="s">
        <v>1038</v>
      </c>
      <c r="C40" s="190" t="s">
        <v>1014</v>
      </c>
      <c r="D40" s="191">
        <v>30</v>
      </c>
      <c r="E40" s="192"/>
      <c r="F40" s="193">
        <f t="shared" si="6"/>
        <v>0</v>
      </c>
      <c r="G40" s="192"/>
      <c r="H40" s="193">
        <f t="shared" si="7"/>
        <v>0</v>
      </c>
      <c r="I40" s="193">
        <f t="shared" si="8"/>
        <v>0</v>
      </c>
    </row>
    <row r="41" spans="2:9" ht="13.5">
      <c r="B41" s="190" t="s">
        <v>1039</v>
      </c>
      <c r="C41" s="190" t="s">
        <v>1014</v>
      </c>
      <c r="D41" s="191">
        <v>9</v>
      </c>
      <c r="E41" s="192"/>
      <c r="F41" s="193">
        <f t="shared" si="6"/>
        <v>0</v>
      </c>
      <c r="G41" s="192"/>
      <c r="H41" s="193">
        <f t="shared" si="7"/>
        <v>0</v>
      </c>
      <c r="I41" s="193">
        <f t="shared" si="8"/>
        <v>0</v>
      </c>
    </row>
    <row r="42" spans="2:9" ht="13.5">
      <c r="B42" s="190" t="s">
        <v>1040</v>
      </c>
      <c r="C42" s="190" t="s">
        <v>233</v>
      </c>
      <c r="D42" s="191">
        <v>120</v>
      </c>
      <c r="E42" s="192"/>
      <c r="F42" s="193">
        <f t="shared" si="6"/>
        <v>0</v>
      </c>
      <c r="G42" s="192"/>
      <c r="H42" s="193">
        <f t="shared" si="7"/>
        <v>0</v>
      </c>
      <c r="I42" s="193">
        <f t="shared" si="8"/>
        <v>0</v>
      </c>
    </row>
    <row r="43" spans="2:9" ht="13.5">
      <c r="B43" s="190" t="s">
        <v>1041</v>
      </c>
      <c r="C43" s="190" t="s">
        <v>233</v>
      </c>
      <c r="D43" s="191">
        <v>110</v>
      </c>
      <c r="E43" s="192"/>
      <c r="F43" s="193">
        <f t="shared" si="6"/>
        <v>0</v>
      </c>
      <c r="G43" s="192"/>
      <c r="H43" s="193">
        <f t="shared" si="7"/>
        <v>0</v>
      </c>
      <c r="I43" s="193">
        <f t="shared" si="8"/>
        <v>0</v>
      </c>
    </row>
    <row r="44" spans="1:9" ht="13.5">
      <c r="A44" s="196"/>
      <c r="B44" s="196"/>
      <c r="C44" s="196"/>
      <c r="D44" s="197"/>
      <c r="E44" s="197"/>
      <c r="F44" s="197" t="s">
        <v>1042</v>
      </c>
      <c r="G44" s="197"/>
      <c r="H44" s="198" t="s">
        <v>1043</v>
      </c>
      <c r="I44" s="198" t="s">
        <v>1044</v>
      </c>
    </row>
    <row r="45" spans="1:9" ht="13.5">
      <c r="A45" s="196"/>
      <c r="B45" s="199" t="s">
        <v>1045</v>
      </c>
      <c r="C45" s="199"/>
      <c r="D45" s="197"/>
      <c r="E45" s="200"/>
      <c r="F45" s="201">
        <f>SUM(F5:F44)</f>
        <v>0</v>
      </c>
      <c r="G45" s="196"/>
      <c r="H45" s="201">
        <f>SUM(H5:H44)</f>
        <v>0</v>
      </c>
      <c r="I45" s="201">
        <f>SUM(I5:I44)</f>
        <v>0</v>
      </c>
    </row>
    <row r="46" spans="1:9" ht="12.75" thickBot="1">
      <c r="A46" s="202"/>
      <c r="B46" s="203" t="s">
        <v>1046</v>
      </c>
      <c r="C46" s="203"/>
      <c r="D46" s="204">
        <v>1.24</v>
      </c>
      <c r="E46" s="202"/>
      <c r="F46" s="205">
        <f>F45/100*D46</f>
        <v>0</v>
      </c>
      <c r="G46" s="202"/>
      <c r="H46" s="202"/>
      <c r="I46" s="202"/>
    </row>
    <row r="47" ht="12.75" thickBot="1"/>
    <row r="48" spans="1:9" ht="12.75" thickBot="1">
      <c r="A48" s="206"/>
      <c r="B48" s="207" t="s">
        <v>1047</v>
      </c>
      <c r="C48" s="207"/>
      <c r="D48" s="208"/>
      <c r="E48" s="209"/>
      <c r="F48" s="210">
        <f>F45+F46</f>
        <v>0</v>
      </c>
      <c r="G48" s="211"/>
      <c r="H48" s="212">
        <f>H45</f>
        <v>0</v>
      </c>
      <c r="I48" s="213">
        <f>F48+H48</f>
        <v>0</v>
      </c>
    </row>
    <row r="49" ht="12.75" thickBot="1"/>
    <row r="50" spans="1:9" ht="12.75" thickBot="1">
      <c r="A50" s="206"/>
      <c r="B50" s="214" t="s">
        <v>6</v>
      </c>
      <c r="C50" s="206">
        <v>15</v>
      </c>
      <c r="D50" s="215" t="s">
        <v>524</v>
      </c>
      <c r="E50" s="216">
        <f>(I48/100)*C50</f>
        <v>0</v>
      </c>
      <c r="F50" s="206"/>
      <c r="G50" s="217" t="s">
        <v>1048</v>
      </c>
      <c r="H50" s="206"/>
      <c r="I50" s="218">
        <f>I48+E50</f>
        <v>0</v>
      </c>
    </row>
    <row r="52" ht="13.5">
      <c r="B52" s="241" t="s">
        <v>1049</v>
      </c>
    </row>
    <row r="55" ht="13.5">
      <c r="D55" s="219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 topLeftCell="A1">
      <selection activeCell="A4" sqref="A4"/>
    </sheetView>
  </sheetViews>
  <sheetFormatPr defaultColWidth="9.33203125" defaultRowHeight="13.5"/>
  <cols>
    <col min="1" max="1" width="5" style="120" customWidth="1"/>
    <col min="2" max="2" width="57.33203125" style="120" customWidth="1"/>
    <col min="3" max="3" width="5.5" style="120" customWidth="1"/>
    <col min="4" max="4" width="7.83203125" style="120" customWidth="1"/>
    <col min="5" max="5" width="11" style="120" customWidth="1"/>
    <col min="6" max="6" width="10.33203125" style="120" customWidth="1"/>
    <col min="7" max="256" width="9.33203125" style="120" customWidth="1"/>
    <col min="257" max="257" width="5" style="120" customWidth="1"/>
    <col min="258" max="258" width="57.33203125" style="120" customWidth="1"/>
    <col min="259" max="259" width="5.5" style="120" customWidth="1"/>
    <col min="260" max="260" width="7.83203125" style="120" customWidth="1"/>
    <col min="261" max="261" width="11" style="120" customWidth="1"/>
    <col min="262" max="262" width="10.33203125" style="120" customWidth="1"/>
    <col min="263" max="512" width="9.33203125" style="120" customWidth="1"/>
    <col min="513" max="513" width="5" style="120" customWidth="1"/>
    <col min="514" max="514" width="57.33203125" style="120" customWidth="1"/>
    <col min="515" max="515" width="5.5" style="120" customWidth="1"/>
    <col min="516" max="516" width="7.83203125" style="120" customWidth="1"/>
    <col min="517" max="517" width="11" style="120" customWidth="1"/>
    <col min="518" max="518" width="10.33203125" style="120" customWidth="1"/>
    <col min="519" max="768" width="9.33203125" style="120" customWidth="1"/>
    <col min="769" max="769" width="5" style="120" customWidth="1"/>
    <col min="770" max="770" width="57.33203125" style="120" customWidth="1"/>
    <col min="771" max="771" width="5.5" style="120" customWidth="1"/>
    <col min="772" max="772" width="7.83203125" style="120" customWidth="1"/>
    <col min="773" max="773" width="11" style="120" customWidth="1"/>
    <col min="774" max="774" width="10.33203125" style="120" customWidth="1"/>
    <col min="775" max="1024" width="9.33203125" style="120" customWidth="1"/>
    <col min="1025" max="1025" width="5" style="120" customWidth="1"/>
    <col min="1026" max="1026" width="57.33203125" style="120" customWidth="1"/>
    <col min="1027" max="1027" width="5.5" style="120" customWidth="1"/>
    <col min="1028" max="1028" width="7.83203125" style="120" customWidth="1"/>
    <col min="1029" max="1029" width="11" style="120" customWidth="1"/>
    <col min="1030" max="1030" width="10.33203125" style="120" customWidth="1"/>
    <col min="1031" max="1280" width="9.33203125" style="120" customWidth="1"/>
    <col min="1281" max="1281" width="5" style="120" customWidth="1"/>
    <col min="1282" max="1282" width="57.33203125" style="120" customWidth="1"/>
    <col min="1283" max="1283" width="5.5" style="120" customWidth="1"/>
    <col min="1284" max="1284" width="7.83203125" style="120" customWidth="1"/>
    <col min="1285" max="1285" width="11" style="120" customWidth="1"/>
    <col min="1286" max="1286" width="10.33203125" style="120" customWidth="1"/>
    <col min="1287" max="1536" width="9.33203125" style="120" customWidth="1"/>
    <col min="1537" max="1537" width="5" style="120" customWidth="1"/>
    <col min="1538" max="1538" width="57.33203125" style="120" customWidth="1"/>
    <col min="1539" max="1539" width="5.5" style="120" customWidth="1"/>
    <col min="1540" max="1540" width="7.83203125" style="120" customWidth="1"/>
    <col min="1541" max="1541" width="11" style="120" customWidth="1"/>
    <col min="1542" max="1542" width="10.33203125" style="120" customWidth="1"/>
    <col min="1543" max="1792" width="9.33203125" style="120" customWidth="1"/>
    <col min="1793" max="1793" width="5" style="120" customWidth="1"/>
    <col min="1794" max="1794" width="57.33203125" style="120" customWidth="1"/>
    <col min="1795" max="1795" width="5.5" style="120" customWidth="1"/>
    <col min="1796" max="1796" width="7.83203125" style="120" customWidth="1"/>
    <col min="1797" max="1797" width="11" style="120" customWidth="1"/>
    <col min="1798" max="1798" width="10.33203125" style="120" customWidth="1"/>
    <col min="1799" max="2048" width="9.33203125" style="120" customWidth="1"/>
    <col min="2049" max="2049" width="5" style="120" customWidth="1"/>
    <col min="2050" max="2050" width="57.33203125" style="120" customWidth="1"/>
    <col min="2051" max="2051" width="5.5" style="120" customWidth="1"/>
    <col min="2052" max="2052" width="7.83203125" style="120" customWidth="1"/>
    <col min="2053" max="2053" width="11" style="120" customWidth="1"/>
    <col min="2054" max="2054" width="10.33203125" style="120" customWidth="1"/>
    <col min="2055" max="2304" width="9.33203125" style="120" customWidth="1"/>
    <col min="2305" max="2305" width="5" style="120" customWidth="1"/>
    <col min="2306" max="2306" width="57.33203125" style="120" customWidth="1"/>
    <col min="2307" max="2307" width="5.5" style="120" customWidth="1"/>
    <col min="2308" max="2308" width="7.83203125" style="120" customWidth="1"/>
    <col min="2309" max="2309" width="11" style="120" customWidth="1"/>
    <col min="2310" max="2310" width="10.33203125" style="120" customWidth="1"/>
    <col min="2311" max="2560" width="9.33203125" style="120" customWidth="1"/>
    <col min="2561" max="2561" width="5" style="120" customWidth="1"/>
    <col min="2562" max="2562" width="57.33203125" style="120" customWidth="1"/>
    <col min="2563" max="2563" width="5.5" style="120" customWidth="1"/>
    <col min="2564" max="2564" width="7.83203125" style="120" customWidth="1"/>
    <col min="2565" max="2565" width="11" style="120" customWidth="1"/>
    <col min="2566" max="2566" width="10.33203125" style="120" customWidth="1"/>
    <col min="2567" max="2816" width="9.33203125" style="120" customWidth="1"/>
    <col min="2817" max="2817" width="5" style="120" customWidth="1"/>
    <col min="2818" max="2818" width="57.33203125" style="120" customWidth="1"/>
    <col min="2819" max="2819" width="5.5" style="120" customWidth="1"/>
    <col min="2820" max="2820" width="7.83203125" style="120" customWidth="1"/>
    <col min="2821" max="2821" width="11" style="120" customWidth="1"/>
    <col min="2822" max="2822" width="10.33203125" style="120" customWidth="1"/>
    <col min="2823" max="3072" width="9.33203125" style="120" customWidth="1"/>
    <col min="3073" max="3073" width="5" style="120" customWidth="1"/>
    <col min="3074" max="3074" width="57.33203125" style="120" customWidth="1"/>
    <col min="3075" max="3075" width="5.5" style="120" customWidth="1"/>
    <col min="3076" max="3076" width="7.83203125" style="120" customWidth="1"/>
    <col min="3077" max="3077" width="11" style="120" customWidth="1"/>
    <col min="3078" max="3078" width="10.33203125" style="120" customWidth="1"/>
    <col min="3079" max="3328" width="9.33203125" style="120" customWidth="1"/>
    <col min="3329" max="3329" width="5" style="120" customWidth="1"/>
    <col min="3330" max="3330" width="57.33203125" style="120" customWidth="1"/>
    <col min="3331" max="3331" width="5.5" style="120" customWidth="1"/>
    <col min="3332" max="3332" width="7.83203125" style="120" customWidth="1"/>
    <col min="3333" max="3333" width="11" style="120" customWidth="1"/>
    <col min="3334" max="3334" width="10.33203125" style="120" customWidth="1"/>
    <col min="3335" max="3584" width="9.33203125" style="120" customWidth="1"/>
    <col min="3585" max="3585" width="5" style="120" customWidth="1"/>
    <col min="3586" max="3586" width="57.33203125" style="120" customWidth="1"/>
    <col min="3587" max="3587" width="5.5" style="120" customWidth="1"/>
    <col min="3588" max="3588" width="7.83203125" style="120" customWidth="1"/>
    <col min="3589" max="3589" width="11" style="120" customWidth="1"/>
    <col min="3590" max="3590" width="10.33203125" style="120" customWidth="1"/>
    <col min="3591" max="3840" width="9.33203125" style="120" customWidth="1"/>
    <col min="3841" max="3841" width="5" style="120" customWidth="1"/>
    <col min="3842" max="3842" width="57.33203125" style="120" customWidth="1"/>
    <col min="3843" max="3843" width="5.5" style="120" customWidth="1"/>
    <col min="3844" max="3844" width="7.83203125" style="120" customWidth="1"/>
    <col min="3845" max="3845" width="11" style="120" customWidth="1"/>
    <col min="3846" max="3846" width="10.33203125" style="120" customWidth="1"/>
    <col min="3847" max="4096" width="9.33203125" style="120" customWidth="1"/>
    <col min="4097" max="4097" width="5" style="120" customWidth="1"/>
    <col min="4098" max="4098" width="57.33203125" style="120" customWidth="1"/>
    <col min="4099" max="4099" width="5.5" style="120" customWidth="1"/>
    <col min="4100" max="4100" width="7.83203125" style="120" customWidth="1"/>
    <col min="4101" max="4101" width="11" style="120" customWidth="1"/>
    <col min="4102" max="4102" width="10.33203125" style="120" customWidth="1"/>
    <col min="4103" max="4352" width="9.33203125" style="120" customWidth="1"/>
    <col min="4353" max="4353" width="5" style="120" customWidth="1"/>
    <col min="4354" max="4354" width="57.33203125" style="120" customWidth="1"/>
    <col min="4355" max="4355" width="5.5" style="120" customWidth="1"/>
    <col min="4356" max="4356" width="7.83203125" style="120" customWidth="1"/>
    <col min="4357" max="4357" width="11" style="120" customWidth="1"/>
    <col min="4358" max="4358" width="10.33203125" style="120" customWidth="1"/>
    <col min="4359" max="4608" width="9.33203125" style="120" customWidth="1"/>
    <col min="4609" max="4609" width="5" style="120" customWidth="1"/>
    <col min="4610" max="4610" width="57.33203125" style="120" customWidth="1"/>
    <col min="4611" max="4611" width="5.5" style="120" customWidth="1"/>
    <col min="4612" max="4612" width="7.83203125" style="120" customWidth="1"/>
    <col min="4613" max="4613" width="11" style="120" customWidth="1"/>
    <col min="4614" max="4614" width="10.33203125" style="120" customWidth="1"/>
    <col min="4615" max="4864" width="9.33203125" style="120" customWidth="1"/>
    <col min="4865" max="4865" width="5" style="120" customWidth="1"/>
    <col min="4866" max="4866" width="57.33203125" style="120" customWidth="1"/>
    <col min="4867" max="4867" width="5.5" style="120" customWidth="1"/>
    <col min="4868" max="4868" width="7.83203125" style="120" customWidth="1"/>
    <col min="4869" max="4869" width="11" style="120" customWidth="1"/>
    <col min="4870" max="4870" width="10.33203125" style="120" customWidth="1"/>
    <col min="4871" max="5120" width="9.33203125" style="120" customWidth="1"/>
    <col min="5121" max="5121" width="5" style="120" customWidth="1"/>
    <col min="5122" max="5122" width="57.33203125" style="120" customWidth="1"/>
    <col min="5123" max="5123" width="5.5" style="120" customWidth="1"/>
    <col min="5124" max="5124" width="7.83203125" style="120" customWidth="1"/>
    <col min="5125" max="5125" width="11" style="120" customWidth="1"/>
    <col min="5126" max="5126" width="10.33203125" style="120" customWidth="1"/>
    <col min="5127" max="5376" width="9.33203125" style="120" customWidth="1"/>
    <col min="5377" max="5377" width="5" style="120" customWidth="1"/>
    <col min="5378" max="5378" width="57.33203125" style="120" customWidth="1"/>
    <col min="5379" max="5379" width="5.5" style="120" customWidth="1"/>
    <col min="5380" max="5380" width="7.83203125" style="120" customWidth="1"/>
    <col min="5381" max="5381" width="11" style="120" customWidth="1"/>
    <col min="5382" max="5382" width="10.33203125" style="120" customWidth="1"/>
    <col min="5383" max="5632" width="9.33203125" style="120" customWidth="1"/>
    <col min="5633" max="5633" width="5" style="120" customWidth="1"/>
    <col min="5634" max="5634" width="57.33203125" style="120" customWidth="1"/>
    <col min="5635" max="5635" width="5.5" style="120" customWidth="1"/>
    <col min="5636" max="5636" width="7.83203125" style="120" customWidth="1"/>
    <col min="5637" max="5637" width="11" style="120" customWidth="1"/>
    <col min="5638" max="5638" width="10.33203125" style="120" customWidth="1"/>
    <col min="5639" max="5888" width="9.33203125" style="120" customWidth="1"/>
    <col min="5889" max="5889" width="5" style="120" customWidth="1"/>
    <col min="5890" max="5890" width="57.33203125" style="120" customWidth="1"/>
    <col min="5891" max="5891" width="5.5" style="120" customWidth="1"/>
    <col min="5892" max="5892" width="7.83203125" style="120" customWidth="1"/>
    <col min="5893" max="5893" width="11" style="120" customWidth="1"/>
    <col min="5894" max="5894" width="10.33203125" style="120" customWidth="1"/>
    <col min="5895" max="6144" width="9.33203125" style="120" customWidth="1"/>
    <col min="6145" max="6145" width="5" style="120" customWidth="1"/>
    <col min="6146" max="6146" width="57.33203125" style="120" customWidth="1"/>
    <col min="6147" max="6147" width="5.5" style="120" customWidth="1"/>
    <col min="6148" max="6148" width="7.83203125" style="120" customWidth="1"/>
    <col min="6149" max="6149" width="11" style="120" customWidth="1"/>
    <col min="6150" max="6150" width="10.33203125" style="120" customWidth="1"/>
    <col min="6151" max="6400" width="9.33203125" style="120" customWidth="1"/>
    <col min="6401" max="6401" width="5" style="120" customWidth="1"/>
    <col min="6402" max="6402" width="57.33203125" style="120" customWidth="1"/>
    <col min="6403" max="6403" width="5.5" style="120" customWidth="1"/>
    <col min="6404" max="6404" width="7.83203125" style="120" customWidth="1"/>
    <col min="6405" max="6405" width="11" style="120" customWidth="1"/>
    <col min="6406" max="6406" width="10.33203125" style="120" customWidth="1"/>
    <col min="6407" max="6656" width="9.33203125" style="120" customWidth="1"/>
    <col min="6657" max="6657" width="5" style="120" customWidth="1"/>
    <col min="6658" max="6658" width="57.33203125" style="120" customWidth="1"/>
    <col min="6659" max="6659" width="5.5" style="120" customWidth="1"/>
    <col min="6660" max="6660" width="7.83203125" style="120" customWidth="1"/>
    <col min="6661" max="6661" width="11" style="120" customWidth="1"/>
    <col min="6662" max="6662" width="10.33203125" style="120" customWidth="1"/>
    <col min="6663" max="6912" width="9.33203125" style="120" customWidth="1"/>
    <col min="6913" max="6913" width="5" style="120" customWidth="1"/>
    <col min="6914" max="6914" width="57.33203125" style="120" customWidth="1"/>
    <col min="6915" max="6915" width="5.5" style="120" customWidth="1"/>
    <col min="6916" max="6916" width="7.83203125" style="120" customWidth="1"/>
    <col min="6917" max="6917" width="11" style="120" customWidth="1"/>
    <col min="6918" max="6918" width="10.33203125" style="120" customWidth="1"/>
    <col min="6919" max="7168" width="9.33203125" style="120" customWidth="1"/>
    <col min="7169" max="7169" width="5" style="120" customWidth="1"/>
    <col min="7170" max="7170" width="57.33203125" style="120" customWidth="1"/>
    <col min="7171" max="7171" width="5.5" style="120" customWidth="1"/>
    <col min="7172" max="7172" width="7.83203125" style="120" customWidth="1"/>
    <col min="7173" max="7173" width="11" style="120" customWidth="1"/>
    <col min="7174" max="7174" width="10.33203125" style="120" customWidth="1"/>
    <col min="7175" max="7424" width="9.33203125" style="120" customWidth="1"/>
    <col min="7425" max="7425" width="5" style="120" customWidth="1"/>
    <col min="7426" max="7426" width="57.33203125" style="120" customWidth="1"/>
    <col min="7427" max="7427" width="5.5" style="120" customWidth="1"/>
    <col min="7428" max="7428" width="7.83203125" style="120" customWidth="1"/>
    <col min="7429" max="7429" width="11" style="120" customWidth="1"/>
    <col min="7430" max="7430" width="10.33203125" style="120" customWidth="1"/>
    <col min="7431" max="7680" width="9.33203125" style="120" customWidth="1"/>
    <col min="7681" max="7681" width="5" style="120" customWidth="1"/>
    <col min="7682" max="7682" width="57.33203125" style="120" customWidth="1"/>
    <col min="7683" max="7683" width="5.5" style="120" customWidth="1"/>
    <col min="7684" max="7684" width="7.83203125" style="120" customWidth="1"/>
    <col min="7685" max="7685" width="11" style="120" customWidth="1"/>
    <col min="7686" max="7686" width="10.33203125" style="120" customWidth="1"/>
    <col min="7687" max="7936" width="9.33203125" style="120" customWidth="1"/>
    <col min="7937" max="7937" width="5" style="120" customWidth="1"/>
    <col min="7938" max="7938" width="57.33203125" style="120" customWidth="1"/>
    <col min="7939" max="7939" width="5.5" style="120" customWidth="1"/>
    <col min="7940" max="7940" width="7.83203125" style="120" customWidth="1"/>
    <col min="7941" max="7941" width="11" style="120" customWidth="1"/>
    <col min="7942" max="7942" width="10.33203125" style="120" customWidth="1"/>
    <col min="7943" max="8192" width="9.33203125" style="120" customWidth="1"/>
    <col min="8193" max="8193" width="5" style="120" customWidth="1"/>
    <col min="8194" max="8194" width="57.33203125" style="120" customWidth="1"/>
    <col min="8195" max="8195" width="5.5" style="120" customWidth="1"/>
    <col min="8196" max="8196" width="7.83203125" style="120" customWidth="1"/>
    <col min="8197" max="8197" width="11" style="120" customWidth="1"/>
    <col min="8198" max="8198" width="10.33203125" style="120" customWidth="1"/>
    <col min="8199" max="8448" width="9.33203125" style="120" customWidth="1"/>
    <col min="8449" max="8449" width="5" style="120" customWidth="1"/>
    <col min="8450" max="8450" width="57.33203125" style="120" customWidth="1"/>
    <col min="8451" max="8451" width="5.5" style="120" customWidth="1"/>
    <col min="8452" max="8452" width="7.83203125" style="120" customWidth="1"/>
    <col min="8453" max="8453" width="11" style="120" customWidth="1"/>
    <col min="8454" max="8454" width="10.33203125" style="120" customWidth="1"/>
    <col min="8455" max="8704" width="9.33203125" style="120" customWidth="1"/>
    <col min="8705" max="8705" width="5" style="120" customWidth="1"/>
    <col min="8706" max="8706" width="57.33203125" style="120" customWidth="1"/>
    <col min="8707" max="8707" width="5.5" style="120" customWidth="1"/>
    <col min="8708" max="8708" width="7.83203125" style="120" customWidth="1"/>
    <col min="8709" max="8709" width="11" style="120" customWidth="1"/>
    <col min="8710" max="8710" width="10.33203125" style="120" customWidth="1"/>
    <col min="8711" max="8960" width="9.33203125" style="120" customWidth="1"/>
    <col min="8961" max="8961" width="5" style="120" customWidth="1"/>
    <col min="8962" max="8962" width="57.33203125" style="120" customWidth="1"/>
    <col min="8963" max="8963" width="5.5" style="120" customWidth="1"/>
    <col min="8964" max="8964" width="7.83203125" style="120" customWidth="1"/>
    <col min="8965" max="8965" width="11" style="120" customWidth="1"/>
    <col min="8966" max="8966" width="10.33203125" style="120" customWidth="1"/>
    <col min="8967" max="9216" width="9.33203125" style="120" customWidth="1"/>
    <col min="9217" max="9217" width="5" style="120" customWidth="1"/>
    <col min="9218" max="9218" width="57.33203125" style="120" customWidth="1"/>
    <col min="9219" max="9219" width="5.5" style="120" customWidth="1"/>
    <col min="9220" max="9220" width="7.83203125" style="120" customWidth="1"/>
    <col min="9221" max="9221" width="11" style="120" customWidth="1"/>
    <col min="9222" max="9222" width="10.33203125" style="120" customWidth="1"/>
    <col min="9223" max="9472" width="9.33203125" style="120" customWidth="1"/>
    <col min="9473" max="9473" width="5" style="120" customWidth="1"/>
    <col min="9474" max="9474" width="57.33203125" style="120" customWidth="1"/>
    <col min="9475" max="9475" width="5.5" style="120" customWidth="1"/>
    <col min="9476" max="9476" width="7.83203125" style="120" customWidth="1"/>
    <col min="9477" max="9477" width="11" style="120" customWidth="1"/>
    <col min="9478" max="9478" width="10.33203125" style="120" customWidth="1"/>
    <col min="9479" max="9728" width="9.33203125" style="120" customWidth="1"/>
    <col min="9729" max="9729" width="5" style="120" customWidth="1"/>
    <col min="9730" max="9730" width="57.33203125" style="120" customWidth="1"/>
    <col min="9731" max="9731" width="5.5" style="120" customWidth="1"/>
    <col min="9732" max="9732" width="7.83203125" style="120" customWidth="1"/>
    <col min="9733" max="9733" width="11" style="120" customWidth="1"/>
    <col min="9734" max="9734" width="10.33203125" style="120" customWidth="1"/>
    <col min="9735" max="9984" width="9.33203125" style="120" customWidth="1"/>
    <col min="9985" max="9985" width="5" style="120" customWidth="1"/>
    <col min="9986" max="9986" width="57.33203125" style="120" customWidth="1"/>
    <col min="9987" max="9987" width="5.5" style="120" customWidth="1"/>
    <col min="9988" max="9988" width="7.83203125" style="120" customWidth="1"/>
    <col min="9989" max="9989" width="11" style="120" customWidth="1"/>
    <col min="9990" max="9990" width="10.33203125" style="120" customWidth="1"/>
    <col min="9991" max="10240" width="9.33203125" style="120" customWidth="1"/>
    <col min="10241" max="10241" width="5" style="120" customWidth="1"/>
    <col min="10242" max="10242" width="57.33203125" style="120" customWidth="1"/>
    <col min="10243" max="10243" width="5.5" style="120" customWidth="1"/>
    <col min="10244" max="10244" width="7.83203125" style="120" customWidth="1"/>
    <col min="10245" max="10245" width="11" style="120" customWidth="1"/>
    <col min="10246" max="10246" width="10.33203125" style="120" customWidth="1"/>
    <col min="10247" max="10496" width="9.33203125" style="120" customWidth="1"/>
    <col min="10497" max="10497" width="5" style="120" customWidth="1"/>
    <col min="10498" max="10498" width="57.33203125" style="120" customWidth="1"/>
    <col min="10499" max="10499" width="5.5" style="120" customWidth="1"/>
    <col min="10500" max="10500" width="7.83203125" style="120" customWidth="1"/>
    <col min="10501" max="10501" width="11" style="120" customWidth="1"/>
    <col min="10502" max="10502" width="10.33203125" style="120" customWidth="1"/>
    <col min="10503" max="10752" width="9.33203125" style="120" customWidth="1"/>
    <col min="10753" max="10753" width="5" style="120" customWidth="1"/>
    <col min="10754" max="10754" width="57.33203125" style="120" customWidth="1"/>
    <col min="10755" max="10755" width="5.5" style="120" customWidth="1"/>
    <col min="10756" max="10756" width="7.83203125" style="120" customWidth="1"/>
    <col min="10757" max="10757" width="11" style="120" customWidth="1"/>
    <col min="10758" max="10758" width="10.33203125" style="120" customWidth="1"/>
    <col min="10759" max="11008" width="9.33203125" style="120" customWidth="1"/>
    <col min="11009" max="11009" width="5" style="120" customWidth="1"/>
    <col min="11010" max="11010" width="57.33203125" style="120" customWidth="1"/>
    <col min="11011" max="11011" width="5.5" style="120" customWidth="1"/>
    <col min="11012" max="11012" width="7.83203125" style="120" customWidth="1"/>
    <col min="11013" max="11013" width="11" style="120" customWidth="1"/>
    <col min="11014" max="11014" width="10.33203125" style="120" customWidth="1"/>
    <col min="11015" max="11264" width="9.33203125" style="120" customWidth="1"/>
    <col min="11265" max="11265" width="5" style="120" customWidth="1"/>
    <col min="11266" max="11266" width="57.33203125" style="120" customWidth="1"/>
    <col min="11267" max="11267" width="5.5" style="120" customWidth="1"/>
    <col min="11268" max="11268" width="7.83203125" style="120" customWidth="1"/>
    <col min="11269" max="11269" width="11" style="120" customWidth="1"/>
    <col min="11270" max="11270" width="10.33203125" style="120" customWidth="1"/>
    <col min="11271" max="11520" width="9.33203125" style="120" customWidth="1"/>
    <col min="11521" max="11521" width="5" style="120" customWidth="1"/>
    <col min="11522" max="11522" width="57.33203125" style="120" customWidth="1"/>
    <col min="11523" max="11523" width="5.5" style="120" customWidth="1"/>
    <col min="11524" max="11524" width="7.83203125" style="120" customWidth="1"/>
    <col min="11525" max="11525" width="11" style="120" customWidth="1"/>
    <col min="11526" max="11526" width="10.33203125" style="120" customWidth="1"/>
    <col min="11527" max="11776" width="9.33203125" style="120" customWidth="1"/>
    <col min="11777" max="11777" width="5" style="120" customWidth="1"/>
    <col min="11778" max="11778" width="57.33203125" style="120" customWidth="1"/>
    <col min="11779" max="11779" width="5.5" style="120" customWidth="1"/>
    <col min="11780" max="11780" width="7.83203125" style="120" customWidth="1"/>
    <col min="11781" max="11781" width="11" style="120" customWidth="1"/>
    <col min="11782" max="11782" width="10.33203125" style="120" customWidth="1"/>
    <col min="11783" max="12032" width="9.33203125" style="120" customWidth="1"/>
    <col min="12033" max="12033" width="5" style="120" customWidth="1"/>
    <col min="12034" max="12034" width="57.33203125" style="120" customWidth="1"/>
    <col min="12035" max="12035" width="5.5" style="120" customWidth="1"/>
    <col min="12036" max="12036" width="7.83203125" style="120" customWidth="1"/>
    <col min="12037" max="12037" width="11" style="120" customWidth="1"/>
    <col min="12038" max="12038" width="10.33203125" style="120" customWidth="1"/>
    <col min="12039" max="12288" width="9.33203125" style="120" customWidth="1"/>
    <col min="12289" max="12289" width="5" style="120" customWidth="1"/>
    <col min="12290" max="12290" width="57.33203125" style="120" customWidth="1"/>
    <col min="12291" max="12291" width="5.5" style="120" customWidth="1"/>
    <col min="12292" max="12292" width="7.83203125" style="120" customWidth="1"/>
    <col min="12293" max="12293" width="11" style="120" customWidth="1"/>
    <col min="12294" max="12294" width="10.33203125" style="120" customWidth="1"/>
    <col min="12295" max="12544" width="9.33203125" style="120" customWidth="1"/>
    <col min="12545" max="12545" width="5" style="120" customWidth="1"/>
    <col min="12546" max="12546" width="57.33203125" style="120" customWidth="1"/>
    <col min="12547" max="12547" width="5.5" style="120" customWidth="1"/>
    <col min="12548" max="12548" width="7.83203125" style="120" customWidth="1"/>
    <col min="12549" max="12549" width="11" style="120" customWidth="1"/>
    <col min="12550" max="12550" width="10.33203125" style="120" customWidth="1"/>
    <col min="12551" max="12800" width="9.33203125" style="120" customWidth="1"/>
    <col min="12801" max="12801" width="5" style="120" customWidth="1"/>
    <col min="12802" max="12802" width="57.33203125" style="120" customWidth="1"/>
    <col min="12803" max="12803" width="5.5" style="120" customWidth="1"/>
    <col min="12804" max="12804" width="7.83203125" style="120" customWidth="1"/>
    <col min="12805" max="12805" width="11" style="120" customWidth="1"/>
    <col min="12806" max="12806" width="10.33203125" style="120" customWidth="1"/>
    <col min="12807" max="13056" width="9.33203125" style="120" customWidth="1"/>
    <col min="13057" max="13057" width="5" style="120" customWidth="1"/>
    <col min="13058" max="13058" width="57.33203125" style="120" customWidth="1"/>
    <col min="13059" max="13059" width="5.5" style="120" customWidth="1"/>
    <col min="13060" max="13060" width="7.83203125" style="120" customWidth="1"/>
    <col min="13061" max="13061" width="11" style="120" customWidth="1"/>
    <col min="13062" max="13062" width="10.33203125" style="120" customWidth="1"/>
    <col min="13063" max="13312" width="9.33203125" style="120" customWidth="1"/>
    <col min="13313" max="13313" width="5" style="120" customWidth="1"/>
    <col min="13314" max="13314" width="57.33203125" style="120" customWidth="1"/>
    <col min="13315" max="13315" width="5.5" style="120" customWidth="1"/>
    <col min="13316" max="13316" width="7.83203125" style="120" customWidth="1"/>
    <col min="13317" max="13317" width="11" style="120" customWidth="1"/>
    <col min="13318" max="13318" width="10.33203125" style="120" customWidth="1"/>
    <col min="13319" max="13568" width="9.33203125" style="120" customWidth="1"/>
    <col min="13569" max="13569" width="5" style="120" customWidth="1"/>
    <col min="13570" max="13570" width="57.33203125" style="120" customWidth="1"/>
    <col min="13571" max="13571" width="5.5" style="120" customWidth="1"/>
    <col min="13572" max="13572" width="7.83203125" style="120" customWidth="1"/>
    <col min="13573" max="13573" width="11" style="120" customWidth="1"/>
    <col min="13574" max="13574" width="10.33203125" style="120" customWidth="1"/>
    <col min="13575" max="13824" width="9.33203125" style="120" customWidth="1"/>
    <col min="13825" max="13825" width="5" style="120" customWidth="1"/>
    <col min="13826" max="13826" width="57.33203125" style="120" customWidth="1"/>
    <col min="13827" max="13827" width="5.5" style="120" customWidth="1"/>
    <col min="13828" max="13828" width="7.83203125" style="120" customWidth="1"/>
    <col min="13829" max="13829" width="11" style="120" customWidth="1"/>
    <col min="13830" max="13830" width="10.33203125" style="120" customWidth="1"/>
    <col min="13831" max="14080" width="9.33203125" style="120" customWidth="1"/>
    <col min="14081" max="14081" width="5" style="120" customWidth="1"/>
    <col min="14082" max="14082" width="57.33203125" style="120" customWidth="1"/>
    <col min="14083" max="14083" width="5.5" style="120" customWidth="1"/>
    <col min="14084" max="14084" width="7.83203125" style="120" customWidth="1"/>
    <col min="14085" max="14085" width="11" style="120" customWidth="1"/>
    <col min="14086" max="14086" width="10.33203125" style="120" customWidth="1"/>
    <col min="14087" max="14336" width="9.33203125" style="120" customWidth="1"/>
    <col min="14337" max="14337" width="5" style="120" customWidth="1"/>
    <col min="14338" max="14338" width="57.33203125" style="120" customWidth="1"/>
    <col min="14339" max="14339" width="5.5" style="120" customWidth="1"/>
    <col min="14340" max="14340" width="7.83203125" style="120" customWidth="1"/>
    <col min="14341" max="14341" width="11" style="120" customWidth="1"/>
    <col min="14342" max="14342" width="10.33203125" style="120" customWidth="1"/>
    <col min="14343" max="14592" width="9.33203125" style="120" customWidth="1"/>
    <col min="14593" max="14593" width="5" style="120" customWidth="1"/>
    <col min="14594" max="14594" width="57.33203125" style="120" customWidth="1"/>
    <col min="14595" max="14595" width="5.5" style="120" customWidth="1"/>
    <col min="14596" max="14596" width="7.83203125" style="120" customWidth="1"/>
    <col min="14597" max="14597" width="11" style="120" customWidth="1"/>
    <col min="14598" max="14598" width="10.33203125" style="120" customWidth="1"/>
    <col min="14599" max="14848" width="9.33203125" style="120" customWidth="1"/>
    <col min="14849" max="14849" width="5" style="120" customWidth="1"/>
    <col min="14850" max="14850" width="57.33203125" style="120" customWidth="1"/>
    <col min="14851" max="14851" width="5.5" style="120" customWidth="1"/>
    <col min="14852" max="14852" width="7.83203125" style="120" customWidth="1"/>
    <col min="14853" max="14853" width="11" style="120" customWidth="1"/>
    <col min="14854" max="14854" width="10.33203125" style="120" customWidth="1"/>
    <col min="14855" max="15104" width="9.33203125" style="120" customWidth="1"/>
    <col min="15105" max="15105" width="5" style="120" customWidth="1"/>
    <col min="15106" max="15106" width="57.33203125" style="120" customWidth="1"/>
    <col min="15107" max="15107" width="5.5" style="120" customWidth="1"/>
    <col min="15108" max="15108" width="7.83203125" style="120" customWidth="1"/>
    <col min="15109" max="15109" width="11" style="120" customWidth="1"/>
    <col min="15110" max="15110" width="10.33203125" style="120" customWidth="1"/>
    <col min="15111" max="15360" width="9.33203125" style="120" customWidth="1"/>
    <col min="15361" max="15361" width="5" style="120" customWidth="1"/>
    <col min="15362" max="15362" width="57.33203125" style="120" customWidth="1"/>
    <col min="15363" max="15363" width="5.5" style="120" customWidth="1"/>
    <col min="15364" max="15364" width="7.83203125" style="120" customWidth="1"/>
    <col min="15365" max="15365" width="11" style="120" customWidth="1"/>
    <col min="15366" max="15366" width="10.33203125" style="120" customWidth="1"/>
    <col min="15367" max="15616" width="9.33203125" style="120" customWidth="1"/>
    <col min="15617" max="15617" width="5" style="120" customWidth="1"/>
    <col min="15618" max="15618" width="57.33203125" style="120" customWidth="1"/>
    <col min="15619" max="15619" width="5.5" style="120" customWidth="1"/>
    <col min="15620" max="15620" width="7.83203125" style="120" customWidth="1"/>
    <col min="15621" max="15621" width="11" style="120" customWidth="1"/>
    <col min="15622" max="15622" width="10.33203125" style="120" customWidth="1"/>
    <col min="15623" max="15872" width="9.33203125" style="120" customWidth="1"/>
    <col min="15873" max="15873" width="5" style="120" customWidth="1"/>
    <col min="15874" max="15874" width="57.33203125" style="120" customWidth="1"/>
    <col min="15875" max="15875" width="5.5" style="120" customWidth="1"/>
    <col min="15876" max="15876" width="7.83203125" style="120" customWidth="1"/>
    <col min="15877" max="15877" width="11" style="120" customWidth="1"/>
    <col min="15878" max="15878" width="10.33203125" style="120" customWidth="1"/>
    <col min="15879" max="16128" width="9.33203125" style="120" customWidth="1"/>
    <col min="16129" max="16129" width="5" style="120" customWidth="1"/>
    <col min="16130" max="16130" width="57.33203125" style="120" customWidth="1"/>
    <col min="16131" max="16131" width="5.5" style="120" customWidth="1"/>
    <col min="16132" max="16132" width="7.83203125" style="120" customWidth="1"/>
    <col min="16133" max="16133" width="11" style="120" customWidth="1"/>
    <col min="16134" max="16134" width="10.33203125" style="120" customWidth="1"/>
    <col min="16135" max="16384" width="9.33203125" style="120" customWidth="1"/>
  </cols>
  <sheetData>
    <row r="1" spans="1:7" ht="13.5">
      <c r="A1" s="242" t="s">
        <v>876</v>
      </c>
      <c r="B1" s="243"/>
      <c r="C1" s="243"/>
      <c r="D1" s="243"/>
      <c r="E1" s="243"/>
      <c r="F1" s="243"/>
      <c r="G1" s="123"/>
    </row>
    <row r="2" spans="1:7" ht="13.5">
      <c r="A2" s="242" t="s">
        <v>877</v>
      </c>
      <c r="B2" s="243"/>
      <c r="C2" s="243"/>
      <c r="D2" s="243"/>
      <c r="E2" s="243"/>
      <c r="F2" s="243"/>
      <c r="G2" s="123"/>
    </row>
    <row r="3" spans="1:7" ht="13.5">
      <c r="A3" s="244" t="s">
        <v>878</v>
      </c>
      <c r="B3" s="245"/>
      <c r="C3" s="124"/>
      <c r="D3" s="124"/>
      <c r="E3" s="124"/>
      <c r="F3" s="124"/>
      <c r="G3" s="123"/>
    </row>
    <row r="4" spans="1:9" ht="13.5">
      <c r="A4" s="241" t="s">
        <v>1049</v>
      </c>
      <c r="C4" s="125"/>
      <c r="D4" s="125"/>
      <c r="E4" s="125"/>
      <c r="F4" s="125"/>
      <c r="G4" s="126"/>
      <c r="H4" s="126"/>
      <c r="I4" s="127"/>
    </row>
    <row r="5" spans="1:9" ht="33.75">
      <c r="A5" s="128" t="s">
        <v>879</v>
      </c>
      <c r="B5" s="129" t="s">
        <v>44</v>
      </c>
      <c r="C5" s="129" t="s">
        <v>45</v>
      </c>
      <c r="D5" s="129" t="s">
        <v>880</v>
      </c>
      <c r="E5" s="129" t="s">
        <v>881</v>
      </c>
      <c r="F5" s="129" t="s">
        <v>882</v>
      </c>
      <c r="G5" s="126"/>
      <c r="H5" s="127"/>
      <c r="I5" s="127"/>
    </row>
    <row r="6" spans="1:9" ht="13.5">
      <c r="A6" s="130">
        <v>1</v>
      </c>
      <c r="B6" s="131">
        <v>5</v>
      </c>
      <c r="C6" s="131">
        <v>6</v>
      </c>
      <c r="D6" s="131">
        <v>7</v>
      </c>
      <c r="E6" s="229">
        <v>8</v>
      </c>
      <c r="F6" s="229">
        <v>9</v>
      </c>
      <c r="G6" s="126"/>
      <c r="H6" s="127"/>
      <c r="I6" s="127"/>
    </row>
    <row r="7" spans="1:9" ht="13.5">
      <c r="A7" s="132">
        <v>1</v>
      </c>
      <c r="B7" s="133" t="s">
        <v>57</v>
      </c>
      <c r="C7" s="134"/>
      <c r="D7" s="135"/>
      <c r="E7" s="230"/>
      <c r="F7" s="230"/>
      <c r="G7" s="127"/>
      <c r="H7" s="127"/>
      <c r="I7" s="127"/>
    </row>
    <row r="8" spans="1:9" ht="13.5">
      <c r="A8" s="132">
        <f aca="true" t="shared" si="0" ref="A8:A28">A7+1</f>
        <v>2</v>
      </c>
      <c r="B8" s="137" t="s">
        <v>883</v>
      </c>
      <c r="C8" s="138"/>
      <c r="D8" s="139"/>
      <c r="E8" s="231"/>
      <c r="F8" s="231"/>
      <c r="G8" s="127"/>
      <c r="H8" s="127"/>
      <c r="I8" s="127"/>
    </row>
    <row r="9" spans="1:9" ht="13.5">
      <c r="A9" s="132">
        <f t="shared" si="0"/>
        <v>3</v>
      </c>
      <c r="B9" s="141" t="s">
        <v>884</v>
      </c>
      <c r="C9" s="132" t="s">
        <v>885</v>
      </c>
      <c r="D9" s="142">
        <v>1</v>
      </c>
      <c r="E9" s="232"/>
      <c r="F9" s="233">
        <f>E9*D9</f>
        <v>0</v>
      </c>
      <c r="G9" s="127"/>
      <c r="H9" s="127"/>
      <c r="I9" s="127"/>
    </row>
    <row r="10" spans="1:9" ht="13.5">
      <c r="A10" s="132">
        <f t="shared" si="0"/>
        <v>4</v>
      </c>
      <c r="B10" s="143" t="s">
        <v>883</v>
      </c>
      <c r="C10" s="144"/>
      <c r="D10" s="145"/>
      <c r="E10" s="234"/>
      <c r="F10" s="234">
        <f>F9</f>
        <v>0</v>
      </c>
      <c r="G10" s="127"/>
      <c r="H10" s="127"/>
      <c r="I10" s="127"/>
    </row>
    <row r="11" spans="1:9" ht="13.5">
      <c r="A11" s="132">
        <f t="shared" si="0"/>
        <v>5</v>
      </c>
      <c r="B11" s="133" t="s">
        <v>886</v>
      </c>
      <c r="C11" s="134"/>
      <c r="D11" s="135"/>
      <c r="E11" s="230"/>
      <c r="F11" s="230">
        <f>F10</f>
        <v>0</v>
      </c>
      <c r="G11" s="127"/>
      <c r="H11" s="127"/>
      <c r="I11" s="127"/>
    </row>
    <row r="12" spans="1:9" ht="13.5">
      <c r="A12" s="132">
        <f t="shared" si="0"/>
        <v>6</v>
      </c>
      <c r="B12" s="133" t="s">
        <v>476</v>
      </c>
      <c r="C12" s="134"/>
      <c r="D12" s="135"/>
      <c r="E12" s="230"/>
      <c r="F12" s="230"/>
      <c r="G12" s="127"/>
      <c r="H12" s="127"/>
      <c r="I12" s="127"/>
    </row>
    <row r="13" spans="1:9" ht="13.5">
      <c r="A13" s="132">
        <f t="shared" si="0"/>
        <v>7</v>
      </c>
      <c r="B13" s="143" t="s">
        <v>887</v>
      </c>
      <c r="C13" s="146"/>
      <c r="D13" s="146"/>
      <c r="E13" s="235"/>
      <c r="F13" s="236"/>
      <c r="G13" s="127"/>
      <c r="H13" s="127"/>
      <c r="I13" s="127"/>
    </row>
    <row r="14" spans="1:9" ht="13.5">
      <c r="A14" s="132">
        <f t="shared" si="0"/>
        <v>8</v>
      </c>
      <c r="B14" s="147" t="s">
        <v>888</v>
      </c>
      <c r="C14" s="148" t="s">
        <v>233</v>
      </c>
      <c r="D14" s="149">
        <v>10</v>
      </c>
      <c r="E14" s="233"/>
      <c r="F14" s="233">
        <f aca="true" t="shared" si="1" ref="F14:F25">D14*E14</f>
        <v>0</v>
      </c>
      <c r="G14" s="127"/>
      <c r="H14" s="127"/>
      <c r="I14" s="127"/>
    </row>
    <row r="15" spans="1:9" ht="13.5">
      <c r="A15" s="132">
        <f t="shared" si="0"/>
        <v>9</v>
      </c>
      <c r="B15" s="147" t="s">
        <v>889</v>
      </c>
      <c r="C15" s="148" t="s">
        <v>233</v>
      </c>
      <c r="D15" s="149">
        <v>1</v>
      </c>
      <c r="E15" s="233"/>
      <c r="F15" s="233">
        <f t="shared" si="1"/>
        <v>0</v>
      </c>
      <c r="G15" s="127"/>
      <c r="H15" s="127"/>
      <c r="I15" s="127"/>
    </row>
    <row r="16" spans="1:9" ht="13.5">
      <c r="A16" s="132">
        <f t="shared" si="0"/>
        <v>10</v>
      </c>
      <c r="B16" s="147" t="s">
        <v>890</v>
      </c>
      <c r="C16" s="148" t="s">
        <v>169</v>
      </c>
      <c r="D16" s="149">
        <v>1</v>
      </c>
      <c r="E16" s="233"/>
      <c r="F16" s="233">
        <f t="shared" si="1"/>
        <v>0</v>
      </c>
      <c r="G16" s="127"/>
      <c r="H16" s="127"/>
      <c r="I16" s="127"/>
    </row>
    <row r="17" spans="1:9" ht="13.5">
      <c r="A17" s="132">
        <f t="shared" si="0"/>
        <v>11</v>
      </c>
      <c r="B17" s="147" t="s">
        <v>891</v>
      </c>
      <c r="C17" s="148" t="s">
        <v>169</v>
      </c>
      <c r="D17" s="149">
        <v>1</v>
      </c>
      <c r="E17" s="233"/>
      <c r="F17" s="233">
        <f t="shared" si="1"/>
        <v>0</v>
      </c>
      <c r="G17" s="127"/>
      <c r="H17" s="127"/>
      <c r="I17" s="127"/>
    </row>
    <row r="18" spans="1:9" ht="13.5">
      <c r="A18" s="132">
        <f t="shared" si="0"/>
        <v>12</v>
      </c>
      <c r="B18" s="147" t="s">
        <v>892</v>
      </c>
      <c r="C18" s="148" t="s">
        <v>233</v>
      </c>
      <c r="D18" s="149">
        <v>10</v>
      </c>
      <c r="E18" s="233"/>
      <c r="F18" s="233">
        <f t="shared" si="1"/>
        <v>0</v>
      </c>
      <c r="G18" s="127"/>
      <c r="H18" s="127"/>
      <c r="I18" s="127"/>
    </row>
    <row r="19" spans="1:9" ht="13.5">
      <c r="A19" s="132">
        <f t="shared" si="0"/>
        <v>13</v>
      </c>
      <c r="B19" s="147" t="s">
        <v>893</v>
      </c>
      <c r="C19" s="148" t="s">
        <v>233</v>
      </c>
      <c r="D19" s="149">
        <v>1</v>
      </c>
      <c r="E19" s="233"/>
      <c r="F19" s="233">
        <f t="shared" si="1"/>
        <v>0</v>
      </c>
      <c r="G19" s="127"/>
      <c r="H19" s="127"/>
      <c r="I19" s="127"/>
    </row>
    <row r="20" spans="1:9" ht="13.5">
      <c r="A20" s="132">
        <f t="shared" si="0"/>
        <v>14</v>
      </c>
      <c r="B20" s="147" t="s">
        <v>894</v>
      </c>
      <c r="C20" s="148" t="s">
        <v>670</v>
      </c>
      <c r="D20" s="149">
        <v>2</v>
      </c>
      <c r="E20" s="233"/>
      <c r="F20" s="233">
        <f t="shared" si="1"/>
        <v>0</v>
      </c>
      <c r="G20" s="127"/>
      <c r="H20" s="127"/>
      <c r="I20" s="127"/>
    </row>
    <row r="21" spans="1:9" ht="13.5">
      <c r="A21" s="132">
        <f t="shared" si="0"/>
        <v>15</v>
      </c>
      <c r="B21" s="147" t="s">
        <v>895</v>
      </c>
      <c r="C21" s="148" t="s">
        <v>169</v>
      </c>
      <c r="D21" s="149">
        <v>1</v>
      </c>
      <c r="E21" s="233"/>
      <c r="F21" s="233">
        <f t="shared" si="1"/>
        <v>0</v>
      </c>
      <c r="G21" s="127"/>
      <c r="H21" s="127"/>
      <c r="I21" s="127"/>
    </row>
    <row r="22" spans="1:9" ht="13.5">
      <c r="A22" s="132">
        <f t="shared" si="0"/>
        <v>16</v>
      </c>
      <c r="B22" s="147" t="s">
        <v>896</v>
      </c>
      <c r="C22" s="148" t="s">
        <v>169</v>
      </c>
      <c r="D22" s="149">
        <v>1</v>
      </c>
      <c r="E22" s="233"/>
      <c r="F22" s="233">
        <f t="shared" si="1"/>
        <v>0</v>
      </c>
      <c r="G22" s="127"/>
      <c r="H22" s="127"/>
      <c r="I22" s="127"/>
    </row>
    <row r="23" spans="1:9" ht="13.5">
      <c r="A23" s="132">
        <f t="shared" si="0"/>
        <v>17</v>
      </c>
      <c r="B23" s="147" t="s">
        <v>897</v>
      </c>
      <c r="C23" s="148" t="s">
        <v>169</v>
      </c>
      <c r="D23" s="149">
        <v>1</v>
      </c>
      <c r="E23" s="233"/>
      <c r="F23" s="233">
        <f t="shared" si="1"/>
        <v>0</v>
      </c>
      <c r="G23" s="127"/>
      <c r="H23" s="127"/>
      <c r="I23" s="127"/>
    </row>
    <row r="24" spans="1:9" ht="13.5">
      <c r="A24" s="132">
        <f t="shared" si="0"/>
        <v>18</v>
      </c>
      <c r="B24" s="147" t="s">
        <v>898</v>
      </c>
      <c r="C24" s="148" t="s">
        <v>169</v>
      </c>
      <c r="D24" s="149">
        <v>2</v>
      </c>
      <c r="E24" s="233"/>
      <c r="F24" s="233">
        <f>D24*E24</f>
        <v>0</v>
      </c>
      <c r="G24" s="127"/>
      <c r="H24" s="127"/>
      <c r="I24" s="127"/>
    </row>
    <row r="25" spans="1:9" ht="13.5">
      <c r="A25" s="132">
        <f t="shared" si="0"/>
        <v>19</v>
      </c>
      <c r="B25" s="147" t="s">
        <v>899</v>
      </c>
      <c r="C25" s="148" t="s">
        <v>524</v>
      </c>
      <c r="D25" s="149">
        <v>0.75</v>
      </c>
      <c r="E25" s="233"/>
      <c r="F25" s="233">
        <f t="shared" si="1"/>
        <v>0</v>
      </c>
      <c r="G25" s="127"/>
      <c r="H25" s="127"/>
      <c r="I25" s="127"/>
    </row>
    <row r="26" spans="1:9" ht="13.5">
      <c r="A26" s="132">
        <f t="shared" si="0"/>
        <v>20</v>
      </c>
      <c r="B26" s="143" t="str">
        <f>B13</f>
        <v>Domovní plynovod</v>
      </c>
      <c r="C26" s="144"/>
      <c r="D26" s="145"/>
      <c r="E26" s="233"/>
      <c r="F26" s="234">
        <f>SUM(F14:F25)</f>
        <v>0</v>
      </c>
      <c r="G26" s="127"/>
      <c r="H26" s="127"/>
      <c r="I26" s="127"/>
    </row>
    <row r="27" spans="1:9" ht="13.5">
      <c r="A27" s="132">
        <f t="shared" si="0"/>
        <v>21</v>
      </c>
      <c r="B27" s="133" t="s">
        <v>900</v>
      </c>
      <c r="C27" s="134"/>
      <c r="D27" s="135"/>
      <c r="E27" s="230"/>
      <c r="F27" s="230">
        <f>F26</f>
        <v>0</v>
      </c>
      <c r="G27" s="127"/>
      <c r="H27" s="127"/>
      <c r="I27" s="127"/>
    </row>
    <row r="28" spans="1:9" ht="13.5">
      <c r="A28" s="132">
        <f t="shared" si="0"/>
        <v>22</v>
      </c>
      <c r="B28" s="150" t="s">
        <v>901</v>
      </c>
      <c r="C28" s="151"/>
      <c r="D28" s="152"/>
      <c r="E28" s="237"/>
      <c r="F28" s="237">
        <f>F27+F11</f>
        <v>0</v>
      </c>
      <c r="G28" s="127"/>
      <c r="H28" s="127"/>
      <c r="I28" s="127"/>
    </row>
    <row r="29" spans="2:6" ht="13.5">
      <c r="B29" s="123"/>
      <c r="C29" s="123"/>
      <c r="D29" s="123"/>
      <c r="E29" s="123"/>
      <c r="F29" s="123"/>
    </row>
    <row r="30" spans="2:6" ht="14.25">
      <c r="B30" s="153" t="s">
        <v>902</v>
      </c>
      <c r="C30" s="123"/>
      <c r="D30" s="123"/>
      <c r="E30" s="123"/>
      <c r="F30" s="123"/>
    </row>
  </sheetData>
  <mergeCells count="3">
    <mergeCell ref="A1:F1"/>
    <mergeCell ref="A2:F2"/>
    <mergeCell ref="A3:B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 topLeftCell="A13">
      <selection activeCell="J22" sqref="J22"/>
    </sheetView>
  </sheetViews>
  <sheetFormatPr defaultColWidth="9.33203125" defaultRowHeight="13.5"/>
  <cols>
    <col min="1" max="1" width="5" style="120" customWidth="1"/>
    <col min="2" max="2" width="63" style="120" customWidth="1"/>
    <col min="3" max="3" width="5.5" style="120" customWidth="1"/>
    <col min="4" max="4" width="8.16015625" style="120" customWidth="1"/>
    <col min="5" max="5" width="9.66015625" style="120" customWidth="1"/>
    <col min="6" max="6" width="11.33203125" style="120" customWidth="1"/>
    <col min="7" max="256" width="9.33203125" style="120" customWidth="1"/>
    <col min="257" max="257" width="5" style="120" customWidth="1"/>
    <col min="258" max="258" width="63" style="120" customWidth="1"/>
    <col min="259" max="259" width="5.5" style="120" customWidth="1"/>
    <col min="260" max="260" width="8.16015625" style="120" customWidth="1"/>
    <col min="261" max="261" width="9.66015625" style="120" customWidth="1"/>
    <col min="262" max="262" width="11.33203125" style="120" customWidth="1"/>
    <col min="263" max="512" width="9.33203125" style="120" customWidth="1"/>
    <col min="513" max="513" width="5" style="120" customWidth="1"/>
    <col min="514" max="514" width="63" style="120" customWidth="1"/>
    <col min="515" max="515" width="5.5" style="120" customWidth="1"/>
    <col min="516" max="516" width="8.16015625" style="120" customWidth="1"/>
    <col min="517" max="517" width="9.66015625" style="120" customWidth="1"/>
    <col min="518" max="518" width="11.33203125" style="120" customWidth="1"/>
    <col min="519" max="768" width="9.33203125" style="120" customWidth="1"/>
    <col min="769" max="769" width="5" style="120" customWidth="1"/>
    <col min="770" max="770" width="63" style="120" customWidth="1"/>
    <col min="771" max="771" width="5.5" style="120" customWidth="1"/>
    <col min="772" max="772" width="8.16015625" style="120" customWidth="1"/>
    <col min="773" max="773" width="9.66015625" style="120" customWidth="1"/>
    <col min="774" max="774" width="11.33203125" style="120" customWidth="1"/>
    <col min="775" max="1024" width="9.33203125" style="120" customWidth="1"/>
    <col min="1025" max="1025" width="5" style="120" customWidth="1"/>
    <col min="1026" max="1026" width="63" style="120" customWidth="1"/>
    <col min="1027" max="1027" width="5.5" style="120" customWidth="1"/>
    <col min="1028" max="1028" width="8.16015625" style="120" customWidth="1"/>
    <col min="1029" max="1029" width="9.66015625" style="120" customWidth="1"/>
    <col min="1030" max="1030" width="11.33203125" style="120" customWidth="1"/>
    <col min="1031" max="1280" width="9.33203125" style="120" customWidth="1"/>
    <col min="1281" max="1281" width="5" style="120" customWidth="1"/>
    <col min="1282" max="1282" width="63" style="120" customWidth="1"/>
    <col min="1283" max="1283" width="5.5" style="120" customWidth="1"/>
    <col min="1284" max="1284" width="8.16015625" style="120" customWidth="1"/>
    <col min="1285" max="1285" width="9.66015625" style="120" customWidth="1"/>
    <col min="1286" max="1286" width="11.33203125" style="120" customWidth="1"/>
    <col min="1287" max="1536" width="9.33203125" style="120" customWidth="1"/>
    <col min="1537" max="1537" width="5" style="120" customWidth="1"/>
    <col min="1538" max="1538" width="63" style="120" customWidth="1"/>
    <col min="1539" max="1539" width="5.5" style="120" customWidth="1"/>
    <col min="1540" max="1540" width="8.16015625" style="120" customWidth="1"/>
    <col min="1541" max="1541" width="9.66015625" style="120" customWidth="1"/>
    <col min="1542" max="1542" width="11.33203125" style="120" customWidth="1"/>
    <col min="1543" max="1792" width="9.33203125" style="120" customWidth="1"/>
    <col min="1793" max="1793" width="5" style="120" customWidth="1"/>
    <col min="1794" max="1794" width="63" style="120" customWidth="1"/>
    <col min="1795" max="1795" width="5.5" style="120" customWidth="1"/>
    <col min="1796" max="1796" width="8.16015625" style="120" customWidth="1"/>
    <col min="1797" max="1797" width="9.66015625" style="120" customWidth="1"/>
    <col min="1798" max="1798" width="11.33203125" style="120" customWidth="1"/>
    <col min="1799" max="2048" width="9.33203125" style="120" customWidth="1"/>
    <col min="2049" max="2049" width="5" style="120" customWidth="1"/>
    <col min="2050" max="2050" width="63" style="120" customWidth="1"/>
    <col min="2051" max="2051" width="5.5" style="120" customWidth="1"/>
    <col min="2052" max="2052" width="8.16015625" style="120" customWidth="1"/>
    <col min="2053" max="2053" width="9.66015625" style="120" customWidth="1"/>
    <col min="2054" max="2054" width="11.33203125" style="120" customWidth="1"/>
    <col min="2055" max="2304" width="9.33203125" style="120" customWidth="1"/>
    <col min="2305" max="2305" width="5" style="120" customWidth="1"/>
    <col min="2306" max="2306" width="63" style="120" customWidth="1"/>
    <col min="2307" max="2307" width="5.5" style="120" customWidth="1"/>
    <col min="2308" max="2308" width="8.16015625" style="120" customWidth="1"/>
    <col min="2309" max="2309" width="9.66015625" style="120" customWidth="1"/>
    <col min="2310" max="2310" width="11.33203125" style="120" customWidth="1"/>
    <col min="2311" max="2560" width="9.33203125" style="120" customWidth="1"/>
    <col min="2561" max="2561" width="5" style="120" customWidth="1"/>
    <col min="2562" max="2562" width="63" style="120" customWidth="1"/>
    <col min="2563" max="2563" width="5.5" style="120" customWidth="1"/>
    <col min="2564" max="2564" width="8.16015625" style="120" customWidth="1"/>
    <col min="2565" max="2565" width="9.66015625" style="120" customWidth="1"/>
    <col min="2566" max="2566" width="11.33203125" style="120" customWidth="1"/>
    <col min="2567" max="2816" width="9.33203125" style="120" customWidth="1"/>
    <col min="2817" max="2817" width="5" style="120" customWidth="1"/>
    <col min="2818" max="2818" width="63" style="120" customWidth="1"/>
    <col min="2819" max="2819" width="5.5" style="120" customWidth="1"/>
    <col min="2820" max="2820" width="8.16015625" style="120" customWidth="1"/>
    <col min="2821" max="2821" width="9.66015625" style="120" customWidth="1"/>
    <col min="2822" max="2822" width="11.33203125" style="120" customWidth="1"/>
    <col min="2823" max="3072" width="9.33203125" style="120" customWidth="1"/>
    <col min="3073" max="3073" width="5" style="120" customWidth="1"/>
    <col min="3074" max="3074" width="63" style="120" customWidth="1"/>
    <col min="3075" max="3075" width="5.5" style="120" customWidth="1"/>
    <col min="3076" max="3076" width="8.16015625" style="120" customWidth="1"/>
    <col min="3077" max="3077" width="9.66015625" style="120" customWidth="1"/>
    <col min="3078" max="3078" width="11.33203125" style="120" customWidth="1"/>
    <col min="3079" max="3328" width="9.33203125" style="120" customWidth="1"/>
    <col min="3329" max="3329" width="5" style="120" customWidth="1"/>
    <col min="3330" max="3330" width="63" style="120" customWidth="1"/>
    <col min="3331" max="3331" width="5.5" style="120" customWidth="1"/>
    <col min="3332" max="3332" width="8.16015625" style="120" customWidth="1"/>
    <col min="3333" max="3333" width="9.66015625" style="120" customWidth="1"/>
    <col min="3334" max="3334" width="11.33203125" style="120" customWidth="1"/>
    <col min="3335" max="3584" width="9.33203125" style="120" customWidth="1"/>
    <col min="3585" max="3585" width="5" style="120" customWidth="1"/>
    <col min="3586" max="3586" width="63" style="120" customWidth="1"/>
    <col min="3587" max="3587" width="5.5" style="120" customWidth="1"/>
    <col min="3588" max="3588" width="8.16015625" style="120" customWidth="1"/>
    <col min="3589" max="3589" width="9.66015625" style="120" customWidth="1"/>
    <col min="3590" max="3590" width="11.33203125" style="120" customWidth="1"/>
    <col min="3591" max="3840" width="9.33203125" style="120" customWidth="1"/>
    <col min="3841" max="3841" width="5" style="120" customWidth="1"/>
    <col min="3842" max="3842" width="63" style="120" customWidth="1"/>
    <col min="3843" max="3843" width="5.5" style="120" customWidth="1"/>
    <col min="3844" max="3844" width="8.16015625" style="120" customWidth="1"/>
    <col min="3845" max="3845" width="9.66015625" style="120" customWidth="1"/>
    <col min="3846" max="3846" width="11.33203125" style="120" customWidth="1"/>
    <col min="3847" max="4096" width="9.33203125" style="120" customWidth="1"/>
    <col min="4097" max="4097" width="5" style="120" customWidth="1"/>
    <col min="4098" max="4098" width="63" style="120" customWidth="1"/>
    <col min="4099" max="4099" width="5.5" style="120" customWidth="1"/>
    <col min="4100" max="4100" width="8.16015625" style="120" customWidth="1"/>
    <col min="4101" max="4101" width="9.66015625" style="120" customWidth="1"/>
    <col min="4102" max="4102" width="11.33203125" style="120" customWidth="1"/>
    <col min="4103" max="4352" width="9.33203125" style="120" customWidth="1"/>
    <col min="4353" max="4353" width="5" style="120" customWidth="1"/>
    <col min="4354" max="4354" width="63" style="120" customWidth="1"/>
    <col min="4355" max="4355" width="5.5" style="120" customWidth="1"/>
    <col min="4356" max="4356" width="8.16015625" style="120" customWidth="1"/>
    <col min="4357" max="4357" width="9.66015625" style="120" customWidth="1"/>
    <col min="4358" max="4358" width="11.33203125" style="120" customWidth="1"/>
    <col min="4359" max="4608" width="9.33203125" style="120" customWidth="1"/>
    <col min="4609" max="4609" width="5" style="120" customWidth="1"/>
    <col min="4610" max="4610" width="63" style="120" customWidth="1"/>
    <col min="4611" max="4611" width="5.5" style="120" customWidth="1"/>
    <col min="4612" max="4612" width="8.16015625" style="120" customWidth="1"/>
    <col min="4613" max="4613" width="9.66015625" style="120" customWidth="1"/>
    <col min="4614" max="4614" width="11.33203125" style="120" customWidth="1"/>
    <col min="4615" max="4864" width="9.33203125" style="120" customWidth="1"/>
    <col min="4865" max="4865" width="5" style="120" customWidth="1"/>
    <col min="4866" max="4866" width="63" style="120" customWidth="1"/>
    <col min="4867" max="4867" width="5.5" style="120" customWidth="1"/>
    <col min="4868" max="4868" width="8.16015625" style="120" customWidth="1"/>
    <col min="4869" max="4869" width="9.66015625" style="120" customWidth="1"/>
    <col min="4870" max="4870" width="11.33203125" style="120" customWidth="1"/>
    <col min="4871" max="5120" width="9.33203125" style="120" customWidth="1"/>
    <col min="5121" max="5121" width="5" style="120" customWidth="1"/>
    <col min="5122" max="5122" width="63" style="120" customWidth="1"/>
    <col min="5123" max="5123" width="5.5" style="120" customWidth="1"/>
    <col min="5124" max="5124" width="8.16015625" style="120" customWidth="1"/>
    <col min="5125" max="5125" width="9.66015625" style="120" customWidth="1"/>
    <col min="5126" max="5126" width="11.33203125" style="120" customWidth="1"/>
    <col min="5127" max="5376" width="9.33203125" style="120" customWidth="1"/>
    <col min="5377" max="5377" width="5" style="120" customWidth="1"/>
    <col min="5378" max="5378" width="63" style="120" customWidth="1"/>
    <col min="5379" max="5379" width="5.5" style="120" customWidth="1"/>
    <col min="5380" max="5380" width="8.16015625" style="120" customWidth="1"/>
    <col min="5381" max="5381" width="9.66015625" style="120" customWidth="1"/>
    <col min="5382" max="5382" width="11.33203125" style="120" customWidth="1"/>
    <col min="5383" max="5632" width="9.33203125" style="120" customWidth="1"/>
    <col min="5633" max="5633" width="5" style="120" customWidth="1"/>
    <col min="5634" max="5634" width="63" style="120" customWidth="1"/>
    <col min="5635" max="5635" width="5.5" style="120" customWidth="1"/>
    <col min="5636" max="5636" width="8.16015625" style="120" customWidth="1"/>
    <col min="5637" max="5637" width="9.66015625" style="120" customWidth="1"/>
    <col min="5638" max="5638" width="11.33203125" style="120" customWidth="1"/>
    <col min="5639" max="5888" width="9.33203125" style="120" customWidth="1"/>
    <col min="5889" max="5889" width="5" style="120" customWidth="1"/>
    <col min="5890" max="5890" width="63" style="120" customWidth="1"/>
    <col min="5891" max="5891" width="5.5" style="120" customWidth="1"/>
    <col min="5892" max="5892" width="8.16015625" style="120" customWidth="1"/>
    <col min="5893" max="5893" width="9.66015625" style="120" customWidth="1"/>
    <col min="5894" max="5894" width="11.33203125" style="120" customWidth="1"/>
    <col min="5895" max="6144" width="9.33203125" style="120" customWidth="1"/>
    <col min="6145" max="6145" width="5" style="120" customWidth="1"/>
    <col min="6146" max="6146" width="63" style="120" customWidth="1"/>
    <col min="6147" max="6147" width="5.5" style="120" customWidth="1"/>
    <col min="6148" max="6148" width="8.16015625" style="120" customWidth="1"/>
    <col min="6149" max="6149" width="9.66015625" style="120" customWidth="1"/>
    <col min="6150" max="6150" width="11.33203125" style="120" customWidth="1"/>
    <col min="6151" max="6400" width="9.33203125" style="120" customWidth="1"/>
    <col min="6401" max="6401" width="5" style="120" customWidth="1"/>
    <col min="6402" max="6402" width="63" style="120" customWidth="1"/>
    <col min="6403" max="6403" width="5.5" style="120" customWidth="1"/>
    <col min="6404" max="6404" width="8.16015625" style="120" customWidth="1"/>
    <col min="6405" max="6405" width="9.66015625" style="120" customWidth="1"/>
    <col min="6406" max="6406" width="11.33203125" style="120" customWidth="1"/>
    <col min="6407" max="6656" width="9.33203125" style="120" customWidth="1"/>
    <col min="6657" max="6657" width="5" style="120" customWidth="1"/>
    <col min="6658" max="6658" width="63" style="120" customWidth="1"/>
    <col min="6659" max="6659" width="5.5" style="120" customWidth="1"/>
    <col min="6660" max="6660" width="8.16015625" style="120" customWidth="1"/>
    <col min="6661" max="6661" width="9.66015625" style="120" customWidth="1"/>
    <col min="6662" max="6662" width="11.33203125" style="120" customWidth="1"/>
    <col min="6663" max="6912" width="9.33203125" style="120" customWidth="1"/>
    <col min="6913" max="6913" width="5" style="120" customWidth="1"/>
    <col min="6914" max="6914" width="63" style="120" customWidth="1"/>
    <col min="6915" max="6915" width="5.5" style="120" customWidth="1"/>
    <col min="6916" max="6916" width="8.16015625" style="120" customWidth="1"/>
    <col min="6917" max="6917" width="9.66015625" style="120" customWidth="1"/>
    <col min="6918" max="6918" width="11.33203125" style="120" customWidth="1"/>
    <col min="6919" max="7168" width="9.33203125" style="120" customWidth="1"/>
    <col min="7169" max="7169" width="5" style="120" customWidth="1"/>
    <col min="7170" max="7170" width="63" style="120" customWidth="1"/>
    <col min="7171" max="7171" width="5.5" style="120" customWidth="1"/>
    <col min="7172" max="7172" width="8.16015625" style="120" customWidth="1"/>
    <col min="7173" max="7173" width="9.66015625" style="120" customWidth="1"/>
    <col min="7174" max="7174" width="11.33203125" style="120" customWidth="1"/>
    <col min="7175" max="7424" width="9.33203125" style="120" customWidth="1"/>
    <col min="7425" max="7425" width="5" style="120" customWidth="1"/>
    <col min="7426" max="7426" width="63" style="120" customWidth="1"/>
    <col min="7427" max="7427" width="5.5" style="120" customWidth="1"/>
    <col min="7428" max="7428" width="8.16015625" style="120" customWidth="1"/>
    <col min="7429" max="7429" width="9.66015625" style="120" customWidth="1"/>
    <col min="7430" max="7430" width="11.33203125" style="120" customWidth="1"/>
    <col min="7431" max="7680" width="9.33203125" style="120" customWidth="1"/>
    <col min="7681" max="7681" width="5" style="120" customWidth="1"/>
    <col min="7682" max="7682" width="63" style="120" customWidth="1"/>
    <col min="7683" max="7683" width="5.5" style="120" customWidth="1"/>
    <col min="7684" max="7684" width="8.16015625" style="120" customWidth="1"/>
    <col min="7685" max="7685" width="9.66015625" style="120" customWidth="1"/>
    <col min="7686" max="7686" width="11.33203125" style="120" customWidth="1"/>
    <col min="7687" max="7936" width="9.33203125" style="120" customWidth="1"/>
    <col min="7937" max="7937" width="5" style="120" customWidth="1"/>
    <col min="7938" max="7938" width="63" style="120" customWidth="1"/>
    <col min="7939" max="7939" width="5.5" style="120" customWidth="1"/>
    <col min="7940" max="7940" width="8.16015625" style="120" customWidth="1"/>
    <col min="7941" max="7941" width="9.66015625" style="120" customWidth="1"/>
    <col min="7942" max="7942" width="11.33203125" style="120" customWidth="1"/>
    <col min="7943" max="8192" width="9.33203125" style="120" customWidth="1"/>
    <col min="8193" max="8193" width="5" style="120" customWidth="1"/>
    <col min="8194" max="8194" width="63" style="120" customWidth="1"/>
    <col min="8195" max="8195" width="5.5" style="120" customWidth="1"/>
    <col min="8196" max="8196" width="8.16015625" style="120" customWidth="1"/>
    <col min="8197" max="8197" width="9.66015625" style="120" customWidth="1"/>
    <col min="8198" max="8198" width="11.33203125" style="120" customWidth="1"/>
    <col min="8199" max="8448" width="9.33203125" style="120" customWidth="1"/>
    <col min="8449" max="8449" width="5" style="120" customWidth="1"/>
    <col min="8450" max="8450" width="63" style="120" customWidth="1"/>
    <col min="8451" max="8451" width="5.5" style="120" customWidth="1"/>
    <col min="8452" max="8452" width="8.16015625" style="120" customWidth="1"/>
    <col min="8453" max="8453" width="9.66015625" style="120" customWidth="1"/>
    <col min="8454" max="8454" width="11.33203125" style="120" customWidth="1"/>
    <col min="8455" max="8704" width="9.33203125" style="120" customWidth="1"/>
    <col min="8705" max="8705" width="5" style="120" customWidth="1"/>
    <col min="8706" max="8706" width="63" style="120" customWidth="1"/>
    <col min="8707" max="8707" width="5.5" style="120" customWidth="1"/>
    <col min="8708" max="8708" width="8.16015625" style="120" customWidth="1"/>
    <col min="8709" max="8709" width="9.66015625" style="120" customWidth="1"/>
    <col min="8710" max="8710" width="11.33203125" style="120" customWidth="1"/>
    <col min="8711" max="8960" width="9.33203125" style="120" customWidth="1"/>
    <col min="8961" max="8961" width="5" style="120" customWidth="1"/>
    <col min="8962" max="8962" width="63" style="120" customWidth="1"/>
    <col min="8963" max="8963" width="5.5" style="120" customWidth="1"/>
    <col min="8964" max="8964" width="8.16015625" style="120" customWidth="1"/>
    <col min="8965" max="8965" width="9.66015625" style="120" customWidth="1"/>
    <col min="8966" max="8966" width="11.33203125" style="120" customWidth="1"/>
    <col min="8967" max="9216" width="9.33203125" style="120" customWidth="1"/>
    <col min="9217" max="9217" width="5" style="120" customWidth="1"/>
    <col min="9218" max="9218" width="63" style="120" customWidth="1"/>
    <col min="9219" max="9219" width="5.5" style="120" customWidth="1"/>
    <col min="9220" max="9220" width="8.16015625" style="120" customWidth="1"/>
    <col min="9221" max="9221" width="9.66015625" style="120" customWidth="1"/>
    <col min="9222" max="9222" width="11.33203125" style="120" customWidth="1"/>
    <col min="9223" max="9472" width="9.33203125" style="120" customWidth="1"/>
    <col min="9473" max="9473" width="5" style="120" customWidth="1"/>
    <col min="9474" max="9474" width="63" style="120" customWidth="1"/>
    <col min="9475" max="9475" width="5.5" style="120" customWidth="1"/>
    <col min="9476" max="9476" width="8.16015625" style="120" customWidth="1"/>
    <col min="9477" max="9477" width="9.66015625" style="120" customWidth="1"/>
    <col min="9478" max="9478" width="11.33203125" style="120" customWidth="1"/>
    <col min="9479" max="9728" width="9.33203125" style="120" customWidth="1"/>
    <col min="9729" max="9729" width="5" style="120" customWidth="1"/>
    <col min="9730" max="9730" width="63" style="120" customWidth="1"/>
    <col min="9731" max="9731" width="5.5" style="120" customWidth="1"/>
    <col min="9732" max="9732" width="8.16015625" style="120" customWidth="1"/>
    <col min="9733" max="9733" width="9.66015625" style="120" customWidth="1"/>
    <col min="9734" max="9734" width="11.33203125" style="120" customWidth="1"/>
    <col min="9735" max="9984" width="9.33203125" style="120" customWidth="1"/>
    <col min="9985" max="9985" width="5" style="120" customWidth="1"/>
    <col min="9986" max="9986" width="63" style="120" customWidth="1"/>
    <col min="9987" max="9987" width="5.5" style="120" customWidth="1"/>
    <col min="9988" max="9988" width="8.16015625" style="120" customWidth="1"/>
    <col min="9989" max="9989" width="9.66015625" style="120" customWidth="1"/>
    <col min="9990" max="9990" width="11.33203125" style="120" customWidth="1"/>
    <col min="9991" max="10240" width="9.33203125" style="120" customWidth="1"/>
    <col min="10241" max="10241" width="5" style="120" customWidth="1"/>
    <col min="10242" max="10242" width="63" style="120" customWidth="1"/>
    <col min="10243" max="10243" width="5.5" style="120" customWidth="1"/>
    <col min="10244" max="10244" width="8.16015625" style="120" customWidth="1"/>
    <col min="10245" max="10245" width="9.66015625" style="120" customWidth="1"/>
    <col min="10246" max="10246" width="11.33203125" style="120" customWidth="1"/>
    <col min="10247" max="10496" width="9.33203125" style="120" customWidth="1"/>
    <col min="10497" max="10497" width="5" style="120" customWidth="1"/>
    <col min="10498" max="10498" width="63" style="120" customWidth="1"/>
    <col min="10499" max="10499" width="5.5" style="120" customWidth="1"/>
    <col min="10500" max="10500" width="8.16015625" style="120" customWidth="1"/>
    <col min="10501" max="10501" width="9.66015625" style="120" customWidth="1"/>
    <col min="10502" max="10502" width="11.33203125" style="120" customWidth="1"/>
    <col min="10503" max="10752" width="9.33203125" style="120" customWidth="1"/>
    <col min="10753" max="10753" width="5" style="120" customWidth="1"/>
    <col min="10754" max="10754" width="63" style="120" customWidth="1"/>
    <col min="10755" max="10755" width="5.5" style="120" customWidth="1"/>
    <col min="10756" max="10756" width="8.16015625" style="120" customWidth="1"/>
    <col min="10757" max="10757" width="9.66015625" style="120" customWidth="1"/>
    <col min="10758" max="10758" width="11.33203125" style="120" customWidth="1"/>
    <col min="10759" max="11008" width="9.33203125" style="120" customWidth="1"/>
    <col min="11009" max="11009" width="5" style="120" customWidth="1"/>
    <col min="11010" max="11010" width="63" style="120" customWidth="1"/>
    <col min="11011" max="11011" width="5.5" style="120" customWidth="1"/>
    <col min="11012" max="11012" width="8.16015625" style="120" customWidth="1"/>
    <col min="11013" max="11013" width="9.66015625" style="120" customWidth="1"/>
    <col min="11014" max="11014" width="11.33203125" style="120" customWidth="1"/>
    <col min="11015" max="11264" width="9.33203125" style="120" customWidth="1"/>
    <col min="11265" max="11265" width="5" style="120" customWidth="1"/>
    <col min="11266" max="11266" width="63" style="120" customWidth="1"/>
    <col min="11267" max="11267" width="5.5" style="120" customWidth="1"/>
    <col min="11268" max="11268" width="8.16015625" style="120" customWidth="1"/>
    <col min="11269" max="11269" width="9.66015625" style="120" customWidth="1"/>
    <col min="11270" max="11270" width="11.33203125" style="120" customWidth="1"/>
    <col min="11271" max="11520" width="9.33203125" style="120" customWidth="1"/>
    <col min="11521" max="11521" width="5" style="120" customWidth="1"/>
    <col min="11522" max="11522" width="63" style="120" customWidth="1"/>
    <col min="11523" max="11523" width="5.5" style="120" customWidth="1"/>
    <col min="11524" max="11524" width="8.16015625" style="120" customWidth="1"/>
    <col min="11525" max="11525" width="9.66015625" style="120" customWidth="1"/>
    <col min="11526" max="11526" width="11.33203125" style="120" customWidth="1"/>
    <col min="11527" max="11776" width="9.33203125" style="120" customWidth="1"/>
    <col min="11777" max="11777" width="5" style="120" customWidth="1"/>
    <col min="11778" max="11778" width="63" style="120" customWidth="1"/>
    <col min="11779" max="11779" width="5.5" style="120" customWidth="1"/>
    <col min="11780" max="11780" width="8.16015625" style="120" customWidth="1"/>
    <col min="11781" max="11781" width="9.66015625" style="120" customWidth="1"/>
    <col min="11782" max="11782" width="11.33203125" style="120" customWidth="1"/>
    <col min="11783" max="12032" width="9.33203125" style="120" customWidth="1"/>
    <col min="12033" max="12033" width="5" style="120" customWidth="1"/>
    <col min="12034" max="12034" width="63" style="120" customWidth="1"/>
    <col min="12035" max="12035" width="5.5" style="120" customWidth="1"/>
    <col min="12036" max="12036" width="8.16015625" style="120" customWidth="1"/>
    <col min="12037" max="12037" width="9.66015625" style="120" customWidth="1"/>
    <col min="12038" max="12038" width="11.33203125" style="120" customWidth="1"/>
    <col min="12039" max="12288" width="9.33203125" style="120" customWidth="1"/>
    <col min="12289" max="12289" width="5" style="120" customWidth="1"/>
    <col min="12290" max="12290" width="63" style="120" customWidth="1"/>
    <col min="12291" max="12291" width="5.5" style="120" customWidth="1"/>
    <col min="12292" max="12292" width="8.16015625" style="120" customWidth="1"/>
    <col min="12293" max="12293" width="9.66015625" style="120" customWidth="1"/>
    <col min="12294" max="12294" width="11.33203125" style="120" customWidth="1"/>
    <col min="12295" max="12544" width="9.33203125" style="120" customWidth="1"/>
    <col min="12545" max="12545" width="5" style="120" customWidth="1"/>
    <col min="12546" max="12546" width="63" style="120" customWidth="1"/>
    <col min="12547" max="12547" width="5.5" style="120" customWidth="1"/>
    <col min="12548" max="12548" width="8.16015625" style="120" customWidth="1"/>
    <col min="12549" max="12549" width="9.66015625" style="120" customWidth="1"/>
    <col min="12550" max="12550" width="11.33203125" style="120" customWidth="1"/>
    <col min="12551" max="12800" width="9.33203125" style="120" customWidth="1"/>
    <col min="12801" max="12801" width="5" style="120" customWidth="1"/>
    <col min="12802" max="12802" width="63" style="120" customWidth="1"/>
    <col min="12803" max="12803" width="5.5" style="120" customWidth="1"/>
    <col min="12804" max="12804" width="8.16015625" style="120" customWidth="1"/>
    <col min="12805" max="12805" width="9.66015625" style="120" customWidth="1"/>
    <col min="12806" max="12806" width="11.33203125" style="120" customWidth="1"/>
    <col min="12807" max="13056" width="9.33203125" style="120" customWidth="1"/>
    <col min="13057" max="13057" width="5" style="120" customWidth="1"/>
    <col min="13058" max="13058" width="63" style="120" customWidth="1"/>
    <col min="13059" max="13059" width="5.5" style="120" customWidth="1"/>
    <col min="13060" max="13060" width="8.16015625" style="120" customWidth="1"/>
    <col min="13061" max="13061" width="9.66015625" style="120" customWidth="1"/>
    <col min="13062" max="13062" width="11.33203125" style="120" customWidth="1"/>
    <col min="13063" max="13312" width="9.33203125" style="120" customWidth="1"/>
    <col min="13313" max="13313" width="5" style="120" customWidth="1"/>
    <col min="13314" max="13314" width="63" style="120" customWidth="1"/>
    <col min="13315" max="13315" width="5.5" style="120" customWidth="1"/>
    <col min="13316" max="13316" width="8.16015625" style="120" customWidth="1"/>
    <col min="13317" max="13317" width="9.66015625" style="120" customWidth="1"/>
    <col min="13318" max="13318" width="11.33203125" style="120" customWidth="1"/>
    <col min="13319" max="13568" width="9.33203125" style="120" customWidth="1"/>
    <col min="13569" max="13569" width="5" style="120" customWidth="1"/>
    <col min="13570" max="13570" width="63" style="120" customWidth="1"/>
    <col min="13571" max="13571" width="5.5" style="120" customWidth="1"/>
    <col min="13572" max="13572" width="8.16015625" style="120" customWidth="1"/>
    <col min="13573" max="13573" width="9.66015625" style="120" customWidth="1"/>
    <col min="13574" max="13574" width="11.33203125" style="120" customWidth="1"/>
    <col min="13575" max="13824" width="9.33203125" style="120" customWidth="1"/>
    <col min="13825" max="13825" width="5" style="120" customWidth="1"/>
    <col min="13826" max="13826" width="63" style="120" customWidth="1"/>
    <col min="13827" max="13827" width="5.5" style="120" customWidth="1"/>
    <col min="13828" max="13828" width="8.16015625" style="120" customWidth="1"/>
    <col min="13829" max="13829" width="9.66015625" style="120" customWidth="1"/>
    <col min="13830" max="13830" width="11.33203125" style="120" customWidth="1"/>
    <col min="13831" max="14080" width="9.33203125" style="120" customWidth="1"/>
    <col min="14081" max="14081" width="5" style="120" customWidth="1"/>
    <col min="14082" max="14082" width="63" style="120" customWidth="1"/>
    <col min="14083" max="14083" width="5.5" style="120" customWidth="1"/>
    <col min="14084" max="14084" width="8.16015625" style="120" customWidth="1"/>
    <col min="14085" max="14085" width="9.66015625" style="120" customWidth="1"/>
    <col min="14086" max="14086" width="11.33203125" style="120" customWidth="1"/>
    <col min="14087" max="14336" width="9.33203125" style="120" customWidth="1"/>
    <col min="14337" max="14337" width="5" style="120" customWidth="1"/>
    <col min="14338" max="14338" width="63" style="120" customWidth="1"/>
    <col min="14339" max="14339" width="5.5" style="120" customWidth="1"/>
    <col min="14340" max="14340" width="8.16015625" style="120" customWidth="1"/>
    <col min="14341" max="14341" width="9.66015625" style="120" customWidth="1"/>
    <col min="14342" max="14342" width="11.33203125" style="120" customWidth="1"/>
    <col min="14343" max="14592" width="9.33203125" style="120" customWidth="1"/>
    <col min="14593" max="14593" width="5" style="120" customWidth="1"/>
    <col min="14594" max="14594" width="63" style="120" customWidth="1"/>
    <col min="14595" max="14595" width="5.5" style="120" customWidth="1"/>
    <col min="14596" max="14596" width="8.16015625" style="120" customWidth="1"/>
    <col min="14597" max="14597" width="9.66015625" style="120" customWidth="1"/>
    <col min="14598" max="14598" width="11.33203125" style="120" customWidth="1"/>
    <col min="14599" max="14848" width="9.33203125" style="120" customWidth="1"/>
    <col min="14849" max="14849" width="5" style="120" customWidth="1"/>
    <col min="14850" max="14850" width="63" style="120" customWidth="1"/>
    <col min="14851" max="14851" width="5.5" style="120" customWidth="1"/>
    <col min="14852" max="14852" width="8.16015625" style="120" customWidth="1"/>
    <col min="14853" max="14853" width="9.66015625" style="120" customWidth="1"/>
    <col min="14854" max="14854" width="11.33203125" style="120" customWidth="1"/>
    <col min="14855" max="15104" width="9.33203125" style="120" customWidth="1"/>
    <col min="15105" max="15105" width="5" style="120" customWidth="1"/>
    <col min="15106" max="15106" width="63" style="120" customWidth="1"/>
    <col min="15107" max="15107" width="5.5" style="120" customWidth="1"/>
    <col min="15108" max="15108" width="8.16015625" style="120" customWidth="1"/>
    <col min="15109" max="15109" width="9.66015625" style="120" customWidth="1"/>
    <col min="15110" max="15110" width="11.33203125" style="120" customWidth="1"/>
    <col min="15111" max="15360" width="9.33203125" style="120" customWidth="1"/>
    <col min="15361" max="15361" width="5" style="120" customWidth="1"/>
    <col min="15362" max="15362" width="63" style="120" customWidth="1"/>
    <col min="15363" max="15363" width="5.5" style="120" customWidth="1"/>
    <col min="15364" max="15364" width="8.16015625" style="120" customWidth="1"/>
    <col min="15365" max="15365" width="9.66015625" style="120" customWidth="1"/>
    <col min="15366" max="15366" width="11.33203125" style="120" customWidth="1"/>
    <col min="15367" max="15616" width="9.33203125" style="120" customWidth="1"/>
    <col min="15617" max="15617" width="5" style="120" customWidth="1"/>
    <col min="15618" max="15618" width="63" style="120" customWidth="1"/>
    <col min="15619" max="15619" width="5.5" style="120" customWidth="1"/>
    <col min="15620" max="15620" width="8.16015625" style="120" customWidth="1"/>
    <col min="15621" max="15621" width="9.66015625" style="120" customWidth="1"/>
    <col min="15622" max="15622" width="11.33203125" style="120" customWidth="1"/>
    <col min="15623" max="15872" width="9.33203125" style="120" customWidth="1"/>
    <col min="15873" max="15873" width="5" style="120" customWidth="1"/>
    <col min="15874" max="15874" width="63" style="120" customWidth="1"/>
    <col min="15875" max="15875" width="5.5" style="120" customWidth="1"/>
    <col min="15876" max="15876" width="8.16015625" style="120" customWidth="1"/>
    <col min="15877" max="15877" width="9.66015625" style="120" customWidth="1"/>
    <col min="15878" max="15878" width="11.33203125" style="120" customWidth="1"/>
    <col min="15879" max="16128" width="9.33203125" style="120" customWidth="1"/>
    <col min="16129" max="16129" width="5" style="120" customWidth="1"/>
    <col min="16130" max="16130" width="63" style="120" customWidth="1"/>
    <col min="16131" max="16131" width="5.5" style="120" customWidth="1"/>
    <col min="16132" max="16132" width="8.16015625" style="120" customWidth="1"/>
    <col min="16133" max="16133" width="9.66015625" style="120" customWidth="1"/>
    <col min="16134" max="16134" width="11.33203125" style="120" customWidth="1"/>
    <col min="16135" max="16384" width="9.33203125" style="120" customWidth="1"/>
  </cols>
  <sheetData>
    <row r="1" spans="1:6" ht="33.75" customHeight="1">
      <c r="A1" s="242" t="s">
        <v>876</v>
      </c>
      <c r="B1" s="243"/>
      <c r="C1" s="243"/>
      <c r="D1" s="243"/>
      <c r="E1" s="243"/>
      <c r="F1" s="243"/>
    </row>
    <row r="2" spans="1:6" ht="21" customHeight="1">
      <c r="A2" s="242" t="s">
        <v>877</v>
      </c>
      <c r="B2" s="243"/>
      <c r="C2" s="243"/>
      <c r="D2" s="243"/>
      <c r="E2" s="243"/>
      <c r="F2" s="243"/>
    </row>
    <row r="3" spans="1:6" ht="12.75" customHeight="1">
      <c r="A3" s="244" t="s">
        <v>903</v>
      </c>
      <c r="B3" s="246"/>
      <c r="C3" s="154"/>
      <c r="D3" s="154"/>
      <c r="E3" s="154"/>
      <c r="F3" s="155"/>
    </row>
    <row r="4" spans="1:6" ht="3" customHeight="1">
      <c r="A4" s="154"/>
      <c r="B4" s="154"/>
      <c r="C4" s="154"/>
      <c r="D4" s="154"/>
      <c r="E4" s="154"/>
      <c r="F4" s="155"/>
    </row>
    <row r="5" spans="1:6" ht="25.5" customHeight="1">
      <c r="A5" s="128" t="s">
        <v>879</v>
      </c>
      <c r="B5" s="129" t="s">
        <v>44</v>
      </c>
      <c r="C5" s="129" t="s">
        <v>45</v>
      </c>
      <c r="D5" s="129" t="s">
        <v>880</v>
      </c>
      <c r="E5" s="129" t="s">
        <v>881</v>
      </c>
      <c r="F5" s="129" t="s">
        <v>882</v>
      </c>
    </row>
    <row r="6" spans="1:6" ht="20.25" customHeight="1">
      <c r="A6" s="130">
        <v>1</v>
      </c>
      <c r="B6" s="131">
        <v>5</v>
      </c>
      <c r="C6" s="131">
        <v>6</v>
      </c>
      <c r="D6" s="131">
        <v>7</v>
      </c>
      <c r="E6" s="131">
        <v>8</v>
      </c>
      <c r="F6" s="131">
        <v>9</v>
      </c>
    </row>
    <row r="7" spans="1:6" ht="12.75" customHeight="1">
      <c r="A7" s="132">
        <v>1</v>
      </c>
      <c r="B7" s="133" t="s">
        <v>57</v>
      </c>
      <c r="C7" s="134"/>
      <c r="D7" s="135"/>
      <c r="E7" s="136"/>
      <c r="F7" s="136"/>
    </row>
    <row r="8" spans="1:7" ht="12.75" customHeight="1">
      <c r="A8" s="132">
        <f>A7+1</f>
        <v>2</v>
      </c>
      <c r="B8" s="137" t="s">
        <v>883</v>
      </c>
      <c r="C8" s="138"/>
      <c r="D8" s="139"/>
      <c r="E8" s="140"/>
      <c r="F8" s="140"/>
      <c r="G8" s="156"/>
    </row>
    <row r="9" spans="1:7" ht="12.75" customHeight="1">
      <c r="A9" s="132">
        <f aca="true" t="shared" si="0" ref="A9:A52">A8+1</f>
        <v>3</v>
      </c>
      <c r="B9" s="141" t="s">
        <v>884</v>
      </c>
      <c r="C9" s="132" t="s">
        <v>885</v>
      </c>
      <c r="D9" s="142">
        <v>1</v>
      </c>
      <c r="E9" s="232"/>
      <c r="F9" s="233">
        <f>E9*D9</f>
        <v>0</v>
      </c>
      <c r="G9" s="156"/>
    </row>
    <row r="10" spans="1:7" ht="12.75" customHeight="1">
      <c r="A10" s="132">
        <f t="shared" si="0"/>
        <v>4</v>
      </c>
      <c r="B10" s="141" t="s">
        <v>904</v>
      </c>
      <c r="C10" s="132" t="s">
        <v>885</v>
      </c>
      <c r="D10" s="142">
        <v>1</v>
      </c>
      <c r="E10" s="232"/>
      <c r="F10" s="233">
        <f>E10*D10</f>
        <v>0</v>
      </c>
      <c r="G10" s="156"/>
    </row>
    <row r="11" spans="1:7" ht="12.75" customHeight="1">
      <c r="A11" s="132">
        <f t="shared" si="0"/>
        <v>5</v>
      </c>
      <c r="B11" s="143" t="s">
        <v>883</v>
      </c>
      <c r="C11" s="144"/>
      <c r="D11" s="145"/>
      <c r="E11" s="234"/>
      <c r="F11" s="234">
        <f>SUM(F9:F10)</f>
        <v>0</v>
      </c>
      <c r="G11" s="156"/>
    </row>
    <row r="12" spans="1:7" ht="12.75" customHeight="1">
      <c r="A12" s="132">
        <f t="shared" si="0"/>
        <v>6</v>
      </c>
      <c r="B12" s="133" t="s">
        <v>886</v>
      </c>
      <c r="C12" s="134"/>
      <c r="D12" s="135"/>
      <c r="E12" s="230"/>
      <c r="F12" s="230">
        <f>F11</f>
        <v>0</v>
      </c>
      <c r="G12" s="156"/>
    </row>
    <row r="13" spans="1:7" ht="12.75" customHeight="1">
      <c r="A13" s="132">
        <f t="shared" si="0"/>
        <v>7</v>
      </c>
      <c r="B13" s="133" t="s">
        <v>476</v>
      </c>
      <c r="C13" s="134"/>
      <c r="D13" s="135"/>
      <c r="E13" s="230"/>
      <c r="F13" s="230"/>
      <c r="G13" s="156"/>
    </row>
    <row r="14" spans="1:7" ht="12.75" customHeight="1">
      <c r="A14" s="132">
        <f t="shared" si="0"/>
        <v>8</v>
      </c>
      <c r="B14" s="137" t="s">
        <v>905</v>
      </c>
      <c r="C14" s="138"/>
      <c r="D14" s="139"/>
      <c r="E14" s="231"/>
      <c r="F14" s="231"/>
      <c r="G14" s="156"/>
    </row>
    <row r="15" spans="1:7" ht="12.75" customHeight="1">
      <c r="A15" s="132">
        <f t="shared" si="0"/>
        <v>9</v>
      </c>
      <c r="B15" s="141" t="s">
        <v>906</v>
      </c>
      <c r="C15" s="132" t="s">
        <v>169</v>
      </c>
      <c r="D15" s="142">
        <v>1</v>
      </c>
      <c r="E15" s="232"/>
      <c r="F15" s="232">
        <f>D15*E15</f>
        <v>0</v>
      </c>
      <c r="G15" s="156"/>
    </row>
    <row r="16" spans="1:7" ht="12.75" customHeight="1">
      <c r="A16" s="132">
        <f t="shared" si="0"/>
        <v>10</v>
      </c>
      <c r="B16" s="141" t="s">
        <v>907</v>
      </c>
      <c r="C16" s="132" t="s">
        <v>169</v>
      </c>
      <c r="D16" s="142">
        <v>1</v>
      </c>
      <c r="E16" s="232"/>
      <c r="F16" s="232">
        <f>D16*E16</f>
        <v>0</v>
      </c>
      <c r="G16" s="156"/>
    </row>
    <row r="17" spans="1:7" ht="12.75" customHeight="1">
      <c r="A17" s="132">
        <f t="shared" si="0"/>
        <v>11</v>
      </c>
      <c r="B17" s="141" t="s">
        <v>908</v>
      </c>
      <c r="C17" s="132" t="s">
        <v>524</v>
      </c>
      <c r="D17" s="142">
        <v>2.5</v>
      </c>
      <c r="E17" s="232"/>
      <c r="F17" s="232">
        <f>D17*E17</f>
        <v>0</v>
      </c>
      <c r="G17" s="156"/>
    </row>
    <row r="18" spans="1:7" ht="12.75" customHeight="1">
      <c r="A18" s="132">
        <f t="shared" si="0"/>
        <v>12</v>
      </c>
      <c r="B18" s="143" t="str">
        <f>B14</f>
        <v>Ústřední vytápění - technická místnost</v>
      </c>
      <c r="C18" s="144"/>
      <c r="D18" s="157"/>
      <c r="E18" s="234"/>
      <c r="F18" s="234">
        <f>SUM(F15:F17)</f>
        <v>0</v>
      </c>
      <c r="G18" s="156"/>
    </row>
    <row r="19" spans="1:7" ht="12.75" customHeight="1">
      <c r="A19" s="132">
        <f t="shared" si="0"/>
        <v>13</v>
      </c>
      <c r="B19" s="137" t="s">
        <v>909</v>
      </c>
      <c r="C19" s="138"/>
      <c r="D19" s="158"/>
      <c r="E19" s="231"/>
      <c r="F19" s="231"/>
      <c r="G19" s="156"/>
    </row>
    <row r="20" spans="1:7" ht="12.75" customHeight="1">
      <c r="A20" s="132">
        <f t="shared" si="0"/>
        <v>14</v>
      </c>
      <c r="B20" s="141" t="s">
        <v>910</v>
      </c>
      <c r="C20" s="132" t="s">
        <v>233</v>
      </c>
      <c r="D20" s="142">
        <v>30</v>
      </c>
      <c r="E20" s="232"/>
      <c r="F20" s="232">
        <f aca="true" t="shared" si="1" ref="F20:F25">D20*E20</f>
        <v>0</v>
      </c>
      <c r="G20" s="156"/>
    </row>
    <row r="21" spans="1:7" ht="12.75" customHeight="1">
      <c r="A21" s="132">
        <f t="shared" si="0"/>
        <v>15</v>
      </c>
      <c r="B21" s="141" t="s">
        <v>911</v>
      </c>
      <c r="C21" s="132" t="s">
        <v>233</v>
      </c>
      <c r="D21" s="142">
        <v>20</v>
      </c>
      <c r="E21" s="232"/>
      <c r="F21" s="232">
        <f t="shared" si="1"/>
        <v>0</v>
      </c>
      <c r="G21" s="156"/>
    </row>
    <row r="22" spans="1:7" ht="12.75" customHeight="1">
      <c r="A22" s="132">
        <f t="shared" si="0"/>
        <v>16</v>
      </c>
      <c r="B22" s="141" t="s">
        <v>912</v>
      </c>
      <c r="C22" s="132" t="s">
        <v>233</v>
      </c>
      <c r="D22" s="142">
        <v>35</v>
      </c>
      <c r="E22" s="232"/>
      <c r="F22" s="232">
        <f t="shared" si="1"/>
        <v>0</v>
      </c>
      <c r="G22" s="156"/>
    </row>
    <row r="23" spans="1:7" ht="12.75" customHeight="1">
      <c r="A23" s="132">
        <f t="shared" si="0"/>
        <v>17</v>
      </c>
      <c r="B23" s="141" t="s">
        <v>913</v>
      </c>
      <c r="C23" s="132" t="s">
        <v>233</v>
      </c>
      <c r="D23" s="142">
        <v>10</v>
      </c>
      <c r="E23" s="232"/>
      <c r="F23" s="232">
        <f t="shared" si="1"/>
        <v>0</v>
      </c>
      <c r="G23" s="156"/>
    </row>
    <row r="24" spans="1:7" ht="12.75" customHeight="1">
      <c r="A24" s="132">
        <f t="shared" si="0"/>
        <v>18</v>
      </c>
      <c r="B24" s="141" t="s">
        <v>914</v>
      </c>
      <c r="C24" s="132" t="s">
        <v>233</v>
      </c>
      <c r="D24" s="142">
        <f>SUM(D20:D23)</f>
        <v>95</v>
      </c>
      <c r="E24" s="232"/>
      <c r="F24" s="232">
        <f t="shared" si="1"/>
        <v>0</v>
      </c>
      <c r="G24" s="156"/>
    </row>
    <row r="25" spans="1:7" ht="12.75" customHeight="1">
      <c r="A25" s="132">
        <f t="shared" si="0"/>
        <v>19</v>
      </c>
      <c r="B25" s="141" t="s">
        <v>915</v>
      </c>
      <c r="C25" s="132" t="s">
        <v>524</v>
      </c>
      <c r="D25" s="142">
        <v>1.5</v>
      </c>
      <c r="E25" s="232"/>
      <c r="F25" s="232">
        <f t="shared" si="1"/>
        <v>0</v>
      </c>
      <c r="G25" s="156"/>
    </row>
    <row r="26" spans="1:7" ht="12.75" customHeight="1">
      <c r="A26" s="132">
        <f t="shared" si="0"/>
        <v>20</v>
      </c>
      <c r="B26" s="143" t="s">
        <v>909</v>
      </c>
      <c r="C26" s="144"/>
      <c r="D26" s="157"/>
      <c r="E26" s="234"/>
      <c r="F26" s="234">
        <f>SUM(F20:F25)</f>
        <v>0</v>
      </c>
      <c r="G26" s="156"/>
    </row>
    <row r="27" spans="1:7" ht="12.75" customHeight="1">
      <c r="A27" s="132">
        <f t="shared" si="0"/>
        <v>21</v>
      </c>
      <c r="B27" s="137" t="s">
        <v>916</v>
      </c>
      <c r="C27" s="138"/>
      <c r="D27" s="158"/>
      <c r="E27" s="231"/>
      <c r="F27" s="231"/>
      <c r="G27" s="156"/>
    </row>
    <row r="28" spans="1:7" ht="12.75" customHeight="1">
      <c r="A28" s="132">
        <f t="shared" si="0"/>
        <v>22</v>
      </c>
      <c r="B28" s="141" t="s">
        <v>917</v>
      </c>
      <c r="C28" s="132" t="s">
        <v>169</v>
      </c>
      <c r="D28" s="142">
        <v>60</v>
      </c>
      <c r="E28" s="232"/>
      <c r="F28" s="232">
        <f aca="true" t="shared" si="2" ref="F28:F39">D28*E28</f>
        <v>0</v>
      </c>
      <c r="G28" s="156"/>
    </row>
    <row r="29" spans="1:7" ht="12.75" customHeight="1">
      <c r="A29" s="132">
        <f t="shared" si="0"/>
        <v>23</v>
      </c>
      <c r="B29" s="141" t="s">
        <v>918</v>
      </c>
      <c r="C29" s="132" t="s">
        <v>169</v>
      </c>
      <c r="D29" s="142">
        <v>11</v>
      </c>
      <c r="E29" s="232"/>
      <c r="F29" s="232">
        <f t="shared" si="2"/>
        <v>0</v>
      </c>
      <c r="G29" s="156"/>
    </row>
    <row r="30" spans="1:7" ht="12.75" customHeight="1">
      <c r="A30" s="132">
        <f t="shared" si="0"/>
        <v>24</v>
      </c>
      <c r="B30" s="141" t="s">
        <v>919</v>
      </c>
      <c r="C30" s="132" t="s">
        <v>169</v>
      </c>
      <c r="D30" s="142">
        <v>11</v>
      </c>
      <c r="E30" s="232"/>
      <c r="F30" s="232">
        <f t="shared" si="2"/>
        <v>0</v>
      </c>
      <c r="G30" s="156"/>
    </row>
    <row r="31" spans="1:7" ht="12.75" customHeight="1">
      <c r="A31" s="132">
        <f t="shared" si="0"/>
        <v>25</v>
      </c>
      <c r="B31" s="141" t="s">
        <v>920</v>
      </c>
      <c r="C31" s="132" t="s">
        <v>169</v>
      </c>
      <c r="D31" s="142">
        <v>22</v>
      </c>
      <c r="E31" s="232"/>
      <c r="F31" s="232">
        <f t="shared" si="2"/>
        <v>0</v>
      </c>
      <c r="G31" s="156"/>
    </row>
    <row r="32" spans="1:7" ht="12.75" customHeight="1">
      <c r="A32" s="132">
        <f t="shared" si="0"/>
        <v>26</v>
      </c>
      <c r="B32" s="141" t="s">
        <v>921</v>
      </c>
      <c r="C32" s="132" t="s">
        <v>169</v>
      </c>
      <c r="D32" s="142">
        <v>1</v>
      </c>
      <c r="E32" s="232"/>
      <c r="F32" s="232">
        <f t="shared" si="2"/>
        <v>0</v>
      </c>
      <c r="G32" s="156"/>
    </row>
    <row r="33" spans="1:7" ht="12.75" customHeight="1">
      <c r="A33" s="132">
        <f t="shared" si="0"/>
        <v>27</v>
      </c>
      <c r="B33" s="141" t="s">
        <v>922</v>
      </c>
      <c r="C33" s="132" t="s">
        <v>169</v>
      </c>
      <c r="D33" s="142">
        <v>2</v>
      </c>
      <c r="E33" s="232"/>
      <c r="F33" s="232">
        <f t="shared" si="2"/>
        <v>0</v>
      </c>
      <c r="G33" s="156"/>
    </row>
    <row r="34" spans="1:7" ht="12.75" customHeight="1">
      <c r="A34" s="132">
        <f t="shared" si="0"/>
        <v>28</v>
      </c>
      <c r="B34" s="141" t="s">
        <v>923</v>
      </c>
      <c r="C34" s="132" t="s">
        <v>169</v>
      </c>
      <c r="D34" s="142">
        <v>4</v>
      </c>
      <c r="E34" s="232"/>
      <c r="F34" s="232">
        <f t="shared" si="2"/>
        <v>0</v>
      </c>
      <c r="G34" s="156"/>
    </row>
    <row r="35" spans="1:7" ht="12.75" customHeight="1">
      <c r="A35" s="132">
        <f t="shared" si="0"/>
        <v>29</v>
      </c>
      <c r="B35" s="141" t="s">
        <v>924</v>
      </c>
      <c r="C35" s="132" t="s">
        <v>169</v>
      </c>
      <c r="D35" s="142">
        <v>6</v>
      </c>
      <c r="E35" s="232"/>
      <c r="F35" s="232">
        <f t="shared" si="2"/>
        <v>0</v>
      </c>
      <c r="G35" s="156"/>
    </row>
    <row r="36" spans="1:7" ht="12.75" customHeight="1">
      <c r="A36" s="132">
        <f t="shared" si="0"/>
        <v>30</v>
      </c>
      <c r="B36" s="141" t="s">
        <v>925</v>
      </c>
      <c r="C36" s="132" t="s">
        <v>169</v>
      </c>
      <c r="D36" s="142">
        <v>3</v>
      </c>
      <c r="E36" s="232"/>
      <c r="F36" s="232">
        <f t="shared" si="2"/>
        <v>0</v>
      </c>
      <c r="G36" s="156"/>
    </row>
    <row r="37" spans="1:7" ht="12.75" customHeight="1">
      <c r="A37" s="132">
        <f t="shared" si="0"/>
        <v>31</v>
      </c>
      <c r="B37" s="141" t="s">
        <v>926</v>
      </c>
      <c r="C37" s="132" t="s">
        <v>169</v>
      </c>
      <c r="D37" s="142">
        <v>1</v>
      </c>
      <c r="E37" s="232"/>
      <c r="F37" s="232">
        <f>D37*E37</f>
        <v>0</v>
      </c>
      <c r="G37" s="156"/>
    </row>
    <row r="38" spans="1:7" ht="12.75" customHeight="1">
      <c r="A38" s="132">
        <f t="shared" si="0"/>
        <v>32</v>
      </c>
      <c r="B38" s="141" t="s">
        <v>927</v>
      </c>
      <c r="C38" s="132" t="s">
        <v>169</v>
      </c>
      <c r="D38" s="142">
        <v>1</v>
      </c>
      <c r="E38" s="232"/>
      <c r="F38" s="232">
        <f t="shared" si="2"/>
        <v>0</v>
      </c>
      <c r="G38" s="156"/>
    </row>
    <row r="39" spans="1:7" ht="12.75" customHeight="1">
      <c r="A39" s="132">
        <f t="shared" si="0"/>
        <v>33</v>
      </c>
      <c r="B39" s="141" t="s">
        <v>928</v>
      </c>
      <c r="C39" s="132" t="s">
        <v>524</v>
      </c>
      <c r="D39" s="142">
        <v>1.5</v>
      </c>
      <c r="E39" s="232"/>
      <c r="F39" s="232">
        <f t="shared" si="2"/>
        <v>0</v>
      </c>
      <c r="G39" s="156"/>
    </row>
    <row r="40" spans="1:7" ht="12.75" customHeight="1">
      <c r="A40" s="132">
        <f t="shared" si="0"/>
        <v>34</v>
      </c>
      <c r="B40" s="143" t="s">
        <v>916</v>
      </c>
      <c r="C40" s="144"/>
      <c r="D40" s="157"/>
      <c r="E40" s="234"/>
      <c r="F40" s="234">
        <f>SUM(F28:F39)</f>
        <v>0</v>
      </c>
      <c r="G40" s="156"/>
    </row>
    <row r="41" spans="1:7" ht="12.75" customHeight="1">
      <c r="A41" s="132">
        <f t="shared" si="0"/>
        <v>35</v>
      </c>
      <c r="B41" s="137" t="s">
        <v>929</v>
      </c>
      <c r="C41" s="138"/>
      <c r="D41" s="158"/>
      <c r="E41" s="231"/>
      <c r="F41" s="231"/>
      <c r="G41" s="156"/>
    </row>
    <row r="42" spans="1:7" ht="12.75" customHeight="1">
      <c r="A42" s="132">
        <f t="shared" si="0"/>
        <v>36</v>
      </c>
      <c r="B42" s="141" t="s">
        <v>930</v>
      </c>
      <c r="C42" s="132" t="s">
        <v>169</v>
      </c>
      <c r="D42" s="142">
        <f>SUM(D43:D47)</f>
        <v>11</v>
      </c>
      <c r="E42" s="232"/>
      <c r="F42" s="232">
        <f aca="true" t="shared" si="3" ref="F42:F49">E42*D42</f>
        <v>0</v>
      </c>
      <c r="G42" s="156"/>
    </row>
    <row r="43" spans="1:7" ht="12.75" customHeight="1">
      <c r="A43" s="132">
        <f t="shared" si="0"/>
        <v>37</v>
      </c>
      <c r="B43" s="141" t="s">
        <v>931</v>
      </c>
      <c r="C43" s="132" t="s">
        <v>169</v>
      </c>
      <c r="D43" s="142">
        <v>2</v>
      </c>
      <c r="E43" s="232"/>
      <c r="F43" s="232">
        <f>E43*D43</f>
        <v>0</v>
      </c>
      <c r="G43" s="156"/>
    </row>
    <row r="44" spans="1:7" ht="12.75" customHeight="1">
      <c r="A44" s="132">
        <f t="shared" si="0"/>
        <v>38</v>
      </c>
      <c r="B44" s="141" t="s">
        <v>932</v>
      </c>
      <c r="C44" s="132" t="s">
        <v>169</v>
      </c>
      <c r="D44" s="142">
        <v>6</v>
      </c>
      <c r="E44" s="232"/>
      <c r="F44" s="232">
        <f t="shared" si="3"/>
        <v>0</v>
      </c>
      <c r="G44" s="156"/>
    </row>
    <row r="45" spans="1:7" ht="12.75" customHeight="1">
      <c r="A45" s="132">
        <f t="shared" si="0"/>
        <v>39</v>
      </c>
      <c r="B45" s="141" t="s">
        <v>933</v>
      </c>
      <c r="C45" s="132" t="s">
        <v>169</v>
      </c>
      <c r="D45" s="142">
        <v>1</v>
      </c>
      <c r="E45" s="232"/>
      <c r="F45" s="232">
        <f t="shared" si="3"/>
        <v>0</v>
      </c>
      <c r="G45" s="156"/>
    </row>
    <row r="46" spans="1:7" ht="12.75" customHeight="1">
      <c r="A46" s="132">
        <f t="shared" si="0"/>
        <v>40</v>
      </c>
      <c r="B46" s="141" t="s">
        <v>934</v>
      </c>
      <c r="C46" s="132" t="s">
        <v>169</v>
      </c>
      <c r="D46" s="142">
        <v>1</v>
      </c>
      <c r="E46" s="232"/>
      <c r="F46" s="232">
        <f>E46*D46</f>
        <v>0</v>
      </c>
      <c r="G46" s="156"/>
    </row>
    <row r="47" spans="1:7" ht="12.75" customHeight="1">
      <c r="A47" s="132">
        <f t="shared" si="0"/>
        <v>41</v>
      </c>
      <c r="B47" s="159" t="s">
        <v>935</v>
      </c>
      <c r="C47" s="132" t="s">
        <v>169</v>
      </c>
      <c r="D47" s="160">
        <v>1</v>
      </c>
      <c r="E47" s="232"/>
      <c r="F47" s="232">
        <f>E47*D47</f>
        <v>0</v>
      </c>
      <c r="G47" s="156"/>
    </row>
    <row r="48" spans="1:7" ht="12.75" customHeight="1">
      <c r="A48" s="132">
        <f t="shared" si="0"/>
        <v>42</v>
      </c>
      <c r="B48" s="159" t="s">
        <v>936</v>
      </c>
      <c r="C48" s="132" t="s">
        <v>937</v>
      </c>
      <c r="D48" s="160">
        <v>2</v>
      </c>
      <c r="E48" s="232"/>
      <c r="F48" s="232">
        <f>E48*D48</f>
        <v>0</v>
      </c>
      <c r="G48" s="156"/>
    </row>
    <row r="49" spans="1:7" ht="12.75" customHeight="1">
      <c r="A49" s="132">
        <f t="shared" si="0"/>
        <v>43</v>
      </c>
      <c r="B49" s="141" t="s">
        <v>938</v>
      </c>
      <c r="C49" s="132" t="s">
        <v>524</v>
      </c>
      <c r="D49" s="142">
        <v>3.5</v>
      </c>
      <c r="E49" s="232"/>
      <c r="F49" s="232">
        <f t="shared" si="3"/>
        <v>0</v>
      </c>
      <c r="G49" s="156"/>
    </row>
    <row r="50" spans="1:7" ht="12.75" customHeight="1">
      <c r="A50" s="132">
        <f t="shared" si="0"/>
        <v>44</v>
      </c>
      <c r="B50" s="137" t="str">
        <f>B41</f>
        <v>Ústřední vytápění - otopná tělesa</v>
      </c>
      <c r="C50" s="132"/>
      <c r="D50" s="160"/>
      <c r="E50" s="232"/>
      <c r="F50" s="234">
        <f>SUM(F42:F49)</f>
        <v>0</v>
      </c>
      <c r="G50" s="156"/>
    </row>
    <row r="51" spans="1:7" ht="12.75" customHeight="1">
      <c r="A51" s="132">
        <f t="shared" si="0"/>
        <v>45</v>
      </c>
      <c r="B51" s="133" t="s">
        <v>900</v>
      </c>
      <c r="C51" s="134"/>
      <c r="D51" s="135"/>
      <c r="E51" s="230"/>
      <c r="F51" s="230">
        <f>F50+F40+F26+F18</f>
        <v>0</v>
      </c>
      <c r="G51" s="156"/>
    </row>
    <row r="52" spans="1:7" ht="12.75" customHeight="1">
      <c r="A52" s="132">
        <f t="shared" si="0"/>
        <v>46</v>
      </c>
      <c r="B52" s="150" t="s">
        <v>901</v>
      </c>
      <c r="C52" s="151"/>
      <c r="D52" s="152"/>
      <c r="E52" s="237"/>
      <c r="F52" s="237">
        <f>F51+F12</f>
        <v>0</v>
      </c>
      <c r="G52" s="156"/>
    </row>
    <row r="53" spans="1:7" ht="12.75" customHeight="1">
      <c r="A53" s="241" t="s">
        <v>1049</v>
      </c>
      <c r="C53" s="123"/>
      <c r="D53" s="123"/>
      <c r="E53" s="123"/>
      <c r="F53" s="123"/>
      <c r="G53" s="156"/>
    </row>
    <row r="54" spans="1:7" ht="12.75" customHeight="1">
      <c r="A54" s="132"/>
      <c r="B54" s="153" t="s">
        <v>902</v>
      </c>
      <c r="C54" s="123"/>
      <c r="D54" s="123"/>
      <c r="E54" s="123"/>
      <c r="F54" s="123"/>
      <c r="G54" s="156"/>
    </row>
    <row r="55" spans="1:7" ht="12.75" customHeight="1">
      <c r="A55" s="132"/>
      <c r="B55" s="123"/>
      <c r="C55" s="123"/>
      <c r="D55" s="123"/>
      <c r="E55" s="123"/>
      <c r="F55" s="123"/>
      <c r="G55" s="156"/>
    </row>
    <row r="56" spans="1:7" ht="12.75" customHeight="1">
      <c r="A56" s="132"/>
      <c r="B56" s="153"/>
      <c r="C56" s="123"/>
      <c r="D56" s="123"/>
      <c r="E56" s="123"/>
      <c r="F56" s="123"/>
      <c r="G56" s="156"/>
    </row>
    <row r="57" spans="1:7" ht="13.5">
      <c r="A57" s="161"/>
      <c r="B57" s="161"/>
      <c r="C57" s="161"/>
      <c r="D57" s="161"/>
      <c r="E57" s="161"/>
      <c r="F57" s="161"/>
      <c r="G57" s="156"/>
    </row>
    <row r="58" spans="1:7" ht="13.5">
      <c r="A58" s="161"/>
      <c r="B58" s="161"/>
      <c r="C58" s="161"/>
      <c r="D58" s="161"/>
      <c r="E58" s="161"/>
      <c r="F58" s="161"/>
      <c r="G58" s="156"/>
    </row>
  </sheetData>
  <mergeCells count="3">
    <mergeCell ref="A1:F1"/>
    <mergeCell ref="A2:F2"/>
    <mergeCell ref="A3:B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 topLeftCell="A1">
      <selection activeCell="B4" sqref="B4"/>
    </sheetView>
  </sheetViews>
  <sheetFormatPr defaultColWidth="9.33203125" defaultRowHeight="13.5"/>
  <cols>
    <col min="1" max="1" width="5" style="120" customWidth="1"/>
    <col min="2" max="2" width="67.5" style="120" customWidth="1"/>
    <col min="3" max="3" width="6.33203125" style="120" customWidth="1"/>
    <col min="4" max="4" width="9.16015625" style="120" customWidth="1"/>
    <col min="5" max="5" width="11" style="120" customWidth="1"/>
    <col min="6" max="6" width="13.16015625" style="120" customWidth="1"/>
    <col min="7" max="256" width="9.33203125" style="120" customWidth="1"/>
    <col min="257" max="257" width="5" style="120" customWidth="1"/>
    <col min="258" max="258" width="67.5" style="120" customWidth="1"/>
    <col min="259" max="259" width="6.33203125" style="120" customWidth="1"/>
    <col min="260" max="260" width="9.16015625" style="120" customWidth="1"/>
    <col min="261" max="261" width="11" style="120" customWidth="1"/>
    <col min="262" max="262" width="13.16015625" style="120" customWidth="1"/>
    <col min="263" max="512" width="9.33203125" style="120" customWidth="1"/>
    <col min="513" max="513" width="5" style="120" customWidth="1"/>
    <col min="514" max="514" width="67.5" style="120" customWidth="1"/>
    <col min="515" max="515" width="6.33203125" style="120" customWidth="1"/>
    <col min="516" max="516" width="9.16015625" style="120" customWidth="1"/>
    <col min="517" max="517" width="11" style="120" customWidth="1"/>
    <col min="518" max="518" width="13.16015625" style="120" customWidth="1"/>
    <col min="519" max="768" width="9.33203125" style="120" customWidth="1"/>
    <col min="769" max="769" width="5" style="120" customWidth="1"/>
    <col min="770" max="770" width="67.5" style="120" customWidth="1"/>
    <col min="771" max="771" width="6.33203125" style="120" customWidth="1"/>
    <col min="772" max="772" width="9.16015625" style="120" customWidth="1"/>
    <col min="773" max="773" width="11" style="120" customWidth="1"/>
    <col min="774" max="774" width="13.16015625" style="120" customWidth="1"/>
    <col min="775" max="1024" width="9.33203125" style="120" customWidth="1"/>
    <col min="1025" max="1025" width="5" style="120" customWidth="1"/>
    <col min="1026" max="1026" width="67.5" style="120" customWidth="1"/>
    <col min="1027" max="1027" width="6.33203125" style="120" customWidth="1"/>
    <col min="1028" max="1028" width="9.16015625" style="120" customWidth="1"/>
    <col min="1029" max="1029" width="11" style="120" customWidth="1"/>
    <col min="1030" max="1030" width="13.16015625" style="120" customWidth="1"/>
    <col min="1031" max="1280" width="9.33203125" style="120" customWidth="1"/>
    <col min="1281" max="1281" width="5" style="120" customWidth="1"/>
    <col min="1282" max="1282" width="67.5" style="120" customWidth="1"/>
    <col min="1283" max="1283" width="6.33203125" style="120" customWidth="1"/>
    <col min="1284" max="1284" width="9.16015625" style="120" customWidth="1"/>
    <col min="1285" max="1285" width="11" style="120" customWidth="1"/>
    <col min="1286" max="1286" width="13.16015625" style="120" customWidth="1"/>
    <col min="1287" max="1536" width="9.33203125" style="120" customWidth="1"/>
    <col min="1537" max="1537" width="5" style="120" customWidth="1"/>
    <col min="1538" max="1538" width="67.5" style="120" customWidth="1"/>
    <col min="1539" max="1539" width="6.33203125" style="120" customWidth="1"/>
    <col min="1540" max="1540" width="9.16015625" style="120" customWidth="1"/>
    <col min="1541" max="1541" width="11" style="120" customWidth="1"/>
    <col min="1542" max="1542" width="13.16015625" style="120" customWidth="1"/>
    <col min="1543" max="1792" width="9.33203125" style="120" customWidth="1"/>
    <col min="1793" max="1793" width="5" style="120" customWidth="1"/>
    <col min="1794" max="1794" width="67.5" style="120" customWidth="1"/>
    <col min="1795" max="1795" width="6.33203125" style="120" customWidth="1"/>
    <col min="1796" max="1796" width="9.16015625" style="120" customWidth="1"/>
    <col min="1797" max="1797" width="11" style="120" customWidth="1"/>
    <col min="1798" max="1798" width="13.16015625" style="120" customWidth="1"/>
    <col min="1799" max="2048" width="9.33203125" style="120" customWidth="1"/>
    <col min="2049" max="2049" width="5" style="120" customWidth="1"/>
    <col min="2050" max="2050" width="67.5" style="120" customWidth="1"/>
    <col min="2051" max="2051" width="6.33203125" style="120" customWidth="1"/>
    <col min="2052" max="2052" width="9.16015625" style="120" customWidth="1"/>
    <col min="2053" max="2053" width="11" style="120" customWidth="1"/>
    <col min="2054" max="2054" width="13.16015625" style="120" customWidth="1"/>
    <col min="2055" max="2304" width="9.33203125" style="120" customWidth="1"/>
    <col min="2305" max="2305" width="5" style="120" customWidth="1"/>
    <col min="2306" max="2306" width="67.5" style="120" customWidth="1"/>
    <col min="2307" max="2307" width="6.33203125" style="120" customWidth="1"/>
    <col min="2308" max="2308" width="9.16015625" style="120" customWidth="1"/>
    <col min="2309" max="2309" width="11" style="120" customWidth="1"/>
    <col min="2310" max="2310" width="13.16015625" style="120" customWidth="1"/>
    <col min="2311" max="2560" width="9.33203125" style="120" customWidth="1"/>
    <col min="2561" max="2561" width="5" style="120" customWidth="1"/>
    <col min="2562" max="2562" width="67.5" style="120" customWidth="1"/>
    <col min="2563" max="2563" width="6.33203125" style="120" customWidth="1"/>
    <col min="2564" max="2564" width="9.16015625" style="120" customWidth="1"/>
    <col min="2565" max="2565" width="11" style="120" customWidth="1"/>
    <col min="2566" max="2566" width="13.16015625" style="120" customWidth="1"/>
    <col min="2567" max="2816" width="9.33203125" style="120" customWidth="1"/>
    <col min="2817" max="2817" width="5" style="120" customWidth="1"/>
    <col min="2818" max="2818" width="67.5" style="120" customWidth="1"/>
    <col min="2819" max="2819" width="6.33203125" style="120" customWidth="1"/>
    <col min="2820" max="2820" width="9.16015625" style="120" customWidth="1"/>
    <col min="2821" max="2821" width="11" style="120" customWidth="1"/>
    <col min="2822" max="2822" width="13.16015625" style="120" customWidth="1"/>
    <col min="2823" max="3072" width="9.33203125" style="120" customWidth="1"/>
    <col min="3073" max="3073" width="5" style="120" customWidth="1"/>
    <col min="3074" max="3074" width="67.5" style="120" customWidth="1"/>
    <col min="3075" max="3075" width="6.33203125" style="120" customWidth="1"/>
    <col min="3076" max="3076" width="9.16015625" style="120" customWidth="1"/>
    <col min="3077" max="3077" width="11" style="120" customWidth="1"/>
    <col min="3078" max="3078" width="13.16015625" style="120" customWidth="1"/>
    <col min="3079" max="3328" width="9.33203125" style="120" customWidth="1"/>
    <col min="3329" max="3329" width="5" style="120" customWidth="1"/>
    <col min="3330" max="3330" width="67.5" style="120" customWidth="1"/>
    <col min="3331" max="3331" width="6.33203125" style="120" customWidth="1"/>
    <col min="3332" max="3332" width="9.16015625" style="120" customWidth="1"/>
    <col min="3333" max="3333" width="11" style="120" customWidth="1"/>
    <col min="3334" max="3334" width="13.16015625" style="120" customWidth="1"/>
    <col min="3335" max="3584" width="9.33203125" style="120" customWidth="1"/>
    <col min="3585" max="3585" width="5" style="120" customWidth="1"/>
    <col min="3586" max="3586" width="67.5" style="120" customWidth="1"/>
    <col min="3587" max="3587" width="6.33203125" style="120" customWidth="1"/>
    <col min="3588" max="3588" width="9.16015625" style="120" customWidth="1"/>
    <col min="3589" max="3589" width="11" style="120" customWidth="1"/>
    <col min="3590" max="3590" width="13.16015625" style="120" customWidth="1"/>
    <col min="3591" max="3840" width="9.33203125" style="120" customWidth="1"/>
    <col min="3841" max="3841" width="5" style="120" customWidth="1"/>
    <col min="3842" max="3842" width="67.5" style="120" customWidth="1"/>
    <col min="3843" max="3843" width="6.33203125" style="120" customWidth="1"/>
    <col min="3844" max="3844" width="9.16015625" style="120" customWidth="1"/>
    <col min="3845" max="3845" width="11" style="120" customWidth="1"/>
    <col min="3846" max="3846" width="13.16015625" style="120" customWidth="1"/>
    <col min="3847" max="4096" width="9.33203125" style="120" customWidth="1"/>
    <col min="4097" max="4097" width="5" style="120" customWidth="1"/>
    <col min="4098" max="4098" width="67.5" style="120" customWidth="1"/>
    <col min="4099" max="4099" width="6.33203125" style="120" customWidth="1"/>
    <col min="4100" max="4100" width="9.16015625" style="120" customWidth="1"/>
    <col min="4101" max="4101" width="11" style="120" customWidth="1"/>
    <col min="4102" max="4102" width="13.16015625" style="120" customWidth="1"/>
    <col min="4103" max="4352" width="9.33203125" style="120" customWidth="1"/>
    <col min="4353" max="4353" width="5" style="120" customWidth="1"/>
    <col min="4354" max="4354" width="67.5" style="120" customWidth="1"/>
    <col min="4355" max="4355" width="6.33203125" style="120" customWidth="1"/>
    <col min="4356" max="4356" width="9.16015625" style="120" customWidth="1"/>
    <col min="4357" max="4357" width="11" style="120" customWidth="1"/>
    <col min="4358" max="4358" width="13.16015625" style="120" customWidth="1"/>
    <col min="4359" max="4608" width="9.33203125" style="120" customWidth="1"/>
    <col min="4609" max="4609" width="5" style="120" customWidth="1"/>
    <col min="4610" max="4610" width="67.5" style="120" customWidth="1"/>
    <col min="4611" max="4611" width="6.33203125" style="120" customWidth="1"/>
    <col min="4612" max="4612" width="9.16015625" style="120" customWidth="1"/>
    <col min="4613" max="4613" width="11" style="120" customWidth="1"/>
    <col min="4614" max="4614" width="13.16015625" style="120" customWidth="1"/>
    <col min="4615" max="4864" width="9.33203125" style="120" customWidth="1"/>
    <col min="4865" max="4865" width="5" style="120" customWidth="1"/>
    <col min="4866" max="4866" width="67.5" style="120" customWidth="1"/>
    <col min="4867" max="4867" width="6.33203125" style="120" customWidth="1"/>
    <col min="4868" max="4868" width="9.16015625" style="120" customWidth="1"/>
    <col min="4869" max="4869" width="11" style="120" customWidth="1"/>
    <col min="4870" max="4870" width="13.16015625" style="120" customWidth="1"/>
    <col min="4871" max="5120" width="9.33203125" style="120" customWidth="1"/>
    <col min="5121" max="5121" width="5" style="120" customWidth="1"/>
    <col min="5122" max="5122" width="67.5" style="120" customWidth="1"/>
    <col min="5123" max="5123" width="6.33203125" style="120" customWidth="1"/>
    <col min="5124" max="5124" width="9.16015625" style="120" customWidth="1"/>
    <col min="5125" max="5125" width="11" style="120" customWidth="1"/>
    <col min="5126" max="5126" width="13.16015625" style="120" customWidth="1"/>
    <col min="5127" max="5376" width="9.33203125" style="120" customWidth="1"/>
    <col min="5377" max="5377" width="5" style="120" customWidth="1"/>
    <col min="5378" max="5378" width="67.5" style="120" customWidth="1"/>
    <col min="5379" max="5379" width="6.33203125" style="120" customWidth="1"/>
    <col min="5380" max="5380" width="9.16015625" style="120" customWidth="1"/>
    <col min="5381" max="5381" width="11" style="120" customWidth="1"/>
    <col min="5382" max="5382" width="13.16015625" style="120" customWidth="1"/>
    <col min="5383" max="5632" width="9.33203125" style="120" customWidth="1"/>
    <col min="5633" max="5633" width="5" style="120" customWidth="1"/>
    <col min="5634" max="5634" width="67.5" style="120" customWidth="1"/>
    <col min="5635" max="5635" width="6.33203125" style="120" customWidth="1"/>
    <col min="5636" max="5636" width="9.16015625" style="120" customWidth="1"/>
    <col min="5637" max="5637" width="11" style="120" customWidth="1"/>
    <col min="5638" max="5638" width="13.16015625" style="120" customWidth="1"/>
    <col min="5639" max="5888" width="9.33203125" style="120" customWidth="1"/>
    <col min="5889" max="5889" width="5" style="120" customWidth="1"/>
    <col min="5890" max="5890" width="67.5" style="120" customWidth="1"/>
    <col min="5891" max="5891" width="6.33203125" style="120" customWidth="1"/>
    <col min="5892" max="5892" width="9.16015625" style="120" customWidth="1"/>
    <col min="5893" max="5893" width="11" style="120" customWidth="1"/>
    <col min="5894" max="5894" width="13.16015625" style="120" customWidth="1"/>
    <col min="5895" max="6144" width="9.33203125" style="120" customWidth="1"/>
    <col min="6145" max="6145" width="5" style="120" customWidth="1"/>
    <col min="6146" max="6146" width="67.5" style="120" customWidth="1"/>
    <col min="6147" max="6147" width="6.33203125" style="120" customWidth="1"/>
    <col min="6148" max="6148" width="9.16015625" style="120" customWidth="1"/>
    <col min="6149" max="6149" width="11" style="120" customWidth="1"/>
    <col min="6150" max="6150" width="13.16015625" style="120" customWidth="1"/>
    <col min="6151" max="6400" width="9.33203125" style="120" customWidth="1"/>
    <col min="6401" max="6401" width="5" style="120" customWidth="1"/>
    <col min="6402" max="6402" width="67.5" style="120" customWidth="1"/>
    <col min="6403" max="6403" width="6.33203125" style="120" customWidth="1"/>
    <col min="6404" max="6404" width="9.16015625" style="120" customWidth="1"/>
    <col min="6405" max="6405" width="11" style="120" customWidth="1"/>
    <col min="6406" max="6406" width="13.16015625" style="120" customWidth="1"/>
    <col min="6407" max="6656" width="9.33203125" style="120" customWidth="1"/>
    <col min="6657" max="6657" width="5" style="120" customWidth="1"/>
    <col min="6658" max="6658" width="67.5" style="120" customWidth="1"/>
    <col min="6659" max="6659" width="6.33203125" style="120" customWidth="1"/>
    <col min="6660" max="6660" width="9.16015625" style="120" customWidth="1"/>
    <col min="6661" max="6661" width="11" style="120" customWidth="1"/>
    <col min="6662" max="6662" width="13.16015625" style="120" customWidth="1"/>
    <col min="6663" max="6912" width="9.33203125" style="120" customWidth="1"/>
    <col min="6913" max="6913" width="5" style="120" customWidth="1"/>
    <col min="6914" max="6914" width="67.5" style="120" customWidth="1"/>
    <col min="6915" max="6915" width="6.33203125" style="120" customWidth="1"/>
    <col min="6916" max="6916" width="9.16015625" style="120" customWidth="1"/>
    <col min="6917" max="6917" width="11" style="120" customWidth="1"/>
    <col min="6918" max="6918" width="13.16015625" style="120" customWidth="1"/>
    <col min="6919" max="7168" width="9.33203125" style="120" customWidth="1"/>
    <col min="7169" max="7169" width="5" style="120" customWidth="1"/>
    <col min="7170" max="7170" width="67.5" style="120" customWidth="1"/>
    <col min="7171" max="7171" width="6.33203125" style="120" customWidth="1"/>
    <col min="7172" max="7172" width="9.16015625" style="120" customWidth="1"/>
    <col min="7173" max="7173" width="11" style="120" customWidth="1"/>
    <col min="7174" max="7174" width="13.16015625" style="120" customWidth="1"/>
    <col min="7175" max="7424" width="9.33203125" style="120" customWidth="1"/>
    <col min="7425" max="7425" width="5" style="120" customWidth="1"/>
    <col min="7426" max="7426" width="67.5" style="120" customWidth="1"/>
    <col min="7427" max="7427" width="6.33203125" style="120" customWidth="1"/>
    <col min="7428" max="7428" width="9.16015625" style="120" customWidth="1"/>
    <col min="7429" max="7429" width="11" style="120" customWidth="1"/>
    <col min="7430" max="7430" width="13.16015625" style="120" customWidth="1"/>
    <col min="7431" max="7680" width="9.33203125" style="120" customWidth="1"/>
    <col min="7681" max="7681" width="5" style="120" customWidth="1"/>
    <col min="7682" max="7682" width="67.5" style="120" customWidth="1"/>
    <col min="7683" max="7683" width="6.33203125" style="120" customWidth="1"/>
    <col min="7684" max="7684" width="9.16015625" style="120" customWidth="1"/>
    <col min="7685" max="7685" width="11" style="120" customWidth="1"/>
    <col min="7686" max="7686" width="13.16015625" style="120" customWidth="1"/>
    <col min="7687" max="7936" width="9.33203125" style="120" customWidth="1"/>
    <col min="7937" max="7937" width="5" style="120" customWidth="1"/>
    <col min="7938" max="7938" width="67.5" style="120" customWidth="1"/>
    <col min="7939" max="7939" width="6.33203125" style="120" customWidth="1"/>
    <col min="7940" max="7940" width="9.16015625" style="120" customWidth="1"/>
    <col min="7941" max="7941" width="11" style="120" customWidth="1"/>
    <col min="7942" max="7942" width="13.16015625" style="120" customWidth="1"/>
    <col min="7943" max="8192" width="9.33203125" style="120" customWidth="1"/>
    <col min="8193" max="8193" width="5" style="120" customWidth="1"/>
    <col min="8194" max="8194" width="67.5" style="120" customWidth="1"/>
    <col min="8195" max="8195" width="6.33203125" style="120" customWidth="1"/>
    <col min="8196" max="8196" width="9.16015625" style="120" customWidth="1"/>
    <col min="8197" max="8197" width="11" style="120" customWidth="1"/>
    <col min="8198" max="8198" width="13.16015625" style="120" customWidth="1"/>
    <col min="8199" max="8448" width="9.33203125" style="120" customWidth="1"/>
    <col min="8449" max="8449" width="5" style="120" customWidth="1"/>
    <col min="8450" max="8450" width="67.5" style="120" customWidth="1"/>
    <col min="8451" max="8451" width="6.33203125" style="120" customWidth="1"/>
    <col min="8452" max="8452" width="9.16015625" style="120" customWidth="1"/>
    <col min="8453" max="8453" width="11" style="120" customWidth="1"/>
    <col min="8454" max="8454" width="13.16015625" style="120" customWidth="1"/>
    <col min="8455" max="8704" width="9.33203125" style="120" customWidth="1"/>
    <col min="8705" max="8705" width="5" style="120" customWidth="1"/>
    <col min="8706" max="8706" width="67.5" style="120" customWidth="1"/>
    <col min="8707" max="8707" width="6.33203125" style="120" customWidth="1"/>
    <col min="8708" max="8708" width="9.16015625" style="120" customWidth="1"/>
    <col min="8709" max="8709" width="11" style="120" customWidth="1"/>
    <col min="8710" max="8710" width="13.16015625" style="120" customWidth="1"/>
    <col min="8711" max="8960" width="9.33203125" style="120" customWidth="1"/>
    <col min="8961" max="8961" width="5" style="120" customWidth="1"/>
    <col min="8962" max="8962" width="67.5" style="120" customWidth="1"/>
    <col min="8963" max="8963" width="6.33203125" style="120" customWidth="1"/>
    <col min="8964" max="8964" width="9.16015625" style="120" customWidth="1"/>
    <col min="8965" max="8965" width="11" style="120" customWidth="1"/>
    <col min="8966" max="8966" width="13.16015625" style="120" customWidth="1"/>
    <col min="8967" max="9216" width="9.33203125" style="120" customWidth="1"/>
    <col min="9217" max="9217" width="5" style="120" customWidth="1"/>
    <col min="9218" max="9218" width="67.5" style="120" customWidth="1"/>
    <col min="9219" max="9219" width="6.33203125" style="120" customWidth="1"/>
    <col min="9220" max="9220" width="9.16015625" style="120" customWidth="1"/>
    <col min="9221" max="9221" width="11" style="120" customWidth="1"/>
    <col min="9222" max="9222" width="13.16015625" style="120" customWidth="1"/>
    <col min="9223" max="9472" width="9.33203125" style="120" customWidth="1"/>
    <col min="9473" max="9473" width="5" style="120" customWidth="1"/>
    <col min="9474" max="9474" width="67.5" style="120" customWidth="1"/>
    <col min="9475" max="9475" width="6.33203125" style="120" customWidth="1"/>
    <col min="9476" max="9476" width="9.16015625" style="120" customWidth="1"/>
    <col min="9477" max="9477" width="11" style="120" customWidth="1"/>
    <col min="9478" max="9478" width="13.16015625" style="120" customWidth="1"/>
    <col min="9479" max="9728" width="9.33203125" style="120" customWidth="1"/>
    <col min="9729" max="9729" width="5" style="120" customWidth="1"/>
    <col min="9730" max="9730" width="67.5" style="120" customWidth="1"/>
    <col min="9731" max="9731" width="6.33203125" style="120" customWidth="1"/>
    <col min="9732" max="9732" width="9.16015625" style="120" customWidth="1"/>
    <col min="9733" max="9733" width="11" style="120" customWidth="1"/>
    <col min="9734" max="9734" width="13.16015625" style="120" customWidth="1"/>
    <col min="9735" max="9984" width="9.33203125" style="120" customWidth="1"/>
    <col min="9985" max="9985" width="5" style="120" customWidth="1"/>
    <col min="9986" max="9986" width="67.5" style="120" customWidth="1"/>
    <col min="9987" max="9987" width="6.33203125" style="120" customWidth="1"/>
    <col min="9988" max="9988" width="9.16015625" style="120" customWidth="1"/>
    <col min="9989" max="9989" width="11" style="120" customWidth="1"/>
    <col min="9990" max="9990" width="13.16015625" style="120" customWidth="1"/>
    <col min="9991" max="10240" width="9.33203125" style="120" customWidth="1"/>
    <col min="10241" max="10241" width="5" style="120" customWidth="1"/>
    <col min="10242" max="10242" width="67.5" style="120" customWidth="1"/>
    <col min="10243" max="10243" width="6.33203125" style="120" customWidth="1"/>
    <col min="10244" max="10244" width="9.16015625" style="120" customWidth="1"/>
    <col min="10245" max="10245" width="11" style="120" customWidth="1"/>
    <col min="10246" max="10246" width="13.16015625" style="120" customWidth="1"/>
    <col min="10247" max="10496" width="9.33203125" style="120" customWidth="1"/>
    <col min="10497" max="10497" width="5" style="120" customWidth="1"/>
    <col min="10498" max="10498" width="67.5" style="120" customWidth="1"/>
    <col min="10499" max="10499" width="6.33203125" style="120" customWidth="1"/>
    <col min="10500" max="10500" width="9.16015625" style="120" customWidth="1"/>
    <col min="10501" max="10501" width="11" style="120" customWidth="1"/>
    <col min="10502" max="10502" width="13.16015625" style="120" customWidth="1"/>
    <col min="10503" max="10752" width="9.33203125" style="120" customWidth="1"/>
    <col min="10753" max="10753" width="5" style="120" customWidth="1"/>
    <col min="10754" max="10754" width="67.5" style="120" customWidth="1"/>
    <col min="10755" max="10755" width="6.33203125" style="120" customWidth="1"/>
    <col min="10756" max="10756" width="9.16015625" style="120" customWidth="1"/>
    <col min="10757" max="10757" width="11" style="120" customWidth="1"/>
    <col min="10758" max="10758" width="13.16015625" style="120" customWidth="1"/>
    <col min="10759" max="11008" width="9.33203125" style="120" customWidth="1"/>
    <col min="11009" max="11009" width="5" style="120" customWidth="1"/>
    <col min="11010" max="11010" width="67.5" style="120" customWidth="1"/>
    <col min="11011" max="11011" width="6.33203125" style="120" customWidth="1"/>
    <col min="11012" max="11012" width="9.16015625" style="120" customWidth="1"/>
    <col min="11013" max="11013" width="11" style="120" customWidth="1"/>
    <col min="11014" max="11014" width="13.16015625" style="120" customWidth="1"/>
    <col min="11015" max="11264" width="9.33203125" style="120" customWidth="1"/>
    <col min="11265" max="11265" width="5" style="120" customWidth="1"/>
    <col min="11266" max="11266" width="67.5" style="120" customWidth="1"/>
    <col min="11267" max="11267" width="6.33203125" style="120" customWidth="1"/>
    <col min="11268" max="11268" width="9.16015625" style="120" customWidth="1"/>
    <col min="11269" max="11269" width="11" style="120" customWidth="1"/>
    <col min="11270" max="11270" width="13.16015625" style="120" customWidth="1"/>
    <col min="11271" max="11520" width="9.33203125" style="120" customWidth="1"/>
    <col min="11521" max="11521" width="5" style="120" customWidth="1"/>
    <col min="11522" max="11522" width="67.5" style="120" customWidth="1"/>
    <col min="11523" max="11523" width="6.33203125" style="120" customWidth="1"/>
    <col min="11524" max="11524" width="9.16015625" style="120" customWidth="1"/>
    <col min="11525" max="11525" width="11" style="120" customWidth="1"/>
    <col min="11526" max="11526" width="13.16015625" style="120" customWidth="1"/>
    <col min="11527" max="11776" width="9.33203125" style="120" customWidth="1"/>
    <col min="11777" max="11777" width="5" style="120" customWidth="1"/>
    <col min="11778" max="11778" width="67.5" style="120" customWidth="1"/>
    <col min="11779" max="11779" width="6.33203125" style="120" customWidth="1"/>
    <col min="11780" max="11780" width="9.16015625" style="120" customWidth="1"/>
    <col min="11781" max="11781" width="11" style="120" customWidth="1"/>
    <col min="11782" max="11782" width="13.16015625" style="120" customWidth="1"/>
    <col min="11783" max="12032" width="9.33203125" style="120" customWidth="1"/>
    <col min="12033" max="12033" width="5" style="120" customWidth="1"/>
    <col min="12034" max="12034" width="67.5" style="120" customWidth="1"/>
    <col min="12035" max="12035" width="6.33203125" style="120" customWidth="1"/>
    <col min="12036" max="12036" width="9.16015625" style="120" customWidth="1"/>
    <col min="12037" max="12037" width="11" style="120" customWidth="1"/>
    <col min="12038" max="12038" width="13.16015625" style="120" customWidth="1"/>
    <col min="12039" max="12288" width="9.33203125" style="120" customWidth="1"/>
    <col min="12289" max="12289" width="5" style="120" customWidth="1"/>
    <col min="12290" max="12290" width="67.5" style="120" customWidth="1"/>
    <col min="12291" max="12291" width="6.33203125" style="120" customWidth="1"/>
    <col min="12292" max="12292" width="9.16015625" style="120" customWidth="1"/>
    <col min="12293" max="12293" width="11" style="120" customWidth="1"/>
    <col min="12294" max="12294" width="13.16015625" style="120" customWidth="1"/>
    <col min="12295" max="12544" width="9.33203125" style="120" customWidth="1"/>
    <col min="12545" max="12545" width="5" style="120" customWidth="1"/>
    <col min="12546" max="12546" width="67.5" style="120" customWidth="1"/>
    <col min="12547" max="12547" width="6.33203125" style="120" customWidth="1"/>
    <col min="12548" max="12548" width="9.16015625" style="120" customWidth="1"/>
    <col min="12549" max="12549" width="11" style="120" customWidth="1"/>
    <col min="12550" max="12550" width="13.16015625" style="120" customWidth="1"/>
    <col min="12551" max="12800" width="9.33203125" style="120" customWidth="1"/>
    <col min="12801" max="12801" width="5" style="120" customWidth="1"/>
    <col min="12802" max="12802" width="67.5" style="120" customWidth="1"/>
    <col min="12803" max="12803" width="6.33203125" style="120" customWidth="1"/>
    <col min="12804" max="12804" width="9.16015625" style="120" customWidth="1"/>
    <col min="12805" max="12805" width="11" style="120" customWidth="1"/>
    <col min="12806" max="12806" width="13.16015625" style="120" customWidth="1"/>
    <col min="12807" max="13056" width="9.33203125" style="120" customWidth="1"/>
    <col min="13057" max="13057" width="5" style="120" customWidth="1"/>
    <col min="13058" max="13058" width="67.5" style="120" customWidth="1"/>
    <col min="13059" max="13059" width="6.33203125" style="120" customWidth="1"/>
    <col min="13060" max="13060" width="9.16015625" style="120" customWidth="1"/>
    <col min="13061" max="13061" width="11" style="120" customWidth="1"/>
    <col min="13062" max="13062" width="13.16015625" style="120" customWidth="1"/>
    <col min="13063" max="13312" width="9.33203125" style="120" customWidth="1"/>
    <col min="13313" max="13313" width="5" style="120" customWidth="1"/>
    <col min="13314" max="13314" width="67.5" style="120" customWidth="1"/>
    <col min="13315" max="13315" width="6.33203125" style="120" customWidth="1"/>
    <col min="13316" max="13316" width="9.16015625" style="120" customWidth="1"/>
    <col min="13317" max="13317" width="11" style="120" customWidth="1"/>
    <col min="13318" max="13318" width="13.16015625" style="120" customWidth="1"/>
    <col min="13319" max="13568" width="9.33203125" style="120" customWidth="1"/>
    <col min="13569" max="13569" width="5" style="120" customWidth="1"/>
    <col min="13570" max="13570" width="67.5" style="120" customWidth="1"/>
    <col min="13571" max="13571" width="6.33203125" style="120" customWidth="1"/>
    <col min="13572" max="13572" width="9.16015625" style="120" customWidth="1"/>
    <col min="13573" max="13573" width="11" style="120" customWidth="1"/>
    <col min="13574" max="13574" width="13.16015625" style="120" customWidth="1"/>
    <col min="13575" max="13824" width="9.33203125" style="120" customWidth="1"/>
    <col min="13825" max="13825" width="5" style="120" customWidth="1"/>
    <col min="13826" max="13826" width="67.5" style="120" customWidth="1"/>
    <col min="13827" max="13827" width="6.33203125" style="120" customWidth="1"/>
    <col min="13828" max="13828" width="9.16015625" style="120" customWidth="1"/>
    <col min="13829" max="13829" width="11" style="120" customWidth="1"/>
    <col min="13830" max="13830" width="13.16015625" style="120" customWidth="1"/>
    <col min="13831" max="14080" width="9.33203125" style="120" customWidth="1"/>
    <col min="14081" max="14081" width="5" style="120" customWidth="1"/>
    <col min="14082" max="14082" width="67.5" style="120" customWidth="1"/>
    <col min="14083" max="14083" width="6.33203125" style="120" customWidth="1"/>
    <col min="14084" max="14084" width="9.16015625" style="120" customWidth="1"/>
    <col min="14085" max="14085" width="11" style="120" customWidth="1"/>
    <col min="14086" max="14086" width="13.16015625" style="120" customWidth="1"/>
    <col min="14087" max="14336" width="9.33203125" style="120" customWidth="1"/>
    <col min="14337" max="14337" width="5" style="120" customWidth="1"/>
    <col min="14338" max="14338" width="67.5" style="120" customWidth="1"/>
    <col min="14339" max="14339" width="6.33203125" style="120" customWidth="1"/>
    <col min="14340" max="14340" width="9.16015625" style="120" customWidth="1"/>
    <col min="14341" max="14341" width="11" style="120" customWidth="1"/>
    <col min="14342" max="14342" width="13.16015625" style="120" customWidth="1"/>
    <col min="14343" max="14592" width="9.33203125" style="120" customWidth="1"/>
    <col min="14593" max="14593" width="5" style="120" customWidth="1"/>
    <col min="14594" max="14594" width="67.5" style="120" customWidth="1"/>
    <col min="14595" max="14595" width="6.33203125" style="120" customWidth="1"/>
    <col min="14596" max="14596" width="9.16015625" style="120" customWidth="1"/>
    <col min="14597" max="14597" width="11" style="120" customWidth="1"/>
    <col min="14598" max="14598" width="13.16015625" style="120" customWidth="1"/>
    <col min="14599" max="14848" width="9.33203125" style="120" customWidth="1"/>
    <col min="14849" max="14849" width="5" style="120" customWidth="1"/>
    <col min="14850" max="14850" width="67.5" style="120" customWidth="1"/>
    <col min="14851" max="14851" width="6.33203125" style="120" customWidth="1"/>
    <col min="14852" max="14852" width="9.16015625" style="120" customWidth="1"/>
    <col min="14853" max="14853" width="11" style="120" customWidth="1"/>
    <col min="14854" max="14854" width="13.16015625" style="120" customWidth="1"/>
    <col min="14855" max="15104" width="9.33203125" style="120" customWidth="1"/>
    <col min="15105" max="15105" width="5" style="120" customWidth="1"/>
    <col min="15106" max="15106" width="67.5" style="120" customWidth="1"/>
    <col min="15107" max="15107" width="6.33203125" style="120" customWidth="1"/>
    <col min="15108" max="15108" width="9.16015625" style="120" customWidth="1"/>
    <col min="15109" max="15109" width="11" style="120" customWidth="1"/>
    <col min="15110" max="15110" width="13.16015625" style="120" customWidth="1"/>
    <col min="15111" max="15360" width="9.33203125" style="120" customWidth="1"/>
    <col min="15361" max="15361" width="5" style="120" customWidth="1"/>
    <col min="15362" max="15362" width="67.5" style="120" customWidth="1"/>
    <col min="15363" max="15363" width="6.33203125" style="120" customWidth="1"/>
    <col min="15364" max="15364" width="9.16015625" style="120" customWidth="1"/>
    <col min="15365" max="15365" width="11" style="120" customWidth="1"/>
    <col min="15366" max="15366" width="13.16015625" style="120" customWidth="1"/>
    <col min="15367" max="15616" width="9.33203125" style="120" customWidth="1"/>
    <col min="15617" max="15617" width="5" style="120" customWidth="1"/>
    <col min="15618" max="15618" width="67.5" style="120" customWidth="1"/>
    <col min="15619" max="15619" width="6.33203125" style="120" customWidth="1"/>
    <col min="15620" max="15620" width="9.16015625" style="120" customWidth="1"/>
    <col min="15621" max="15621" width="11" style="120" customWidth="1"/>
    <col min="15622" max="15622" width="13.16015625" style="120" customWidth="1"/>
    <col min="15623" max="15872" width="9.33203125" style="120" customWidth="1"/>
    <col min="15873" max="15873" width="5" style="120" customWidth="1"/>
    <col min="15874" max="15874" width="67.5" style="120" customWidth="1"/>
    <col min="15875" max="15875" width="6.33203125" style="120" customWidth="1"/>
    <col min="15876" max="15876" width="9.16015625" style="120" customWidth="1"/>
    <col min="15877" max="15877" width="11" style="120" customWidth="1"/>
    <col min="15878" max="15878" width="13.16015625" style="120" customWidth="1"/>
    <col min="15879" max="16128" width="9.33203125" style="120" customWidth="1"/>
    <col min="16129" max="16129" width="5" style="120" customWidth="1"/>
    <col min="16130" max="16130" width="67.5" style="120" customWidth="1"/>
    <col min="16131" max="16131" width="6.33203125" style="120" customWidth="1"/>
    <col min="16132" max="16132" width="9.16015625" style="120" customWidth="1"/>
    <col min="16133" max="16133" width="11" style="120" customWidth="1"/>
    <col min="16134" max="16134" width="13.16015625" style="120" customWidth="1"/>
    <col min="16135" max="16384" width="9.33203125" style="120" customWidth="1"/>
  </cols>
  <sheetData>
    <row r="1" spans="1:6" ht="13.5">
      <c r="A1" s="242" t="s">
        <v>876</v>
      </c>
      <c r="B1" s="243"/>
      <c r="C1" s="243"/>
      <c r="D1" s="243"/>
      <c r="E1" s="243"/>
      <c r="F1" s="243"/>
    </row>
    <row r="2" spans="1:6" ht="13.5">
      <c r="A2" s="242" t="s">
        <v>877</v>
      </c>
      <c r="B2" s="243"/>
      <c r="C2" s="243"/>
      <c r="D2" s="243"/>
      <c r="E2" s="243"/>
      <c r="F2" s="243"/>
    </row>
    <row r="3" spans="1:6" ht="13.5">
      <c r="A3" s="244" t="s">
        <v>939</v>
      </c>
      <c r="B3" s="246"/>
      <c r="C3" s="154"/>
      <c r="D3" s="154"/>
      <c r="E3" s="154"/>
      <c r="F3" s="155"/>
    </row>
    <row r="4" spans="1:6" ht="13.5">
      <c r="A4" s="154"/>
      <c r="B4" s="241" t="s">
        <v>1049</v>
      </c>
      <c r="C4" s="154"/>
      <c r="D4" s="154"/>
      <c r="E4" s="154"/>
      <c r="F4" s="155"/>
    </row>
    <row r="5" spans="1:6" ht="22.5">
      <c r="A5" s="128" t="s">
        <v>879</v>
      </c>
      <c r="B5" s="129" t="s">
        <v>44</v>
      </c>
      <c r="C5" s="129" t="s">
        <v>45</v>
      </c>
      <c r="D5" s="129" t="s">
        <v>880</v>
      </c>
      <c r="E5" s="129" t="s">
        <v>881</v>
      </c>
      <c r="F5" s="129" t="s">
        <v>882</v>
      </c>
    </row>
    <row r="6" spans="1:6" ht="13.5">
      <c r="A6" s="130">
        <v>1</v>
      </c>
      <c r="B6" s="131">
        <v>5</v>
      </c>
      <c r="C6" s="131">
        <v>6</v>
      </c>
      <c r="D6" s="131">
        <v>7</v>
      </c>
      <c r="E6" s="229">
        <v>8</v>
      </c>
      <c r="F6" s="229">
        <v>9</v>
      </c>
    </row>
    <row r="7" spans="1:6" ht="13.5">
      <c r="A7" s="162">
        <v>1</v>
      </c>
      <c r="B7" s="133" t="s">
        <v>57</v>
      </c>
      <c r="C7" s="163"/>
      <c r="D7" s="163"/>
      <c r="E7" s="238"/>
      <c r="F7" s="239"/>
    </row>
    <row r="8" spans="1:6" ht="13.5">
      <c r="A8" s="162">
        <f>1+A7</f>
        <v>2</v>
      </c>
      <c r="B8" s="143" t="s">
        <v>883</v>
      </c>
      <c r="C8" s="146"/>
      <c r="D8" s="146"/>
      <c r="E8" s="235"/>
      <c r="F8" s="236"/>
    </row>
    <row r="9" spans="1:6" ht="13.5">
      <c r="A9" s="162">
        <f aca="true" t="shared" si="0" ref="A9:A28">1+A8</f>
        <v>3</v>
      </c>
      <c r="B9" s="141" t="s">
        <v>884</v>
      </c>
      <c r="C9" s="132" t="s">
        <v>885</v>
      </c>
      <c r="D9" s="142">
        <v>1</v>
      </c>
      <c r="E9" s="232"/>
      <c r="F9" s="233">
        <f>E9*D9</f>
        <v>0</v>
      </c>
    </row>
    <row r="10" spans="1:6" ht="13.5">
      <c r="A10" s="162">
        <f t="shared" si="0"/>
        <v>4</v>
      </c>
      <c r="B10" s="143" t="s">
        <v>883</v>
      </c>
      <c r="C10" s="148"/>
      <c r="D10" s="164"/>
      <c r="E10" s="233"/>
      <c r="F10" s="234">
        <f>F9</f>
        <v>0</v>
      </c>
    </row>
    <row r="11" spans="1:6" ht="13.5">
      <c r="A11" s="162">
        <f t="shared" si="0"/>
        <v>5</v>
      </c>
      <c r="B11" s="133" t="s">
        <v>886</v>
      </c>
      <c r="C11" s="165"/>
      <c r="D11" s="166"/>
      <c r="E11" s="240"/>
      <c r="F11" s="230">
        <f>F10</f>
        <v>0</v>
      </c>
    </row>
    <row r="12" spans="1:6" ht="13.5">
      <c r="A12" s="162">
        <f t="shared" si="0"/>
        <v>6</v>
      </c>
      <c r="B12" s="133" t="s">
        <v>476</v>
      </c>
      <c r="C12" s="146"/>
      <c r="D12" s="167"/>
      <c r="E12" s="235"/>
      <c r="F12" s="239"/>
    </row>
    <row r="13" spans="1:6" ht="13.5">
      <c r="A13" s="162">
        <f t="shared" si="0"/>
        <v>7</v>
      </c>
      <c r="B13" s="143" t="s">
        <v>940</v>
      </c>
      <c r="C13" s="146"/>
      <c r="D13" s="167"/>
      <c r="E13" s="235"/>
      <c r="F13" s="236"/>
    </row>
    <row r="14" spans="1:8" ht="13.5">
      <c r="A14" s="162">
        <f t="shared" si="0"/>
        <v>8</v>
      </c>
      <c r="B14" s="141" t="s">
        <v>941</v>
      </c>
      <c r="C14" s="132" t="s">
        <v>233</v>
      </c>
      <c r="D14" s="142">
        <v>1</v>
      </c>
      <c r="E14" s="232"/>
      <c r="F14" s="233">
        <f aca="true" t="shared" si="1" ref="F14:F24">D14*E14</f>
        <v>0</v>
      </c>
      <c r="H14" s="168"/>
    </row>
    <row r="15" spans="1:8" ht="13.5">
      <c r="A15" s="162">
        <f t="shared" si="0"/>
        <v>9</v>
      </c>
      <c r="B15" s="141" t="s">
        <v>942</v>
      </c>
      <c r="C15" s="132" t="s">
        <v>233</v>
      </c>
      <c r="D15" s="142">
        <v>1</v>
      </c>
      <c r="E15" s="232"/>
      <c r="F15" s="233">
        <f t="shared" si="1"/>
        <v>0</v>
      </c>
      <c r="H15" s="168"/>
    </row>
    <row r="16" spans="1:8" ht="13.5">
      <c r="A16" s="162">
        <f t="shared" si="0"/>
        <v>10</v>
      </c>
      <c r="B16" s="141" t="s">
        <v>943</v>
      </c>
      <c r="C16" s="132" t="s">
        <v>169</v>
      </c>
      <c r="D16" s="142">
        <v>1</v>
      </c>
      <c r="E16" s="232"/>
      <c r="F16" s="233">
        <f t="shared" si="1"/>
        <v>0</v>
      </c>
      <c r="H16" s="168"/>
    </row>
    <row r="17" spans="1:8" ht="13.5">
      <c r="A17" s="162">
        <f t="shared" si="0"/>
        <v>11</v>
      </c>
      <c r="B17" s="141" t="s">
        <v>944</v>
      </c>
      <c r="C17" s="132" t="s">
        <v>169</v>
      </c>
      <c r="D17" s="142">
        <v>1</v>
      </c>
      <c r="E17" s="232"/>
      <c r="F17" s="233">
        <f t="shared" si="1"/>
        <v>0</v>
      </c>
      <c r="H17" s="168"/>
    </row>
    <row r="18" spans="1:8" ht="13.5">
      <c r="A18" s="162">
        <f t="shared" si="0"/>
        <v>12</v>
      </c>
      <c r="B18" s="141" t="s">
        <v>945</v>
      </c>
      <c r="C18" s="132" t="s">
        <v>169</v>
      </c>
      <c r="D18" s="142">
        <v>1</v>
      </c>
      <c r="E18" s="232"/>
      <c r="F18" s="233">
        <f t="shared" si="1"/>
        <v>0</v>
      </c>
      <c r="H18" s="168"/>
    </row>
    <row r="19" spans="1:8" ht="13.5">
      <c r="A19" s="162">
        <f t="shared" si="0"/>
        <v>13</v>
      </c>
      <c r="B19" s="141" t="s">
        <v>946</v>
      </c>
      <c r="C19" s="132" t="s">
        <v>169</v>
      </c>
      <c r="D19" s="142">
        <v>1</v>
      </c>
      <c r="E19" s="232"/>
      <c r="F19" s="233">
        <f t="shared" si="1"/>
        <v>0</v>
      </c>
      <c r="H19" s="168"/>
    </row>
    <row r="20" spans="1:8" ht="13.5">
      <c r="A20" s="162">
        <f t="shared" si="0"/>
        <v>14</v>
      </c>
      <c r="B20" s="141" t="s">
        <v>947</v>
      </c>
      <c r="C20" s="132" t="s">
        <v>670</v>
      </c>
      <c r="D20" s="142">
        <v>1</v>
      </c>
      <c r="E20" s="232"/>
      <c r="F20" s="233">
        <f t="shared" si="1"/>
        <v>0</v>
      </c>
      <c r="H20" s="168"/>
    </row>
    <row r="21" spans="1:8" ht="19.5">
      <c r="A21" s="162">
        <f t="shared" si="0"/>
        <v>15</v>
      </c>
      <c r="B21" s="141" t="s">
        <v>948</v>
      </c>
      <c r="C21" s="132" t="s">
        <v>169</v>
      </c>
      <c r="D21" s="142">
        <v>1</v>
      </c>
      <c r="E21" s="232"/>
      <c r="F21" s="233">
        <f t="shared" si="1"/>
        <v>0</v>
      </c>
      <c r="H21" s="168"/>
    </row>
    <row r="22" spans="1:8" ht="13.5">
      <c r="A22" s="162">
        <f t="shared" si="0"/>
        <v>16</v>
      </c>
      <c r="B22" s="141" t="s">
        <v>949</v>
      </c>
      <c r="C22" s="132" t="s">
        <v>169</v>
      </c>
      <c r="D22" s="142">
        <v>1</v>
      </c>
      <c r="E22" s="232"/>
      <c r="F22" s="233">
        <f t="shared" si="1"/>
        <v>0</v>
      </c>
      <c r="H22" s="168"/>
    </row>
    <row r="23" spans="1:8" ht="13.5">
      <c r="A23" s="162">
        <f t="shared" si="0"/>
        <v>17</v>
      </c>
      <c r="B23" s="141" t="s">
        <v>950</v>
      </c>
      <c r="C23" s="132" t="s">
        <v>169</v>
      </c>
      <c r="D23" s="142">
        <v>2</v>
      </c>
      <c r="E23" s="232"/>
      <c r="F23" s="233">
        <f t="shared" si="1"/>
        <v>0</v>
      </c>
      <c r="H23" s="168"/>
    </row>
    <row r="24" spans="1:8" ht="13.5">
      <c r="A24" s="162">
        <f t="shared" si="0"/>
        <v>18</v>
      </c>
      <c r="B24" s="141" t="s">
        <v>951</v>
      </c>
      <c r="C24" s="132" t="s">
        <v>169</v>
      </c>
      <c r="D24" s="142">
        <v>2</v>
      </c>
      <c r="E24" s="232"/>
      <c r="F24" s="233">
        <f t="shared" si="1"/>
        <v>0</v>
      </c>
      <c r="H24" s="168"/>
    </row>
    <row r="25" spans="1:8" ht="13.5">
      <c r="A25" s="162">
        <f t="shared" si="0"/>
        <v>19</v>
      </c>
      <c r="B25" s="141" t="s">
        <v>899</v>
      </c>
      <c r="C25" s="132" t="s">
        <v>524</v>
      </c>
      <c r="D25" s="142">
        <v>2.5</v>
      </c>
      <c r="E25" s="232"/>
      <c r="F25" s="233">
        <f>E25*D25</f>
        <v>0</v>
      </c>
      <c r="H25" s="168"/>
    </row>
    <row r="26" spans="1:6" ht="13.5">
      <c r="A26" s="162">
        <f t="shared" si="0"/>
        <v>20</v>
      </c>
      <c r="B26" s="143" t="str">
        <f>B13</f>
        <v>Nucené větrání</v>
      </c>
      <c r="C26" s="148"/>
      <c r="D26" s="164" t="s">
        <v>952</v>
      </c>
      <c r="E26" s="233"/>
      <c r="F26" s="234">
        <f>SUM(F14:F25)</f>
        <v>0</v>
      </c>
    </row>
    <row r="27" spans="1:6" ht="13.5">
      <c r="A27" s="162">
        <f t="shared" si="0"/>
        <v>21</v>
      </c>
      <c r="B27" s="133" t="s">
        <v>900</v>
      </c>
      <c r="C27" s="134"/>
      <c r="D27" s="135"/>
      <c r="E27" s="230"/>
      <c r="F27" s="230">
        <f>F26</f>
        <v>0</v>
      </c>
    </row>
    <row r="28" spans="1:7" ht="13.5">
      <c r="A28" s="162">
        <f t="shared" si="0"/>
        <v>22</v>
      </c>
      <c r="B28" s="150" t="s">
        <v>901</v>
      </c>
      <c r="C28" s="151"/>
      <c r="D28" s="152"/>
      <c r="E28" s="237"/>
      <c r="F28" s="237">
        <f>F27+F11</f>
        <v>0</v>
      </c>
      <c r="G28" s="156"/>
    </row>
    <row r="29" spans="1:7" ht="13.5">
      <c r="A29" s="132"/>
      <c r="B29" s="123"/>
      <c r="C29" s="123"/>
      <c r="D29" s="123"/>
      <c r="E29" s="123"/>
      <c r="F29" s="123"/>
      <c r="G29" s="156"/>
    </row>
    <row r="30" spans="1:7" ht="13.5">
      <c r="A30" s="123"/>
      <c r="B30" s="123" t="s">
        <v>902</v>
      </c>
      <c r="C30" s="123"/>
      <c r="D30" s="123"/>
      <c r="E30" s="123"/>
      <c r="F30" s="123"/>
      <c r="G30" s="156"/>
    </row>
    <row r="31" ht="13.5">
      <c r="B31" s="150"/>
    </row>
  </sheetData>
  <mergeCells count="3">
    <mergeCell ref="A1:F1"/>
    <mergeCell ref="A2:F2"/>
    <mergeCell ref="A3:B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 topLeftCell="A1">
      <selection activeCell="B4" sqref="B4"/>
    </sheetView>
  </sheetViews>
  <sheetFormatPr defaultColWidth="9.33203125" defaultRowHeight="13.5"/>
  <cols>
    <col min="1" max="1" width="5" style="120" customWidth="1"/>
    <col min="2" max="2" width="71" style="120" customWidth="1"/>
    <col min="3" max="3" width="5.5" style="120" customWidth="1"/>
    <col min="4" max="4" width="9.66015625" style="120" customWidth="1"/>
    <col min="5" max="5" width="11.33203125" style="120" customWidth="1"/>
    <col min="6" max="6" width="10.33203125" style="120" customWidth="1"/>
    <col min="7" max="256" width="9.33203125" style="120" customWidth="1"/>
    <col min="257" max="257" width="5" style="120" customWidth="1"/>
    <col min="258" max="258" width="71" style="120" customWidth="1"/>
    <col min="259" max="259" width="5.5" style="120" customWidth="1"/>
    <col min="260" max="260" width="9.66015625" style="120" customWidth="1"/>
    <col min="261" max="261" width="11.33203125" style="120" customWidth="1"/>
    <col min="262" max="262" width="10.33203125" style="120" customWidth="1"/>
    <col min="263" max="512" width="9.33203125" style="120" customWidth="1"/>
    <col min="513" max="513" width="5" style="120" customWidth="1"/>
    <col min="514" max="514" width="71" style="120" customWidth="1"/>
    <col min="515" max="515" width="5.5" style="120" customWidth="1"/>
    <col min="516" max="516" width="9.66015625" style="120" customWidth="1"/>
    <col min="517" max="517" width="11.33203125" style="120" customWidth="1"/>
    <col min="518" max="518" width="10.33203125" style="120" customWidth="1"/>
    <col min="519" max="768" width="9.33203125" style="120" customWidth="1"/>
    <col min="769" max="769" width="5" style="120" customWidth="1"/>
    <col min="770" max="770" width="71" style="120" customWidth="1"/>
    <col min="771" max="771" width="5.5" style="120" customWidth="1"/>
    <col min="772" max="772" width="9.66015625" style="120" customWidth="1"/>
    <col min="773" max="773" width="11.33203125" style="120" customWidth="1"/>
    <col min="774" max="774" width="10.33203125" style="120" customWidth="1"/>
    <col min="775" max="1024" width="9.33203125" style="120" customWidth="1"/>
    <col min="1025" max="1025" width="5" style="120" customWidth="1"/>
    <col min="1026" max="1026" width="71" style="120" customWidth="1"/>
    <col min="1027" max="1027" width="5.5" style="120" customWidth="1"/>
    <col min="1028" max="1028" width="9.66015625" style="120" customWidth="1"/>
    <col min="1029" max="1029" width="11.33203125" style="120" customWidth="1"/>
    <col min="1030" max="1030" width="10.33203125" style="120" customWidth="1"/>
    <col min="1031" max="1280" width="9.33203125" style="120" customWidth="1"/>
    <col min="1281" max="1281" width="5" style="120" customWidth="1"/>
    <col min="1282" max="1282" width="71" style="120" customWidth="1"/>
    <col min="1283" max="1283" width="5.5" style="120" customWidth="1"/>
    <col min="1284" max="1284" width="9.66015625" style="120" customWidth="1"/>
    <col min="1285" max="1285" width="11.33203125" style="120" customWidth="1"/>
    <col min="1286" max="1286" width="10.33203125" style="120" customWidth="1"/>
    <col min="1287" max="1536" width="9.33203125" style="120" customWidth="1"/>
    <col min="1537" max="1537" width="5" style="120" customWidth="1"/>
    <col min="1538" max="1538" width="71" style="120" customWidth="1"/>
    <col min="1539" max="1539" width="5.5" style="120" customWidth="1"/>
    <col min="1540" max="1540" width="9.66015625" style="120" customWidth="1"/>
    <col min="1541" max="1541" width="11.33203125" style="120" customWidth="1"/>
    <col min="1542" max="1542" width="10.33203125" style="120" customWidth="1"/>
    <col min="1543" max="1792" width="9.33203125" style="120" customWidth="1"/>
    <col min="1793" max="1793" width="5" style="120" customWidth="1"/>
    <col min="1794" max="1794" width="71" style="120" customWidth="1"/>
    <col min="1795" max="1795" width="5.5" style="120" customWidth="1"/>
    <col min="1796" max="1796" width="9.66015625" style="120" customWidth="1"/>
    <col min="1797" max="1797" width="11.33203125" style="120" customWidth="1"/>
    <col min="1798" max="1798" width="10.33203125" style="120" customWidth="1"/>
    <col min="1799" max="2048" width="9.33203125" style="120" customWidth="1"/>
    <col min="2049" max="2049" width="5" style="120" customWidth="1"/>
    <col min="2050" max="2050" width="71" style="120" customWidth="1"/>
    <col min="2051" max="2051" width="5.5" style="120" customWidth="1"/>
    <col min="2052" max="2052" width="9.66015625" style="120" customWidth="1"/>
    <col min="2053" max="2053" width="11.33203125" style="120" customWidth="1"/>
    <col min="2054" max="2054" width="10.33203125" style="120" customWidth="1"/>
    <col min="2055" max="2304" width="9.33203125" style="120" customWidth="1"/>
    <col min="2305" max="2305" width="5" style="120" customWidth="1"/>
    <col min="2306" max="2306" width="71" style="120" customWidth="1"/>
    <col min="2307" max="2307" width="5.5" style="120" customWidth="1"/>
    <col min="2308" max="2308" width="9.66015625" style="120" customWidth="1"/>
    <col min="2309" max="2309" width="11.33203125" style="120" customWidth="1"/>
    <col min="2310" max="2310" width="10.33203125" style="120" customWidth="1"/>
    <col min="2311" max="2560" width="9.33203125" style="120" customWidth="1"/>
    <col min="2561" max="2561" width="5" style="120" customWidth="1"/>
    <col min="2562" max="2562" width="71" style="120" customWidth="1"/>
    <col min="2563" max="2563" width="5.5" style="120" customWidth="1"/>
    <col min="2564" max="2564" width="9.66015625" style="120" customWidth="1"/>
    <col min="2565" max="2565" width="11.33203125" style="120" customWidth="1"/>
    <col min="2566" max="2566" width="10.33203125" style="120" customWidth="1"/>
    <col min="2567" max="2816" width="9.33203125" style="120" customWidth="1"/>
    <col min="2817" max="2817" width="5" style="120" customWidth="1"/>
    <col min="2818" max="2818" width="71" style="120" customWidth="1"/>
    <col min="2819" max="2819" width="5.5" style="120" customWidth="1"/>
    <col min="2820" max="2820" width="9.66015625" style="120" customWidth="1"/>
    <col min="2821" max="2821" width="11.33203125" style="120" customWidth="1"/>
    <col min="2822" max="2822" width="10.33203125" style="120" customWidth="1"/>
    <col min="2823" max="3072" width="9.33203125" style="120" customWidth="1"/>
    <col min="3073" max="3073" width="5" style="120" customWidth="1"/>
    <col min="3074" max="3074" width="71" style="120" customWidth="1"/>
    <col min="3075" max="3075" width="5.5" style="120" customWidth="1"/>
    <col min="3076" max="3076" width="9.66015625" style="120" customWidth="1"/>
    <col min="3077" max="3077" width="11.33203125" style="120" customWidth="1"/>
    <col min="3078" max="3078" width="10.33203125" style="120" customWidth="1"/>
    <col min="3079" max="3328" width="9.33203125" style="120" customWidth="1"/>
    <col min="3329" max="3329" width="5" style="120" customWidth="1"/>
    <col min="3330" max="3330" width="71" style="120" customWidth="1"/>
    <col min="3331" max="3331" width="5.5" style="120" customWidth="1"/>
    <col min="3332" max="3332" width="9.66015625" style="120" customWidth="1"/>
    <col min="3333" max="3333" width="11.33203125" style="120" customWidth="1"/>
    <col min="3334" max="3334" width="10.33203125" style="120" customWidth="1"/>
    <col min="3335" max="3584" width="9.33203125" style="120" customWidth="1"/>
    <col min="3585" max="3585" width="5" style="120" customWidth="1"/>
    <col min="3586" max="3586" width="71" style="120" customWidth="1"/>
    <col min="3587" max="3587" width="5.5" style="120" customWidth="1"/>
    <col min="3588" max="3588" width="9.66015625" style="120" customWidth="1"/>
    <col min="3589" max="3589" width="11.33203125" style="120" customWidth="1"/>
    <col min="3590" max="3590" width="10.33203125" style="120" customWidth="1"/>
    <col min="3591" max="3840" width="9.33203125" style="120" customWidth="1"/>
    <col min="3841" max="3841" width="5" style="120" customWidth="1"/>
    <col min="3842" max="3842" width="71" style="120" customWidth="1"/>
    <col min="3843" max="3843" width="5.5" style="120" customWidth="1"/>
    <col min="3844" max="3844" width="9.66015625" style="120" customWidth="1"/>
    <col min="3845" max="3845" width="11.33203125" style="120" customWidth="1"/>
    <col min="3846" max="3846" width="10.33203125" style="120" customWidth="1"/>
    <col min="3847" max="4096" width="9.33203125" style="120" customWidth="1"/>
    <col min="4097" max="4097" width="5" style="120" customWidth="1"/>
    <col min="4098" max="4098" width="71" style="120" customWidth="1"/>
    <col min="4099" max="4099" width="5.5" style="120" customWidth="1"/>
    <col min="4100" max="4100" width="9.66015625" style="120" customWidth="1"/>
    <col min="4101" max="4101" width="11.33203125" style="120" customWidth="1"/>
    <col min="4102" max="4102" width="10.33203125" style="120" customWidth="1"/>
    <col min="4103" max="4352" width="9.33203125" style="120" customWidth="1"/>
    <col min="4353" max="4353" width="5" style="120" customWidth="1"/>
    <col min="4354" max="4354" width="71" style="120" customWidth="1"/>
    <col min="4355" max="4355" width="5.5" style="120" customWidth="1"/>
    <col min="4356" max="4356" width="9.66015625" style="120" customWidth="1"/>
    <col min="4357" max="4357" width="11.33203125" style="120" customWidth="1"/>
    <col min="4358" max="4358" width="10.33203125" style="120" customWidth="1"/>
    <col min="4359" max="4608" width="9.33203125" style="120" customWidth="1"/>
    <col min="4609" max="4609" width="5" style="120" customWidth="1"/>
    <col min="4610" max="4610" width="71" style="120" customWidth="1"/>
    <col min="4611" max="4611" width="5.5" style="120" customWidth="1"/>
    <col min="4612" max="4612" width="9.66015625" style="120" customWidth="1"/>
    <col min="4613" max="4613" width="11.33203125" style="120" customWidth="1"/>
    <col min="4614" max="4614" width="10.33203125" style="120" customWidth="1"/>
    <col min="4615" max="4864" width="9.33203125" style="120" customWidth="1"/>
    <col min="4865" max="4865" width="5" style="120" customWidth="1"/>
    <col min="4866" max="4866" width="71" style="120" customWidth="1"/>
    <col min="4867" max="4867" width="5.5" style="120" customWidth="1"/>
    <col min="4868" max="4868" width="9.66015625" style="120" customWidth="1"/>
    <col min="4869" max="4869" width="11.33203125" style="120" customWidth="1"/>
    <col min="4870" max="4870" width="10.33203125" style="120" customWidth="1"/>
    <col min="4871" max="5120" width="9.33203125" style="120" customWidth="1"/>
    <col min="5121" max="5121" width="5" style="120" customWidth="1"/>
    <col min="5122" max="5122" width="71" style="120" customWidth="1"/>
    <col min="5123" max="5123" width="5.5" style="120" customWidth="1"/>
    <col min="5124" max="5124" width="9.66015625" style="120" customWidth="1"/>
    <col min="5125" max="5125" width="11.33203125" style="120" customWidth="1"/>
    <col min="5126" max="5126" width="10.33203125" style="120" customWidth="1"/>
    <col min="5127" max="5376" width="9.33203125" style="120" customWidth="1"/>
    <col min="5377" max="5377" width="5" style="120" customWidth="1"/>
    <col min="5378" max="5378" width="71" style="120" customWidth="1"/>
    <col min="5379" max="5379" width="5.5" style="120" customWidth="1"/>
    <col min="5380" max="5380" width="9.66015625" style="120" customWidth="1"/>
    <col min="5381" max="5381" width="11.33203125" style="120" customWidth="1"/>
    <col min="5382" max="5382" width="10.33203125" style="120" customWidth="1"/>
    <col min="5383" max="5632" width="9.33203125" style="120" customWidth="1"/>
    <col min="5633" max="5633" width="5" style="120" customWidth="1"/>
    <col min="5634" max="5634" width="71" style="120" customWidth="1"/>
    <col min="5635" max="5635" width="5.5" style="120" customWidth="1"/>
    <col min="5636" max="5636" width="9.66015625" style="120" customWidth="1"/>
    <col min="5637" max="5637" width="11.33203125" style="120" customWidth="1"/>
    <col min="5638" max="5638" width="10.33203125" style="120" customWidth="1"/>
    <col min="5639" max="5888" width="9.33203125" style="120" customWidth="1"/>
    <col min="5889" max="5889" width="5" style="120" customWidth="1"/>
    <col min="5890" max="5890" width="71" style="120" customWidth="1"/>
    <col min="5891" max="5891" width="5.5" style="120" customWidth="1"/>
    <col min="5892" max="5892" width="9.66015625" style="120" customWidth="1"/>
    <col min="5893" max="5893" width="11.33203125" style="120" customWidth="1"/>
    <col min="5894" max="5894" width="10.33203125" style="120" customWidth="1"/>
    <col min="5895" max="6144" width="9.33203125" style="120" customWidth="1"/>
    <col min="6145" max="6145" width="5" style="120" customWidth="1"/>
    <col min="6146" max="6146" width="71" style="120" customWidth="1"/>
    <col min="6147" max="6147" width="5.5" style="120" customWidth="1"/>
    <col min="6148" max="6148" width="9.66015625" style="120" customWidth="1"/>
    <col min="6149" max="6149" width="11.33203125" style="120" customWidth="1"/>
    <col min="6150" max="6150" width="10.33203125" style="120" customWidth="1"/>
    <col min="6151" max="6400" width="9.33203125" style="120" customWidth="1"/>
    <col min="6401" max="6401" width="5" style="120" customWidth="1"/>
    <col min="6402" max="6402" width="71" style="120" customWidth="1"/>
    <col min="6403" max="6403" width="5.5" style="120" customWidth="1"/>
    <col min="6404" max="6404" width="9.66015625" style="120" customWidth="1"/>
    <col min="6405" max="6405" width="11.33203125" style="120" customWidth="1"/>
    <col min="6406" max="6406" width="10.33203125" style="120" customWidth="1"/>
    <col min="6407" max="6656" width="9.33203125" style="120" customWidth="1"/>
    <col min="6657" max="6657" width="5" style="120" customWidth="1"/>
    <col min="6658" max="6658" width="71" style="120" customWidth="1"/>
    <col min="6659" max="6659" width="5.5" style="120" customWidth="1"/>
    <col min="6660" max="6660" width="9.66015625" style="120" customWidth="1"/>
    <col min="6661" max="6661" width="11.33203125" style="120" customWidth="1"/>
    <col min="6662" max="6662" width="10.33203125" style="120" customWidth="1"/>
    <col min="6663" max="6912" width="9.33203125" style="120" customWidth="1"/>
    <col min="6913" max="6913" width="5" style="120" customWidth="1"/>
    <col min="6914" max="6914" width="71" style="120" customWidth="1"/>
    <col min="6915" max="6915" width="5.5" style="120" customWidth="1"/>
    <col min="6916" max="6916" width="9.66015625" style="120" customWidth="1"/>
    <col min="6917" max="6917" width="11.33203125" style="120" customWidth="1"/>
    <col min="6918" max="6918" width="10.33203125" style="120" customWidth="1"/>
    <col min="6919" max="7168" width="9.33203125" style="120" customWidth="1"/>
    <col min="7169" max="7169" width="5" style="120" customWidth="1"/>
    <col min="7170" max="7170" width="71" style="120" customWidth="1"/>
    <col min="7171" max="7171" width="5.5" style="120" customWidth="1"/>
    <col min="7172" max="7172" width="9.66015625" style="120" customWidth="1"/>
    <col min="7173" max="7173" width="11.33203125" style="120" customWidth="1"/>
    <col min="7174" max="7174" width="10.33203125" style="120" customWidth="1"/>
    <col min="7175" max="7424" width="9.33203125" style="120" customWidth="1"/>
    <col min="7425" max="7425" width="5" style="120" customWidth="1"/>
    <col min="7426" max="7426" width="71" style="120" customWidth="1"/>
    <col min="7427" max="7427" width="5.5" style="120" customWidth="1"/>
    <col min="7428" max="7428" width="9.66015625" style="120" customWidth="1"/>
    <col min="7429" max="7429" width="11.33203125" style="120" customWidth="1"/>
    <col min="7430" max="7430" width="10.33203125" style="120" customWidth="1"/>
    <col min="7431" max="7680" width="9.33203125" style="120" customWidth="1"/>
    <col min="7681" max="7681" width="5" style="120" customWidth="1"/>
    <col min="7682" max="7682" width="71" style="120" customWidth="1"/>
    <col min="7683" max="7683" width="5.5" style="120" customWidth="1"/>
    <col min="7684" max="7684" width="9.66015625" style="120" customWidth="1"/>
    <col min="7685" max="7685" width="11.33203125" style="120" customWidth="1"/>
    <col min="7686" max="7686" width="10.33203125" style="120" customWidth="1"/>
    <col min="7687" max="7936" width="9.33203125" style="120" customWidth="1"/>
    <col min="7937" max="7937" width="5" style="120" customWidth="1"/>
    <col min="7938" max="7938" width="71" style="120" customWidth="1"/>
    <col min="7939" max="7939" width="5.5" style="120" customWidth="1"/>
    <col min="7940" max="7940" width="9.66015625" style="120" customWidth="1"/>
    <col min="7941" max="7941" width="11.33203125" style="120" customWidth="1"/>
    <col min="7942" max="7942" width="10.33203125" style="120" customWidth="1"/>
    <col min="7943" max="8192" width="9.33203125" style="120" customWidth="1"/>
    <col min="8193" max="8193" width="5" style="120" customWidth="1"/>
    <col min="8194" max="8194" width="71" style="120" customWidth="1"/>
    <col min="8195" max="8195" width="5.5" style="120" customWidth="1"/>
    <col min="8196" max="8196" width="9.66015625" style="120" customWidth="1"/>
    <col min="8197" max="8197" width="11.33203125" style="120" customWidth="1"/>
    <col min="8198" max="8198" width="10.33203125" style="120" customWidth="1"/>
    <col min="8199" max="8448" width="9.33203125" style="120" customWidth="1"/>
    <col min="8449" max="8449" width="5" style="120" customWidth="1"/>
    <col min="8450" max="8450" width="71" style="120" customWidth="1"/>
    <col min="8451" max="8451" width="5.5" style="120" customWidth="1"/>
    <col min="8452" max="8452" width="9.66015625" style="120" customWidth="1"/>
    <col min="8453" max="8453" width="11.33203125" style="120" customWidth="1"/>
    <col min="8454" max="8454" width="10.33203125" style="120" customWidth="1"/>
    <col min="8455" max="8704" width="9.33203125" style="120" customWidth="1"/>
    <col min="8705" max="8705" width="5" style="120" customWidth="1"/>
    <col min="8706" max="8706" width="71" style="120" customWidth="1"/>
    <col min="8707" max="8707" width="5.5" style="120" customWidth="1"/>
    <col min="8708" max="8708" width="9.66015625" style="120" customWidth="1"/>
    <col min="8709" max="8709" width="11.33203125" style="120" customWidth="1"/>
    <col min="8710" max="8710" width="10.33203125" style="120" customWidth="1"/>
    <col min="8711" max="8960" width="9.33203125" style="120" customWidth="1"/>
    <col min="8961" max="8961" width="5" style="120" customWidth="1"/>
    <col min="8962" max="8962" width="71" style="120" customWidth="1"/>
    <col min="8963" max="8963" width="5.5" style="120" customWidth="1"/>
    <col min="8964" max="8964" width="9.66015625" style="120" customWidth="1"/>
    <col min="8965" max="8965" width="11.33203125" style="120" customWidth="1"/>
    <col min="8966" max="8966" width="10.33203125" style="120" customWidth="1"/>
    <col min="8967" max="9216" width="9.33203125" style="120" customWidth="1"/>
    <col min="9217" max="9217" width="5" style="120" customWidth="1"/>
    <col min="9218" max="9218" width="71" style="120" customWidth="1"/>
    <col min="9219" max="9219" width="5.5" style="120" customWidth="1"/>
    <col min="9220" max="9220" width="9.66015625" style="120" customWidth="1"/>
    <col min="9221" max="9221" width="11.33203125" style="120" customWidth="1"/>
    <col min="9222" max="9222" width="10.33203125" style="120" customWidth="1"/>
    <col min="9223" max="9472" width="9.33203125" style="120" customWidth="1"/>
    <col min="9473" max="9473" width="5" style="120" customWidth="1"/>
    <col min="9474" max="9474" width="71" style="120" customWidth="1"/>
    <col min="9475" max="9475" width="5.5" style="120" customWidth="1"/>
    <col min="9476" max="9476" width="9.66015625" style="120" customWidth="1"/>
    <col min="9477" max="9477" width="11.33203125" style="120" customWidth="1"/>
    <col min="9478" max="9478" width="10.33203125" style="120" customWidth="1"/>
    <col min="9479" max="9728" width="9.33203125" style="120" customWidth="1"/>
    <col min="9729" max="9729" width="5" style="120" customWidth="1"/>
    <col min="9730" max="9730" width="71" style="120" customWidth="1"/>
    <col min="9731" max="9731" width="5.5" style="120" customWidth="1"/>
    <col min="9732" max="9732" width="9.66015625" style="120" customWidth="1"/>
    <col min="9733" max="9733" width="11.33203125" style="120" customWidth="1"/>
    <col min="9734" max="9734" width="10.33203125" style="120" customWidth="1"/>
    <col min="9735" max="9984" width="9.33203125" style="120" customWidth="1"/>
    <col min="9985" max="9985" width="5" style="120" customWidth="1"/>
    <col min="9986" max="9986" width="71" style="120" customWidth="1"/>
    <col min="9987" max="9987" width="5.5" style="120" customWidth="1"/>
    <col min="9988" max="9988" width="9.66015625" style="120" customWidth="1"/>
    <col min="9989" max="9989" width="11.33203125" style="120" customWidth="1"/>
    <col min="9990" max="9990" width="10.33203125" style="120" customWidth="1"/>
    <col min="9991" max="10240" width="9.33203125" style="120" customWidth="1"/>
    <col min="10241" max="10241" width="5" style="120" customWidth="1"/>
    <col min="10242" max="10242" width="71" style="120" customWidth="1"/>
    <col min="10243" max="10243" width="5.5" style="120" customWidth="1"/>
    <col min="10244" max="10244" width="9.66015625" style="120" customWidth="1"/>
    <col min="10245" max="10245" width="11.33203125" style="120" customWidth="1"/>
    <col min="10246" max="10246" width="10.33203125" style="120" customWidth="1"/>
    <col min="10247" max="10496" width="9.33203125" style="120" customWidth="1"/>
    <col min="10497" max="10497" width="5" style="120" customWidth="1"/>
    <col min="10498" max="10498" width="71" style="120" customWidth="1"/>
    <col min="10499" max="10499" width="5.5" style="120" customWidth="1"/>
    <col min="10500" max="10500" width="9.66015625" style="120" customWidth="1"/>
    <col min="10501" max="10501" width="11.33203125" style="120" customWidth="1"/>
    <col min="10502" max="10502" width="10.33203125" style="120" customWidth="1"/>
    <col min="10503" max="10752" width="9.33203125" style="120" customWidth="1"/>
    <col min="10753" max="10753" width="5" style="120" customWidth="1"/>
    <col min="10754" max="10754" width="71" style="120" customWidth="1"/>
    <col min="10755" max="10755" width="5.5" style="120" customWidth="1"/>
    <col min="10756" max="10756" width="9.66015625" style="120" customWidth="1"/>
    <col min="10757" max="10757" width="11.33203125" style="120" customWidth="1"/>
    <col min="10758" max="10758" width="10.33203125" style="120" customWidth="1"/>
    <col min="10759" max="11008" width="9.33203125" style="120" customWidth="1"/>
    <col min="11009" max="11009" width="5" style="120" customWidth="1"/>
    <col min="11010" max="11010" width="71" style="120" customWidth="1"/>
    <col min="11011" max="11011" width="5.5" style="120" customWidth="1"/>
    <col min="11012" max="11012" width="9.66015625" style="120" customWidth="1"/>
    <col min="11013" max="11013" width="11.33203125" style="120" customWidth="1"/>
    <col min="11014" max="11014" width="10.33203125" style="120" customWidth="1"/>
    <col min="11015" max="11264" width="9.33203125" style="120" customWidth="1"/>
    <col min="11265" max="11265" width="5" style="120" customWidth="1"/>
    <col min="11266" max="11266" width="71" style="120" customWidth="1"/>
    <col min="11267" max="11267" width="5.5" style="120" customWidth="1"/>
    <col min="11268" max="11268" width="9.66015625" style="120" customWidth="1"/>
    <col min="11269" max="11269" width="11.33203125" style="120" customWidth="1"/>
    <col min="11270" max="11270" width="10.33203125" style="120" customWidth="1"/>
    <col min="11271" max="11520" width="9.33203125" style="120" customWidth="1"/>
    <col min="11521" max="11521" width="5" style="120" customWidth="1"/>
    <col min="11522" max="11522" width="71" style="120" customWidth="1"/>
    <col min="11523" max="11523" width="5.5" style="120" customWidth="1"/>
    <col min="11524" max="11524" width="9.66015625" style="120" customWidth="1"/>
    <col min="11525" max="11525" width="11.33203125" style="120" customWidth="1"/>
    <col min="11526" max="11526" width="10.33203125" style="120" customWidth="1"/>
    <col min="11527" max="11776" width="9.33203125" style="120" customWidth="1"/>
    <col min="11777" max="11777" width="5" style="120" customWidth="1"/>
    <col min="11778" max="11778" width="71" style="120" customWidth="1"/>
    <col min="11779" max="11779" width="5.5" style="120" customWidth="1"/>
    <col min="11780" max="11780" width="9.66015625" style="120" customWidth="1"/>
    <col min="11781" max="11781" width="11.33203125" style="120" customWidth="1"/>
    <col min="11782" max="11782" width="10.33203125" style="120" customWidth="1"/>
    <col min="11783" max="12032" width="9.33203125" style="120" customWidth="1"/>
    <col min="12033" max="12033" width="5" style="120" customWidth="1"/>
    <col min="12034" max="12034" width="71" style="120" customWidth="1"/>
    <col min="12035" max="12035" width="5.5" style="120" customWidth="1"/>
    <col min="12036" max="12036" width="9.66015625" style="120" customWidth="1"/>
    <col min="12037" max="12037" width="11.33203125" style="120" customWidth="1"/>
    <col min="12038" max="12038" width="10.33203125" style="120" customWidth="1"/>
    <col min="12039" max="12288" width="9.33203125" style="120" customWidth="1"/>
    <col min="12289" max="12289" width="5" style="120" customWidth="1"/>
    <col min="12290" max="12290" width="71" style="120" customWidth="1"/>
    <col min="12291" max="12291" width="5.5" style="120" customWidth="1"/>
    <col min="12292" max="12292" width="9.66015625" style="120" customWidth="1"/>
    <col min="12293" max="12293" width="11.33203125" style="120" customWidth="1"/>
    <col min="12294" max="12294" width="10.33203125" style="120" customWidth="1"/>
    <col min="12295" max="12544" width="9.33203125" style="120" customWidth="1"/>
    <col min="12545" max="12545" width="5" style="120" customWidth="1"/>
    <col min="12546" max="12546" width="71" style="120" customWidth="1"/>
    <col min="12547" max="12547" width="5.5" style="120" customWidth="1"/>
    <col min="12548" max="12548" width="9.66015625" style="120" customWidth="1"/>
    <col min="12549" max="12549" width="11.33203125" style="120" customWidth="1"/>
    <col min="12550" max="12550" width="10.33203125" style="120" customWidth="1"/>
    <col min="12551" max="12800" width="9.33203125" style="120" customWidth="1"/>
    <col min="12801" max="12801" width="5" style="120" customWidth="1"/>
    <col min="12802" max="12802" width="71" style="120" customWidth="1"/>
    <col min="12803" max="12803" width="5.5" style="120" customWidth="1"/>
    <col min="12804" max="12804" width="9.66015625" style="120" customWidth="1"/>
    <col min="12805" max="12805" width="11.33203125" style="120" customWidth="1"/>
    <col min="12806" max="12806" width="10.33203125" style="120" customWidth="1"/>
    <col min="12807" max="13056" width="9.33203125" style="120" customWidth="1"/>
    <col min="13057" max="13057" width="5" style="120" customWidth="1"/>
    <col min="13058" max="13058" width="71" style="120" customWidth="1"/>
    <col min="13059" max="13059" width="5.5" style="120" customWidth="1"/>
    <col min="13060" max="13060" width="9.66015625" style="120" customWidth="1"/>
    <col min="13061" max="13061" width="11.33203125" style="120" customWidth="1"/>
    <col min="13062" max="13062" width="10.33203125" style="120" customWidth="1"/>
    <col min="13063" max="13312" width="9.33203125" style="120" customWidth="1"/>
    <col min="13313" max="13313" width="5" style="120" customWidth="1"/>
    <col min="13314" max="13314" width="71" style="120" customWidth="1"/>
    <col min="13315" max="13315" width="5.5" style="120" customWidth="1"/>
    <col min="13316" max="13316" width="9.66015625" style="120" customWidth="1"/>
    <col min="13317" max="13317" width="11.33203125" style="120" customWidth="1"/>
    <col min="13318" max="13318" width="10.33203125" style="120" customWidth="1"/>
    <col min="13319" max="13568" width="9.33203125" style="120" customWidth="1"/>
    <col min="13569" max="13569" width="5" style="120" customWidth="1"/>
    <col min="13570" max="13570" width="71" style="120" customWidth="1"/>
    <col min="13571" max="13571" width="5.5" style="120" customWidth="1"/>
    <col min="13572" max="13572" width="9.66015625" style="120" customWidth="1"/>
    <col min="13573" max="13573" width="11.33203125" style="120" customWidth="1"/>
    <col min="13574" max="13574" width="10.33203125" style="120" customWidth="1"/>
    <col min="13575" max="13824" width="9.33203125" style="120" customWidth="1"/>
    <col min="13825" max="13825" width="5" style="120" customWidth="1"/>
    <col min="13826" max="13826" width="71" style="120" customWidth="1"/>
    <col min="13827" max="13827" width="5.5" style="120" customWidth="1"/>
    <col min="13828" max="13828" width="9.66015625" style="120" customWidth="1"/>
    <col min="13829" max="13829" width="11.33203125" style="120" customWidth="1"/>
    <col min="13830" max="13830" width="10.33203125" style="120" customWidth="1"/>
    <col min="13831" max="14080" width="9.33203125" style="120" customWidth="1"/>
    <col min="14081" max="14081" width="5" style="120" customWidth="1"/>
    <col min="14082" max="14082" width="71" style="120" customWidth="1"/>
    <col min="14083" max="14083" width="5.5" style="120" customWidth="1"/>
    <col min="14084" max="14084" width="9.66015625" style="120" customWidth="1"/>
    <col min="14085" max="14085" width="11.33203125" style="120" customWidth="1"/>
    <col min="14086" max="14086" width="10.33203125" style="120" customWidth="1"/>
    <col min="14087" max="14336" width="9.33203125" style="120" customWidth="1"/>
    <col min="14337" max="14337" width="5" style="120" customWidth="1"/>
    <col min="14338" max="14338" width="71" style="120" customWidth="1"/>
    <col min="14339" max="14339" width="5.5" style="120" customWidth="1"/>
    <col min="14340" max="14340" width="9.66015625" style="120" customWidth="1"/>
    <col min="14341" max="14341" width="11.33203125" style="120" customWidth="1"/>
    <col min="14342" max="14342" width="10.33203125" style="120" customWidth="1"/>
    <col min="14343" max="14592" width="9.33203125" style="120" customWidth="1"/>
    <col min="14593" max="14593" width="5" style="120" customWidth="1"/>
    <col min="14594" max="14594" width="71" style="120" customWidth="1"/>
    <col min="14595" max="14595" width="5.5" style="120" customWidth="1"/>
    <col min="14596" max="14596" width="9.66015625" style="120" customWidth="1"/>
    <col min="14597" max="14597" width="11.33203125" style="120" customWidth="1"/>
    <col min="14598" max="14598" width="10.33203125" style="120" customWidth="1"/>
    <col min="14599" max="14848" width="9.33203125" style="120" customWidth="1"/>
    <col min="14849" max="14849" width="5" style="120" customWidth="1"/>
    <col min="14850" max="14850" width="71" style="120" customWidth="1"/>
    <col min="14851" max="14851" width="5.5" style="120" customWidth="1"/>
    <col min="14852" max="14852" width="9.66015625" style="120" customWidth="1"/>
    <col min="14853" max="14853" width="11.33203125" style="120" customWidth="1"/>
    <col min="14854" max="14854" width="10.33203125" style="120" customWidth="1"/>
    <col min="14855" max="15104" width="9.33203125" style="120" customWidth="1"/>
    <col min="15105" max="15105" width="5" style="120" customWidth="1"/>
    <col min="15106" max="15106" width="71" style="120" customWidth="1"/>
    <col min="15107" max="15107" width="5.5" style="120" customWidth="1"/>
    <col min="15108" max="15108" width="9.66015625" style="120" customWidth="1"/>
    <col min="15109" max="15109" width="11.33203125" style="120" customWidth="1"/>
    <col min="15110" max="15110" width="10.33203125" style="120" customWidth="1"/>
    <col min="15111" max="15360" width="9.33203125" style="120" customWidth="1"/>
    <col min="15361" max="15361" width="5" style="120" customWidth="1"/>
    <col min="15362" max="15362" width="71" style="120" customWidth="1"/>
    <col min="15363" max="15363" width="5.5" style="120" customWidth="1"/>
    <col min="15364" max="15364" width="9.66015625" style="120" customWidth="1"/>
    <col min="15365" max="15365" width="11.33203125" style="120" customWidth="1"/>
    <col min="15366" max="15366" width="10.33203125" style="120" customWidth="1"/>
    <col min="15367" max="15616" width="9.33203125" style="120" customWidth="1"/>
    <col min="15617" max="15617" width="5" style="120" customWidth="1"/>
    <col min="15618" max="15618" width="71" style="120" customWidth="1"/>
    <col min="15619" max="15619" width="5.5" style="120" customWidth="1"/>
    <col min="15620" max="15620" width="9.66015625" style="120" customWidth="1"/>
    <col min="15621" max="15621" width="11.33203125" style="120" customWidth="1"/>
    <col min="15622" max="15622" width="10.33203125" style="120" customWidth="1"/>
    <col min="15623" max="15872" width="9.33203125" style="120" customWidth="1"/>
    <col min="15873" max="15873" width="5" style="120" customWidth="1"/>
    <col min="15874" max="15874" width="71" style="120" customWidth="1"/>
    <col min="15875" max="15875" width="5.5" style="120" customWidth="1"/>
    <col min="15876" max="15876" width="9.66015625" style="120" customWidth="1"/>
    <col min="15877" max="15877" width="11.33203125" style="120" customWidth="1"/>
    <col min="15878" max="15878" width="10.33203125" style="120" customWidth="1"/>
    <col min="15879" max="16128" width="9.33203125" style="120" customWidth="1"/>
    <col min="16129" max="16129" width="5" style="120" customWidth="1"/>
    <col min="16130" max="16130" width="71" style="120" customWidth="1"/>
    <col min="16131" max="16131" width="5.5" style="120" customWidth="1"/>
    <col min="16132" max="16132" width="9.66015625" style="120" customWidth="1"/>
    <col min="16133" max="16133" width="11.33203125" style="120" customWidth="1"/>
    <col min="16134" max="16134" width="10.33203125" style="120" customWidth="1"/>
    <col min="16135" max="16384" width="9.33203125" style="120" customWidth="1"/>
  </cols>
  <sheetData>
    <row r="1" spans="1:6" ht="36" customHeight="1">
      <c r="A1" s="242" t="s">
        <v>876</v>
      </c>
      <c r="B1" s="243"/>
      <c r="C1" s="243"/>
      <c r="D1" s="243"/>
      <c r="E1" s="243"/>
      <c r="F1" s="243"/>
    </row>
    <row r="2" spans="1:6" ht="21" customHeight="1">
      <c r="A2" s="242" t="s">
        <v>877</v>
      </c>
      <c r="B2" s="243"/>
      <c r="C2" s="243"/>
      <c r="D2" s="243"/>
      <c r="E2" s="243"/>
      <c r="F2" s="243"/>
    </row>
    <row r="3" spans="1:6" ht="12.75" customHeight="1">
      <c r="A3" s="244" t="s">
        <v>953</v>
      </c>
      <c r="B3" s="246"/>
      <c r="C3" s="247"/>
      <c r="D3" s="247"/>
      <c r="E3" s="247"/>
      <c r="F3" s="247"/>
    </row>
    <row r="4" spans="1:6" ht="12.75" customHeight="1">
      <c r="A4" s="154"/>
      <c r="B4" s="241" t="s">
        <v>1049</v>
      </c>
      <c r="C4" s="154"/>
      <c r="D4" s="154"/>
      <c r="E4" s="155"/>
      <c r="F4" s="155"/>
    </row>
    <row r="5" spans="1:6" ht="18.75" customHeight="1">
      <c r="A5" s="128" t="s">
        <v>879</v>
      </c>
      <c r="B5" s="129" t="s">
        <v>44</v>
      </c>
      <c r="C5" s="129" t="s">
        <v>45</v>
      </c>
      <c r="D5" s="129" t="s">
        <v>880</v>
      </c>
      <c r="E5" s="129" t="s">
        <v>881</v>
      </c>
      <c r="F5" s="129" t="s">
        <v>882</v>
      </c>
    </row>
    <row r="6" spans="1:6" ht="12.75" customHeight="1">
      <c r="A6" s="130">
        <v>1</v>
      </c>
      <c r="B6" s="131">
        <v>5</v>
      </c>
      <c r="C6" s="131">
        <v>6</v>
      </c>
      <c r="D6" s="131">
        <v>7</v>
      </c>
      <c r="E6" s="229">
        <v>8</v>
      </c>
      <c r="F6" s="229">
        <v>9</v>
      </c>
    </row>
    <row r="7" spans="1:6" ht="12.75" customHeight="1">
      <c r="A7" s="162">
        <v>1</v>
      </c>
      <c r="B7" s="133" t="s">
        <v>57</v>
      </c>
      <c r="C7" s="163"/>
      <c r="D7" s="163"/>
      <c r="E7" s="238"/>
      <c r="F7" s="239"/>
    </row>
    <row r="8" spans="1:6" ht="12.75" customHeight="1">
      <c r="A8" s="162">
        <f>1+A7</f>
        <v>2</v>
      </c>
      <c r="B8" s="143" t="s">
        <v>883</v>
      </c>
      <c r="C8" s="146"/>
      <c r="D8" s="146"/>
      <c r="E8" s="235"/>
      <c r="F8" s="236"/>
    </row>
    <row r="9" spans="1:6" ht="12.75" customHeight="1">
      <c r="A9" s="162">
        <f aca="true" t="shared" si="0" ref="A9:A59">1+A8</f>
        <v>3</v>
      </c>
      <c r="B9" s="141" t="s">
        <v>884</v>
      </c>
      <c r="C9" s="132" t="s">
        <v>885</v>
      </c>
      <c r="D9" s="142">
        <v>1</v>
      </c>
      <c r="E9" s="232"/>
      <c r="F9" s="233">
        <f>E9*D9</f>
        <v>0</v>
      </c>
    </row>
    <row r="10" spans="1:6" ht="12.75" customHeight="1">
      <c r="A10" s="162">
        <f t="shared" si="0"/>
        <v>4</v>
      </c>
      <c r="B10" s="143" t="s">
        <v>883</v>
      </c>
      <c r="C10" s="144"/>
      <c r="D10" s="145"/>
      <c r="E10" s="234"/>
      <c r="F10" s="234">
        <f>F9</f>
        <v>0</v>
      </c>
    </row>
    <row r="11" spans="1:6" ht="12.75" customHeight="1">
      <c r="A11" s="162">
        <f t="shared" si="0"/>
        <v>5</v>
      </c>
      <c r="B11" s="133" t="s">
        <v>886</v>
      </c>
      <c r="C11" s="134"/>
      <c r="D11" s="135"/>
      <c r="E11" s="230"/>
      <c r="F11" s="230">
        <f>F10</f>
        <v>0</v>
      </c>
    </row>
    <row r="12" spans="1:6" ht="12.75" customHeight="1">
      <c r="A12" s="162">
        <f t="shared" si="0"/>
        <v>6</v>
      </c>
      <c r="B12" s="133" t="s">
        <v>476</v>
      </c>
      <c r="C12" s="146"/>
      <c r="D12" s="167"/>
      <c r="E12" s="235"/>
      <c r="F12" s="239"/>
    </row>
    <row r="13" spans="1:6" ht="12.75" customHeight="1">
      <c r="A13" s="162">
        <f t="shared" si="0"/>
        <v>7</v>
      </c>
      <c r="B13" s="143" t="s">
        <v>954</v>
      </c>
      <c r="C13" s="146"/>
      <c r="D13" s="167"/>
      <c r="E13" s="235"/>
      <c r="F13" s="236"/>
    </row>
    <row r="14" spans="1:6" ht="12.75" customHeight="1">
      <c r="A14" s="162">
        <f t="shared" si="0"/>
        <v>8</v>
      </c>
      <c r="B14" s="147" t="s">
        <v>955</v>
      </c>
      <c r="C14" s="148" t="s">
        <v>233</v>
      </c>
      <c r="D14" s="164">
        <v>6</v>
      </c>
      <c r="E14" s="233"/>
      <c r="F14" s="233">
        <f aca="true" t="shared" si="1" ref="F14:F29">D14*E14</f>
        <v>0</v>
      </c>
    </row>
    <row r="15" spans="1:6" ht="12.75" customHeight="1">
      <c r="A15" s="162">
        <f t="shared" si="0"/>
        <v>9</v>
      </c>
      <c r="B15" s="147" t="s">
        <v>956</v>
      </c>
      <c r="C15" s="148" t="s">
        <v>233</v>
      </c>
      <c r="D15" s="164">
        <v>2</v>
      </c>
      <c r="E15" s="233"/>
      <c r="F15" s="233">
        <f t="shared" si="1"/>
        <v>0</v>
      </c>
    </row>
    <row r="16" spans="1:6" ht="12.75" customHeight="1">
      <c r="A16" s="162">
        <f t="shared" si="0"/>
        <v>10</v>
      </c>
      <c r="B16" s="147" t="s">
        <v>957</v>
      </c>
      <c r="C16" s="148" t="s">
        <v>233</v>
      </c>
      <c r="D16" s="164">
        <v>4</v>
      </c>
      <c r="E16" s="233"/>
      <c r="F16" s="233">
        <f>D16*E16</f>
        <v>0</v>
      </c>
    </row>
    <row r="17" spans="1:6" ht="12.75" customHeight="1">
      <c r="A17" s="162">
        <f t="shared" si="0"/>
        <v>11</v>
      </c>
      <c r="B17" s="147" t="s">
        <v>958</v>
      </c>
      <c r="C17" s="148" t="s">
        <v>233</v>
      </c>
      <c r="D17" s="164">
        <v>2</v>
      </c>
      <c r="E17" s="233"/>
      <c r="F17" s="233">
        <f t="shared" si="1"/>
        <v>0</v>
      </c>
    </row>
    <row r="18" spans="1:6" ht="12.75" customHeight="1">
      <c r="A18" s="162">
        <f t="shared" si="0"/>
        <v>12</v>
      </c>
      <c r="B18" s="147" t="s">
        <v>959</v>
      </c>
      <c r="C18" s="148" t="s">
        <v>233</v>
      </c>
      <c r="D18" s="164">
        <v>4</v>
      </c>
      <c r="E18" s="233"/>
      <c r="F18" s="233">
        <f>D18*E18</f>
        <v>0</v>
      </c>
    </row>
    <row r="19" spans="1:6" ht="12.75" customHeight="1">
      <c r="A19" s="162">
        <f t="shared" si="0"/>
        <v>13</v>
      </c>
      <c r="B19" s="147" t="s">
        <v>960</v>
      </c>
      <c r="C19" s="148" t="s">
        <v>233</v>
      </c>
      <c r="D19" s="164">
        <v>6</v>
      </c>
      <c r="E19" s="233"/>
      <c r="F19" s="233">
        <f t="shared" si="1"/>
        <v>0</v>
      </c>
    </row>
    <row r="20" spans="1:6" ht="12.75" customHeight="1">
      <c r="A20" s="162">
        <f t="shared" si="0"/>
        <v>14</v>
      </c>
      <c r="B20" s="147" t="s">
        <v>961</v>
      </c>
      <c r="C20" s="148" t="s">
        <v>169</v>
      </c>
      <c r="D20" s="164">
        <v>8</v>
      </c>
      <c r="E20" s="233"/>
      <c r="F20" s="233">
        <f t="shared" si="1"/>
        <v>0</v>
      </c>
    </row>
    <row r="21" spans="1:6" ht="12.75" customHeight="1">
      <c r="A21" s="162">
        <f t="shared" si="0"/>
        <v>15</v>
      </c>
      <c r="B21" s="147" t="s">
        <v>962</v>
      </c>
      <c r="C21" s="148" t="s">
        <v>169</v>
      </c>
      <c r="D21" s="164">
        <v>2</v>
      </c>
      <c r="E21" s="233"/>
      <c r="F21" s="233">
        <f t="shared" si="1"/>
        <v>0</v>
      </c>
    </row>
    <row r="22" spans="1:6" ht="12.75" customHeight="1">
      <c r="A22" s="162">
        <f t="shared" si="0"/>
        <v>16</v>
      </c>
      <c r="B22" s="147" t="s">
        <v>963</v>
      </c>
      <c r="C22" s="148" t="s">
        <v>169</v>
      </c>
      <c r="D22" s="164">
        <v>2</v>
      </c>
      <c r="E22" s="233"/>
      <c r="F22" s="233">
        <f t="shared" si="1"/>
        <v>0</v>
      </c>
    </row>
    <row r="23" spans="1:6" ht="12.75" customHeight="1">
      <c r="A23" s="162">
        <f t="shared" si="0"/>
        <v>17</v>
      </c>
      <c r="B23" s="147" t="s">
        <v>889</v>
      </c>
      <c r="C23" s="148" t="s">
        <v>169</v>
      </c>
      <c r="D23" s="164">
        <v>2</v>
      </c>
      <c r="E23" s="233"/>
      <c r="F23" s="233">
        <f>D23*E23</f>
        <v>0</v>
      </c>
    </row>
    <row r="24" spans="1:6" ht="12.75" customHeight="1">
      <c r="A24" s="162">
        <f t="shared" si="0"/>
        <v>18</v>
      </c>
      <c r="B24" s="147" t="s">
        <v>964</v>
      </c>
      <c r="C24" s="148" t="s">
        <v>169</v>
      </c>
      <c r="D24" s="164">
        <v>1</v>
      </c>
      <c r="E24" s="233"/>
      <c r="F24" s="233">
        <f t="shared" si="1"/>
        <v>0</v>
      </c>
    </row>
    <row r="25" spans="1:6" ht="12.75" customHeight="1">
      <c r="A25" s="162">
        <f t="shared" si="0"/>
        <v>19</v>
      </c>
      <c r="B25" s="147" t="s">
        <v>965</v>
      </c>
      <c r="C25" s="148" t="s">
        <v>169</v>
      </c>
      <c r="D25" s="164">
        <v>1</v>
      </c>
      <c r="E25" s="233"/>
      <c r="F25" s="233">
        <f t="shared" si="1"/>
        <v>0</v>
      </c>
    </row>
    <row r="26" spans="1:6" ht="12.75" customHeight="1">
      <c r="A26" s="162">
        <f t="shared" si="0"/>
        <v>20</v>
      </c>
      <c r="B26" s="147" t="s">
        <v>966</v>
      </c>
      <c r="C26" s="148" t="s">
        <v>169</v>
      </c>
      <c r="D26" s="164">
        <v>1</v>
      </c>
      <c r="E26" s="233"/>
      <c r="F26" s="233">
        <f t="shared" si="1"/>
        <v>0</v>
      </c>
    </row>
    <row r="27" spans="1:6" ht="12.75" customHeight="1">
      <c r="A27" s="162">
        <f t="shared" si="0"/>
        <v>21</v>
      </c>
      <c r="B27" s="147" t="s">
        <v>967</v>
      </c>
      <c r="C27" s="148" t="s">
        <v>169</v>
      </c>
      <c r="D27" s="164">
        <v>3</v>
      </c>
      <c r="E27" s="233"/>
      <c r="F27" s="233">
        <f t="shared" si="1"/>
        <v>0</v>
      </c>
    </row>
    <row r="28" spans="1:6" ht="12.75" customHeight="1">
      <c r="A28" s="162">
        <f t="shared" si="0"/>
        <v>22</v>
      </c>
      <c r="B28" s="147" t="s">
        <v>968</v>
      </c>
      <c r="C28" s="148" t="s">
        <v>233</v>
      </c>
      <c r="D28" s="164">
        <f>SUM(D14:D19)</f>
        <v>24</v>
      </c>
      <c r="E28" s="233"/>
      <c r="F28" s="233">
        <f t="shared" si="1"/>
        <v>0</v>
      </c>
    </row>
    <row r="29" spans="1:6" ht="12.75" customHeight="1">
      <c r="A29" s="162">
        <f t="shared" si="0"/>
        <v>23</v>
      </c>
      <c r="B29" s="147" t="s">
        <v>969</v>
      </c>
      <c r="C29" s="148" t="s">
        <v>524</v>
      </c>
      <c r="D29" s="164">
        <v>2.5</v>
      </c>
      <c r="E29" s="233"/>
      <c r="F29" s="233">
        <f t="shared" si="1"/>
        <v>0</v>
      </c>
    </row>
    <row r="30" spans="1:6" ht="12.75" customHeight="1">
      <c r="A30" s="162">
        <f t="shared" si="0"/>
        <v>24</v>
      </c>
      <c r="B30" s="143" t="s">
        <v>954</v>
      </c>
      <c r="C30" s="148"/>
      <c r="D30" s="169"/>
      <c r="E30" s="233"/>
      <c r="F30" s="234">
        <f>SUM(F14:F29)</f>
        <v>0</v>
      </c>
    </row>
    <row r="31" spans="1:6" ht="12.75" customHeight="1">
      <c r="A31" s="162">
        <f t="shared" si="0"/>
        <v>25</v>
      </c>
      <c r="B31" s="143" t="s">
        <v>970</v>
      </c>
      <c r="C31" s="146"/>
      <c r="D31" s="146"/>
      <c r="E31" s="235"/>
      <c r="F31" s="236"/>
    </row>
    <row r="32" spans="1:6" ht="12.75" customHeight="1">
      <c r="A32" s="162">
        <f t="shared" si="0"/>
        <v>26</v>
      </c>
      <c r="B32" s="147" t="s">
        <v>971</v>
      </c>
      <c r="C32" s="148" t="s">
        <v>233</v>
      </c>
      <c r="D32" s="164">
        <v>27</v>
      </c>
      <c r="E32" s="233"/>
      <c r="F32" s="233">
        <f>D32*E32</f>
        <v>0</v>
      </c>
    </row>
    <row r="33" spans="1:6" ht="12.75" customHeight="1">
      <c r="A33" s="162">
        <f t="shared" si="0"/>
        <v>27</v>
      </c>
      <c r="B33" s="147" t="s">
        <v>972</v>
      </c>
      <c r="C33" s="148" t="s">
        <v>233</v>
      </c>
      <c r="D33" s="164">
        <v>16</v>
      </c>
      <c r="E33" s="233"/>
      <c r="F33" s="233">
        <f>D33*E33</f>
        <v>0</v>
      </c>
    </row>
    <row r="34" spans="1:6" ht="12.75" customHeight="1">
      <c r="A34" s="162">
        <f t="shared" si="0"/>
        <v>28</v>
      </c>
      <c r="B34" s="147" t="s">
        <v>973</v>
      </c>
      <c r="C34" s="148" t="s">
        <v>233</v>
      </c>
      <c r="D34" s="164">
        <v>20</v>
      </c>
      <c r="E34" s="233"/>
      <c r="F34" s="233">
        <f>D34*E34</f>
        <v>0</v>
      </c>
    </row>
    <row r="35" spans="1:6" ht="12.75" customHeight="1">
      <c r="A35" s="162">
        <f t="shared" si="0"/>
        <v>29</v>
      </c>
      <c r="B35" s="147" t="s">
        <v>974</v>
      </c>
      <c r="C35" s="148" t="s">
        <v>233</v>
      </c>
      <c r="D35" s="164">
        <f>SUM(D32:D34)</f>
        <v>63</v>
      </c>
      <c r="E35" s="233"/>
      <c r="F35" s="233">
        <f>D35*E35</f>
        <v>0</v>
      </c>
    </row>
    <row r="36" spans="1:6" ht="12.75" customHeight="1">
      <c r="A36" s="162">
        <f t="shared" si="0"/>
        <v>30</v>
      </c>
      <c r="B36" s="147" t="s">
        <v>889</v>
      </c>
      <c r="C36" s="148" t="s">
        <v>169</v>
      </c>
      <c r="D36" s="164">
        <v>1</v>
      </c>
      <c r="E36" s="233"/>
      <c r="F36" s="233">
        <f>D36*E36</f>
        <v>0</v>
      </c>
    </row>
    <row r="37" spans="1:6" ht="12.75" customHeight="1">
      <c r="A37" s="162">
        <f t="shared" si="0"/>
        <v>31</v>
      </c>
      <c r="B37" s="147" t="s">
        <v>926</v>
      </c>
      <c r="C37" s="148" t="s">
        <v>169</v>
      </c>
      <c r="D37" s="164">
        <v>1</v>
      </c>
      <c r="E37" s="233"/>
      <c r="F37" s="233">
        <f aca="true" t="shared" si="2" ref="F37:F47">D37*E37</f>
        <v>0</v>
      </c>
    </row>
    <row r="38" spans="1:6" ht="12.75" customHeight="1">
      <c r="A38" s="162">
        <f t="shared" si="0"/>
        <v>32</v>
      </c>
      <c r="B38" s="147" t="s">
        <v>925</v>
      </c>
      <c r="C38" s="148" t="s">
        <v>169</v>
      </c>
      <c r="D38" s="164">
        <v>4</v>
      </c>
      <c r="E38" s="233"/>
      <c r="F38" s="233">
        <f t="shared" si="2"/>
        <v>0</v>
      </c>
    </row>
    <row r="39" spans="1:6" ht="12.75" customHeight="1">
      <c r="A39" s="162">
        <f t="shared" si="0"/>
        <v>33</v>
      </c>
      <c r="B39" s="147" t="s">
        <v>975</v>
      </c>
      <c r="C39" s="148" t="s">
        <v>169</v>
      </c>
      <c r="D39" s="164">
        <v>4</v>
      </c>
      <c r="E39" s="233"/>
      <c r="F39" s="233">
        <f t="shared" si="2"/>
        <v>0</v>
      </c>
    </row>
    <row r="40" spans="1:6" ht="12.75" customHeight="1">
      <c r="A40" s="162">
        <f t="shared" si="0"/>
        <v>34</v>
      </c>
      <c r="B40" s="147" t="s">
        <v>976</v>
      </c>
      <c r="C40" s="148" t="s">
        <v>169</v>
      </c>
      <c r="D40" s="164">
        <v>1</v>
      </c>
      <c r="E40" s="233"/>
      <c r="F40" s="233">
        <f t="shared" si="2"/>
        <v>0</v>
      </c>
    </row>
    <row r="41" spans="1:6" ht="12.75" customHeight="1">
      <c r="A41" s="162">
        <f t="shared" si="0"/>
        <v>35</v>
      </c>
      <c r="B41" s="147" t="s">
        <v>977</v>
      </c>
      <c r="C41" s="148" t="s">
        <v>169</v>
      </c>
      <c r="D41" s="164">
        <v>15</v>
      </c>
      <c r="E41" s="233"/>
      <c r="F41" s="233">
        <f t="shared" si="2"/>
        <v>0</v>
      </c>
    </row>
    <row r="42" spans="1:6" ht="12.75" customHeight="1">
      <c r="A42" s="162">
        <f t="shared" si="0"/>
        <v>36</v>
      </c>
      <c r="B42" s="147" t="s">
        <v>978</v>
      </c>
      <c r="C42" s="148" t="s">
        <v>169</v>
      </c>
      <c r="D42" s="164">
        <v>8</v>
      </c>
      <c r="E42" s="233"/>
      <c r="F42" s="233">
        <f t="shared" si="2"/>
        <v>0</v>
      </c>
    </row>
    <row r="43" spans="1:6" ht="12.75" customHeight="1">
      <c r="A43" s="162">
        <f t="shared" si="0"/>
        <v>37</v>
      </c>
      <c r="B43" s="147" t="s">
        <v>979</v>
      </c>
      <c r="C43" s="148" t="s">
        <v>937</v>
      </c>
      <c r="D43" s="164">
        <v>1</v>
      </c>
      <c r="E43" s="233"/>
      <c r="F43" s="233">
        <f t="shared" si="2"/>
        <v>0</v>
      </c>
    </row>
    <row r="44" spans="1:6" ht="12.75" customHeight="1">
      <c r="A44" s="162">
        <f t="shared" si="0"/>
        <v>38</v>
      </c>
      <c r="B44" s="147" t="s">
        <v>980</v>
      </c>
      <c r="C44" s="148" t="s">
        <v>169</v>
      </c>
      <c r="D44" s="164">
        <v>11</v>
      </c>
      <c r="E44" s="233"/>
      <c r="F44" s="233">
        <f t="shared" si="2"/>
        <v>0</v>
      </c>
    </row>
    <row r="45" spans="1:6" ht="12.75" customHeight="1">
      <c r="A45" s="162">
        <f t="shared" si="0"/>
        <v>39</v>
      </c>
      <c r="B45" s="147" t="s">
        <v>981</v>
      </c>
      <c r="C45" s="148" t="s">
        <v>233</v>
      </c>
      <c r="D45" s="164">
        <f>D35</f>
        <v>63</v>
      </c>
      <c r="E45" s="233"/>
      <c r="F45" s="233">
        <f t="shared" si="2"/>
        <v>0</v>
      </c>
    </row>
    <row r="46" spans="1:6" ht="12.75" customHeight="1">
      <c r="A46" s="162">
        <f t="shared" si="0"/>
        <v>40</v>
      </c>
      <c r="B46" s="147" t="s">
        <v>982</v>
      </c>
      <c r="C46" s="148" t="s">
        <v>233</v>
      </c>
      <c r="D46" s="164">
        <f>D45</f>
        <v>63</v>
      </c>
      <c r="E46" s="233"/>
      <c r="F46" s="233">
        <f t="shared" si="2"/>
        <v>0</v>
      </c>
    </row>
    <row r="47" spans="1:6" ht="12.75" customHeight="1">
      <c r="A47" s="162">
        <f t="shared" si="0"/>
        <v>41</v>
      </c>
      <c r="B47" s="147" t="s">
        <v>983</v>
      </c>
      <c r="C47" s="148" t="s">
        <v>524</v>
      </c>
      <c r="D47" s="164">
        <v>2.5</v>
      </c>
      <c r="E47" s="233"/>
      <c r="F47" s="233">
        <f t="shared" si="2"/>
        <v>0</v>
      </c>
    </row>
    <row r="48" spans="1:6" ht="12.75" customHeight="1">
      <c r="A48" s="162">
        <f t="shared" si="0"/>
        <v>42</v>
      </c>
      <c r="B48" s="143" t="s">
        <v>970</v>
      </c>
      <c r="C48" s="148"/>
      <c r="D48" s="169"/>
      <c r="E48" s="233"/>
      <c r="F48" s="234">
        <f>SUM(F32:F47)</f>
        <v>0</v>
      </c>
    </row>
    <row r="49" spans="1:6" ht="12.75" customHeight="1">
      <c r="A49" s="162">
        <f t="shared" si="0"/>
        <v>43</v>
      </c>
      <c r="B49" s="143" t="s">
        <v>984</v>
      </c>
      <c r="C49" s="146"/>
      <c r="D49" s="146"/>
      <c r="E49" s="235"/>
      <c r="F49" s="236"/>
    </row>
    <row r="50" spans="1:6" ht="12.75" customHeight="1">
      <c r="A50" s="162">
        <f t="shared" si="0"/>
        <v>44</v>
      </c>
      <c r="B50" s="147" t="s">
        <v>985</v>
      </c>
      <c r="C50" s="148" t="s">
        <v>169</v>
      </c>
      <c r="D50" s="164">
        <v>2</v>
      </c>
      <c r="E50" s="233"/>
      <c r="F50" s="233">
        <f>E50*D50</f>
        <v>0</v>
      </c>
    </row>
    <row r="51" spans="1:6" ht="12.75" customHeight="1">
      <c r="A51" s="162">
        <f t="shared" si="0"/>
        <v>45</v>
      </c>
      <c r="B51" s="147" t="s">
        <v>986</v>
      </c>
      <c r="C51" s="148" t="s">
        <v>169</v>
      </c>
      <c r="D51" s="164">
        <v>2</v>
      </c>
      <c r="E51" s="233"/>
      <c r="F51" s="233">
        <f aca="true" t="shared" si="3" ref="F51:F56">D51*E51</f>
        <v>0</v>
      </c>
    </row>
    <row r="52" spans="1:6" ht="12.75" customHeight="1">
      <c r="A52" s="162">
        <f t="shared" si="0"/>
        <v>46</v>
      </c>
      <c r="B52" s="147" t="s">
        <v>987</v>
      </c>
      <c r="C52" s="148" t="s">
        <v>169</v>
      </c>
      <c r="D52" s="164">
        <v>2</v>
      </c>
      <c r="E52" s="233"/>
      <c r="F52" s="233">
        <f t="shared" si="3"/>
        <v>0</v>
      </c>
    </row>
    <row r="53" spans="1:6" ht="12.75" customHeight="1">
      <c r="A53" s="162">
        <f t="shared" si="0"/>
        <v>47</v>
      </c>
      <c r="B53" s="147" t="s">
        <v>988</v>
      </c>
      <c r="C53" s="148" t="s">
        <v>169</v>
      </c>
      <c r="D53" s="164">
        <v>2</v>
      </c>
      <c r="E53" s="233"/>
      <c r="F53" s="233">
        <f t="shared" si="3"/>
        <v>0</v>
      </c>
    </row>
    <row r="54" spans="1:6" ht="12.75" customHeight="1">
      <c r="A54" s="162">
        <f t="shared" si="0"/>
        <v>48</v>
      </c>
      <c r="B54" s="147" t="s">
        <v>989</v>
      </c>
      <c r="C54" s="148" t="s">
        <v>169</v>
      </c>
      <c r="D54" s="164">
        <v>1</v>
      </c>
      <c r="E54" s="233"/>
      <c r="F54" s="233">
        <f>D54*E54</f>
        <v>0</v>
      </c>
    </row>
    <row r="55" spans="1:6" ht="12.75" customHeight="1">
      <c r="A55" s="162">
        <f t="shared" si="0"/>
        <v>49</v>
      </c>
      <c r="B55" s="147" t="s">
        <v>990</v>
      </c>
      <c r="C55" s="148" t="s">
        <v>169</v>
      </c>
      <c r="D55" s="164">
        <v>1</v>
      </c>
      <c r="E55" s="233"/>
      <c r="F55" s="233">
        <f>D55*E55</f>
        <v>0</v>
      </c>
    </row>
    <row r="56" spans="1:6" ht="12.75" customHeight="1">
      <c r="A56" s="162">
        <f t="shared" si="0"/>
        <v>50</v>
      </c>
      <c r="B56" s="147" t="s">
        <v>991</v>
      </c>
      <c r="C56" s="148" t="s">
        <v>524</v>
      </c>
      <c r="D56" s="164">
        <v>2.5</v>
      </c>
      <c r="E56" s="233"/>
      <c r="F56" s="233">
        <f t="shared" si="3"/>
        <v>0</v>
      </c>
    </row>
    <row r="57" spans="1:6" ht="13.5">
      <c r="A57" s="162">
        <f t="shared" si="0"/>
        <v>51</v>
      </c>
      <c r="B57" s="143" t="s">
        <v>984</v>
      </c>
      <c r="C57" s="144"/>
      <c r="D57" s="145"/>
      <c r="E57" s="234"/>
      <c r="F57" s="234">
        <f>SUM(F50:F56)</f>
        <v>0</v>
      </c>
    </row>
    <row r="58" spans="1:6" ht="13.5">
      <c r="A58" s="162">
        <f t="shared" si="0"/>
        <v>52</v>
      </c>
      <c r="B58" s="133" t="s">
        <v>900</v>
      </c>
      <c r="C58" s="134"/>
      <c r="D58" s="135"/>
      <c r="E58" s="230"/>
      <c r="F58" s="230">
        <f>F57+F48+F30</f>
        <v>0</v>
      </c>
    </row>
    <row r="59" spans="1:6" ht="13.5">
      <c r="A59" s="162">
        <f t="shared" si="0"/>
        <v>53</v>
      </c>
      <c r="B59" s="150" t="s">
        <v>901</v>
      </c>
      <c r="C59" s="151"/>
      <c r="D59" s="152"/>
      <c r="E59" s="237"/>
      <c r="F59" s="237">
        <f>F58+F11</f>
        <v>0</v>
      </c>
    </row>
    <row r="60" spans="2:6" ht="13.5">
      <c r="B60" s="123"/>
      <c r="C60" s="123"/>
      <c r="D60" s="123"/>
      <c r="E60" s="123"/>
      <c r="F60" s="123"/>
    </row>
    <row r="61" spans="2:6" ht="14.25">
      <c r="B61" s="153" t="s">
        <v>902</v>
      </c>
      <c r="C61" s="123"/>
      <c r="D61" s="123"/>
      <c r="E61" s="123"/>
      <c r="F61" s="123"/>
    </row>
    <row r="62" ht="14.25">
      <c r="B62" s="170"/>
    </row>
  </sheetData>
  <mergeCells count="3">
    <mergeCell ref="A1:F1"/>
    <mergeCell ref="A2:F2"/>
    <mergeCell ref="A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Jiří Sál</cp:lastModifiedBy>
  <cp:lastPrinted>2017-08-15T09:36:36Z</cp:lastPrinted>
  <dcterms:created xsi:type="dcterms:W3CDTF">2017-05-09T16:10:31Z</dcterms:created>
  <dcterms:modified xsi:type="dcterms:W3CDTF">2017-11-01T08:57:44Z</dcterms:modified>
  <cp:category/>
  <cp:version/>
  <cp:contentType/>
  <cp:contentStatus/>
</cp:coreProperties>
</file>