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0" windowHeight="945" tabRatio="873" activeTab="0"/>
  </bookViews>
  <sheets>
    <sheet name="Rekapitulace" sheetId="1" r:id="rId1"/>
    <sheet name="AP+PC" sheetId="2" r:id="rId2"/>
    <sheet name="ELE" sheetId="3" r:id="rId3"/>
    <sheet name="KAB" sheetId="4" r:id="rId4"/>
    <sheet name="KLIMA" sheetId="5" r:id="rId5"/>
    <sheet name="Stavební" sheetId="6" r:id="rId6"/>
    <sheet name="Pokyny pro vyplnění" sheetId="7" r:id="rId7"/>
  </sheets>
  <definedNames>
    <definedName name="_xlnm.Print_Area" localSheetId="6">'Pokyny pro vyplnění'!$A$1:$K$213</definedName>
  </definedNames>
  <calcPr fullCalcOnLoad="1"/>
</workbook>
</file>

<file path=xl/sharedStrings.xml><?xml version="1.0" encoding="utf-8"?>
<sst xmlns="http://schemas.openxmlformats.org/spreadsheetml/2006/main" count="3424" uniqueCount="1104">
  <si>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</si>
  <si>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</si>
  <si>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</si>
  <si>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</si>
  <si>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</si>
  <si>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</si>
  <si>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</si>
  <si>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</si>
  <si>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</si>
  <si>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</si>
  <si>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</si>
  <si>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</si>
  <si>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</si>
  <si>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</si>
  <si>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</si>
  <si>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</si>
  <si>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</si>
  <si>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</si>
  <si>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</si>
  <si>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</si>
  <si>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</si>
  <si>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</si>
  <si>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</si>
  <si>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</si>
  <si>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</si>
  <si>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</si>
  <si>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</si>
  <si>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</si>
  <si>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</si>
  <si>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</si>
  <si>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</si>
  <si>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</si>
  <si>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</si>
  <si>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</si>
  <si>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</si>
  <si>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</si>
  <si>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</si>
  <si>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</si>
  <si>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</si>
  <si>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</si>
  <si>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</si>
  <si>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</si>
  <si>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</si>
  <si>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</si>
  <si>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</si>
  <si>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</si>
  <si>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</si>
  <si>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</si>
  <si>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</si>
  <si>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</si>
  <si>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</si>
  <si>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</si>
  <si>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</si>
  <si>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</si>
  <si>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</si>
  <si>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</si>
  <si>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</si>
  <si>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</si>
  <si>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</si>
  <si>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</si>
  <si>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</si>
  <si>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</si>
  <si>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</si>
  <si>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</si>
  <si>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</si>
  <si>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</si>
  <si>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</si>
  <si>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</si>
  <si>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</si>
  <si>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</si>
  <si>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</si>
  <si>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</si>
  <si>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</si>
  <si>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</si>
  <si>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</si>
  <si>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</si>
  <si>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</si>
  <si>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</si>
  <si>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</si>
  <si>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</si>
  <si>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</si>
  <si>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</si>
  <si>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</si>
  <si>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</si>
  <si>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</si>
  <si>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</si>
  <si>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</si>
  <si>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</si>
  <si>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</si>
  <si>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</si>
  <si>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</si>
  <si>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</si>
  <si>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</si>
  <si>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</si>
  <si>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</si>
  <si>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</si>
  <si>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</si>
  <si>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</si>
  <si>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</si>
  <si>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</si>
  <si>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</si>
  <si>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</si>
  <si>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</si>
  <si>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</si>
  <si>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</si>
  <si>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</si>
  <si>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</si>
  <si>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</si>
  <si>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</si>
  <si>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</si>
  <si>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</si>
  <si>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</si>
  <si>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</si>
  <si>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</si>
  <si>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</si>
  <si>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</si>
  <si>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</si>
  <si>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</si>
  <si>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</si>
  <si>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</si>
  <si>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</si>
  <si>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</si>
  <si>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</si>
  <si>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</si>
  <si>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</si>
  <si>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</si>
  <si>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</si>
  <si>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</si>
  <si>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</si>
  <si>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</si>
  <si>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</si>
  <si>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</si>
  <si>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</si>
  <si>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</si>
  <si>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False</t>
  </si>
  <si>
    <t>{c1ed9515-7f05-42e9-8945-6ac8389b890c}</t>
  </si>
  <si>
    <t>0,01</t>
  </si>
  <si>
    <t>21</t>
  </si>
  <si>
    <t>15</t>
  </si>
  <si>
    <t>REKAPITULACE STAVBY</t>
  </si>
  <si>
    <t>0,001</t>
  </si>
  <si>
    <t>Kód:</t>
  </si>
  <si>
    <t>HK_VOSZ_sit_aspe</t>
  </si>
  <si>
    <t>0,1</t>
  </si>
  <si>
    <t>Stavba:</t>
  </si>
  <si>
    <t>Rekonstrukce počítačové sítě</t>
  </si>
  <si>
    <t>KSO:</t>
  </si>
  <si>
    <t/>
  </si>
  <si>
    <t>CC-CZ:</t>
  </si>
  <si>
    <t>Místo:</t>
  </si>
  <si>
    <t>VOŠZ a SZŠ Hradec Králové</t>
  </si>
  <si>
    <t>Datum:</t>
  </si>
  <si>
    <t>4.11.2016</t>
  </si>
  <si>
    <t>Zadavatel:</t>
  </si>
  <si>
    <t>IČ:</t>
  </si>
  <si>
    <t xml:space="preserve"> </t>
  </si>
  <si>
    <t>DIČ:</t>
  </si>
  <si>
    <t>Uchazeč:</t>
  </si>
  <si>
    <t>Projektant:</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</si>
  <si>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</si>
  <si>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</si>
  <si>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</si>
  <si>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</si>
  <si>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</si>
  <si>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</si>
  <si>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</si>
  <si>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</si>
  <si>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</si>
  <si>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</si>
  <si>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</si>
  <si>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</si>
  <si>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</si>
  <si>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</si>
  <si>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</si>
  <si>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</si>
  <si>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Kód</t>
  </si>
  <si>
    <t>Cena bez DPH [CZK]</t>
  </si>
  <si>
    <t>Cena s DPH [CZK]</t>
  </si>
  <si>
    <t>Typ</t>
  </si>
  <si>
    <t>Náklady stavby celkem</t>
  </si>
  <si>
    <t>D</t>
  </si>
  <si>
    <t>0</t>
  </si>
  <si>
    <t>###NOIMPORT###</t>
  </si>
  <si>
    <t>IMPORT</t>
  </si>
  <si>
    <t>{00000000-0000-0000-0000-000000000000}</t>
  </si>
  <si>
    <t>so01</t>
  </si>
  <si>
    <t>STA</t>
  </si>
  <si>
    <t>1</t>
  </si>
  <si>
    <t>{39052322-6dda-4393-83ab-b3a302ba2918}</t>
  </si>
  <si>
    <t>2</t>
  </si>
  <si>
    <t>slp_aspe</t>
  </si>
  <si>
    <t>Slaboproudé rozvody</t>
  </si>
  <si>
    <t>Soupis</t>
  </si>
  <si>
    <t>{3fdd121d-fcb3-426f-94b6-941c71c780e0}</t>
  </si>
  <si>
    <t>AP</t>
  </si>
  <si>
    <t>3</t>
  </si>
  <si>
    <t>{200e7bbc-ca38-4e70-975d-8431c444eee1}</t>
  </si>
  <si>
    <t>ELE</t>
  </si>
  <si>
    <t>{9707ec72-961f-4cac-9ad8-3613eaf06497}</t>
  </si>
  <si>
    <t>KAB</t>
  </si>
  <si>
    <t>{57697dfa-6650-4c5d-83e2-b263960863c8}</t>
  </si>
  <si>
    <t>KLIMA</t>
  </si>
  <si>
    <t>{9072495d-36f6-407b-8e20-7a6b13c749d0}</t>
  </si>
  <si>
    <t>stav</t>
  </si>
  <si>
    <t>Stavební výpomoce v podlahách mč. 221, 227, 307</t>
  </si>
  <si>
    <t>{74efc1c2-7b6e-4bd1-a69d-020e6d0870cf}</t>
  </si>
  <si>
    <t>Objekt:</t>
  </si>
  <si>
    <t>so01 - SO 01 - Budova VOŠ a SŠ zdravotnické</t>
  </si>
  <si>
    <t>Soupis:</t>
  </si>
  <si>
    <t>slp_aspe - Slaboproudé rozvody</t>
  </si>
  <si>
    <t>Úroveň 3:</t>
  </si>
  <si>
    <t>REKAPITULACE ČLENĚNÍ SOUPISU PRACÍ</t>
  </si>
  <si>
    <t>Kód dílu - Popis</t>
  </si>
  <si>
    <t>Cena celkem [CZK]</t>
  </si>
  <si>
    <t>Náklady soupisu celkem</t>
  </si>
  <si>
    <t>-1</t>
  </si>
  <si>
    <t>D2 - Aktivní prvky sítě</t>
  </si>
  <si>
    <t>D3 - WiFi</t>
  </si>
  <si>
    <t>D4 - UTM FireWall</t>
  </si>
  <si>
    <t>D5 - UPS</t>
  </si>
  <si>
    <t>D6 - Monitoring datových toků</t>
  </si>
  <si>
    <t>D7 - Povinné řešení systému správy uživatelů</t>
  </si>
  <si>
    <t>D8 - Systémy zálohování a obnovy dat serverové infrastruktury</t>
  </si>
  <si>
    <t>PČ</t>
  </si>
  <si>
    <t>Popis</t>
  </si>
  <si>
    <t>MJ</t>
  </si>
  <si>
    <t>Množství</t>
  </si>
  <si>
    <t>J.cena [CZK]</t>
  </si>
  <si>
    <t>Cenová soustava</t>
  </si>
  <si>
    <t>Poznámka</t>
  </si>
  <si>
    <t>D1</t>
  </si>
  <si>
    <t>ROZPOCET</t>
  </si>
  <si>
    <t>K</t>
  </si>
  <si>
    <t>Pol124</t>
  </si>
  <si>
    <t>Konfigurace na řadiči AD</t>
  </si>
  <si>
    <t>ks</t>
  </si>
  <si>
    <t>4</t>
  </si>
  <si>
    <t>PP</t>
  </si>
  <si>
    <t>D2</t>
  </si>
  <si>
    <t>Pol125</t>
  </si>
  <si>
    <t>Páteřní přepínač – typ1</t>
  </si>
  <si>
    <t>Pol126</t>
  </si>
  <si>
    <t>Přístupový přepínač – typ 2</t>
  </si>
  <si>
    <t>Pol127</t>
  </si>
  <si>
    <t>Přístupový přepínač – typ 3</t>
  </si>
  <si>
    <t>5</t>
  </si>
  <si>
    <t>Pol128</t>
  </si>
  <si>
    <t>10G SFP+ LC LR Transceiver</t>
  </si>
  <si>
    <t>6</t>
  </si>
  <si>
    <t>Pol129</t>
  </si>
  <si>
    <t>10G SFP+ SFP+ 0.5m DAC Cable</t>
  </si>
  <si>
    <t>7</t>
  </si>
  <si>
    <t>Pol130</t>
  </si>
  <si>
    <t>10G SFP+ SFP+ 1m DAC Cable</t>
  </si>
  <si>
    <t>8</t>
  </si>
  <si>
    <t>Pol131</t>
  </si>
  <si>
    <t>10G SFP+ SFP+ 3m DAC Cable</t>
  </si>
  <si>
    <t>9</t>
  </si>
  <si>
    <t>Pol132</t>
  </si>
  <si>
    <t>Opt. Patchcord SM 9/125 LC-SC 2m</t>
  </si>
  <si>
    <t>10</t>
  </si>
  <si>
    <t>Pol133</t>
  </si>
  <si>
    <t>Instalace, konfigurace</t>
  </si>
  <si>
    <t>D3</t>
  </si>
  <si>
    <t>WiFi</t>
  </si>
  <si>
    <t>11</t>
  </si>
  <si>
    <t>Pol134</t>
  </si>
  <si>
    <t>Bezdrátový přístupový bod (AP) – typ 1 , včetně držáku na zeď</t>
  </si>
  <si>
    <t>12</t>
  </si>
  <si>
    <t>Pol135</t>
  </si>
  <si>
    <t>Bezdrátový přístupový bod (AP) – typ 2, včetně držáku na zeď</t>
  </si>
  <si>
    <t>13</t>
  </si>
  <si>
    <t>Pol136</t>
  </si>
  <si>
    <t>D4</t>
  </si>
  <si>
    <t>UTM FireWall</t>
  </si>
  <si>
    <t>14</t>
  </si>
  <si>
    <t>Pol137</t>
  </si>
  <si>
    <t>UTM FireWall - Bundle na 5 let</t>
  </si>
  <si>
    <t>Pol138</t>
  </si>
  <si>
    <t>D5</t>
  </si>
  <si>
    <t>UPS</t>
  </si>
  <si>
    <t>16</t>
  </si>
  <si>
    <t>Pol139</t>
  </si>
  <si>
    <t>UPS - typ1 pro RD02</t>
  </si>
  <si>
    <t>17</t>
  </si>
  <si>
    <t>Pol140</t>
  </si>
  <si>
    <t>UPS - typ2 pro RD03</t>
  </si>
  <si>
    <t>18</t>
  </si>
  <si>
    <t>Pol141</t>
  </si>
  <si>
    <t>D6</t>
  </si>
  <si>
    <t>Monitoring datových toků</t>
  </si>
  <si>
    <t>19</t>
  </si>
  <si>
    <t>Pol142</t>
  </si>
  <si>
    <t>Flow sonda - včetně záruky na 5 let</t>
  </si>
  <si>
    <t>20</t>
  </si>
  <si>
    <t>Pol143</t>
  </si>
  <si>
    <t>D7</t>
  </si>
  <si>
    <t>Povinné řešení systému správy uživatelů</t>
  </si>
  <si>
    <t>Pol144</t>
  </si>
  <si>
    <t>HW Server - Host</t>
  </si>
  <si>
    <t>22</t>
  </si>
  <si>
    <t>Pol145</t>
  </si>
  <si>
    <t>SW – vysoká dostupnost storage</t>
  </si>
  <si>
    <t>23</t>
  </si>
  <si>
    <t>Pol146</t>
  </si>
  <si>
    <t>UPS - typ1</t>
  </si>
  <si>
    <t>24</t>
  </si>
  <si>
    <t>Pol147</t>
  </si>
  <si>
    <t>PDU pro UPS min. 8x C13</t>
  </si>
  <si>
    <t>25</t>
  </si>
  <si>
    <t>Pol148</t>
  </si>
  <si>
    <t>SW – správa uživatelů</t>
  </si>
  <si>
    <t>26</t>
  </si>
  <si>
    <t>Pol149</t>
  </si>
  <si>
    <t>D8</t>
  </si>
  <si>
    <t>Systémy zálohování a obnovy dat serverové infrastruktury</t>
  </si>
  <si>
    <t>27</t>
  </si>
  <si>
    <t>Pol150</t>
  </si>
  <si>
    <t>NAS</t>
  </si>
  <si>
    <t>28</t>
  </si>
  <si>
    <t>29</t>
  </si>
  <si>
    <t>Pol180</t>
  </si>
  <si>
    <t>Zabezpečení přístupových protokolů</t>
  </si>
  <si>
    <t>30</t>
  </si>
  <si>
    <t>Pol151</t>
  </si>
  <si>
    <t>Migrace stávajícího poštovního systému na Office 365 (cca 1000 uživatelů)</t>
  </si>
  <si>
    <t>D10</t>
  </si>
  <si>
    <t>PC pracovní stanice</t>
  </si>
  <si>
    <t>33</t>
  </si>
  <si>
    <t>Pol154</t>
  </si>
  <si>
    <t>Kompletace (kpl)</t>
  </si>
  <si>
    <t>32</t>
  </si>
  <si>
    <t>34</t>
  </si>
  <si>
    <t>Pol155</t>
  </si>
  <si>
    <t>Ekologická likvidace odpadu (kpl)</t>
  </si>
  <si>
    <t>35</t>
  </si>
  <si>
    <t>Pol156</t>
  </si>
  <si>
    <t>Příprava ke komplexní zkoušce</t>
  </si>
  <si>
    <t>36</t>
  </si>
  <si>
    <t>Pol157</t>
  </si>
  <si>
    <t>Zkoušky v rámci montážních prací, zkušební provoz</t>
  </si>
  <si>
    <t>37</t>
  </si>
  <si>
    <t>Pol158</t>
  </si>
  <si>
    <t>Zaškolení uživetele (hod)</t>
  </si>
  <si>
    <t>Pol159</t>
  </si>
  <si>
    <t>Vedlejší náklady - cestovné + dopravné</t>
  </si>
  <si>
    <t>39</t>
  </si>
  <si>
    <t>Pol160</t>
  </si>
  <si>
    <t>Inženýrská činnost</t>
  </si>
  <si>
    <t>D1 - Rozvaděče RSL</t>
  </si>
  <si>
    <t>D2 - Elektromontáže</t>
  </si>
  <si>
    <t>D3 - Přístroje</t>
  </si>
  <si>
    <t>D4 - Uložný materiál</t>
  </si>
  <si>
    <t>D5 - Stávající rozvaděč HR</t>
  </si>
  <si>
    <t>D6 - Společné</t>
  </si>
  <si>
    <t>Rozvaděče RSL</t>
  </si>
  <si>
    <t>Pol161</t>
  </si>
  <si>
    <t>Rozvaděče RSL - kompletně vybavené</t>
  </si>
  <si>
    <t>191231456</t>
  </si>
  <si>
    <t>P</t>
  </si>
  <si>
    <t>Poznámka k položce:
1x Vypínač 3F, 1x Přep. ochrana typ 2, TNS, 6x Jistič jednopólový do 16A "B" "C", 1x Skříň (24modulů)</t>
  </si>
  <si>
    <t>Elektromontáže</t>
  </si>
  <si>
    <t>Pol162</t>
  </si>
  <si>
    <t>CYKY-J 5x6 , pevně</t>
  </si>
  <si>
    <t>m</t>
  </si>
  <si>
    <t>1394372225</t>
  </si>
  <si>
    <t>Poznámka k položce:
KABEL SILOVÝ,IZOLACE PVC</t>
  </si>
  <si>
    <t>Pol163</t>
  </si>
  <si>
    <t>CYKY-J 3x2.5 , pevně</t>
  </si>
  <si>
    <t>156303140</t>
  </si>
  <si>
    <t>Pol164</t>
  </si>
  <si>
    <t>CYA 10 , pevně</t>
  </si>
  <si>
    <t>-1641618840</t>
  </si>
  <si>
    <t>Pol165</t>
  </si>
  <si>
    <t>6 mm2</t>
  </si>
  <si>
    <t>1946524389</t>
  </si>
  <si>
    <t>Pol166</t>
  </si>
  <si>
    <t>do 2,5 mm2</t>
  </si>
  <si>
    <t>457874265</t>
  </si>
  <si>
    <t>Přístroje</t>
  </si>
  <si>
    <t>Pol167</t>
  </si>
  <si>
    <t>3901A-B20 B Rámeček pro elektroinstalační přístroje, dvojnásobný vodorovný; d. Tango; b. bílá</t>
  </si>
  <si>
    <t>-10683080</t>
  </si>
  <si>
    <t>Pol168</t>
  </si>
  <si>
    <t>5518A-A2359 D Zásuvka jednonásobná, s ochranným kolíkem, s clonkami; d. Tango; b. béžová (do hořlavých podkladů do C2)</t>
  </si>
  <si>
    <t>1288357771</t>
  </si>
  <si>
    <t>Pol169</t>
  </si>
  <si>
    <t>5599A-A02357 D Zásuvka jednonásobná (bezšroubové svorky), s ochranným kolíkem, s clonkami, s ochranou před přepětím; d. Tango; b. béžová</t>
  </si>
  <si>
    <t>-123260238</t>
  </si>
  <si>
    <t>Uložný materiál</t>
  </si>
  <si>
    <t>Pol170</t>
  </si>
  <si>
    <t>KU 68-1901 KRABICE UNIVERZÁLNÍ</t>
  </si>
  <si>
    <t>1416680624</t>
  </si>
  <si>
    <t>Pol171</t>
  </si>
  <si>
    <t>KU 68-1902 KRABICE ODBOČNÁ</t>
  </si>
  <si>
    <t>-1950474829</t>
  </si>
  <si>
    <t>Pol172</t>
  </si>
  <si>
    <t>KU 68-1903 KRABICE ODBOČNÁ</t>
  </si>
  <si>
    <t>378319806</t>
  </si>
  <si>
    <t>Pol173</t>
  </si>
  <si>
    <t>KO 100 E KRABICE ODBOČNÁ</t>
  </si>
  <si>
    <t>-1461913081</t>
  </si>
  <si>
    <t>Pol174</t>
  </si>
  <si>
    <t>KT 250 SKŘÍŇ ROZVODNÁ</t>
  </si>
  <si>
    <t>-966877018</t>
  </si>
  <si>
    <t>Pol175</t>
  </si>
  <si>
    <t>LHD 20X20 LIŠTA HRANATÁ (2m) - DVOJITÝ ZÁMEK</t>
  </si>
  <si>
    <t>1993444430</t>
  </si>
  <si>
    <t>Pol176</t>
  </si>
  <si>
    <t>LH 40X40 LIŠTA HRANATÁ (2m) - DVOJITÝ ZÁMEK</t>
  </si>
  <si>
    <t>-343678548</t>
  </si>
  <si>
    <t>Pol177</t>
  </si>
  <si>
    <t>HMOŽDINKA Střední mechanické namáhání (750N)</t>
  </si>
  <si>
    <t>1193172804</t>
  </si>
  <si>
    <t>Pol178</t>
  </si>
  <si>
    <t>4040 TRUBKA TUHÁ PVC 750N délka 3 m barva tmavě šedá</t>
  </si>
  <si>
    <t>-510268326</t>
  </si>
  <si>
    <t>Pol179</t>
  </si>
  <si>
    <t>4025 TRUBKA TUHÁ PVC 750N délka 3 m barva tmavě šedá</t>
  </si>
  <si>
    <t>-564534475</t>
  </si>
  <si>
    <t>Pásová, profilová, pozinkovaná</t>
  </si>
  <si>
    <t>1711441678</t>
  </si>
  <si>
    <t>Pol181</t>
  </si>
  <si>
    <t>přes 20 do 50 kg</t>
  </si>
  <si>
    <t>-1254884817</t>
  </si>
  <si>
    <t>Stávající rozvaděč HR</t>
  </si>
  <si>
    <t>Pol182</t>
  </si>
  <si>
    <t>LSN16C/1 16A</t>
  </si>
  <si>
    <t>1787118623</t>
  </si>
  <si>
    <t>Pol183</t>
  </si>
  <si>
    <t>LSN20B/3 20A</t>
  </si>
  <si>
    <t>-1404885263</t>
  </si>
  <si>
    <t>Pol184</t>
  </si>
  <si>
    <t>Uprava stavajiciho rozvadece HR</t>
  </si>
  <si>
    <t>hod.</t>
  </si>
  <si>
    <t>-1702012961</t>
  </si>
  <si>
    <t>Pol185</t>
  </si>
  <si>
    <t>Uprava stavajicich rozvadečů</t>
  </si>
  <si>
    <t>-903618635</t>
  </si>
  <si>
    <t>Společné</t>
  </si>
  <si>
    <t>Pol186</t>
  </si>
  <si>
    <t>Spoluprace s reviz.technikem</t>
  </si>
  <si>
    <t>-133260220</t>
  </si>
  <si>
    <t>Poznámka k položce:
PROVEDENI REVIZNICH ZKOUSEK DLE CSN 331500</t>
  </si>
  <si>
    <t>Pol187</t>
  </si>
  <si>
    <t>Revizni technik</t>
  </si>
  <si>
    <t>119342843</t>
  </si>
  <si>
    <t>Pol188</t>
  </si>
  <si>
    <t>S ostatnimi profesemi</t>
  </si>
  <si>
    <t>-1210809624</t>
  </si>
  <si>
    <t>Pol189</t>
  </si>
  <si>
    <t>Podružný materiál</t>
  </si>
  <si>
    <t>691717855</t>
  </si>
  <si>
    <t>Pol190</t>
  </si>
  <si>
    <t>Kompletace dokladů</t>
  </si>
  <si>
    <t>2105396733</t>
  </si>
  <si>
    <t>31</t>
  </si>
  <si>
    <t>Pol191</t>
  </si>
  <si>
    <t>Stavební přípomoci</t>
  </si>
  <si>
    <t>-1161811800</t>
  </si>
  <si>
    <t>Pol192</t>
  </si>
  <si>
    <t>Ekologická likvidace odpadu</t>
  </si>
  <si>
    <t>t</t>
  </si>
  <si>
    <t>1123224524</t>
  </si>
  <si>
    <t>Pol193</t>
  </si>
  <si>
    <t>-820701519</t>
  </si>
  <si>
    <t>Pol194</t>
  </si>
  <si>
    <t>133551307</t>
  </si>
  <si>
    <t>D1 - RD01</t>
  </si>
  <si>
    <t>D2 - RD02</t>
  </si>
  <si>
    <t>D3 - RD03</t>
  </si>
  <si>
    <t>D4 - Kamerový dohled na vstupy</t>
  </si>
  <si>
    <t>D5 - Úložný materiál</t>
  </si>
  <si>
    <t>RD01</t>
  </si>
  <si>
    <t>Pol1</t>
  </si>
  <si>
    <t>Rozvaděč 45U stojanový 800x1000, Svařovaný rozvaděč s odnímatelnými bočnicemi a zadním krytem, IP20, základní nosnost 800 kg, s možností rozšíření nosnosti na 1500 kg</t>
  </si>
  <si>
    <t>Pol2</t>
  </si>
  <si>
    <t>Filtr pro podstavce 800</t>
  </si>
  <si>
    <t>Pol3</t>
  </si>
  <si>
    <t>Podstavec 800x1000mm s filtrem, nosnost 1500kg, - 2 x podélný boční díl s prostupem pro kabely (s vylamovacími záslepkami), - 2 x kryt s kabelovými prostupy (s vylamovacími záslepkami), - 1 x kryt s filtrem, - 1 x protiprachový kartáč, - spojovací materiá</t>
  </si>
  <si>
    <t>Podstavec 800x1000mm s filtrem, nosnost 1500kg, - 2 x podélný boční díl s prostupem pro kabely (s vylamovacími záslepkami), - 2 x kryt s kabelovými prostupy (s vylamovacími záslepkami), - 1 x kryt s filtrem, - 1 x protiprachový kartáč, - spojovací materiál</t>
  </si>
  <si>
    <t>Pol4</t>
  </si>
  <si>
    <t>Jednotka ventilační horní(spodní) 6V / 90W, termostat</t>
  </si>
  <si>
    <t>Pol5</t>
  </si>
  <si>
    <t>19'' rozvodný panel 2U 8x230V - 3m, přepěťová ochrana, vypínač, pojistka, černá barva</t>
  </si>
  <si>
    <t>Pol6</t>
  </si>
  <si>
    <t>Panel zaslepovací do rozvaděče / 1U</t>
  </si>
  <si>
    <t>Pol7</t>
  </si>
  <si>
    <t>Vyvazovací žlab drátěný vertikální 200x30</t>
  </si>
  <si>
    <t>Pol8</t>
  </si>
  <si>
    <t>Háček pro vedení kab. 80/80</t>
  </si>
  <si>
    <t>Pol9</t>
  </si>
  <si>
    <t>Police ukládací 19" hloubka 450mm, max. nosnost do 80kg</t>
  </si>
  <si>
    <t>Pol10</t>
  </si>
  <si>
    <t>19“ rozvodný panel 1U; 14 x IEC320 C13 zásuvka max. 10 A; 3 x 1,5 mm, 2 m kabel + zástrčka IEC320 C14 max. 10 A; kontrolka; RAL9005</t>
  </si>
  <si>
    <t>Pol11</t>
  </si>
  <si>
    <t>Optická vana 24xSC simplex, 1U, výsuvná, středový trn, 1x kazeta pro 24 svárů - modrá, neosazená, černá</t>
  </si>
  <si>
    <t>Pol12</t>
  </si>
  <si>
    <t>Adapter SM SC/SC plastové tělo SIMPLEX</t>
  </si>
  <si>
    <t>Pol13</t>
  </si>
  <si>
    <t>Záslepka SC konektoru Simplex</t>
  </si>
  <si>
    <t>Pol14</t>
  </si>
  <si>
    <t>Trubička ochrany sváru / 61mm</t>
  </si>
  <si>
    <t>Pol15</t>
  </si>
  <si>
    <t>Pigtail SM 9 SC 1m</t>
  </si>
  <si>
    <t>Pol16</t>
  </si>
  <si>
    <t>Svar optického vlákna</t>
  </si>
  <si>
    <t>Pol17</t>
  </si>
  <si>
    <t>proměření FO svaru, měřící protokol</t>
  </si>
  <si>
    <t>Pol18</t>
  </si>
  <si>
    <t>Univerzální gelový optický kabel SM , 9/125 12vl. bezhalogenový</t>
  </si>
  <si>
    <t>Pol19</t>
  </si>
  <si>
    <t>Univerzální gelový optický kabel SM , 9/125 24vl. bezhalogenový</t>
  </si>
  <si>
    <t>Pol20</t>
  </si>
  <si>
    <t>Panel propoj 25 portů, C3, telefonní 1U</t>
  </si>
  <si>
    <t>Pol21</t>
  </si>
  <si>
    <t>proměření TEL páru vodičů, zkušební protokol</t>
  </si>
  <si>
    <t>Pol22</t>
  </si>
  <si>
    <t>Kabel telef. SYKFY 20x2x0.5</t>
  </si>
  <si>
    <t>Pol23</t>
  </si>
  <si>
    <t>rozpárování, zapojení kabelu - do 20x2</t>
  </si>
  <si>
    <t>Pol24</t>
  </si>
  <si>
    <t>Panel propoj UTP C6 24 portů</t>
  </si>
  <si>
    <t>Pol25</t>
  </si>
  <si>
    <t>Ukončení kabelu v rozvaděči - UTP</t>
  </si>
  <si>
    <t>Pol26</t>
  </si>
  <si>
    <t>proměření TP kabelu, měřící protokol, výrobcem certifikovaná systémová záruka 25 let</t>
  </si>
  <si>
    <t>Pol27</t>
  </si>
  <si>
    <t>Molex Tango modul, 2xRJ45 DataGate+ kat.6 UTP, černý s prachovou krytkou</t>
  </si>
  <si>
    <t>Pol28</t>
  </si>
  <si>
    <t>Mod Mosaic PowerCat 6 modul 1xRJ45 UTP kat.6 DG+, úhlový, bílý, 22,5x45mm</t>
  </si>
  <si>
    <t>Pol29</t>
  </si>
  <si>
    <t>Kryt datové zásuvky ABB 5014A-A100B</t>
  </si>
  <si>
    <t>Pol30</t>
  </si>
  <si>
    <t>Rámeček ABB - bílý jednoduchý 3901A-B10B</t>
  </si>
  <si>
    <t>Pol31</t>
  </si>
  <si>
    <t>Kabel UTP C6 4páry LSZH, nad 50 přípojů</t>
  </si>
  <si>
    <t>Pol32</t>
  </si>
  <si>
    <t>Návleky číselné - PARTEX</t>
  </si>
  <si>
    <t>Pol33</t>
  </si>
  <si>
    <t>Panel vyvazovací 1U 5úchytů(ring run)</t>
  </si>
  <si>
    <t>Pol34</t>
  </si>
  <si>
    <t>Kabel propoj UTP C6 3m zelený</t>
  </si>
  <si>
    <t>Pol35</t>
  </si>
  <si>
    <t>Kabel propoj UTP C6 3m šedý</t>
  </si>
  <si>
    <t>Pol36</t>
  </si>
  <si>
    <t>Kabel propoj UTP C6 5m šedý</t>
  </si>
  <si>
    <t>RD02</t>
  </si>
  <si>
    <t>Pol37</t>
  </si>
  <si>
    <t>Rozvaděč 45U stojanový 800x1000, Rozebíratelný rozvaděč, svařované části jednoduše spojitelné šrouby, IP20, nosnost 400kg</t>
  </si>
  <si>
    <t>40</t>
  </si>
  <si>
    <t>41</t>
  </si>
  <si>
    <t>42</t>
  </si>
  <si>
    <t>43</t>
  </si>
  <si>
    <t>44</t>
  </si>
  <si>
    <t>45</t>
  </si>
  <si>
    <t>46</t>
  </si>
  <si>
    <t>47</t>
  </si>
  <si>
    <t>48</t>
  </si>
  <si>
    <t>49</t>
  </si>
  <si>
    <t>50</t>
  </si>
  <si>
    <t>51</t>
  </si>
  <si>
    <t>52</t>
  </si>
  <si>
    <t>53</t>
  </si>
  <si>
    <t>54</t>
  </si>
  <si>
    <t>55</t>
  </si>
  <si>
    <t>56</t>
  </si>
  <si>
    <t>57</t>
  </si>
  <si>
    <t>58</t>
  </si>
  <si>
    <t>Pol38</t>
  </si>
  <si>
    <t>Molex Tango modul, 1xRJ45 DataGate+ kat.6 UTP, černý s prachovou krytkou</t>
  </si>
  <si>
    <t>59</t>
  </si>
  <si>
    <t>60</t>
  </si>
  <si>
    <t>61</t>
  </si>
  <si>
    <t>62</t>
  </si>
  <si>
    <t>63</t>
  </si>
  <si>
    <t>Pol39</t>
  </si>
  <si>
    <t>64</t>
  </si>
  <si>
    <t>65</t>
  </si>
  <si>
    <t>66</t>
  </si>
  <si>
    <t>67</t>
  </si>
  <si>
    <t>68</t>
  </si>
  <si>
    <t>RD03</t>
  </si>
  <si>
    <t>70</t>
  </si>
  <si>
    <t>Pol40</t>
  </si>
  <si>
    <t>Rozvaděč 18U závěsný 600x600, Dvoudílný svařovaný nástěnný rozvaděč. , IP30, nosnost 30 kg.</t>
  </si>
  <si>
    <t>71</t>
  </si>
  <si>
    <t>72</t>
  </si>
  <si>
    <t>73</t>
  </si>
  <si>
    <t>Pol41</t>
  </si>
  <si>
    <t>Police ukládací 19" hloubka 350mm, max. nosnost do 50kg</t>
  </si>
  <si>
    <t>74</t>
  </si>
  <si>
    <t>75</t>
  </si>
  <si>
    <t>76</t>
  </si>
  <si>
    <t>77</t>
  </si>
  <si>
    <t>78</t>
  </si>
  <si>
    <t>79</t>
  </si>
  <si>
    <t>80</t>
  </si>
  <si>
    <t>81</t>
  </si>
  <si>
    <t>82</t>
  </si>
  <si>
    <t>83</t>
  </si>
  <si>
    <t>84</t>
  </si>
  <si>
    <t>85</t>
  </si>
  <si>
    <t>86</t>
  </si>
  <si>
    <t>87</t>
  </si>
  <si>
    <t>88</t>
  </si>
  <si>
    <t>89</t>
  </si>
  <si>
    <t>90</t>
  </si>
  <si>
    <t>91</t>
  </si>
  <si>
    <t>92</t>
  </si>
  <si>
    <t>Kamerový dohled na vstupy</t>
  </si>
  <si>
    <t>Pol42</t>
  </si>
  <si>
    <t>Venkovní (-30°C až 50°C), antivandal (IP66, IP67-NEMA 4X-rated casing) fixní bullet IP kamera určená pro montáž na zeď, se snímacím čipem 1/2,8" RGB CMOS s progresivním skenováním, maximální rozlišení 1920 x 1080 při 25 sn./sekundu (50Hz) při zapnutém WDR</t>
  </si>
  <si>
    <t>Venkovní (-30°C až 50°C), antivandal (IP66, IP67-NEMA 4X-rated casing) fixní bullet IP kamera určená pro montáž na zeď, se snímacím čipem 1/2,8" RGB CMOS s progresivním skenováním, maximální rozlišení 1920 x 1080 při 25 sn./sekundu (50Hz) při zapnutém WDR, 50 sn./sekundu při vypnutém WDR. Podporované komprese obrazu H.264,MPEG-4 a MJPEG. Úhel záběru horizontální 33° až 93°, vertikální 18° až 50° (varifokální objektiv 3,0-10,5 mm), P-Iris control, vzdálený zoom a focus, režim Den/Noc, korekce IR, optimalizovaný IR přísvit max. 20m, funkce WDR forensic capture (dynamický rozsah až 120dB), technologie LIGHTFINDER noční vidění bez IR přísvitu za minimálního osvětlení,  coridor formát (otáčení obrazu o 90° nebo 270°) pro efektivní sledování uzkých a dlouhých prostor např. chodeb, slot paměťových karet microSD/microSDHC/microSDXC, 1× alarmový vstup, 1× alarmový výstup, napájení PoE dle normy IEEE 802.3af max 11,0 W. Zip stream technologie pro minimalizaci datového toku z kamery, úspora až 50% potřebné šířky přenosového pásma oproti kamerám bez této technologie, tzn. menší nároky na velikost záznamového úložitě a měnší nároky na aktivní prvky. Možnost nahrát SW třetích strach přímo do kamery, rozšíření kamery o analytické funkce. 3-letá záruka</t>
  </si>
  <si>
    <t>Pol43</t>
  </si>
  <si>
    <t>Kompaktní NVR pro až 8 IP kamer, 1TB HDD, webový i mobilní klient, Form factor Small, fanless, CPU Atom, Memory 4GB, Storage 1TB-2TB, O/S support Linux, Number of cameras 8, Number of supported servers 1, Maximum numbers of users 6, Dual network interface</t>
  </si>
  <si>
    <t>Kompaktní NVR pro až 8 IP kamer, 1TB HDD, webový i mobilní klient, Form factor Small, fanless, CPU Atom, Memory 4GB, Storage 1TB-2TB, O/S support Linux, Number of cameras 8, Number of supported servers 1, Maximum numbers of users 6, Dual network interface cards, 2x GbE, RJ45, 4x USB 2.0, 1 x DVI / 1x HDMI, Supports ONVIF cameras Yes, Codecs supported H.264, MPEG-4, M-JPEG, Pan-tilt-zoom (PTZ) support Yes</t>
  </si>
  <si>
    <t>Úložný materiál</t>
  </si>
  <si>
    <t>94</t>
  </si>
  <si>
    <t>Pol44</t>
  </si>
  <si>
    <t>Žlab parapetní PK 110x70D</t>
  </si>
  <si>
    <t>95</t>
  </si>
  <si>
    <t>Pol45</t>
  </si>
  <si>
    <t>příplatek za parapetní kanál - šířka 110mm, v = nad 4m</t>
  </si>
  <si>
    <t>96</t>
  </si>
  <si>
    <t>Pol46</t>
  </si>
  <si>
    <t>Žlab parapetní PK 140x70D</t>
  </si>
  <si>
    <t>97</t>
  </si>
  <si>
    <t>Pol47</t>
  </si>
  <si>
    <t>příplatek za parapetní kanál - šířka 140mm, v = nad 4m</t>
  </si>
  <si>
    <t>98</t>
  </si>
  <si>
    <t>Pol48</t>
  </si>
  <si>
    <t>Žlab parapetní PK 170x70 D</t>
  </si>
  <si>
    <t>99</t>
  </si>
  <si>
    <t>Pol49</t>
  </si>
  <si>
    <t>příplatek za parapetní kanál - šířka 170mm, v = nad 4m</t>
  </si>
  <si>
    <t>100</t>
  </si>
  <si>
    <t>Pol50</t>
  </si>
  <si>
    <t>Kanál stínící SK 40x33 pro PK ..x70 D</t>
  </si>
  <si>
    <t>101</t>
  </si>
  <si>
    <t>Pol51</t>
  </si>
  <si>
    <t>Příchytka PSK1 pro stínící kanál</t>
  </si>
  <si>
    <t>102</t>
  </si>
  <si>
    <t>Pol52</t>
  </si>
  <si>
    <t>příplatek za dělící přepážka parapetního kanálu, v = nad 4m</t>
  </si>
  <si>
    <t>103</t>
  </si>
  <si>
    <t>Pol53</t>
  </si>
  <si>
    <t>Vodič CYA 2,5 HO7V-K zelenožlutý</t>
  </si>
  <si>
    <t>104</t>
  </si>
  <si>
    <t>Pol54</t>
  </si>
  <si>
    <t>Svorka zemnící pro dělící příčku</t>
  </si>
  <si>
    <t>105</t>
  </si>
  <si>
    <t>Pol55</t>
  </si>
  <si>
    <t>Záslepka PK70/110 D pro PK D žlab 8451</t>
  </si>
  <si>
    <t>106</t>
  </si>
  <si>
    <t>Pol56</t>
  </si>
  <si>
    <t>Záslepka PK70/140 D pro PK D žlab 8461</t>
  </si>
  <si>
    <t>107</t>
  </si>
  <si>
    <t>Pol57</t>
  </si>
  <si>
    <t>Záslepka PK70/170 D pro PK D žlab 8441</t>
  </si>
  <si>
    <t>108</t>
  </si>
  <si>
    <t>Pol58</t>
  </si>
  <si>
    <t>Kryt PK 110x70D spojovací díl 8452</t>
  </si>
  <si>
    <t>109</t>
  </si>
  <si>
    <t>Pol59</t>
  </si>
  <si>
    <t>Kryt PK 110x70D průchodkový 8457</t>
  </si>
  <si>
    <t>110</t>
  </si>
  <si>
    <t>Pol60</t>
  </si>
  <si>
    <t>Kryt PK 140x70 D spojovací 8462</t>
  </si>
  <si>
    <t>111</t>
  </si>
  <si>
    <t>Pol61</t>
  </si>
  <si>
    <t>Kryt PK 140x70D průchodkový 8467</t>
  </si>
  <si>
    <t>112</t>
  </si>
  <si>
    <t>Pol62</t>
  </si>
  <si>
    <t>Kryt PK 170x70 D spojovací díl 8442</t>
  </si>
  <si>
    <t>113</t>
  </si>
  <si>
    <t>Pol63</t>
  </si>
  <si>
    <t>Kryt PK 170x70 D průchodový 8447</t>
  </si>
  <si>
    <t>114</t>
  </si>
  <si>
    <t>Pol64</t>
  </si>
  <si>
    <t>Lišta vkládací EIP 40/20 + upev. mat.</t>
  </si>
  <si>
    <t>115</t>
  </si>
  <si>
    <t>Pol65</t>
  </si>
  <si>
    <t>Lišta vkládací EIP 40/40 + upev. mat.</t>
  </si>
  <si>
    <t>116</t>
  </si>
  <si>
    <t>Pol66</t>
  </si>
  <si>
    <t>příplatek za lištování s víkem - šířka do 40mm, v = nad 4m</t>
  </si>
  <si>
    <t>117</t>
  </si>
  <si>
    <t>Pol67</t>
  </si>
  <si>
    <t>Lišta vkládací EIP 70/40 + upev. mat.</t>
  </si>
  <si>
    <t>118</t>
  </si>
  <si>
    <t>Pol68</t>
  </si>
  <si>
    <t>příplatek za lištování s víkem - šířka 70mm, v = nad 4m</t>
  </si>
  <si>
    <t>119</t>
  </si>
  <si>
    <t>Pol69</t>
  </si>
  <si>
    <t>Žebřík kabelový LG 630 VS 3 FS</t>
  </si>
  <si>
    <t>120</t>
  </si>
  <si>
    <t>Pol70</t>
  </si>
  <si>
    <t>Spojka podélná LVG 60 FS</t>
  </si>
  <si>
    <t>121</t>
  </si>
  <si>
    <t>Pol71</t>
  </si>
  <si>
    <t>Upevňovací úhelník BW 70 40 FT</t>
  </si>
  <si>
    <t>122</t>
  </si>
  <si>
    <t>Pol72</t>
  </si>
  <si>
    <t>Třmenová příchytka 2056/40FT</t>
  </si>
  <si>
    <t>123</t>
  </si>
  <si>
    <t>Pol73</t>
  </si>
  <si>
    <t>Opěrka podélná 2058 40 LGR</t>
  </si>
  <si>
    <t>124</t>
  </si>
  <si>
    <t>Pol74</t>
  </si>
  <si>
    <t>Trubka PVC LPE-2 2323</t>
  </si>
  <si>
    <t>125</t>
  </si>
  <si>
    <t>Pol75</t>
  </si>
  <si>
    <t>instalace trubky ohebnéP23 do zdi, cihla</t>
  </si>
  <si>
    <t>126</t>
  </si>
  <si>
    <t>Pol76</t>
  </si>
  <si>
    <t>Trubka PVC LPE-2 2329</t>
  </si>
  <si>
    <t>127</t>
  </si>
  <si>
    <t>Pol77</t>
  </si>
  <si>
    <t>instalace trubky ohebnéP29 do zdi, cihla</t>
  </si>
  <si>
    <t>128</t>
  </si>
  <si>
    <t>Pol78</t>
  </si>
  <si>
    <t>Trubka PVC LPE-2 2336</t>
  </si>
  <si>
    <t>129</t>
  </si>
  <si>
    <t>Pol79</t>
  </si>
  <si>
    <t>instalace trubky ohebnéP36 do zdi, cihla</t>
  </si>
  <si>
    <t>130</t>
  </si>
  <si>
    <t>Pol80</t>
  </si>
  <si>
    <t>Trubka PVC tuhá P32 - VR 32</t>
  </si>
  <si>
    <t>131</t>
  </si>
  <si>
    <t>Pol81</t>
  </si>
  <si>
    <t>Příchytka CL 32 pro VR...</t>
  </si>
  <si>
    <t>132</t>
  </si>
  <si>
    <t>Pol82</t>
  </si>
  <si>
    <t>Spojka trubky PVC pr. 32 - SM 32</t>
  </si>
  <si>
    <t>133</t>
  </si>
  <si>
    <t>Pol83</t>
  </si>
  <si>
    <t>Koleno SB32 pro trubku Univolt VR32</t>
  </si>
  <si>
    <t>134</t>
  </si>
  <si>
    <t>Pol84</t>
  </si>
  <si>
    <t>Stavební začištění vysekaných tras trubkových vedení, štukování, malba opravených ploch (nebude celoplošná výmalba) [bm]</t>
  </si>
  <si>
    <t>bm</t>
  </si>
  <si>
    <t>135</t>
  </si>
  <si>
    <t>Pol85</t>
  </si>
  <si>
    <t>Žlab plechový, děrovaný s integrovanou spojkou 62/50</t>
  </si>
  <si>
    <t>136</t>
  </si>
  <si>
    <t>Pol86</t>
  </si>
  <si>
    <t>Nosník žlabu N125</t>
  </si>
  <si>
    <t>137</t>
  </si>
  <si>
    <t>Pol87</t>
  </si>
  <si>
    <t>Víko plechového žlabu 62</t>
  </si>
  <si>
    <t>138</t>
  </si>
  <si>
    <t>Pol88</t>
  </si>
  <si>
    <t>Pružný uzávěr víka</t>
  </si>
  <si>
    <t>139</t>
  </si>
  <si>
    <t>Pol89</t>
  </si>
  <si>
    <t>spojovací materiál M6 ( vrat. šroub, matice )</t>
  </si>
  <si>
    <t>140</t>
  </si>
  <si>
    <t>Pol90</t>
  </si>
  <si>
    <t>Spojka plechová S50</t>
  </si>
  <si>
    <t>141</t>
  </si>
  <si>
    <t>Pol91</t>
  </si>
  <si>
    <t>Tyč závitová M8 1m</t>
  </si>
  <si>
    <t>142</t>
  </si>
  <si>
    <t>Pol92</t>
  </si>
  <si>
    <t>Kovová natloukací hmoždinka s vnitřním závitem M8, délka 30 mm EA</t>
  </si>
  <si>
    <t>143</t>
  </si>
  <si>
    <t>Pol93</t>
  </si>
  <si>
    <t>Úhelník pro závěs plech. žlabu ZA 125</t>
  </si>
  <si>
    <t>144</t>
  </si>
  <si>
    <t>Pol94</t>
  </si>
  <si>
    <t>montáž závěsu pro žlab</t>
  </si>
  <si>
    <t>145</t>
  </si>
  <si>
    <t>Pol95</t>
  </si>
  <si>
    <t>MDZ - montážní deska do zateplení , umožňuje montáž zařízení při tloušťce zateplovací vrstvy 50 - 200 mm</t>
  </si>
  <si>
    <t>146</t>
  </si>
  <si>
    <t>Pol96</t>
  </si>
  <si>
    <t>Krabice přístrojová rozvodná KPR 68 ( pro přístroje s větší hloubkou )</t>
  </si>
  <si>
    <t>147</t>
  </si>
  <si>
    <t>Pol97</t>
  </si>
  <si>
    <t>Krabice instal. s víčkem-KOM97</t>
  </si>
  <si>
    <t>148</t>
  </si>
  <si>
    <t>Pol98</t>
  </si>
  <si>
    <t>Krabice KO 125</t>
  </si>
  <si>
    <t>149</t>
  </si>
  <si>
    <t>Pol99</t>
  </si>
  <si>
    <t>Krabice KT 250/1</t>
  </si>
  <si>
    <t>150</t>
  </si>
  <si>
    <t>Pol100</t>
  </si>
  <si>
    <t>Krabice na zeď jednoduchá LK 80x28T</t>
  </si>
  <si>
    <t>151</t>
  </si>
  <si>
    <t>Pol101</t>
  </si>
  <si>
    <t>Protahovací a odbočovací krabice UZD350-3 (7410034)</t>
  </si>
  <si>
    <t>152</t>
  </si>
  <si>
    <t>Pol102</t>
  </si>
  <si>
    <t>Montážní víko DUG350-3 (7400513)</t>
  </si>
  <si>
    <t>153</t>
  </si>
  <si>
    <t>Pol103</t>
  </si>
  <si>
    <t>Přístrojová jednotka GES9U 7011 (7405388)</t>
  </si>
  <si>
    <t>154</t>
  </si>
  <si>
    <t>Pol104</t>
  </si>
  <si>
    <t>Přístrojová vložka, GB3 (7407324)</t>
  </si>
  <si>
    <t>155</t>
  </si>
  <si>
    <t>Pol105</t>
  </si>
  <si>
    <t>Krycí deska GB2/3P4 délka 104 mm (7407268)</t>
  </si>
  <si>
    <t>156</t>
  </si>
  <si>
    <t>Pol106</t>
  </si>
  <si>
    <t>Záslepka 22,5x45 - půlová bílá</t>
  </si>
  <si>
    <t>157</t>
  </si>
  <si>
    <t>Pol107</t>
  </si>
  <si>
    <t>Jádrové vrtání - cihla, do pr. 132mm, stěna do 1m, příplatek za práce ve výšce nad 1,5m, příplatek za vodorovné vrtání ve stěně</t>
  </si>
  <si>
    <t>158</t>
  </si>
  <si>
    <t>Pol108</t>
  </si>
  <si>
    <t>Jádrové vrtání - cihla, do pr. 182mm, stěna do 1m, příplatek za práce ve výšce nad 1,5m, příplatek za vodorovné vrtání ve stěně</t>
  </si>
  <si>
    <t>159</t>
  </si>
  <si>
    <t>Pol109</t>
  </si>
  <si>
    <t>průraz 150x130 - 1000mm, cihla</t>
  </si>
  <si>
    <t>160</t>
  </si>
  <si>
    <t>Pol110</t>
  </si>
  <si>
    <t>Protipožární ucpávka s odolností do EI 60, otvor 200x130</t>
  </si>
  <si>
    <t>161</t>
  </si>
  <si>
    <t>Pol111</t>
  </si>
  <si>
    <t>Truhlářské výrobky - zástavba stoupací trasy 350x200mm, laminovaná dřevotřísková deska, pomocná konstrukce, kotevní materiál [bm]</t>
  </si>
  <si>
    <t>Pol112</t>
  </si>
  <si>
    <t>Pronájem lešení</t>
  </si>
  <si>
    <t>den</t>
  </si>
  <si>
    <t>162</t>
  </si>
  <si>
    <t>Pol113</t>
  </si>
  <si>
    <t>Montáž bezdrátového přístupového bodu</t>
  </si>
  <si>
    <t>163</t>
  </si>
  <si>
    <t>Pol114</t>
  </si>
  <si>
    <t>165</t>
  </si>
  <si>
    <t>Pol115</t>
  </si>
  <si>
    <t>hod</t>
  </si>
  <si>
    <t>166</t>
  </si>
  <si>
    <t>Pol116</t>
  </si>
  <si>
    <t>Pomocné ocelové konstrukce</t>
  </si>
  <si>
    <t>kg</t>
  </si>
  <si>
    <t>167</t>
  </si>
  <si>
    <t>Pol117</t>
  </si>
  <si>
    <t>168</t>
  </si>
  <si>
    <t>Pol118</t>
  </si>
  <si>
    <t>Ekologická likvidace odpadu [t]</t>
  </si>
  <si>
    <t>169</t>
  </si>
  <si>
    <t>Pol119</t>
  </si>
  <si>
    <t>170</t>
  </si>
  <si>
    <t>Pol120</t>
  </si>
  <si>
    <t>Zařízení staveniště</t>
  </si>
  <si>
    <t>171</t>
  </si>
  <si>
    <t>Pol121</t>
  </si>
  <si>
    <t>Úklid</t>
  </si>
  <si>
    <t>172</t>
  </si>
  <si>
    <t>Pol122</t>
  </si>
  <si>
    <t>173</t>
  </si>
  <si>
    <t>Pol123</t>
  </si>
  <si>
    <t>D1 - Chlazení</t>
  </si>
  <si>
    <t>Chlazení</t>
  </si>
  <si>
    <t>Pol195</t>
  </si>
  <si>
    <t>Chladící jednotka digital inverter - Venkovní + vnitřní jednotka, Chladící výkon 5,0kW (1,5–5,6kW), Topný výkon 5,6kW (1,5–6,3kW)., Hlučnost vnitřní/ venkovní jednotky 36-42dB(A)/ 46-48dB(A)., El. parametry: příkon chlazení/ topení kW: 0,3-1,86kW/ 0,31-2,</t>
  </si>
  <si>
    <t>Chladící jednotka digital inverter - Venkovní + vnitřní jednotka, Chladící výkon 5,0kW (1,5–5,6kW), Topný výkon 5,6kW (1,5–6,3kW)., Hlučnost vnitřní/ venkovní jednotky 36-42dB(A)/ 46-48dB(A)., El. parametry: příkon chlazení/ topení kW: 0,3-1,86kW/ 0,31-2,85kW, napětí 230V, proud 7,78A., Sezónní koeficient využití energie chlazení/ topení: SEER 5,77/ SCOP 4,00., Ekologické chladivo s vysokou účinností R410a., Infra ovladač., Provoz chlazení -15 až +43°C, provoz topení -15 až +15°C venkovní teploty, Celoroční provoz</t>
  </si>
  <si>
    <t>Pol196</t>
  </si>
  <si>
    <t>Nástěnný kabelový ovladač, velký přehledný LCD – displej, Ovládání všech důležitých funkcí zařízení, Týdenní časovač provozu s funkcí VYPNOUT/ ZAPNOUT, Teplotní sensor v ovladači (možnost aktivace dle potřeby), Kontrola stavu filtrů a termínu údržby, Zobr</t>
  </si>
  <si>
    <t>Nástěnný kabelový ovladač, velký přehledný LCD – displej, Ovládání všech důležitých funkcí zařízení, Týdenní časovač provozu s funkcí VYPNOUT/ ZAPNOUT, Teplotní sensor v ovladači (možnost aktivace dle potřeby), Kontrola stavu filtrů a termínu údržby, Zobrazení kódu chyby při vzniku poruchy</t>
  </si>
  <si>
    <t>Pol197</t>
  </si>
  <si>
    <t>Technologické potrubí Cu 12/6mm, dvoutrubka vč. parotěsné izolace, komunikačního kabelu</t>
  </si>
  <si>
    <t>Pol198</t>
  </si>
  <si>
    <t>Pohledová lišta pro zákryt Cu</t>
  </si>
  <si>
    <t>Pol199</t>
  </si>
  <si>
    <t>Odvod kondenzátu – samospádem odkapem do odpadu v místnosti</t>
  </si>
  <si>
    <t>Pol200</t>
  </si>
  <si>
    <t>Standardní konzola/ podstavec venkovní jednotky vč. tlumičů otřesu</t>
  </si>
  <si>
    <t>Pol201</t>
  </si>
  <si>
    <t>Drobný instalační materiál - závěs. a kotev. materiál, tlak. zkoušky</t>
  </si>
  <si>
    <t>Pol202</t>
  </si>
  <si>
    <t>Instalace rozvodů, zařízení, zprovoznění</t>
  </si>
  <si>
    <t>Pol203</t>
  </si>
  <si>
    <t>Demontáž stávající klim. jednotky (odsátí chladiva ze systému, odpojení potrubí, demontáž vnitřní jednotky)</t>
  </si>
  <si>
    <t>Pol204</t>
  </si>
  <si>
    <t>Stávající chladící jednotka - přesun z m.č. 223a do m.č. 225, Základní cena montáže, zprovoznění jednotky (zpětná montáž zařízení, vč. úpravy technolog. vedení, připojení, vakuování, tlakové zkoušky, zprovoznění jednotek, zkušební provoz)</t>
  </si>
  <si>
    <t>Pol205</t>
  </si>
  <si>
    <t>Pol206</t>
  </si>
  <si>
    <t>Pol207</t>
  </si>
  <si>
    <t>Pol208</t>
  </si>
  <si>
    <t>Spolupráce s ostatními profesemi stavby</t>
  </si>
  <si>
    <t>Pol209</t>
  </si>
  <si>
    <t>Pol210</t>
  </si>
  <si>
    <t>Zaškolení uživetele</t>
  </si>
  <si>
    <t>Pol211</t>
  </si>
  <si>
    <t>Pol212</t>
  </si>
  <si>
    <t>Pol213</t>
  </si>
  <si>
    <t>Pol214</t>
  </si>
  <si>
    <t>a1</t>
  </si>
  <si>
    <t>a3</t>
  </si>
  <si>
    <t>a2</t>
  </si>
  <si>
    <t>stav - Stavební výpomoce v podlahách mč. 221, 227, 307</t>
  </si>
  <si>
    <t>HSV - Práce a dodávky HSV</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</si>
  <si>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</si>
  <si>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</si>
  <si>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</si>
  <si>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</si>
  <si>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</si>
  <si>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762 - Konstrukce tesařské</t>
  </si>
  <si>
    <t xml:space="preserve">    766 - Konstrukce truhlářské</t>
  </si>
  <si>
    <t xml:space="preserve">    776 - Podlahy povlakové</t>
  </si>
  <si>
    <t>HSV</t>
  </si>
  <si>
    <t>Práce a dodávky HSV</t>
  </si>
  <si>
    <t>Úpravy povrchů, podlahy a osazování výplní</t>
  </si>
  <si>
    <t>632450122</t>
  </si>
  <si>
    <t>Vyrovnávací cementový potěr tl do 30 mm ze suchých směsí provedený v pásu</t>
  </si>
  <si>
    <t>m2</t>
  </si>
  <si>
    <t>CS ÚRS 2016 01</t>
  </si>
  <si>
    <t>Potěr cementový vyrovnávací ze suchých směsí v pásu o průměrné (střední) tl. přes 20 do 30 mm</t>
  </si>
  <si>
    <t>VV</t>
  </si>
  <si>
    <t>Ostatní konstrukce a práce, bourání</t>
  </si>
  <si>
    <t>96704201</t>
  </si>
  <si>
    <t>Odsekání plošné tl do 100 mm kce pod prahem - dle skut</t>
  </si>
  <si>
    <t>9740311</t>
  </si>
  <si>
    <t>Drážky pro rozvody SLP v podlaze - dle skut</t>
  </si>
  <si>
    <t>"221"  7,6*2</t>
  </si>
  <si>
    <t>"227"  6,7*2+1,3</t>
  </si>
  <si>
    <t>"307"  3,6+3,5+1</t>
  </si>
  <si>
    <t>Součet</t>
  </si>
  <si>
    <t>985131411</t>
  </si>
  <si>
    <t>Očištění ploch stěn, rubu kleneb a podlah stlačeným vzduchem</t>
  </si>
  <si>
    <t>Očištění ploch stěn, rubu kleneb a podlah vysušení stlačeným vzduchem</t>
  </si>
  <si>
    <t>997</t>
  </si>
  <si>
    <t>Přesun sutě</t>
  </si>
  <si>
    <t>997013114</t>
  </si>
  <si>
    <t>Vnitrostaveništní doprava suti a vybouraných hmot pro budovy v do 15 m s použitím mechanizace</t>
  </si>
  <si>
    <t>Vnitrostaveništní doprava suti a vybouraných hmot vodorovně do 50 m svisle s použitím mechanizace pro budovy a haly výšky přes 12 do 15 m</t>
  </si>
  <si>
    <t>997013501</t>
  </si>
  <si>
    <t>Odvoz suti a vybouraných hmot na skládku nebo meziskládku do 1 km se složením</t>
  </si>
  <si>
    <t>Odvoz suti a vybouraných hmot na skládku nebo meziskládku se složením, na vzdálenost do 1 km</t>
  </si>
  <si>
    <t>997013509</t>
  </si>
  <si>
    <t>Příplatek k odvozu suti a vybouraných hmot na skládku ZKD 1 km přes 1 km</t>
  </si>
  <si>
    <t>Odvoz suti a vybouraných hmot na skládku nebo meziskládku se složením, na vzdálenost Příplatek k ceně za každý další i započatý 1 km přes 1 km</t>
  </si>
  <si>
    <t>11,224*9 'Přepočtené koeficientem množství</t>
  </si>
  <si>
    <t>997013831</t>
  </si>
  <si>
    <t>Poplatek za uložení stavebního směsného odpadu na skládce (skládkovné)</t>
  </si>
  <si>
    <t>Poplatek za uložení stavebního odpadu na skládce (skládkovné) směsného</t>
  </si>
  <si>
    <t>998</t>
  </si>
  <si>
    <t>Přesun hmot</t>
  </si>
  <si>
    <t>998011003</t>
  </si>
  <si>
    <t>Přesun hmot pro budovy zděné v do 24 m</t>
  </si>
  <si>
    <t>Přesun hmot pro budovy občanské výstavby, bydlení, výrobu a služby s nosnou svislou konstrukcí zděnou z cihel, tvárnic nebo kamene vodorovná dopravní vzdálenost do 100 m pro budovy výšky přes 12 do 24 m</t>
  </si>
  <si>
    <t>PSV</t>
  </si>
  <si>
    <t>Práce a dodávky PSV</t>
  </si>
  <si>
    <t>762</t>
  </si>
  <si>
    <t>Konstrukce tesařské</t>
  </si>
  <si>
    <t>762083111</t>
  </si>
  <si>
    <t>Impregnace řeziva proti dřevokaznému hmyzu a houbám máčením třída ohrožení 1 a 2</t>
  </si>
  <si>
    <t>m3</t>
  </si>
  <si>
    <t>Práce společné pro tesařské konstrukce impregnace řeziva máčením proti dřevokaznému hmyzu a houbám, třída ohrožení 1 a 2 (dřevo v interiéru)</t>
  </si>
  <si>
    <t>a2*0,5*0,5*0,025</t>
  </si>
  <si>
    <t>762511286</t>
  </si>
  <si>
    <t>Podlahové kce podkladové dvouvrstvé z desek OSB tl 2x18 mm broušených na pero a drážku lepených</t>
  </si>
  <si>
    <t>Podlahové konstrukce podkladové z dřevoštěpkových desek OSB dvouvrstvých lepených na pero a drážku 2x18 mm</t>
  </si>
  <si>
    <t>762521104</t>
  </si>
  <si>
    <t>Položení podlahy z hrubých prken na sraz</t>
  </si>
  <si>
    <t>Položení podlah nehoblovaných na sraz z prken hrubých</t>
  </si>
  <si>
    <t>a2*0,5</t>
  </si>
  <si>
    <t>M</t>
  </si>
  <si>
    <t>605111200</t>
  </si>
  <si>
    <t>řezivo stavební prkna prismovaná tloušťky 25 (32) mm délky 2 - 5 m - doplnění původních podlahových prken - dle skut</t>
  </si>
  <si>
    <t>Řezivo jehličnaté deskové neopracované obchodní a na stavební konstrukce ČSN EN 1611, třídy G2/4 prismované délka 2,00 - 5,00 m prkna tloušťky 25 (32) mm</t>
  </si>
  <si>
    <t>a2*0,5*0,5*1,08*0,025</t>
  </si>
  <si>
    <t>762521811</t>
  </si>
  <si>
    <t>Demontáž podlah bez polštářů z prken tloušťky do 32 mm - pro rozvody odhad 50% - dle skut</t>
  </si>
  <si>
    <t>Demontáž podlah bez polštářů z prken tl. do 32 mm</t>
  </si>
  <si>
    <t>762526811</t>
  </si>
  <si>
    <t>Demontáž podlah z dřevotřísky, překližky, sololitu tloušťky do 20 mm bez polštářů</t>
  </si>
  <si>
    <t>Demontáž podlah z desek dřevotřískových, překližkových, sololitových tl. do 20 mm bez polštářů</t>
  </si>
  <si>
    <t>762595001</t>
  </si>
  <si>
    <t>Spojovací prostředky pro položení dřevěných podlah a zakrytí kanálů</t>
  </si>
  <si>
    <t>Spojovací prostředky podlah a podkladových konstrukcí hřebíky, vruty</t>
  </si>
  <si>
    <t>998762103</t>
  </si>
  <si>
    <t>Přesun hmot tonážní pro kce tesařské v objektech v do 24 m</t>
  </si>
  <si>
    <t>Přesun hmot pro konstrukce tesařské stanovený z hmotnosti přesunovaného materiálu vodorovná dopravní vzdálenost do 50 m v objektech výšky přes 12 do 24 m</t>
  </si>
  <si>
    <t>766</t>
  </si>
  <si>
    <t>Konstrukce truhlářské</t>
  </si>
  <si>
    <t>76666301</t>
  </si>
  <si>
    <t>Oprava dveřního ostění ve spodní části v do 100mm (obroušení, popř doplnění obkladu ostění, povrch úprava dle stáv</t>
  </si>
  <si>
    <t>0,8*2*3</t>
  </si>
  <si>
    <t>76668001</t>
  </si>
  <si>
    <t>Demontáž stávajícího prahu dveří k opětovnému použití</t>
  </si>
  <si>
    <t>1,4*0,8*3</t>
  </si>
  <si>
    <t>76669902</t>
  </si>
  <si>
    <t>Montáž stáv prahů</t>
  </si>
  <si>
    <t>611990111</t>
  </si>
  <si>
    <t>Oprava stáv prahů ev nové (obroušení, vytmelení, povrch úprava)</t>
  </si>
  <si>
    <t>998766103</t>
  </si>
  <si>
    <t>Přesun hmot tonážní pro konstrukce truhlářské v objektech v do 24 m</t>
  </si>
  <si>
    <t>Přesun hmot pro konstrukce truhlářské stanovený z hmotnosti přesunovaného materiálu vodorovná dopravní vzdálenost do 50 m v objektech výšky přes 12 do 24 m</t>
  </si>
  <si>
    <t>776</t>
  </si>
  <si>
    <t>Podlahy povlakové</t>
  </si>
  <si>
    <t>776121311</t>
  </si>
  <si>
    <t>Vodou ředitelná penetrace savého podkladu povlakových podlah ředěná v poměru 1:1</t>
  </si>
  <si>
    <t>Příprava podkladu penetrace vodou ředitelná na savý podklad (válečkováním) ředěná v poměru 1:1 podlah</t>
  </si>
  <si>
    <t>776141111</t>
  </si>
  <si>
    <t>Vyrovnání podkladu povlakových podlah stěrkou pevnosti 20 MPa tl 3 mm</t>
  </si>
  <si>
    <t>Příprava podkladu vyrovnání samonivelační stěrkou podlah min.pevnosti 20 MPa, tloušťky do 3 mm</t>
  </si>
  <si>
    <t>776201812</t>
  </si>
  <si>
    <t>Demontáž lepených povlakových podlah s podložkou ručně</t>
  </si>
  <si>
    <t>Demontáž povlakových podlahovin lepených ručně s podložkou</t>
  </si>
  <si>
    <t>"221"  9,5*7,8</t>
  </si>
  <si>
    <t>"227"  9,52*7,73</t>
  </si>
  <si>
    <t>"307"  7,77*9,2</t>
  </si>
  <si>
    <t>Mezisoučet</t>
  </si>
  <si>
    <t>a2*2</t>
  </si>
  <si>
    <t>776231111</t>
  </si>
  <si>
    <t>Lepení lamel a čtverců z vinylu standardním lepidlem</t>
  </si>
  <si>
    <t>Montáž podlahovin z vinylu lepením lamel nebo čtverců standardním lepidlem</t>
  </si>
  <si>
    <t>284110500</t>
  </si>
  <si>
    <t>díl. vinylové tl.2,0 mm,nášlap.vrstva 0,40 mm,úpr.PUR, tř.zátěže 23/32/41,otlak 0,05mm,R10,tř.otěru T,Bfl S1,bez ftalátů</t>
  </si>
  <si>
    <t>Podlahoviny z polyvinylchloridu bez podkladu heterogenní podlahová krytina vinylové dílce tl. 2,00 mm</t>
  </si>
  <si>
    <t>Poznámka k položce:
nášlapná vrstva 0,40 mm, úprava PUR, třídy zátěže 23/32/41, otlak 0,05 mm, R 10, třída otěru T, B fl S1, bez ftalátů</t>
  </si>
  <si>
    <t>(a2+a3*0,06)*1,1</t>
  </si>
  <si>
    <t>776410811</t>
  </si>
  <si>
    <t>Odstranění soklíků a lišt pryžových nebo plastových</t>
  </si>
  <si>
    <t>Demontáž soklíků nebo lišt pryžových nebo plastových</t>
  </si>
  <si>
    <t>776421111</t>
  </si>
  <si>
    <t>Montáž obvodových lišt lepením</t>
  </si>
  <si>
    <t>Montáž lišt obvodových lepených</t>
  </si>
  <si>
    <t>"221"  (9,5+7,8)*2-1,4</t>
  </si>
  <si>
    <t>"227"  (9,2+7,73)*2-1,4</t>
  </si>
  <si>
    <t>"307"  (7,77+9,2)*2-1,4</t>
  </si>
  <si>
    <t>28411001</t>
  </si>
  <si>
    <t>lišta speciální soklová pro pásek podlahové krytiny</t>
  </si>
  <si>
    <t>a3*1,1</t>
  </si>
  <si>
    <t>776421711</t>
  </si>
  <si>
    <t>Vložení nařezaných pásků z podlahoviny do lišt</t>
  </si>
  <si>
    <t>Montáž lišt vložení pásků z podlahoviny do lišt včetně nařezání</t>
  </si>
  <si>
    <t>776991131</t>
  </si>
  <si>
    <t>Základní čištění nově položených podlahovin včetně 2-složkového jednovrstvého polymerního nátěru</t>
  </si>
  <si>
    <t>Ostatní práce údržba nových podlahovin po pokládce čištění včetně ošetření polymerním nátěrem 2-složkovým jednovrstvým</t>
  </si>
  <si>
    <t>998776103</t>
  </si>
  <si>
    <t>Přesun hmot tonážní pro podlahy povlakové v objektech v do 24 m</t>
  </si>
  <si>
    <t>Přesun hmot pro podlahy povlakové stanovený z hmotnosti přesunovaného materiálu vodorovná dopravní vzdálenost do 50 m v objektech výšky přes 12 do 24 m</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</si>
  <si>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</si>
  <si>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</si>
  <si>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</si>
  <si>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</si>
  <si>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t>
  </si>
  <si>
    <t>celkové nabídkové ceny uchazeče.</t>
  </si>
  <si>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</si>
  <si>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</si>
  <si>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</si>
  <si>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</si>
  <si>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</si>
  <si>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</si>
  <si>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</si>
  <si>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</si>
  <si>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</si>
  <si>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</si>
  <si>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</si>
  <si>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</si>
  <si>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t>i objekt stavby v případě, že neobsahuje podřízenou zakázku.</t>
  </si>
  <si>
    <t>CC-CZ, CZ-CPV, CZ-CPA a rekapitulaci celkové nabídkové ceny uchazeče za aktuální soupis prací.</t>
  </si>
  <si>
    <t>stavební díly, funkční díly, případně jiné členění) s rekapitulací nabídkové ceny.</t>
  </si>
  <si>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</si>
  <si>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</si>
  <si>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</si>
  <si>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</si>
  <si>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</si>
  <si>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</si>
  <si>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</si>
  <si>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</si>
  <si>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</si>
  <si>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</si>
  <si>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</si>
  <si>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</si>
  <si>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</si>
  <si>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</si>
  <si>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</si>
  <si>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</si>
  <si>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</si>
  <si>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</si>
  <si>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</si>
  <si>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</si>
  <si>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</si>
  <si>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D9 - PC pracovní stanice</t>
  </si>
  <si>
    <t>D10 - Ostatní náklady</t>
  </si>
  <si>
    <t>D9</t>
  </si>
  <si>
    <t>Pol152</t>
  </si>
  <si>
    <t>CPU passmark 6000 bodů a více, 8 GB a více operační paměti, rychlý pevný disk SSD (400MB/s R/W a více) s kapacitou 250 GB a více, 1GB/s síťová karta, 1 a více USB3 portů, DVD mechanika, VGA a HDMI/DVI/DisplayPort výstup (DisplayPort včetně redukce na HDMI</t>
  </si>
  <si>
    <t>CPU passmark 6000 bodů a více, 8 GB a více operační paměti, rychlý pevný disk SSD (400MB/s R/W a více) s kapacitou 250 GB a více, 1GB/s síťová karta, 1 a více USB3 portů, DVD mechanika, VGA a HDMI/DVI/DisplayPort výstup (DisplayPort včetně redukce na HDMI),  licence MS Windows Professional (z důvodu přihlášení do domény Windows), ergonomická myš a klávesnice. Oblast využití: příprava do školy, příprava a vyhledávání materiálů během výuky, práce s Nemocničním informačním systémem (NIS), tisk prací, práce s e-learningem Moodle, kontrola známek v prostředí ISAS.</t>
  </si>
  <si>
    <t>Pol153</t>
  </si>
  <si>
    <t>24" LED monitor černý, 16:9, SmartImage, 250cd/m2, 5ms, 1920x1080 W-LED, VGA, HDMI, vestavěné repro 2x2W, EnergyStar 5.0</t>
  </si>
  <si>
    <t>AP + PC</t>
  </si>
  <si>
    <t>Popis 
- podrobný technický popis viz technická zpráva</t>
  </si>
  <si>
    <t xml:space="preserve">Aktivní prvky sítě </t>
  </si>
  <si>
    <r>
      <t xml:space="preserve">U položek výkazu zvýrazněných červeným podbarvebním </t>
    </r>
    <r>
      <rPr>
        <u val="single"/>
        <sz val="9"/>
        <rFont val="Trebuchet MS"/>
        <family val="2"/>
      </rPr>
      <t>vybraný uchazeč před uzavřením smlouvy</t>
    </r>
    <r>
      <rPr>
        <b/>
        <sz val="9"/>
        <rFont val="Trebuchet MS"/>
        <family val="2"/>
      </rPr>
      <t xml:space="preserve"> doplní výrobce a typové označení nabízené komponenty. Specifikace zboží uvedením těchto označení musí být natolik určitá, aby zadavatel na základě uvedeného  označení konkrétního zboží byl schopen jednoznačně určit, zda uchazečem nabízené zboží technické podmínky zadavatele splňuje či nikoli.</t>
    </r>
  </si>
  <si>
    <t>Tango modul, 2xRJ45 DataGate+ kat.6 UTP, černý s prachovou krytkou</t>
  </si>
  <si>
    <t>19" propojovací panel 24x RJ45 Cat 6 UTP 568A/B, 1U, osazený zakončovacími konektory UTP Cat 6 dle TIA/EIA 568, třída E dle EN 50173 a ISO 11801. Konektory s plynotěsnými IDC zářezovými kontakty s nulovou výtlačnou silou osazené prachovou krytkou proti vytržení kabelu a s konektorem RJ45  vybaveným samovýtlačnými prachotěsnými záclonkami s funkcí ochrany proti neúplnému zasunutí. Konektor RJ45 s pozlacenými kontakty s minimální životností 700 cyklů. Duální značení každého portu popisem a barevnou identifikací. Kovové tělo a integrovaný zadní kabelový management. Vyhovuje požadavkům RoHS. Záruka výrobce 25 let.</t>
  </si>
  <si>
    <t>Zásuvkový modul nástěnné zásuvky, 2xRJ45 kat. 6 UTP, černý s prachovou krytkou. Konektor splňuje požadavky definované v mezinárodních standardech pro Cat 6 dle TIA/EIA 568, resp. třídu E dle EN 50173 a ISO 11801. Konektory s plynotěsnými IDC zářezovými kontakty s nulovou výtlačnou silou osazené prachovou krytkou proti vytržení kabelu a s konektorem RJ45  vybaveným samovýtlačnými prachotěsnými záclonkami s funkcí ochrany proti neúplnému zasunutí. Konektor RJ45 s pozlacenými kontakty s minimální životností 700 cyklů. Duální značení každého portu popisem a barevnou identifikací. Vyhovuje požadavkům RoHS. Záruka výrobce 25 let.</t>
  </si>
  <si>
    <t>Zásuvkový modul 22,5x45mm modul 1xRJ45 UTP kat.6, úhlový, bílý s prachovou krytkou. Konektor splňuje požadavky definované v mezinárodních standardech pro Cat 6 dle TIA/EIA 568, resp. třídu E dle EN 50173 a ISO 11801. Konektor s plynotěsnými IDC zářezovými kontakty s nulovou výtlačnou silou osazený prachovou krytkou proti vytržení kabelu a s konektorem RJ45 vybaveným samovýtlačnými prachotěsnými záclonkami s funkcí ochrany proti neúplnému zasunutí. Konektor RJ45 s pozlacenými kontakty s minimální životností 700 cyklů. Duální značení každého portu popisem a barevnou identifikací. Vyhovuje požadavkům RoHS. Záruka výrobce 25 let.</t>
  </si>
  <si>
    <t>Kabel U/UTP Cat 6, 100 Ohm, 4páry s Cu jádrem AWG 23 bez napojování, vybavený středovým separačním křížem, určený pro horizontální rozvody, který splňuje požadavky definované v mezinárodních standardech Cat 6 dle TIA/EIA 568, resp. třídu E dle  EN 50173 a ISO 11801. Splňuje požadavky 60332-1 pro volně vedené kabely. Záruka výrobce 25 let.</t>
  </si>
  <si>
    <t xml:space="preserve">Panel vyvazovací (ring run) výška 1U, 19", 5 úchytů hlubokých 64 mm, šedý kovový, plastová oka. </t>
  </si>
  <si>
    <t>Propojovací kabel délka 5m, Cat 6 UTP dle TIA/EIA 568, EN 50173 a ISO 11801 třída E, RJ45-RJ45, vodiče Cu lanko AWG24, úzká litá bodka pro vysokohustotní porty aktivních prvků, ochrana aretace konektoru proti nechtěným uvolněním konektoru při přepojování, konektor s pozlacenými kontakty s minimální životností 700 cyklů, barva šedá</t>
  </si>
  <si>
    <t>Propojovací kabel délka 3m, Cat 6 UTP dle TIA/EIA 568, EN 50173 a ISO 11801 třída E, RJ45-RJ45, vodiče Cu lanko AWG24, úzká litá bodka pro vysokohustotní porty aktivních prvků, ochrana aretace konektoru proti nechtěným uvolněním konektoru při přepojování, konektor s pozlacenými kontakty s minimální životností 700 cyklů, barva šedá</t>
  </si>
  <si>
    <t>Propojovací kabel délka 3m, Cat 6 UTP dle TIA/EIA 568, EN 50173 a ISO 11801 třída E, RJ45-RJ45, vodiče Cu lanko AWG24, úzká litá bodka pro vysokohustotní porty aktivních prvků, ochrana aretace konektoru proti nechtěným uvolněním konektoru při přepojování, konektor s pozlacenými kontakty s minimální životností 700 cyklů, barva zelená</t>
  </si>
  <si>
    <t>Zásuvkový modul nástěnné zásuvky, 1xRJ45 kat. 6 UTP, černý s prachovou krytkou. Konektor splňuje požadavky definované v mezinárodních standardech pro Cat 6 dle TIA/EIA 568, resp. třídu E dle EN 50173 a ISO 11801. Konektory s plynotěsnými IDC zářezovými kontakty s nulovou výtlačnou silou osazené prachovou krytkou proti vytržení kabelu a s konektorem RJ45  vybaveným samovýtlačnými prachotěsnými záclonkami s funkcí ochrany proti neúplnému zasunutí. Konektor RJ45 s pozlacenými kontakty s minimální životností 700 cyklů. Duální značení každého portu popisem a barevnou identifikací. Vyhovuje požadavkům RoHS. Záruka výrobce 25 let.</t>
  </si>
  <si>
    <t>Validující DNSSEC na straně školy</t>
  </si>
  <si>
    <t>D1 - Validující DNSSEC na straně školy</t>
  </si>
</sst>
</file>

<file path=xl/styles.xml><?xml version="1.0" encoding="utf-8"?>
<styleSheet xmlns="http://schemas.openxmlformats.org/spreadsheetml/2006/main">
  <numFmts count="4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0_);\(\$#,##0\)"/>
    <numFmt numFmtId="165" formatCode="_(\$#,##0_);[Red]\(\$#,##0\)"/>
    <numFmt numFmtId="166" formatCode="_(\$#,##0.00_);\(\$#,##0.00\)"/>
    <numFmt numFmtId="167" formatCode="_(\$#,##0.00_);[Red]\(\$#,##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0%"/>
    <numFmt numFmtId="173" formatCode="dd\.mm\.yyyy"/>
    <numFmt numFmtId="174" formatCode="#,##0.00000"/>
    <numFmt numFmtId="175" formatCode="#,##0.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0\ &quot;EUR&quot;;\-#,##0\ &quot;EUR&quot;"/>
    <numFmt numFmtId="185" formatCode="#,##0\ &quot;EUR&quot;;[Red]\-#,##0\ &quot;EUR&quot;"/>
    <numFmt numFmtId="186" formatCode="#,##0.00\ &quot;EUR&quot;;\-#,##0.00\ &quot;EUR&quot;"/>
    <numFmt numFmtId="187" formatCode="#,##0.00\ &quot;EUR&quot;;[Red]\-#,##0.00\ &quot;EUR&quot;"/>
    <numFmt numFmtId="188" formatCode="_-* #,##0\ &quot;EUR&quot;_-;\-* #,##0\ &quot;EUR&quot;_-;_-* &quot;-&quot;\ &quot;EUR&quot;_-;_-@_-"/>
    <numFmt numFmtId="189" formatCode="_-* #,##0\ _E_U_R_-;\-* #,##0\ _E_U_R_-;_-* &quot;-&quot;\ _E_U_R_-;_-@_-"/>
    <numFmt numFmtId="190" formatCode="_-* #,##0.00\ &quot;EUR&quot;_-;\-* #,##0.00\ &quot;EUR&quot;_-;_-* &quot;-&quot;??\ &quot;EUR&quot;_-;_-@_-"/>
    <numFmt numFmtId="191" formatCode="_-* #,##0.00\ _E_U_R_-;\-* #,##0.00\ _E_U_R_-;_-* &quot;-&quot;??\ _E_U_R_-;_-@_-"/>
    <numFmt numFmtId="192" formatCode="#,##0.00;\-#,##0.00"/>
    <numFmt numFmtId="193" formatCode="0.00%;\-0.00%"/>
    <numFmt numFmtId="194" formatCode="#,##0.00000;\-#,##0.00000"/>
    <numFmt numFmtId="195" formatCode="#,##0.000;\-#,##0.000"/>
    <numFmt numFmtId="196" formatCode="&quot;Áno&quot;;&quot;Áno&quot;;&quot;Nie&quot;"/>
    <numFmt numFmtId="197" formatCode="&quot;Pravda&quot;;&quot;Pravda&quot;;&quot;Nepravda&quot;"/>
    <numFmt numFmtId="198" formatCode="&quot;Zapnuté&quot;;&quot;Zapnuté&quot;;&quot;Vypnuté&quot;"/>
    <numFmt numFmtId="199" formatCode="[$€-2]\ #\ ##,000_);[Red]\([$€-2]\ #\ ##,000\)"/>
    <numFmt numFmtId="200" formatCode="[$-405]d\.\ mmmm\ yyyy"/>
  </numFmts>
  <fonts count="70">
    <font>
      <sz val="11"/>
      <name val="Calibri"/>
      <family val="2"/>
    </font>
    <font>
      <b/>
      <sz val="11"/>
      <name val="Calibri"/>
      <family val="2"/>
    </font>
    <font>
      <i/>
      <sz val="11"/>
      <name val="Calibri"/>
      <family val="2"/>
    </font>
    <font>
      <b/>
      <i/>
      <sz val="11"/>
      <name val="Calibri"/>
      <family val="2"/>
    </font>
    <font>
      <sz val="8"/>
      <name val="Trebuchet MS"/>
      <family val="2"/>
    </font>
    <font>
      <sz val="8"/>
      <color indexed="55"/>
      <name val="Trebuchet MS"/>
      <family val="2"/>
    </font>
    <font>
      <sz val="9"/>
      <name val="Trebuchet MS"/>
      <family val="2"/>
    </font>
    <font>
      <b/>
      <sz val="12"/>
      <name val="Trebuchet MS"/>
      <family val="2"/>
    </font>
    <font>
      <sz val="11"/>
      <name val="Trebuchet MS"/>
      <family val="2"/>
    </font>
    <font>
      <sz val="10"/>
      <name val="Trebuchet MS"/>
      <family val="2"/>
    </font>
    <font>
      <sz val="12"/>
      <color indexed="56"/>
      <name val="Trebuchet MS"/>
      <family val="2"/>
    </font>
    <font>
      <sz val="8"/>
      <color indexed="56"/>
      <name val="Trebuchet MS"/>
      <family val="2"/>
    </font>
    <font>
      <sz val="10"/>
      <color indexed="56"/>
      <name val="Trebuchet MS"/>
      <family val="2"/>
    </font>
    <font>
      <sz val="8"/>
      <color indexed="63"/>
      <name val="Trebuchet MS"/>
      <family val="2"/>
    </font>
    <font>
      <sz val="8"/>
      <color indexed="10"/>
      <name val="Trebuchet MS"/>
      <family val="2"/>
    </font>
    <font>
      <sz val="8"/>
      <color indexed="32"/>
      <name val="Trebuchet MS"/>
      <family val="2"/>
    </font>
    <font>
      <b/>
      <sz val="16"/>
      <name val="Trebuchet MS"/>
      <family val="2"/>
    </font>
    <font>
      <sz val="9"/>
      <color indexed="55"/>
      <name val="Trebuchet MS"/>
      <family val="2"/>
    </font>
    <font>
      <b/>
      <sz val="10"/>
      <name val="Trebuchet MS"/>
      <family val="2"/>
    </font>
    <font>
      <b/>
      <sz val="8"/>
      <color indexed="55"/>
      <name val="Trebuchet MS"/>
      <family val="2"/>
    </font>
    <font>
      <b/>
      <sz val="12"/>
      <color indexed="37"/>
      <name val="Trebuchet MS"/>
      <family val="2"/>
    </font>
    <font>
      <sz val="12"/>
      <name val="Trebuchet MS"/>
      <family val="2"/>
    </font>
    <font>
      <b/>
      <sz val="11"/>
      <color indexed="56"/>
      <name val="Trebuchet MS"/>
      <family val="2"/>
    </font>
    <font>
      <sz val="11"/>
      <color indexed="56"/>
      <name val="Trebuchet MS"/>
      <family val="2"/>
    </font>
    <font>
      <b/>
      <sz val="10"/>
      <color indexed="56"/>
      <name val="Trebuchet MS"/>
      <family val="2"/>
    </font>
    <font>
      <b/>
      <sz val="12"/>
      <color indexed="16"/>
      <name val="Trebuchet MS"/>
      <family val="2"/>
    </font>
    <font>
      <sz val="9"/>
      <color indexed="8"/>
      <name val="Trebuchet MS"/>
      <family val="2"/>
    </font>
    <font>
      <b/>
      <sz val="8"/>
      <name val="Trebuchet MS"/>
      <family val="2"/>
    </font>
    <font>
      <sz val="7"/>
      <color indexed="55"/>
      <name val="Trebuchet MS"/>
      <family val="2"/>
    </font>
    <font>
      <sz val="7"/>
      <name val="Trebuchet MS"/>
      <family val="2"/>
    </font>
    <font>
      <i/>
      <sz val="7"/>
      <color indexed="55"/>
      <name val="Trebuchet MS"/>
      <family val="2"/>
    </font>
    <font>
      <i/>
      <sz val="8"/>
      <color indexed="12"/>
      <name val="Trebuchet MS"/>
      <family val="2"/>
    </font>
    <font>
      <sz val="11"/>
      <color indexed="8"/>
      <name val="Calibri"/>
      <family val="2"/>
    </font>
    <font>
      <u val="single"/>
      <sz val="11"/>
      <color indexed="12"/>
      <name val="Calibri"/>
      <family val="2"/>
    </font>
    <font>
      <u val="single"/>
      <sz val="11"/>
      <color indexed="36"/>
      <name val="Calibri"/>
      <family val="2"/>
    </font>
    <font>
      <b/>
      <sz val="18"/>
      <color indexed="62"/>
      <name val="Cambria"/>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b/>
      <sz val="11"/>
      <name val="Trebuchet MS"/>
      <family val="2"/>
    </font>
    <font>
      <i/>
      <sz val="9"/>
      <name val="Trebuchet MS"/>
      <family val="2"/>
    </font>
    <font>
      <b/>
      <sz val="9"/>
      <name val="Trebuchet MS"/>
      <family val="2"/>
    </font>
    <font>
      <u val="single"/>
      <sz val="9"/>
      <name val="Trebuchet MS"/>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16"/>
      <name val="Calibri"/>
      <family val="2"/>
    </font>
    <font>
      <sz val="11"/>
      <color indexed="53"/>
      <name val="Calibri"/>
      <family val="2"/>
    </font>
    <font>
      <sz val="11"/>
      <color theme="1"/>
      <name val="Calibri"/>
      <family val="2"/>
    </font>
    <font>
      <b/>
      <sz val="11"/>
      <color theme="1"/>
      <name val="Calibri"/>
      <family val="2"/>
    </font>
    <font>
      <sz val="11"/>
      <color rgb="FF3F3F76"/>
      <name val="Calibri"/>
      <family val="2"/>
    </font>
    <font>
      <sz val="11"/>
      <color rgb="FF9C6500"/>
      <name val="Calibri"/>
      <family val="2"/>
    </font>
    <font>
      <b/>
      <sz val="11"/>
      <color rgb="FF3F3F3F"/>
      <name val="Calibri"/>
      <family val="2"/>
    </font>
    <font>
      <sz val="11"/>
      <color rgb="FF006100"/>
      <name val="Calibri"/>
      <family val="2"/>
    </font>
    <font>
      <sz val="11"/>
      <color rgb="FFFF0000"/>
      <name val="Calibri"/>
      <family val="2"/>
    </font>
    <font>
      <i/>
      <sz val="11"/>
      <color rgb="FF7F7F7F"/>
      <name val="Calibri"/>
      <family val="2"/>
    </font>
  </fonts>
  <fills count="3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4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rgb="FFFFCC99"/>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indexed="22"/>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rgb="FFFF9966"/>
        <bgColor indexed="64"/>
      </patternFill>
    </fill>
    <fill>
      <patternFill patternType="solid">
        <fgColor rgb="FFFFFF00"/>
        <bgColor indexed="64"/>
      </patternFill>
    </fill>
    <fill>
      <patternFill patternType="solid">
        <fgColor theme="9" tint="0.39998000860214233"/>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right/>
      <top style="thin">
        <color indexed="54"/>
      </top>
      <bottom style="double">
        <color indexed="54"/>
      </bottom>
    </border>
    <border>
      <left/>
      <right/>
      <top/>
      <bottom style="thick">
        <color indexed="54"/>
      </bottom>
    </border>
    <border>
      <left/>
      <right/>
      <top/>
      <bottom style="thick">
        <color indexed="44"/>
      </bottom>
    </border>
    <border>
      <left/>
      <right/>
      <top/>
      <bottom style="medium">
        <color indexed="44"/>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22"/>
      </left>
      <right style="thin">
        <color indexed="22"/>
      </right>
      <top style="thin">
        <color indexed="22"/>
      </top>
      <bottom style="thin">
        <color indexed="22"/>
      </bottom>
    </border>
    <border>
      <left/>
      <right/>
      <top/>
      <bottom style="double">
        <color indexed="52"/>
      </bottom>
    </border>
    <border>
      <left/>
      <right/>
      <top/>
      <bottom style="double">
        <color rgb="FFFF8001"/>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indexed="8"/>
      </left>
      <right/>
      <top style="thin">
        <color indexed="8"/>
      </top>
      <bottom/>
    </border>
    <border>
      <left/>
      <right/>
      <top style="thin">
        <color indexed="8"/>
      </top>
      <bottom/>
    </border>
    <border>
      <left style="thin">
        <color indexed="8"/>
      </left>
      <right/>
      <top/>
      <bottom/>
    </border>
    <border>
      <left/>
      <right style="thin">
        <color indexed="8"/>
      </right>
      <top/>
      <bottom/>
    </border>
    <border>
      <left/>
      <right/>
      <top style="dotted">
        <color indexed="8"/>
      </top>
      <bottom/>
    </border>
    <border>
      <left/>
      <right/>
      <top/>
      <bottom style="dotted">
        <color indexed="8"/>
      </bottom>
    </border>
    <border>
      <left style="dotted">
        <color indexed="8"/>
      </left>
      <right/>
      <top style="dotted">
        <color indexed="8"/>
      </top>
      <bottom style="dotted">
        <color indexed="8"/>
      </bottom>
    </border>
    <border>
      <left/>
      <right/>
      <top style="dotted">
        <color indexed="8"/>
      </top>
      <bottom style="dotted">
        <color indexed="8"/>
      </bottom>
    </border>
    <border>
      <left style="thin">
        <color indexed="8"/>
      </left>
      <right/>
      <top/>
      <bottom style="thin">
        <color indexed="8"/>
      </bottom>
    </border>
    <border>
      <left/>
      <right/>
      <top/>
      <bottom style="thin">
        <color indexed="8"/>
      </bottom>
    </border>
    <border>
      <left/>
      <right style="thin">
        <color indexed="8"/>
      </right>
      <top style="thin">
        <color indexed="8"/>
      </top>
      <bottom/>
    </border>
    <border>
      <left/>
      <right/>
      <top/>
      <bottom style="dotted">
        <color indexed="55"/>
      </bottom>
    </border>
    <border>
      <left style="dotted">
        <color indexed="55"/>
      </left>
      <right/>
      <top style="dotted">
        <color indexed="55"/>
      </top>
      <bottom style="dotted">
        <color indexed="55"/>
      </bottom>
    </border>
    <border>
      <left/>
      <right/>
      <top style="dotted">
        <color indexed="55"/>
      </top>
      <bottom style="dotted">
        <color indexed="55"/>
      </bottom>
    </border>
    <border>
      <left/>
      <right style="dotted">
        <color indexed="55"/>
      </right>
      <top style="dotted">
        <color indexed="55"/>
      </top>
      <bottom style="dotted">
        <color indexed="55"/>
      </bottom>
    </border>
    <border>
      <left style="dotted">
        <color indexed="55"/>
      </left>
      <right style="dotted">
        <color indexed="55"/>
      </right>
      <top style="dotted">
        <color indexed="55"/>
      </top>
      <bottom style="dotted">
        <color indexed="55"/>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right style="thin"/>
      <top style="thin">
        <color indexed="8"/>
      </top>
      <bottom/>
    </border>
    <border>
      <left/>
      <right style="thin"/>
      <top/>
      <bottom style="thin">
        <color indexed="8"/>
      </bottom>
    </border>
    <border>
      <left/>
      <right style="thin"/>
      <top/>
      <bottom style="dotted">
        <color indexed="55"/>
      </bottom>
    </border>
    <border>
      <left/>
      <right style="thin"/>
      <top style="dotted">
        <color indexed="55"/>
      </top>
      <bottom style="dotted">
        <color indexed="55"/>
      </bottom>
    </border>
    <border>
      <left style="dotted">
        <color indexed="55"/>
      </left>
      <right style="thin"/>
      <top style="dotted">
        <color indexed="55"/>
      </top>
      <bottom style="dotted">
        <color indexed="55"/>
      </bottom>
    </border>
    <border>
      <left/>
      <right style="thin"/>
      <top style="dotted">
        <color indexed="8"/>
      </top>
      <bottom/>
    </border>
    <border>
      <left/>
      <right style="thin"/>
      <top style="dotted">
        <color indexed="8"/>
      </top>
      <bottom style="dotted">
        <color indexed="8"/>
      </bottom>
    </border>
    <border>
      <left/>
      <right style="thin"/>
      <top/>
      <bottom style="dotted">
        <color indexed="8"/>
      </bottom>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2" borderId="0" applyNumberFormat="0" applyBorder="0" applyAlignment="0" applyProtection="0"/>
    <xf numFmtId="0" fontId="62" fillId="5" borderId="0" applyNumberFormat="0" applyBorder="0" applyAlignment="0" applyProtection="0"/>
    <xf numFmtId="0" fontId="62" fillId="4" borderId="0" applyNumberFormat="0" applyBorder="0" applyAlignment="0" applyProtection="0"/>
    <xf numFmtId="0" fontId="32" fillId="2"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3"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8" borderId="0" applyNumberFormat="0" applyBorder="0" applyAlignment="0" applyProtection="0"/>
    <xf numFmtId="0" fontId="62" fillId="10" borderId="0" applyNumberFormat="0" applyBorder="0" applyAlignment="0" applyProtection="0"/>
    <xf numFmtId="0" fontId="62" fillId="3"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3" borderId="0" applyNumberFormat="0" applyBorder="0" applyAlignment="0" applyProtection="0"/>
    <xf numFmtId="0" fontId="32" fillId="8" borderId="0" applyNumberFormat="0" applyBorder="0" applyAlignment="0" applyProtection="0"/>
    <xf numFmtId="0" fontId="32" fillId="10" borderId="0" applyNumberFormat="0" applyBorder="0" applyAlignment="0" applyProtection="0"/>
    <xf numFmtId="0" fontId="32" fillId="14"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8" borderId="0" applyNumberFormat="0" applyBorder="0" applyAlignment="0" applyProtection="0"/>
    <xf numFmtId="0" fontId="36" fillId="10" borderId="0" applyNumberFormat="0" applyBorder="0" applyAlignment="0" applyProtection="0"/>
    <xf numFmtId="0" fontId="36" fillId="3" borderId="0" applyNumberFormat="0" applyBorder="0" applyAlignment="0" applyProtection="0"/>
    <xf numFmtId="0" fontId="36" fillId="15" borderId="0" applyNumberFormat="0" applyBorder="0" applyAlignment="0" applyProtection="0"/>
    <xf numFmtId="0" fontId="36" fillId="11" borderId="0" applyNumberFormat="0" applyBorder="0" applyAlignment="0" applyProtection="0"/>
    <xf numFmtId="0" fontId="36" fillId="13"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56" fillId="19" borderId="1" applyNumberFormat="0" applyAlignment="0" applyProtection="0"/>
    <xf numFmtId="0" fontId="63" fillId="0" borderId="2" applyNumberFormat="0" applyFill="0" applyAlignment="0" applyProtection="0"/>
    <xf numFmtId="170" fontId="32" fillId="0" borderId="0" applyFont="0" applyFill="0" applyBorder="0" applyAlignment="0" applyProtection="0"/>
    <xf numFmtId="168" fontId="32" fillId="0" borderId="0" applyFont="0" applyFill="0" applyBorder="0" applyAlignment="0" applyProtection="0"/>
    <xf numFmtId="0" fontId="37" fillId="7"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33" fillId="0" borderId="0" applyNumberFormat="0" applyFill="0" applyBorder="0" applyAlignment="0" applyProtection="0"/>
    <xf numFmtId="0" fontId="64" fillId="20" borderId="1" applyNumberFormat="0" applyAlignment="0" applyProtection="0"/>
    <xf numFmtId="0" fontId="38" fillId="21" borderId="6" applyNumberFormat="0" applyAlignment="0" applyProtection="0"/>
    <xf numFmtId="0" fontId="38" fillId="22" borderId="7" applyNumberFormat="0" applyAlignment="0" applyProtection="0"/>
    <xf numFmtId="171" fontId="32" fillId="0" borderId="0" applyFont="0" applyFill="0" applyBorder="0" applyAlignment="0" applyProtection="0"/>
    <xf numFmtId="169" fontId="32" fillId="0" borderId="0" applyFont="0" applyFill="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0" borderId="10" applyNumberFormat="0" applyFill="0" applyAlignment="0" applyProtection="0"/>
    <xf numFmtId="0" fontId="41" fillId="0" borderId="0" applyNumberFormat="0" applyFill="0" applyBorder="0" applyAlignment="0" applyProtection="0"/>
    <xf numFmtId="0" fontId="35" fillId="0" borderId="0" applyNumberFormat="0" applyFill="0" applyBorder="0" applyAlignment="0" applyProtection="0"/>
    <xf numFmtId="0" fontId="42" fillId="12" borderId="0" applyNumberFormat="0" applyBorder="0" applyAlignment="0" applyProtection="0"/>
    <xf numFmtId="0" fontId="65" fillId="23" borderId="0" applyNumberFormat="0" applyBorder="0" applyAlignment="0" applyProtection="0"/>
    <xf numFmtId="0" fontId="4" fillId="0" borderId="0" applyAlignment="0">
      <protection locked="0"/>
    </xf>
    <xf numFmtId="0" fontId="32" fillId="24" borderId="11" applyNumberFormat="0" applyFont="0" applyAlignment="0" applyProtection="0"/>
    <xf numFmtId="0" fontId="66" fillId="19" borderId="12" applyNumberFormat="0" applyAlignment="0" applyProtection="0"/>
    <xf numFmtId="0" fontId="34" fillId="0" borderId="0" applyNumberFormat="0" applyFill="0" applyBorder="0" applyAlignment="0" applyProtection="0"/>
    <xf numFmtId="0" fontId="4" fillId="4" borderId="13" applyNumberFormat="0" applyFont="0" applyAlignment="0" applyProtection="0"/>
    <xf numFmtId="0" fontId="43" fillId="0" borderId="14" applyNumberFormat="0" applyFill="0" applyAlignment="0" applyProtection="0"/>
    <xf numFmtId="9" fontId="32" fillId="0" borderId="0" applyFont="0" applyFill="0" applyBorder="0" applyAlignment="0" applyProtection="0"/>
    <xf numFmtId="0" fontId="61" fillId="0" borderId="15" applyNumberFormat="0" applyFill="0" applyAlignment="0" applyProtection="0"/>
    <xf numFmtId="0" fontId="44" fillId="0" borderId="16" applyNumberFormat="0" applyFill="0" applyAlignment="0" applyProtection="0"/>
    <xf numFmtId="0" fontId="67" fillId="25" borderId="0" applyNumberFormat="0" applyBorder="0" applyAlignment="0" applyProtection="0"/>
    <xf numFmtId="0" fontId="60" fillId="26" borderId="0" applyNumberFormat="0" applyBorder="0" applyAlignment="0" applyProtection="0"/>
    <xf numFmtId="0" fontId="68"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 borderId="17" applyNumberFormat="0" applyAlignment="0" applyProtection="0"/>
    <xf numFmtId="0" fontId="48" fillId="27" borderId="17" applyNumberFormat="0" applyAlignment="0" applyProtection="0"/>
    <xf numFmtId="0" fontId="49" fillId="27" borderId="18" applyNumberFormat="0" applyAlignment="0" applyProtection="0"/>
    <xf numFmtId="0" fontId="69" fillId="0" borderId="0" applyNumberFormat="0" applyFill="0" applyBorder="0" applyAlignment="0" applyProtection="0"/>
    <xf numFmtId="0" fontId="50" fillId="0" borderId="0" applyNumberFormat="0" applyFill="0" applyBorder="0" applyAlignment="0" applyProtection="0"/>
    <xf numFmtId="0" fontId="51" fillId="6"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28" borderId="0" applyNumberFormat="0" applyBorder="0" applyAlignment="0" applyProtection="0"/>
    <xf numFmtId="0" fontId="36" fillId="17"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6" fillId="34"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31" borderId="0" applyNumberFormat="0" applyBorder="0" applyAlignment="0" applyProtection="0"/>
  </cellStyleXfs>
  <cellXfs count="300">
    <xf numFmtId="0" fontId="4" fillId="0" borderId="0" xfId="0" applyFont="1" applyAlignment="1">
      <alignment/>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4" fillId="0" borderId="0" xfId="0" applyFont="1" applyAlignment="1">
      <alignment horizontal="center" vertical="center" wrapText="1"/>
    </xf>
    <xf numFmtId="0" fontId="11" fillId="0" borderId="0" xfId="0" applyFont="1" applyAlignment="1">
      <alignment/>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4" fillId="0" borderId="0" xfId="0" applyFont="1" applyAlignment="1">
      <alignment horizontal="left" vertical="center"/>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0" fontId="4" fillId="0" borderId="0" xfId="0" applyFont="1" applyBorder="1" applyAlignment="1">
      <alignment/>
    </xf>
    <xf numFmtId="0" fontId="16" fillId="0" borderId="0" xfId="0" applyFont="1" applyBorder="1" applyAlignment="1">
      <alignment horizontal="left" vertical="center"/>
    </xf>
    <xf numFmtId="0" fontId="4" fillId="0" borderId="22" xfId="0" applyFont="1" applyBorder="1" applyAlignment="1">
      <alignment/>
    </xf>
    <xf numFmtId="0" fontId="17" fillId="0" borderId="0" xfId="0" applyFont="1" applyBorder="1" applyAlignment="1">
      <alignment horizontal="left" vertical="top"/>
    </xf>
    <xf numFmtId="0" fontId="6" fillId="0" borderId="0" xfId="0" applyFont="1" applyBorder="1" applyAlignment="1">
      <alignment horizontal="left" vertical="center"/>
    </xf>
    <xf numFmtId="0" fontId="7" fillId="0" borderId="0" xfId="0" applyFont="1" applyBorder="1" applyAlignment="1">
      <alignment horizontal="left" vertical="top"/>
    </xf>
    <xf numFmtId="0" fontId="17" fillId="0" borderId="0" xfId="0" applyFont="1" applyBorder="1" applyAlignment="1">
      <alignment horizontal="left" vertical="center"/>
    </xf>
    <xf numFmtId="0" fontId="4" fillId="0" borderId="23" xfId="0" applyFont="1" applyBorder="1" applyAlignment="1">
      <alignment/>
    </xf>
    <xf numFmtId="0" fontId="4" fillId="0" borderId="21"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22" xfId="0" applyFont="1" applyBorder="1" applyAlignment="1">
      <alignment vertical="center"/>
    </xf>
    <xf numFmtId="0" fontId="5" fillId="0" borderId="21"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4" fillId="27" borderId="0" xfId="0" applyFont="1" applyFill="1" applyBorder="1" applyAlignment="1">
      <alignment vertical="center"/>
    </xf>
    <xf numFmtId="0" fontId="7" fillId="27" borderId="25" xfId="0" applyFont="1" applyFill="1" applyBorder="1" applyAlignment="1">
      <alignment horizontal="left" vertical="center"/>
    </xf>
    <xf numFmtId="0" fontId="4" fillId="27" borderId="26" xfId="0" applyFont="1" applyFill="1" applyBorder="1" applyAlignment="1">
      <alignment vertical="center"/>
    </xf>
    <xf numFmtId="0" fontId="7" fillId="27" borderId="26" xfId="0" applyFont="1" applyFill="1" applyBorder="1" applyAlignment="1">
      <alignment horizontal="center" vertical="center"/>
    </xf>
    <xf numFmtId="0" fontId="4" fillId="27" borderId="22" xfId="0" applyFont="1" applyFill="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6" fillId="0" borderId="21" xfId="0" applyFont="1" applyBorder="1" applyAlignment="1">
      <alignment vertical="center"/>
    </xf>
    <xf numFmtId="0" fontId="7" fillId="0" borderId="21" xfId="0" applyFont="1" applyBorder="1" applyAlignment="1">
      <alignment vertical="center"/>
    </xf>
    <xf numFmtId="0" fontId="7" fillId="0" borderId="0" xfId="0" applyFont="1" applyAlignment="1">
      <alignment horizontal="left" vertical="center"/>
    </xf>
    <xf numFmtId="0" fontId="20" fillId="0" borderId="0" xfId="0" applyFont="1" applyAlignment="1">
      <alignment horizontal="left" vertical="center"/>
    </xf>
    <xf numFmtId="0" fontId="21" fillId="0" borderId="0" xfId="0" applyFont="1" applyAlignment="1">
      <alignment horizontal="left" vertical="center"/>
    </xf>
    <xf numFmtId="0" fontId="8" fillId="0" borderId="21" xfId="0" applyFont="1" applyBorder="1" applyAlignment="1">
      <alignment vertical="center"/>
    </xf>
    <xf numFmtId="0" fontId="8" fillId="0" borderId="0" xfId="0" applyFont="1" applyAlignment="1">
      <alignment horizontal="left" vertical="center"/>
    </xf>
    <xf numFmtId="0" fontId="9" fillId="0" borderId="21" xfId="0" applyFont="1" applyBorder="1" applyAlignment="1">
      <alignment vertical="center"/>
    </xf>
    <xf numFmtId="0" fontId="9" fillId="0" borderId="0" xfId="0" applyFont="1" applyAlignment="1">
      <alignment horizontal="left" vertical="center"/>
    </xf>
    <xf numFmtId="0" fontId="4" fillId="0" borderId="29" xfId="0" applyFont="1" applyBorder="1" applyAlignment="1">
      <alignment vertical="center"/>
    </xf>
    <xf numFmtId="0" fontId="6" fillId="27" borderId="0" xfId="0" applyFont="1" applyFill="1" applyBorder="1" applyAlignment="1">
      <alignment horizontal="left" vertical="center"/>
    </xf>
    <xf numFmtId="0" fontId="25" fillId="0" borderId="0" xfId="0" applyFont="1" applyBorder="1" applyAlignment="1">
      <alignment horizontal="left" vertical="center"/>
    </xf>
    <xf numFmtId="0" fontId="10" fillId="0" borderId="21" xfId="0" applyFont="1" applyBorder="1" applyAlignment="1">
      <alignment vertical="center"/>
    </xf>
    <xf numFmtId="0" fontId="10" fillId="0" borderId="0" xfId="0" applyFont="1" applyBorder="1" applyAlignment="1">
      <alignment vertical="center"/>
    </xf>
    <xf numFmtId="0" fontId="10" fillId="0" borderId="30" xfId="0" applyFont="1" applyBorder="1" applyAlignment="1">
      <alignment horizontal="left" vertical="center"/>
    </xf>
    <xf numFmtId="0" fontId="10" fillId="0" borderId="30" xfId="0" applyFont="1" applyBorder="1" applyAlignment="1">
      <alignment vertical="center"/>
    </xf>
    <xf numFmtId="0" fontId="10" fillId="0" borderId="22" xfId="0" applyFont="1" applyBorder="1" applyAlignment="1">
      <alignment vertical="center"/>
    </xf>
    <xf numFmtId="0" fontId="4" fillId="0" borderId="21" xfId="0" applyFont="1" applyBorder="1" applyAlignment="1">
      <alignment horizontal="center" vertical="center" wrapText="1"/>
    </xf>
    <xf numFmtId="0" fontId="6" fillId="27" borderId="31" xfId="0" applyFont="1" applyFill="1" applyBorder="1" applyAlignment="1">
      <alignment horizontal="center" vertical="center" wrapText="1"/>
    </xf>
    <xf numFmtId="0" fontId="6" fillId="27" borderId="32" xfId="0" applyFont="1" applyFill="1" applyBorder="1" applyAlignment="1">
      <alignment horizontal="center" vertical="center" wrapText="1"/>
    </xf>
    <xf numFmtId="0" fontId="26" fillId="27" borderId="32" xfId="0" applyFont="1" applyFill="1" applyBorder="1" applyAlignment="1">
      <alignment horizontal="center" vertical="center" wrapText="1"/>
    </xf>
    <xf numFmtId="0" fontId="6" fillId="27" borderId="33" xfId="0" applyFont="1" applyFill="1" applyBorder="1" applyAlignment="1">
      <alignment horizontal="center" vertical="center" wrapText="1"/>
    </xf>
    <xf numFmtId="4" fontId="27" fillId="0" borderId="0" xfId="0" applyNumberFormat="1" applyFont="1" applyAlignment="1">
      <alignment vertical="center"/>
    </xf>
    <xf numFmtId="0" fontId="11" fillId="0" borderId="21" xfId="0" applyFont="1" applyBorder="1" applyAlignment="1">
      <alignment/>
    </xf>
    <xf numFmtId="0" fontId="11" fillId="0" borderId="0" xfId="0" applyFont="1" applyBorder="1" applyAlignment="1">
      <alignment horizontal="left"/>
    </xf>
    <xf numFmtId="0" fontId="10" fillId="0" borderId="0" xfId="0" applyFont="1" applyBorder="1" applyAlignment="1">
      <alignment horizontal="left"/>
    </xf>
    <xf numFmtId="0" fontId="11" fillId="0" borderId="0" xfId="0" applyFont="1" applyAlignment="1">
      <alignment horizontal="left"/>
    </xf>
    <xf numFmtId="0" fontId="11" fillId="0" borderId="0" xfId="0" applyFont="1" applyAlignment="1">
      <alignment horizontal="center"/>
    </xf>
    <xf numFmtId="4" fontId="11" fillId="0" borderId="0" xfId="0" applyNumberFormat="1" applyFont="1" applyAlignment="1">
      <alignment vertical="center"/>
    </xf>
    <xf numFmtId="0" fontId="4" fillId="0" borderId="21" xfId="0" applyFont="1" applyBorder="1" applyAlignment="1" applyProtection="1">
      <alignment vertical="center"/>
      <protection/>
    </xf>
    <xf numFmtId="0" fontId="4" fillId="0" borderId="34" xfId="0" applyFont="1" applyBorder="1" applyAlignment="1" applyProtection="1">
      <alignment horizontal="center" vertical="center"/>
      <protection/>
    </xf>
    <xf numFmtId="49" fontId="4" fillId="0" borderId="34" xfId="0" applyNumberFormat="1" applyFont="1" applyBorder="1" applyAlignment="1" applyProtection="1">
      <alignment horizontal="left" vertical="center" wrapText="1"/>
      <protection/>
    </xf>
    <xf numFmtId="0" fontId="4" fillId="0" borderId="34" xfId="0" applyFont="1" applyBorder="1" applyAlignment="1" applyProtection="1">
      <alignment horizontal="left" vertical="center" wrapText="1"/>
      <protection/>
    </xf>
    <xf numFmtId="0" fontId="4" fillId="0" borderId="34" xfId="0" applyFont="1" applyBorder="1" applyAlignment="1" applyProtection="1">
      <alignment horizontal="center" vertical="center" wrapText="1"/>
      <protection/>
    </xf>
    <xf numFmtId="175" fontId="4" fillId="0" borderId="34" xfId="0" applyNumberFormat="1" applyFont="1" applyBorder="1" applyAlignment="1" applyProtection="1">
      <alignment vertical="center"/>
      <protection/>
    </xf>
    <xf numFmtId="4" fontId="4" fillId="0" borderId="0" xfId="0" applyNumberFormat="1" applyFont="1" applyAlignment="1">
      <alignment vertical="center"/>
    </xf>
    <xf numFmtId="0" fontId="28" fillId="0" borderId="0" xfId="0" applyFont="1" applyAlignment="1">
      <alignment horizontal="left" vertical="center"/>
    </xf>
    <xf numFmtId="0" fontId="29" fillId="0" borderId="0" xfId="0" applyFont="1" applyAlignment="1">
      <alignment horizontal="left" vertical="center" wrapText="1"/>
    </xf>
    <xf numFmtId="0" fontId="28" fillId="0" borderId="0" xfId="0" applyFont="1" applyBorder="1" applyAlignment="1">
      <alignment horizontal="left" vertical="center"/>
    </xf>
    <xf numFmtId="0" fontId="29" fillId="0" borderId="0" xfId="0" applyFont="1" applyBorder="1" applyAlignment="1">
      <alignment horizontal="left" vertical="center" wrapText="1"/>
    </xf>
    <xf numFmtId="0" fontId="4" fillId="0" borderId="0" xfId="0" applyFont="1" applyAlignment="1">
      <alignment/>
    </xf>
    <xf numFmtId="0" fontId="30" fillId="0" borderId="0" xfId="0" applyFont="1" applyAlignment="1">
      <alignment vertical="center" wrapText="1"/>
    </xf>
    <xf numFmtId="0" fontId="30" fillId="0" borderId="0" xfId="0" applyFont="1" applyBorder="1" applyAlignment="1">
      <alignment vertical="center" wrapText="1"/>
    </xf>
    <xf numFmtId="0" fontId="12" fillId="0" borderId="21" xfId="0" applyFont="1" applyBorder="1" applyAlignment="1">
      <alignment vertical="center"/>
    </xf>
    <xf numFmtId="0" fontId="12" fillId="0" borderId="0" xfId="0" applyFont="1" applyBorder="1" applyAlignment="1">
      <alignment vertical="center"/>
    </xf>
    <xf numFmtId="0" fontId="12" fillId="0" borderId="30" xfId="0" applyFont="1" applyBorder="1" applyAlignment="1">
      <alignment horizontal="left" vertical="center"/>
    </xf>
    <xf numFmtId="0" fontId="12" fillId="0" borderId="30" xfId="0" applyFont="1" applyBorder="1" applyAlignment="1">
      <alignment vertical="center"/>
    </xf>
    <xf numFmtId="0" fontId="12" fillId="0" borderId="22" xfId="0" applyFont="1" applyBorder="1" applyAlignment="1">
      <alignment vertical="center"/>
    </xf>
    <xf numFmtId="0" fontId="10" fillId="0" borderId="0" xfId="0" applyFont="1" applyAlignment="1">
      <alignment horizontal="left"/>
    </xf>
    <xf numFmtId="0" fontId="12" fillId="0" borderId="0" xfId="0" applyFont="1" applyBorder="1" applyAlignment="1">
      <alignment horizontal="left"/>
    </xf>
    <xf numFmtId="0" fontId="13" fillId="0" borderId="21"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75" fontId="13" fillId="0" borderId="0" xfId="0" applyNumberFormat="1" applyFont="1" applyAlignment="1">
      <alignment vertical="center"/>
    </xf>
    <xf numFmtId="0" fontId="13" fillId="0" borderId="0" xfId="0" applyFont="1" applyBorder="1" applyAlignment="1">
      <alignment horizontal="left" vertical="center"/>
    </xf>
    <xf numFmtId="0" fontId="13" fillId="0" borderId="0" xfId="0" applyFont="1" applyBorder="1" applyAlignment="1">
      <alignment horizontal="left" vertical="center" wrapText="1"/>
    </xf>
    <xf numFmtId="175" fontId="13" fillId="0" borderId="0" xfId="0" applyNumberFormat="1" applyFont="1" applyBorder="1" applyAlignment="1">
      <alignment vertical="center"/>
    </xf>
    <xf numFmtId="0" fontId="14" fillId="0" borderId="21" xfId="0" applyFont="1" applyBorder="1" applyAlignment="1">
      <alignment vertical="center"/>
    </xf>
    <xf numFmtId="0" fontId="14" fillId="0" borderId="0" xfId="0" applyFont="1" applyBorder="1" applyAlignment="1">
      <alignment horizontal="left" vertical="center"/>
    </xf>
    <xf numFmtId="0" fontId="14" fillId="0" borderId="0" xfId="0" applyFont="1" applyBorder="1" applyAlignment="1">
      <alignment horizontal="left" vertical="center" wrapText="1"/>
    </xf>
    <xf numFmtId="175" fontId="14" fillId="0" borderId="0" xfId="0" applyNumberFormat="1" applyFont="1" applyBorder="1" applyAlignment="1">
      <alignment vertical="center"/>
    </xf>
    <xf numFmtId="0" fontId="31" fillId="0" borderId="34" xfId="0" applyFont="1" applyBorder="1" applyAlignment="1" applyProtection="1">
      <alignment horizontal="center" vertical="center"/>
      <protection/>
    </xf>
    <xf numFmtId="49" fontId="31" fillId="0" borderId="34" xfId="0" applyNumberFormat="1" applyFont="1" applyBorder="1" applyAlignment="1" applyProtection="1">
      <alignment horizontal="left" vertical="center" wrapText="1"/>
      <protection/>
    </xf>
    <xf numFmtId="0" fontId="31" fillId="0" borderId="34" xfId="0" applyFont="1" applyBorder="1" applyAlignment="1" applyProtection="1">
      <alignment horizontal="left" vertical="center" wrapText="1"/>
      <protection/>
    </xf>
    <xf numFmtId="0" fontId="31" fillId="0" borderId="34" xfId="0" applyFont="1" applyBorder="1" applyAlignment="1" applyProtection="1">
      <alignment horizontal="center" vertical="center" wrapText="1"/>
      <protection/>
    </xf>
    <xf numFmtId="175" fontId="31" fillId="0" borderId="34" xfId="0" applyNumberFormat="1" applyFont="1" applyBorder="1" applyAlignment="1" applyProtection="1">
      <alignment vertical="center"/>
      <protection/>
    </xf>
    <xf numFmtId="0" fontId="15" fillId="0" borderId="21" xfId="0" applyFont="1" applyBorder="1" applyAlignment="1">
      <alignment vertical="center"/>
    </xf>
    <xf numFmtId="0" fontId="15" fillId="0" borderId="0" xfId="0" applyFont="1" applyAlignment="1">
      <alignment horizontal="left" vertical="center"/>
    </xf>
    <xf numFmtId="0" fontId="15" fillId="0" borderId="0" xfId="0" applyFont="1" applyAlignment="1">
      <alignment horizontal="left" vertical="center" wrapText="1"/>
    </xf>
    <xf numFmtId="175" fontId="15" fillId="0" borderId="0" xfId="0" applyNumberFormat="1" applyFont="1" applyAlignment="1">
      <alignment vertical="center"/>
    </xf>
    <xf numFmtId="0" fontId="4" fillId="0" borderId="0" xfId="73" applyAlignment="1">
      <alignment vertical="top"/>
      <protection locked="0"/>
    </xf>
    <xf numFmtId="0" fontId="4" fillId="0" borderId="35" xfId="73" applyFont="1" applyBorder="1" applyAlignment="1">
      <alignment vertical="center" wrapText="1"/>
      <protection locked="0"/>
    </xf>
    <xf numFmtId="0" fontId="4" fillId="0" borderId="36" xfId="73" applyFont="1" applyBorder="1" applyAlignment="1">
      <alignment vertical="center" wrapText="1"/>
      <protection locked="0"/>
    </xf>
    <xf numFmtId="0" fontId="4" fillId="0" borderId="37" xfId="73" applyFont="1" applyBorder="1" applyAlignment="1">
      <alignment vertical="center" wrapText="1"/>
      <protection locked="0"/>
    </xf>
    <xf numFmtId="0" fontId="4" fillId="0" borderId="38" xfId="73" applyFont="1" applyBorder="1" applyAlignment="1">
      <alignment horizontal="center" vertical="center" wrapText="1"/>
      <protection locked="0"/>
    </xf>
    <xf numFmtId="0" fontId="4" fillId="0" borderId="39" xfId="73" applyFont="1" applyBorder="1" applyAlignment="1">
      <alignment horizontal="center" vertical="center" wrapText="1"/>
      <protection locked="0"/>
    </xf>
    <xf numFmtId="0" fontId="4" fillId="0" borderId="0" xfId="73" applyAlignment="1">
      <alignment horizontal="center" vertical="center"/>
      <protection locked="0"/>
    </xf>
    <xf numFmtId="0" fontId="4" fillId="0" borderId="38" xfId="73" applyFont="1" applyBorder="1" applyAlignment="1">
      <alignment vertical="center" wrapText="1"/>
      <protection locked="0"/>
    </xf>
    <xf numFmtId="0" fontId="4" fillId="0" borderId="39" xfId="73" applyFont="1" applyBorder="1" applyAlignment="1">
      <alignment vertical="center" wrapText="1"/>
      <protection locked="0"/>
    </xf>
    <xf numFmtId="0" fontId="52" fillId="0" borderId="0" xfId="73" applyFont="1" applyBorder="1" applyAlignment="1">
      <alignment horizontal="left" vertical="center" wrapText="1"/>
      <protection locked="0"/>
    </xf>
    <xf numFmtId="0" fontId="6" fillId="0" borderId="0" xfId="73" applyFont="1" applyBorder="1" applyAlignment="1">
      <alignment horizontal="left" vertical="center" wrapText="1"/>
      <protection locked="0"/>
    </xf>
    <xf numFmtId="0" fontId="6" fillId="0" borderId="38" xfId="73" applyFont="1" applyBorder="1" applyAlignment="1">
      <alignment vertical="center" wrapText="1"/>
      <protection locked="0"/>
    </xf>
    <xf numFmtId="0" fontId="6" fillId="0" borderId="0" xfId="73" applyFont="1" applyBorder="1" applyAlignment="1">
      <alignment vertical="center" wrapText="1"/>
      <protection locked="0"/>
    </xf>
    <xf numFmtId="0" fontId="6" fillId="0" borderId="0" xfId="73" applyFont="1" applyBorder="1" applyAlignment="1">
      <alignment vertical="center"/>
      <protection locked="0"/>
    </xf>
    <xf numFmtId="0" fontId="6" fillId="0" borderId="0" xfId="73" applyFont="1" applyBorder="1" applyAlignment="1">
      <alignment horizontal="left" vertical="center"/>
      <protection locked="0"/>
    </xf>
    <xf numFmtId="0" fontId="4" fillId="0" borderId="40" xfId="73" applyFont="1" applyBorder="1" applyAlignment="1">
      <alignment vertical="center" wrapText="1"/>
      <protection locked="0"/>
    </xf>
    <xf numFmtId="0" fontId="9" fillId="0" borderId="41" xfId="73" applyFont="1" applyBorder="1" applyAlignment="1">
      <alignment vertical="center" wrapText="1"/>
      <protection locked="0"/>
    </xf>
    <xf numFmtId="0" fontId="4" fillId="0" borderId="42" xfId="73" applyFont="1" applyBorder="1" applyAlignment="1">
      <alignment vertical="center" wrapText="1"/>
      <protection locked="0"/>
    </xf>
    <xf numFmtId="0" fontId="4" fillId="0" borderId="0" xfId="73" applyFont="1" applyBorder="1" applyAlignment="1">
      <alignment vertical="top"/>
      <protection locked="0"/>
    </xf>
    <xf numFmtId="0" fontId="4" fillId="0" borderId="0" xfId="73" applyFont="1" applyAlignment="1">
      <alignment vertical="top"/>
      <protection locked="0"/>
    </xf>
    <xf numFmtId="0" fontId="4" fillId="0" borderId="35" xfId="73" applyFont="1" applyBorder="1" applyAlignment="1">
      <alignment horizontal="left" vertical="center"/>
      <protection locked="0"/>
    </xf>
    <xf numFmtId="0" fontId="4" fillId="0" borderId="36" xfId="73" applyFont="1" applyBorder="1" applyAlignment="1">
      <alignment horizontal="left" vertical="center"/>
      <protection locked="0"/>
    </xf>
    <xf numFmtId="0" fontId="4" fillId="0" borderId="37" xfId="73" applyFont="1" applyBorder="1" applyAlignment="1">
      <alignment horizontal="left" vertical="center"/>
      <protection locked="0"/>
    </xf>
    <xf numFmtId="0" fontId="4" fillId="0" borderId="38" xfId="73" applyFont="1" applyBorder="1" applyAlignment="1">
      <alignment horizontal="left" vertical="center"/>
      <protection locked="0"/>
    </xf>
    <xf numFmtId="0" fontId="4" fillId="0" borderId="39" xfId="73" applyFont="1" applyBorder="1" applyAlignment="1">
      <alignment horizontal="left" vertical="center"/>
      <protection locked="0"/>
    </xf>
    <xf numFmtId="0" fontId="52" fillId="0" borderId="0" xfId="73" applyFont="1" applyBorder="1" applyAlignment="1">
      <alignment horizontal="left" vertical="center"/>
      <protection locked="0"/>
    </xf>
    <xf numFmtId="0" fontId="8" fillId="0" borderId="0" xfId="73" applyFont="1" applyAlignment="1">
      <alignment horizontal="left" vertical="center"/>
      <protection locked="0"/>
    </xf>
    <xf numFmtId="0" fontId="52" fillId="0" borderId="41" xfId="73" applyFont="1" applyBorder="1" applyAlignment="1">
      <alignment horizontal="left" vertical="center"/>
      <protection locked="0"/>
    </xf>
    <xf numFmtId="0" fontId="52" fillId="0" borderId="41" xfId="73" applyFont="1" applyBorder="1" applyAlignment="1">
      <alignment horizontal="center" vertical="center"/>
      <protection locked="0"/>
    </xf>
    <xf numFmtId="0" fontId="8" fillId="0" borderId="41" xfId="73" applyFont="1" applyBorder="1" applyAlignment="1">
      <alignment horizontal="left" vertical="center"/>
      <protection locked="0"/>
    </xf>
    <xf numFmtId="0" fontId="54" fillId="0" borderId="0" xfId="73" applyFont="1" applyBorder="1" applyAlignment="1">
      <alignment horizontal="left" vertical="center"/>
      <protection locked="0"/>
    </xf>
    <xf numFmtId="0" fontId="6" fillId="0" borderId="0" xfId="73" applyFont="1" applyAlignment="1">
      <alignment horizontal="left" vertical="center"/>
      <protection locked="0"/>
    </xf>
    <xf numFmtId="0" fontId="6" fillId="0" borderId="0" xfId="73" applyFont="1" applyBorder="1" applyAlignment="1">
      <alignment horizontal="center" vertical="center"/>
      <protection locked="0"/>
    </xf>
    <xf numFmtId="0" fontId="6" fillId="0" borderId="38" xfId="73" applyFont="1" applyBorder="1" applyAlignment="1">
      <alignment horizontal="left" vertical="center"/>
      <protection locked="0"/>
    </xf>
    <xf numFmtId="0" fontId="6" fillId="0" borderId="0" xfId="73" applyFont="1" applyFill="1" applyBorder="1" applyAlignment="1">
      <alignment horizontal="left" vertical="center"/>
      <protection locked="0"/>
    </xf>
    <xf numFmtId="0" fontId="6" fillId="0" borderId="0" xfId="73" applyFont="1" applyFill="1" applyBorder="1" applyAlignment="1">
      <alignment horizontal="center" vertical="center"/>
      <protection locked="0"/>
    </xf>
    <xf numFmtId="0" fontId="4" fillId="0" borderId="40" xfId="73" applyFont="1" applyBorder="1" applyAlignment="1">
      <alignment horizontal="left" vertical="center"/>
      <protection locked="0"/>
    </xf>
    <xf numFmtId="0" fontId="9" fillId="0" borderId="41" xfId="73" applyFont="1" applyBorder="1" applyAlignment="1">
      <alignment horizontal="left" vertical="center"/>
      <protection locked="0"/>
    </xf>
    <xf numFmtId="0" fontId="4" fillId="0" borderId="42" xfId="73" applyFont="1" applyBorder="1" applyAlignment="1">
      <alignment horizontal="left" vertical="center"/>
      <protection locked="0"/>
    </xf>
    <xf numFmtId="0" fontId="4" fillId="0" borderId="0" xfId="73" applyFont="1" applyBorder="1" applyAlignment="1">
      <alignment horizontal="left" vertical="center"/>
      <protection locked="0"/>
    </xf>
    <xf numFmtId="0" fontId="9" fillId="0" borderId="0" xfId="73" applyFont="1" applyBorder="1" applyAlignment="1">
      <alignment horizontal="left" vertical="center"/>
      <protection locked="0"/>
    </xf>
    <xf numFmtId="0" fontId="8" fillId="0" borderId="0" xfId="73" applyFont="1" applyBorder="1" applyAlignment="1">
      <alignment horizontal="left" vertical="center"/>
      <protection locked="0"/>
    </xf>
    <xf numFmtId="0" fontId="6" fillId="0" borderId="41" xfId="73" applyFont="1" applyBorder="1" applyAlignment="1">
      <alignment horizontal="left" vertical="center"/>
      <protection locked="0"/>
    </xf>
    <xf numFmtId="0" fontId="4" fillId="0" borderId="0" xfId="73" applyFont="1" applyBorder="1" applyAlignment="1">
      <alignment horizontal="left" vertical="center" wrapText="1"/>
      <protection locked="0"/>
    </xf>
    <xf numFmtId="0" fontId="6" fillId="0" borderId="0" xfId="73" applyFont="1" applyBorder="1" applyAlignment="1">
      <alignment horizontal="center" vertical="center" wrapText="1"/>
      <protection locked="0"/>
    </xf>
    <xf numFmtId="0" fontId="4" fillId="0" borderId="35" xfId="73" applyFont="1" applyBorder="1" applyAlignment="1">
      <alignment horizontal="left" vertical="center" wrapText="1"/>
      <protection locked="0"/>
    </xf>
    <xf numFmtId="0" fontId="4" fillId="0" borderId="36" xfId="73" applyFont="1" applyBorder="1" applyAlignment="1">
      <alignment horizontal="left" vertical="center" wrapText="1"/>
      <protection locked="0"/>
    </xf>
    <xf numFmtId="0" fontId="4" fillId="0" borderId="37" xfId="73" applyFont="1" applyBorder="1" applyAlignment="1">
      <alignment horizontal="left" vertical="center" wrapText="1"/>
      <protection locked="0"/>
    </xf>
    <xf numFmtId="0" fontId="4" fillId="0" borderId="38" xfId="73" applyFont="1" applyBorder="1" applyAlignment="1">
      <alignment horizontal="left" vertical="center" wrapText="1"/>
      <protection locked="0"/>
    </xf>
    <xf numFmtId="0" fontId="4" fillId="0" borderId="39" xfId="73" applyFont="1" applyBorder="1" applyAlignment="1">
      <alignment horizontal="left" vertical="center" wrapText="1"/>
      <protection locked="0"/>
    </xf>
    <xf numFmtId="0" fontId="8" fillId="0" borderId="38" xfId="73" applyFont="1" applyBorder="1" applyAlignment="1">
      <alignment horizontal="left" vertical="center" wrapText="1"/>
      <protection locked="0"/>
    </xf>
    <xf numFmtId="0" fontId="8" fillId="0" borderId="39" xfId="73" applyFont="1" applyBorder="1" applyAlignment="1">
      <alignment horizontal="left" vertical="center" wrapText="1"/>
      <protection locked="0"/>
    </xf>
    <xf numFmtId="0" fontId="6" fillId="0" borderId="38" xfId="73" applyFont="1" applyBorder="1" applyAlignment="1">
      <alignment horizontal="left" vertical="center" wrapText="1"/>
      <protection locked="0"/>
    </xf>
    <xf numFmtId="0" fontId="6" fillId="0" borderId="39" xfId="73" applyFont="1" applyBorder="1" applyAlignment="1">
      <alignment horizontal="left" vertical="center" wrapText="1"/>
      <protection locked="0"/>
    </xf>
    <xf numFmtId="0" fontId="6" fillId="0" borderId="39" xfId="73" applyFont="1" applyBorder="1" applyAlignment="1">
      <alignment horizontal="left" vertical="center"/>
      <protection locked="0"/>
    </xf>
    <xf numFmtId="0" fontId="6" fillId="0" borderId="40" xfId="73" applyFont="1" applyBorder="1" applyAlignment="1">
      <alignment horizontal="left" vertical="center" wrapText="1"/>
      <protection locked="0"/>
    </xf>
    <xf numFmtId="0" fontId="6" fillId="0" borderId="41" xfId="73" applyFont="1" applyBorder="1" applyAlignment="1">
      <alignment horizontal="left" vertical="center" wrapText="1"/>
      <protection locked="0"/>
    </xf>
    <xf numFmtId="0" fontId="6" fillId="0" borderId="42" xfId="73" applyFont="1" applyBorder="1" applyAlignment="1">
      <alignment horizontal="left" vertical="center" wrapText="1"/>
      <protection locked="0"/>
    </xf>
    <xf numFmtId="0" fontId="6" fillId="0" borderId="0" xfId="73" applyFont="1" applyBorder="1" applyAlignment="1">
      <alignment horizontal="left" vertical="top"/>
      <protection locked="0"/>
    </xf>
    <xf numFmtId="0" fontId="6" fillId="0" borderId="0" xfId="73" applyFont="1" applyBorder="1" applyAlignment="1">
      <alignment horizontal="center" vertical="top"/>
      <protection locked="0"/>
    </xf>
    <xf numFmtId="0" fontId="6" fillId="0" borderId="40" xfId="73" applyFont="1" applyBorder="1" applyAlignment="1">
      <alignment horizontal="left" vertical="center"/>
      <protection locked="0"/>
    </xf>
    <xf numFmtId="0" fontId="6" fillId="0" borderId="42" xfId="73" applyFont="1" applyBorder="1" applyAlignment="1">
      <alignment horizontal="left" vertical="center"/>
      <protection locked="0"/>
    </xf>
    <xf numFmtId="0" fontId="8" fillId="0" borderId="0" xfId="73" applyFont="1" applyAlignment="1">
      <alignment vertical="center"/>
      <protection locked="0"/>
    </xf>
    <xf numFmtId="0" fontId="52" fillId="0" borderId="0" xfId="73" applyFont="1" applyBorder="1" applyAlignment="1">
      <alignment vertical="center"/>
      <protection locked="0"/>
    </xf>
    <xf numFmtId="0" fontId="8" fillId="0" borderId="41" xfId="73" applyFont="1" applyBorder="1" applyAlignment="1">
      <alignment vertical="center"/>
      <protection locked="0"/>
    </xf>
    <xf numFmtId="0" fontId="52" fillId="0" borderId="41" xfId="73" applyFont="1" applyBorder="1" applyAlignment="1">
      <alignment vertical="center"/>
      <protection locked="0"/>
    </xf>
    <xf numFmtId="0" fontId="4" fillId="0" borderId="0" xfId="73" applyBorder="1" applyAlignment="1">
      <alignment vertical="top"/>
      <protection locked="0"/>
    </xf>
    <xf numFmtId="49" fontId="6" fillId="0" borderId="0" xfId="73" applyNumberFormat="1" applyFont="1" applyBorder="1" applyAlignment="1">
      <alignment horizontal="left" vertical="center"/>
      <protection locked="0"/>
    </xf>
    <xf numFmtId="0" fontId="4" fillId="0" borderId="41" xfId="73" applyBorder="1" applyAlignment="1">
      <alignment vertical="top"/>
      <protection locked="0"/>
    </xf>
    <xf numFmtId="0" fontId="6" fillId="0" borderId="36" xfId="73" applyFont="1" applyBorder="1" applyAlignment="1">
      <alignment horizontal="left" vertical="center" wrapText="1"/>
      <protection locked="0"/>
    </xf>
    <xf numFmtId="0" fontId="6" fillId="0" borderId="36" xfId="73" applyFont="1" applyBorder="1" applyAlignment="1">
      <alignment horizontal="left" vertical="center"/>
      <protection locked="0"/>
    </xf>
    <xf numFmtId="0" fontId="6" fillId="0" borderId="36" xfId="73" applyFont="1" applyBorder="1" applyAlignment="1">
      <alignment horizontal="center" vertical="center"/>
      <protection locked="0"/>
    </xf>
    <xf numFmtId="0" fontId="52" fillId="0" borderId="41" xfId="73" applyFont="1" applyBorder="1" applyAlignment="1">
      <alignment horizontal="left"/>
      <protection locked="0"/>
    </xf>
    <xf numFmtId="0" fontId="8" fillId="0" borderId="41" xfId="73" applyFont="1" applyBorder="1" applyAlignment="1">
      <alignment/>
      <protection locked="0"/>
    </xf>
    <xf numFmtId="0" fontId="4" fillId="0" borderId="38" xfId="73" applyFont="1" applyBorder="1" applyAlignment="1">
      <alignment vertical="top"/>
      <protection locked="0"/>
    </xf>
    <xf numFmtId="0" fontId="4" fillId="0" borderId="39" xfId="73" applyFont="1" applyBorder="1" applyAlignment="1">
      <alignment vertical="top"/>
      <protection locked="0"/>
    </xf>
    <xf numFmtId="0" fontId="4" fillId="0" borderId="0" xfId="73" applyFont="1" applyBorder="1" applyAlignment="1">
      <alignment horizontal="center" vertical="center"/>
      <protection locked="0"/>
    </xf>
    <xf numFmtId="0" fontId="4" fillId="0" borderId="0" xfId="73" applyFont="1" applyBorder="1" applyAlignment="1">
      <alignment horizontal="left" vertical="top"/>
      <protection locked="0"/>
    </xf>
    <xf numFmtId="0" fontId="4" fillId="0" borderId="40" xfId="73" applyFont="1" applyBorder="1" applyAlignment="1">
      <alignment vertical="top"/>
      <protection locked="0"/>
    </xf>
    <xf numFmtId="0" fontId="4" fillId="0" borderId="41" xfId="73" applyFont="1" applyBorder="1" applyAlignment="1">
      <alignment vertical="top"/>
      <protection locked="0"/>
    </xf>
    <xf numFmtId="0" fontId="4" fillId="0" borderId="42" xfId="73" applyFont="1" applyBorder="1" applyAlignment="1">
      <alignment vertical="top"/>
      <protection locked="0"/>
    </xf>
    <xf numFmtId="0" fontId="4" fillId="0" borderId="43" xfId="0" applyFont="1" applyBorder="1" applyAlignment="1">
      <alignment/>
    </xf>
    <xf numFmtId="0" fontId="4" fillId="0" borderId="39" xfId="0" applyFont="1" applyBorder="1" applyAlignment="1">
      <alignment/>
    </xf>
    <xf numFmtId="0" fontId="4" fillId="0" borderId="39" xfId="0" applyFont="1" applyBorder="1" applyAlignment="1">
      <alignment vertical="center"/>
    </xf>
    <xf numFmtId="0" fontId="6" fillId="0" borderId="39" xfId="0" applyFont="1" applyBorder="1" applyAlignment="1">
      <alignment horizontal="left" vertical="center"/>
    </xf>
    <xf numFmtId="173" fontId="6" fillId="0" borderId="39" xfId="0" applyNumberFormat="1" applyFont="1" applyBorder="1" applyAlignment="1">
      <alignment horizontal="left" vertical="center"/>
    </xf>
    <xf numFmtId="4" fontId="20" fillId="0" borderId="39" xfId="0" applyNumberFormat="1" applyFont="1" applyBorder="1" applyAlignment="1">
      <alignment vertical="center"/>
    </xf>
    <xf numFmtId="0" fontId="4" fillId="0" borderId="44" xfId="0" applyFont="1" applyBorder="1" applyAlignment="1">
      <alignment vertical="center"/>
    </xf>
    <xf numFmtId="0" fontId="4" fillId="0" borderId="43" xfId="0" applyFont="1" applyBorder="1" applyAlignment="1">
      <alignment vertical="center"/>
    </xf>
    <xf numFmtId="0" fontId="6" fillId="27" borderId="39" xfId="0" applyFont="1" applyFill="1" applyBorder="1" applyAlignment="1">
      <alignment horizontal="right" vertical="center"/>
    </xf>
    <xf numFmtId="4" fontId="10" fillId="0" borderId="45" xfId="0" applyNumberFormat="1" applyFont="1" applyBorder="1" applyAlignment="1">
      <alignment vertical="center"/>
    </xf>
    <xf numFmtId="0" fontId="6" fillId="27" borderId="46" xfId="0" applyFont="1" applyFill="1" applyBorder="1" applyAlignment="1">
      <alignment horizontal="center" vertical="center" wrapText="1"/>
    </xf>
    <xf numFmtId="4" fontId="20" fillId="0" borderId="39" xfId="0" applyNumberFormat="1" applyFont="1" applyBorder="1" applyAlignment="1">
      <alignment/>
    </xf>
    <xf numFmtId="4" fontId="10" fillId="0" borderId="39" xfId="0" applyNumberFormat="1" applyFont="1" applyBorder="1" applyAlignment="1">
      <alignment/>
    </xf>
    <xf numFmtId="4" fontId="4" fillId="0" borderId="47" xfId="0" applyNumberFormat="1" applyFont="1" applyBorder="1" applyAlignment="1" applyProtection="1">
      <alignment vertical="center"/>
      <protection/>
    </xf>
    <xf numFmtId="3" fontId="6" fillId="27" borderId="32" xfId="0" applyNumberFormat="1" applyFont="1" applyFill="1" applyBorder="1" applyAlignment="1">
      <alignment horizontal="center" vertical="center" wrapText="1"/>
    </xf>
    <xf numFmtId="3" fontId="4" fillId="0" borderId="0" xfId="0" applyNumberFormat="1" applyFont="1" applyAlignment="1">
      <alignment horizontal="center"/>
    </xf>
    <xf numFmtId="3" fontId="4" fillId="0" borderId="0" xfId="0" applyNumberFormat="1" applyFont="1" applyBorder="1" applyAlignment="1">
      <alignment horizontal="center"/>
    </xf>
    <xf numFmtId="3" fontId="4" fillId="0" borderId="0" xfId="0" applyNumberFormat="1" applyFont="1" applyBorder="1" applyAlignment="1">
      <alignment horizontal="center" vertical="center"/>
    </xf>
    <xf numFmtId="3" fontId="4" fillId="0" borderId="28" xfId="0" applyNumberFormat="1" applyFont="1" applyBorder="1" applyAlignment="1">
      <alignment horizontal="center" vertical="center"/>
    </xf>
    <xf numFmtId="3" fontId="4" fillId="0" borderId="20" xfId="0" applyNumberFormat="1" applyFont="1" applyBorder="1" applyAlignment="1">
      <alignment horizontal="center" vertical="center"/>
    </xf>
    <xf numFmtId="3" fontId="4" fillId="27" borderId="0" xfId="0" applyNumberFormat="1" applyFont="1" applyFill="1" applyBorder="1" applyAlignment="1">
      <alignment horizontal="center" vertical="center"/>
    </xf>
    <xf numFmtId="3" fontId="10" fillId="0" borderId="30" xfId="0" applyNumberFormat="1" applyFont="1" applyBorder="1" applyAlignment="1">
      <alignment horizontal="center" vertical="center"/>
    </xf>
    <xf numFmtId="3" fontId="4" fillId="0" borderId="0" xfId="0" applyNumberFormat="1" applyFont="1" applyAlignment="1">
      <alignment horizontal="center" vertical="center"/>
    </xf>
    <xf numFmtId="3" fontId="11" fillId="0" borderId="0" xfId="0" applyNumberFormat="1" applyFont="1" applyAlignment="1">
      <alignment horizontal="center"/>
    </xf>
    <xf numFmtId="3" fontId="4" fillId="0" borderId="34" xfId="0" applyNumberFormat="1" applyFont="1" applyBorder="1" applyAlignment="1" applyProtection="1">
      <alignment horizontal="center" vertical="center"/>
      <protection/>
    </xf>
    <xf numFmtId="0" fontId="6" fillId="0" borderId="0" xfId="0" applyFont="1" applyBorder="1" applyAlignment="1">
      <alignment vertical="center"/>
    </xf>
    <xf numFmtId="0" fontId="6" fillId="0" borderId="39" xfId="0" applyFont="1" applyBorder="1" applyAlignment="1">
      <alignment vertical="center"/>
    </xf>
    <xf numFmtId="0" fontId="7" fillId="0" borderId="0" xfId="0" applyFont="1" applyBorder="1" applyAlignment="1">
      <alignment horizontal="left" vertical="center"/>
    </xf>
    <xf numFmtId="0" fontId="7" fillId="0" borderId="0" xfId="0" applyFont="1" applyBorder="1" applyAlignment="1">
      <alignment vertical="center"/>
    </xf>
    <xf numFmtId="0" fontId="20" fillId="0" borderId="0" xfId="0" applyFont="1" applyBorder="1" applyAlignment="1">
      <alignment horizontal="left" vertical="center"/>
    </xf>
    <xf numFmtId="0" fontId="20" fillId="0" borderId="0" xfId="0" applyFont="1" applyBorder="1" applyAlignment="1">
      <alignment vertical="center"/>
    </xf>
    <xf numFmtId="0" fontId="22" fillId="0" borderId="0" xfId="0" applyFont="1" applyBorder="1" applyAlignment="1">
      <alignment vertical="center"/>
    </xf>
    <xf numFmtId="4" fontId="12" fillId="0" borderId="45" xfId="0" applyNumberFormat="1" applyFont="1" applyBorder="1" applyAlignment="1">
      <alignment vertical="center"/>
    </xf>
    <xf numFmtId="0" fontId="4" fillId="0" borderId="33" xfId="0" applyFont="1" applyBorder="1" applyAlignment="1" applyProtection="1">
      <alignment horizontal="left" vertical="center" wrapText="1"/>
      <protection/>
    </xf>
    <xf numFmtId="0" fontId="31" fillId="0" borderId="33" xfId="0" applyFont="1" applyBorder="1" applyAlignment="1" applyProtection="1">
      <alignment horizontal="left" vertical="center" wrapText="1"/>
      <protection/>
    </xf>
    <xf numFmtId="4" fontId="12" fillId="0" borderId="39" xfId="0" applyNumberFormat="1" applyFont="1" applyBorder="1" applyAlignment="1">
      <alignment/>
    </xf>
    <xf numFmtId="0" fontId="13" fillId="0" borderId="39" xfId="0" applyFont="1" applyBorder="1" applyAlignment="1">
      <alignment vertical="center"/>
    </xf>
    <xf numFmtId="0" fontId="14" fillId="0" borderId="39" xfId="0" applyFont="1" applyBorder="1" applyAlignment="1">
      <alignment vertical="center"/>
    </xf>
    <xf numFmtId="4" fontId="31" fillId="0" borderId="47" xfId="0" applyNumberFormat="1" applyFont="1" applyBorder="1" applyAlignment="1" applyProtection="1">
      <alignment vertical="center"/>
      <protection/>
    </xf>
    <xf numFmtId="0" fontId="15" fillId="0" borderId="39" xfId="0" applyFont="1" applyBorder="1" applyAlignment="1">
      <alignment vertical="center"/>
    </xf>
    <xf numFmtId="0" fontId="7" fillId="0" borderId="24" xfId="0" applyFont="1" applyBorder="1" applyAlignment="1">
      <alignment horizontal="left" vertical="center"/>
    </xf>
    <xf numFmtId="0" fontId="4" fillId="0" borderId="48" xfId="0" applyFont="1" applyBorder="1" applyAlignment="1">
      <alignment/>
    </xf>
    <xf numFmtId="0" fontId="6" fillId="27" borderId="49" xfId="0" applyFont="1" applyFill="1" applyBorder="1" applyAlignment="1">
      <alignment horizontal="center" vertical="center"/>
    </xf>
    <xf numFmtId="4" fontId="20" fillId="0" borderId="39" xfId="0" applyNumberFormat="1" applyFont="1" applyBorder="1" applyAlignment="1">
      <alignment horizontal="right" vertical="center"/>
    </xf>
    <xf numFmtId="4" fontId="23" fillId="0" borderId="39" xfId="0" applyNumberFormat="1" applyFont="1" applyBorder="1" applyAlignment="1">
      <alignment horizontal="right" vertical="center"/>
    </xf>
    <xf numFmtId="4" fontId="12" fillId="0" borderId="39" xfId="0" applyNumberFormat="1" applyFont="1" applyBorder="1" applyAlignment="1">
      <alignment horizontal="right" vertical="center"/>
    </xf>
    <xf numFmtId="0" fontId="4" fillId="35" borderId="34" xfId="0" applyFont="1" applyFill="1" applyBorder="1" applyAlignment="1" applyProtection="1">
      <alignment horizontal="left" vertical="center" wrapText="1"/>
      <protection/>
    </xf>
    <xf numFmtId="0" fontId="10" fillId="0" borderId="0" xfId="0" applyFont="1" applyBorder="1" applyAlignment="1">
      <alignment horizontal="left" wrapText="1"/>
    </xf>
    <xf numFmtId="0" fontId="18" fillId="27" borderId="32" xfId="0" applyFont="1" applyFill="1" applyBorder="1" applyAlignment="1">
      <alignment horizontal="center" vertical="center" wrapText="1"/>
    </xf>
    <xf numFmtId="4" fontId="4" fillId="36" borderId="34" xfId="0" applyNumberFormat="1" applyFont="1" applyFill="1" applyBorder="1" applyAlignment="1" applyProtection="1">
      <alignment vertical="center"/>
      <protection/>
    </xf>
    <xf numFmtId="4" fontId="31" fillId="36" borderId="34" xfId="0" applyNumberFormat="1" applyFont="1" applyFill="1" applyBorder="1" applyAlignment="1" applyProtection="1">
      <alignment vertical="center"/>
      <protection/>
    </xf>
    <xf numFmtId="0" fontId="6" fillId="36" borderId="39" xfId="0" applyFont="1" applyFill="1" applyBorder="1" applyAlignment="1">
      <alignment horizontal="left" vertical="center"/>
    </xf>
    <xf numFmtId="0" fontId="16" fillId="0" borderId="0" xfId="0" applyFont="1" applyBorder="1" applyAlignment="1">
      <alignment horizontal="left" vertical="center"/>
    </xf>
    <xf numFmtId="0" fontId="24" fillId="0" borderId="0" xfId="0" applyFont="1" applyBorder="1" applyAlignment="1">
      <alignment horizontal="left" vertical="center" wrapText="1"/>
    </xf>
    <xf numFmtId="0" fontId="12" fillId="0" borderId="0" xfId="0" applyFont="1" applyBorder="1" applyAlignment="1">
      <alignment vertical="center"/>
    </xf>
    <xf numFmtId="4" fontId="12" fillId="0" borderId="0" xfId="0" applyNumberFormat="1" applyFont="1" applyBorder="1" applyAlignment="1">
      <alignment vertical="center"/>
    </xf>
    <xf numFmtId="4" fontId="12" fillId="0" borderId="0" xfId="0" applyNumberFormat="1" applyFont="1" applyBorder="1" applyAlignment="1">
      <alignment horizontal="right" vertical="center"/>
    </xf>
    <xf numFmtId="0" fontId="12" fillId="0" borderId="0" xfId="0" applyFont="1" applyBorder="1" applyAlignment="1">
      <alignment horizontal="right" vertical="center"/>
    </xf>
    <xf numFmtId="4" fontId="20" fillId="0" borderId="0" xfId="0" applyNumberFormat="1" applyFont="1" applyBorder="1" applyAlignment="1">
      <alignment horizontal="right" vertical="center"/>
    </xf>
    <xf numFmtId="0" fontId="22" fillId="0" borderId="0" xfId="0" applyFont="1" applyBorder="1" applyAlignment="1">
      <alignment horizontal="left" vertical="center" wrapText="1"/>
    </xf>
    <xf numFmtId="0" fontId="23" fillId="0" borderId="0" xfId="0" applyFont="1" applyBorder="1" applyAlignment="1">
      <alignment vertical="center"/>
    </xf>
    <xf numFmtId="4" fontId="23" fillId="0" borderId="0" xfId="0" applyNumberFormat="1" applyFont="1" applyBorder="1" applyAlignment="1">
      <alignment horizontal="right" vertical="center"/>
    </xf>
    <xf numFmtId="0" fontId="18" fillId="0" borderId="0" xfId="0" applyFont="1" applyBorder="1" applyAlignment="1">
      <alignment horizontal="left" vertical="center"/>
    </xf>
    <xf numFmtId="14" fontId="6" fillId="0" borderId="0" xfId="0" applyNumberFormat="1" applyFont="1" applyBorder="1" applyAlignment="1">
      <alignment horizontal="left" vertical="center"/>
    </xf>
    <xf numFmtId="14" fontId="4" fillId="0" borderId="39" xfId="0" applyNumberFormat="1" applyFont="1" applyBorder="1" applyAlignment="1">
      <alignment vertical="center"/>
    </xf>
    <xf numFmtId="0" fontId="6" fillId="0" borderId="0" xfId="0" applyFont="1" applyBorder="1" applyAlignment="1">
      <alignment vertical="center"/>
    </xf>
    <xf numFmtId="0" fontId="4" fillId="0" borderId="39" xfId="0" applyFont="1" applyBorder="1" applyAlignment="1">
      <alignment vertical="center"/>
    </xf>
    <xf numFmtId="0" fontId="6" fillId="27" borderId="25" xfId="0" applyFont="1" applyFill="1" applyBorder="1" applyAlignment="1">
      <alignment horizontal="center" vertical="center"/>
    </xf>
    <xf numFmtId="0" fontId="4" fillId="27" borderId="26" xfId="0" applyFont="1" applyFill="1" applyBorder="1" applyAlignment="1">
      <alignment vertical="center"/>
    </xf>
    <xf numFmtId="0" fontId="6" fillId="27" borderId="26" xfId="0" applyFont="1" applyFill="1" applyBorder="1" applyAlignment="1">
      <alignment horizontal="right" vertical="center"/>
    </xf>
    <xf numFmtId="0" fontId="54" fillId="0" borderId="0" xfId="0" applyFont="1" applyBorder="1" applyAlignment="1">
      <alignment horizontal="left" vertical="center"/>
    </xf>
    <xf numFmtId="0" fontId="54" fillId="36" borderId="0" xfId="0" applyFont="1" applyFill="1" applyBorder="1" applyAlignment="1">
      <alignment horizontal="left" vertical="center"/>
    </xf>
    <xf numFmtId="172" fontId="5" fillId="0" borderId="0" xfId="0" applyNumberFormat="1" applyFont="1" applyBorder="1" applyAlignment="1">
      <alignment horizontal="center" vertical="center"/>
    </xf>
    <xf numFmtId="0" fontId="5" fillId="0" borderId="0" xfId="0" applyFont="1" applyBorder="1" applyAlignment="1">
      <alignment vertical="center"/>
    </xf>
    <xf numFmtId="4" fontId="19" fillId="0" borderId="0" xfId="0" applyNumberFormat="1" applyFont="1" applyBorder="1" applyAlignment="1">
      <alignment vertical="center"/>
    </xf>
    <xf numFmtId="0" fontId="5" fillId="0" borderId="39" xfId="0" applyFont="1" applyBorder="1" applyAlignment="1">
      <alignment vertical="center"/>
    </xf>
    <xf numFmtId="0" fontId="7" fillId="27" borderId="26" xfId="0" applyFont="1" applyFill="1" applyBorder="1" applyAlignment="1">
      <alignment horizontal="left" vertical="center"/>
    </xf>
    <xf numFmtId="4" fontId="7" fillId="27" borderId="26" xfId="0" applyNumberFormat="1" applyFont="1" applyFill="1" applyBorder="1" applyAlignment="1">
      <alignment horizontal="right" vertical="center"/>
    </xf>
    <xf numFmtId="0" fontId="4" fillId="27" borderId="26" xfId="0" applyFont="1" applyFill="1" applyBorder="1" applyAlignment="1">
      <alignment horizontal="right" vertical="center"/>
    </xf>
    <xf numFmtId="0" fontId="4" fillId="27" borderId="49" xfId="0" applyFont="1" applyFill="1" applyBorder="1" applyAlignment="1">
      <alignment horizontal="right" vertical="center"/>
    </xf>
    <xf numFmtId="0" fontId="7" fillId="0" borderId="0" xfId="0" applyFont="1" applyBorder="1" applyAlignment="1">
      <alignment horizontal="left" vertical="center" wrapText="1"/>
    </xf>
    <xf numFmtId="0" fontId="7" fillId="0" borderId="0" xfId="0" applyFont="1" applyBorder="1" applyAlignment="1">
      <alignment vertical="center"/>
    </xf>
    <xf numFmtId="0" fontId="7" fillId="0" borderId="39" xfId="0" applyFont="1" applyBorder="1" applyAlignment="1">
      <alignment vertical="center"/>
    </xf>
    <xf numFmtId="0" fontId="6" fillId="0" borderId="0" xfId="0" applyFont="1" applyBorder="1" applyAlignment="1">
      <alignment horizontal="left" vertical="center"/>
    </xf>
    <xf numFmtId="0" fontId="4" fillId="0" borderId="0" xfId="0" applyFont="1" applyBorder="1" applyAlignment="1">
      <alignment/>
    </xf>
    <xf numFmtId="0" fontId="4" fillId="0" borderId="39" xfId="0" applyFont="1" applyBorder="1" applyAlignment="1">
      <alignment/>
    </xf>
    <xf numFmtId="0" fontId="7" fillId="0" borderId="0" xfId="0" applyFont="1" applyBorder="1" applyAlignment="1">
      <alignment horizontal="left" vertical="top" wrapText="1"/>
    </xf>
    <xf numFmtId="4" fontId="7" fillId="0" borderId="24" xfId="0" applyNumberFormat="1" applyFont="1" applyBorder="1" applyAlignment="1">
      <alignment horizontal="right" vertical="center"/>
    </xf>
    <xf numFmtId="0" fontId="21" fillId="0" borderId="24" xfId="0" applyFont="1" applyBorder="1" applyAlignment="1">
      <alignment horizontal="right" vertical="center"/>
    </xf>
    <xf numFmtId="0" fontId="21" fillId="0" borderId="50" xfId="0" applyFont="1" applyBorder="1" applyAlignment="1">
      <alignment horizontal="right" vertical="center"/>
    </xf>
    <xf numFmtId="0" fontId="5" fillId="0" borderId="0" xfId="0" applyFont="1" applyBorder="1" applyAlignment="1">
      <alignment horizontal="right" vertical="center"/>
    </xf>
    <xf numFmtId="0" fontId="4" fillId="0" borderId="0" xfId="0" applyFont="1" applyBorder="1" applyAlignment="1">
      <alignment vertical="center"/>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4" fillId="0" borderId="39" xfId="0" applyFont="1" applyBorder="1" applyAlignment="1">
      <alignment horizontal="center" vertical="center"/>
    </xf>
    <xf numFmtId="0" fontId="17" fillId="0" borderId="0" xfId="0" applyFont="1" applyBorder="1" applyAlignment="1">
      <alignment horizontal="left" vertical="center" wrapText="1"/>
    </xf>
    <xf numFmtId="0" fontId="5" fillId="0" borderId="0" xfId="0" applyFont="1" applyBorder="1" applyAlignment="1">
      <alignment horizontal="left" vertical="center"/>
    </xf>
    <xf numFmtId="0" fontId="6" fillId="0" borderId="0" xfId="73" applyFont="1" applyBorder="1" applyAlignment="1">
      <alignment horizontal="left" vertical="top"/>
      <protection locked="0"/>
    </xf>
    <xf numFmtId="0" fontId="6" fillId="0" borderId="0" xfId="73" applyFont="1" applyBorder="1" applyAlignment="1">
      <alignment horizontal="left" vertical="center"/>
      <protection locked="0"/>
    </xf>
    <xf numFmtId="0" fontId="16" fillId="0" borderId="0" xfId="73" applyFont="1" applyBorder="1" applyAlignment="1">
      <alignment horizontal="center" vertical="center"/>
      <protection locked="0"/>
    </xf>
    <xf numFmtId="0" fontId="6" fillId="0" borderId="0" xfId="73" applyFont="1" applyBorder="1" applyAlignment="1">
      <alignment horizontal="left" vertical="center" wrapText="1"/>
      <protection locked="0"/>
    </xf>
    <xf numFmtId="0" fontId="52" fillId="0" borderId="41" xfId="73" applyFont="1" applyBorder="1" applyAlignment="1">
      <alignment horizontal="left"/>
      <protection locked="0"/>
    </xf>
    <xf numFmtId="0" fontId="16" fillId="0" borderId="0" xfId="73" applyFont="1" applyBorder="1" applyAlignment="1">
      <alignment horizontal="center" vertical="center" wrapText="1"/>
      <protection locked="0"/>
    </xf>
    <xf numFmtId="49" fontId="6" fillId="0" borderId="0" xfId="73" applyNumberFormat="1" applyFont="1" applyBorder="1" applyAlignment="1">
      <alignment horizontal="left" vertical="center" wrapText="1"/>
      <protection locked="0"/>
    </xf>
    <xf numFmtId="0" fontId="6" fillId="36" borderId="0" xfId="73" applyFont="1" applyFill="1" applyBorder="1" applyAlignment="1">
      <alignment horizontal="left" vertical="center" wrapText="1"/>
      <protection locked="0"/>
    </xf>
    <xf numFmtId="0" fontId="54" fillId="37" borderId="0" xfId="73" applyFont="1" applyFill="1" applyBorder="1" applyAlignment="1">
      <alignment horizontal="left" vertical="center" wrapText="1"/>
      <protection locked="0"/>
    </xf>
    <xf numFmtId="0" fontId="52" fillId="0" borderId="41" xfId="73" applyFont="1" applyBorder="1" applyAlignment="1">
      <alignment horizontal="left" wrapText="1"/>
      <protection locked="0"/>
    </xf>
  </cellXfs>
  <cellStyles count="9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20 % - zvýraznenie1" xfId="21"/>
    <cellStyle name="20 % - zvýraznenie2" xfId="22"/>
    <cellStyle name="20 % - zvýraznenie3" xfId="23"/>
    <cellStyle name="20 % - zvýraznenie4" xfId="24"/>
    <cellStyle name="20 % - zvýraznenie5" xfId="25"/>
    <cellStyle name="20 % - zvýraznenie6" xfId="26"/>
    <cellStyle name="40 % – Zvýraznění1" xfId="27"/>
    <cellStyle name="40 % – Zvýraznění2" xfId="28"/>
    <cellStyle name="40 % – Zvýraznění3" xfId="29"/>
    <cellStyle name="40 % – Zvýraznění4" xfId="30"/>
    <cellStyle name="40 % – Zvýraznění5" xfId="31"/>
    <cellStyle name="40 % – Zvýraznění6" xfId="32"/>
    <cellStyle name="40 % - zvýraznenie1" xfId="33"/>
    <cellStyle name="40 % - zvýraznenie2" xfId="34"/>
    <cellStyle name="40 % - zvýraznenie3" xfId="35"/>
    <cellStyle name="40 % - zvýraznenie4" xfId="36"/>
    <cellStyle name="40 % - zvýraznenie5" xfId="37"/>
    <cellStyle name="40 % - zvýraznenie6" xfId="38"/>
    <cellStyle name="60 % – Zvýraznění1" xfId="39"/>
    <cellStyle name="60 % – Zvýraznění2" xfId="40"/>
    <cellStyle name="60 % – Zvýraznění3" xfId="41"/>
    <cellStyle name="60 % – Zvýraznění4" xfId="42"/>
    <cellStyle name="60 % – Zvýraznění5" xfId="43"/>
    <cellStyle name="60 % – Zvýraznění6" xfId="44"/>
    <cellStyle name="60 % - zvýraznenie1" xfId="45"/>
    <cellStyle name="60 % - zvýraznenie2" xfId="46"/>
    <cellStyle name="60 % - zvýraznenie3" xfId="47"/>
    <cellStyle name="60 % - zvýraznenie4" xfId="48"/>
    <cellStyle name="60 % - zvýraznenie5" xfId="49"/>
    <cellStyle name="60 % - zvýraznenie6" xfId="50"/>
    <cellStyle name="Calculation" xfId="51"/>
    <cellStyle name="Celkem" xfId="52"/>
    <cellStyle name="Comma" xfId="53"/>
    <cellStyle name="Comma [0]" xfId="54"/>
    <cellStyle name="Dobrá" xfId="55"/>
    <cellStyle name="Heading 1" xfId="56"/>
    <cellStyle name="Heading 2" xfId="57"/>
    <cellStyle name="Heading 3" xfId="58"/>
    <cellStyle name="Heading 4" xfId="59"/>
    <cellStyle name="Hyperlink" xfId="60"/>
    <cellStyle name="Input" xfId="61"/>
    <cellStyle name="Kontrolná bunka" xfId="62"/>
    <cellStyle name="Kontrolní buňka" xfId="63"/>
    <cellStyle name="Currency" xfId="64"/>
    <cellStyle name="Currency [0]" xfId="65"/>
    <cellStyle name="Nadpis 1" xfId="66"/>
    <cellStyle name="Nadpis 2" xfId="67"/>
    <cellStyle name="Nadpis 3" xfId="68"/>
    <cellStyle name="Nadpis 4" xfId="69"/>
    <cellStyle name="Název" xfId="70"/>
    <cellStyle name="Neutrálna" xfId="71"/>
    <cellStyle name="Neutrální" xfId="72"/>
    <cellStyle name="normální_VVZ" xfId="73"/>
    <cellStyle name="Note" xfId="74"/>
    <cellStyle name="Output" xfId="75"/>
    <cellStyle name="Followed Hyperlink" xfId="76"/>
    <cellStyle name="Poznámka" xfId="77"/>
    <cellStyle name="Prepojená bunka" xfId="78"/>
    <cellStyle name="Percent" xfId="79"/>
    <cellStyle name="Propojená buňka" xfId="80"/>
    <cellStyle name="Spolu" xfId="81"/>
    <cellStyle name="Správně" xfId="82"/>
    <cellStyle name="Špatně" xfId="83"/>
    <cellStyle name="Text upozornění" xfId="84"/>
    <cellStyle name="Text upozornenia" xfId="85"/>
    <cellStyle name="Titul" xfId="86"/>
    <cellStyle name="Vstup" xfId="87"/>
    <cellStyle name="Výpočet" xfId="88"/>
    <cellStyle name="Výstup" xfId="89"/>
    <cellStyle name="Vysvětlující text" xfId="90"/>
    <cellStyle name="Vysvetľujúci text" xfId="91"/>
    <cellStyle name="Zlá" xfId="92"/>
    <cellStyle name="Zvýraznění 1" xfId="93"/>
    <cellStyle name="Zvýraznění 2" xfId="94"/>
    <cellStyle name="Zvýraznění 3" xfId="95"/>
    <cellStyle name="Zvýraznění 4" xfId="96"/>
    <cellStyle name="Zvýraznění 5" xfId="97"/>
    <cellStyle name="Zvýraznění 6" xfId="98"/>
    <cellStyle name="Zvýraznenie1" xfId="99"/>
    <cellStyle name="Zvýraznenie2" xfId="100"/>
    <cellStyle name="Zvýraznenie3" xfId="101"/>
    <cellStyle name="Zvýraznenie4" xfId="102"/>
    <cellStyle name="Zvýraznenie5" xfId="103"/>
    <cellStyle name="Zvýraznenie6" xfId="104"/>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F55"/>
  <sheetViews>
    <sheetView tabSelected="1" zoomScalePageLayoutView="0" workbookViewId="0" topLeftCell="A1">
      <selection activeCell="C3" sqref="C3:AA3"/>
    </sheetView>
  </sheetViews>
  <sheetFormatPr defaultColWidth="9.140625" defaultRowHeight="13.5"/>
  <cols>
    <col min="1" max="1" width="0.71875" style="0" customWidth="1"/>
    <col min="2" max="2" width="2.8515625" style="0" customWidth="1"/>
    <col min="3" max="26" width="2.28125" style="0" customWidth="1"/>
    <col min="27" max="27" width="2.8515625" style="0" customWidth="1"/>
    <col min="28" max="28" width="11.140625" style="0" customWidth="1"/>
    <col min="29" max="29" width="2.140625" style="0" customWidth="1"/>
    <col min="30" max="30" width="2.8515625" style="0" customWidth="1"/>
    <col min="31" max="31" width="17.140625" style="0" customWidth="1"/>
    <col min="32" max="37" width="9.140625" style="0" customWidth="1"/>
    <col min="38" max="58" width="0" style="0" hidden="1" customWidth="1"/>
  </cols>
  <sheetData>
    <row r="1" spans="38:39" ht="5.25" customHeight="1">
      <c r="AL1" s="14" t="s">
        <v>136</v>
      </c>
      <c r="AM1" s="14" t="s">
        <v>137</v>
      </c>
    </row>
    <row r="2" spans="1:39" ht="6.75" customHeight="1">
      <c r="A2" s="15"/>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93"/>
      <c r="AL2" s="14" t="s">
        <v>136</v>
      </c>
      <c r="AM2" s="14" t="s">
        <v>138</v>
      </c>
    </row>
    <row r="3" spans="1:38" ht="24" customHeight="1">
      <c r="A3" s="17"/>
      <c r="B3" s="18"/>
      <c r="C3" s="245" t="s">
        <v>139</v>
      </c>
      <c r="D3" s="245"/>
      <c r="E3" s="245"/>
      <c r="F3" s="245"/>
      <c r="G3" s="245"/>
      <c r="H3" s="245"/>
      <c r="I3" s="245"/>
      <c r="J3" s="245"/>
      <c r="K3" s="245"/>
      <c r="L3" s="245"/>
      <c r="M3" s="245"/>
      <c r="N3" s="245"/>
      <c r="O3" s="245"/>
      <c r="P3" s="245"/>
      <c r="Q3" s="245"/>
      <c r="R3" s="245"/>
      <c r="S3" s="245"/>
      <c r="T3" s="245"/>
      <c r="U3" s="245"/>
      <c r="V3" s="245"/>
      <c r="W3" s="245"/>
      <c r="X3" s="245"/>
      <c r="Y3" s="245"/>
      <c r="Z3" s="245"/>
      <c r="AA3" s="245"/>
      <c r="AB3" s="18"/>
      <c r="AC3" s="18"/>
      <c r="AD3" s="18"/>
      <c r="AE3" s="194"/>
      <c r="AL3" s="14" t="s">
        <v>140</v>
      </c>
    </row>
    <row r="4" spans="1:38" ht="14.25" customHeight="1">
      <c r="A4" s="17"/>
      <c r="B4" s="18"/>
      <c r="C4" s="21" t="s">
        <v>141</v>
      </c>
      <c r="D4" s="18"/>
      <c r="E4" s="18"/>
      <c r="F4" s="18"/>
      <c r="G4" s="18"/>
      <c r="H4" s="276" t="s">
        <v>142</v>
      </c>
      <c r="I4" s="277"/>
      <c r="J4" s="277"/>
      <c r="K4" s="277"/>
      <c r="L4" s="277"/>
      <c r="M4" s="277"/>
      <c r="N4" s="277"/>
      <c r="O4" s="277"/>
      <c r="P4" s="277"/>
      <c r="Q4" s="277"/>
      <c r="R4" s="277"/>
      <c r="S4" s="277"/>
      <c r="T4" s="277"/>
      <c r="U4" s="277"/>
      <c r="V4" s="277"/>
      <c r="W4" s="277"/>
      <c r="X4" s="277"/>
      <c r="Y4" s="277"/>
      <c r="Z4" s="277"/>
      <c r="AA4" s="277"/>
      <c r="AB4" s="277"/>
      <c r="AC4" s="277"/>
      <c r="AD4" s="277"/>
      <c r="AE4" s="278"/>
      <c r="AL4" s="14" t="s">
        <v>143</v>
      </c>
    </row>
    <row r="5" spans="1:38" ht="25.5" customHeight="1">
      <c r="A5" s="17"/>
      <c r="B5" s="18"/>
      <c r="C5" s="23" t="s">
        <v>144</v>
      </c>
      <c r="D5" s="18"/>
      <c r="E5" s="18"/>
      <c r="F5" s="18"/>
      <c r="G5" s="18"/>
      <c r="H5" s="279" t="s">
        <v>145</v>
      </c>
      <c r="I5" s="277"/>
      <c r="J5" s="277"/>
      <c r="K5" s="277"/>
      <c r="L5" s="277"/>
      <c r="M5" s="277"/>
      <c r="N5" s="277"/>
      <c r="O5" s="277"/>
      <c r="P5" s="277"/>
      <c r="Q5" s="277"/>
      <c r="R5" s="277"/>
      <c r="S5" s="277"/>
      <c r="T5" s="277"/>
      <c r="U5" s="277"/>
      <c r="V5" s="277"/>
      <c r="W5" s="277"/>
      <c r="X5" s="277"/>
      <c r="Y5" s="277"/>
      <c r="Z5" s="277"/>
      <c r="AA5" s="277"/>
      <c r="AB5" s="277"/>
      <c r="AC5" s="277"/>
      <c r="AD5" s="277"/>
      <c r="AE5" s="278"/>
      <c r="AL5" s="14" t="s">
        <v>143</v>
      </c>
    </row>
    <row r="6" spans="1:38" ht="14.25" customHeight="1">
      <c r="A6" s="17"/>
      <c r="B6" s="18"/>
      <c r="C6" s="24" t="s">
        <v>146</v>
      </c>
      <c r="D6" s="18"/>
      <c r="E6" s="18"/>
      <c r="F6" s="18"/>
      <c r="G6" s="18"/>
      <c r="H6" s="22" t="s">
        <v>147</v>
      </c>
      <c r="I6" s="18"/>
      <c r="J6" s="18"/>
      <c r="K6" s="18"/>
      <c r="L6" s="18"/>
      <c r="M6" s="18"/>
      <c r="N6" s="18"/>
      <c r="O6" s="18"/>
      <c r="P6" s="18"/>
      <c r="Q6" s="18"/>
      <c r="R6" s="18"/>
      <c r="S6" s="18"/>
      <c r="T6" s="18"/>
      <c r="U6" s="18"/>
      <c r="V6" s="18"/>
      <c r="W6" s="18"/>
      <c r="X6" s="18"/>
      <c r="Y6" s="18"/>
      <c r="Z6" s="18"/>
      <c r="AA6" s="18"/>
      <c r="AB6" s="18"/>
      <c r="AC6" s="24" t="s">
        <v>148</v>
      </c>
      <c r="AD6" s="18"/>
      <c r="AE6" s="196" t="s">
        <v>147</v>
      </c>
      <c r="AL6" s="14" t="s">
        <v>143</v>
      </c>
    </row>
    <row r="7" spans="1:38" ht="14.25" customHeight="1">
      <c r="A7" s="17"/>
      <c r="B7" s="18"/>
      <c r="C7" s="24" t="s">
        <v>149</v>
      </c>
      <c r="D7" s="18"/>
      <c r="E7" s="18"/>
      <c r="F7" s="18"/>
      <c r="G7" s="18"/>
      <c r="H7" s="263" t="s">
        <v>150</v>
      </c>
      <c r="I7" s="263"/>
      <c r="J7" s="263"/>
      <c r="K7" s="263"/>
      <c r="L7" s="263"/>
      <c r="M7" s="263"/>
      <c r="N7" s="263"/>
      <c r="O7" s="263"/>
      <c r="P7" s="263"/>
      <c r="Q7" s="263"/>
      <c r="R7" s="263"/>
      <c r="S7" s="263"/>
      <c r="T7" s="263"/>
      <c r="U7" s="263"/>
      <c r="V7" s="263"/>
      <c r="W7" s="263"/>
      <c r="X7" s="263"/>
      <c r="Y7" s="263"/>
      <c r="Z7" s="263"/>
      <c r="AA7" s="263"/>
      <c r="AB7" s="18"/>
      <c r="AC7" s="24" t="s">
        <v>151</v>
      </c>
      <c r="AD7" s="18"/>
      <c r="AE7" s="244" t="s">
        <v>152</v>
      </c>
      <c r="AL7" s="14" t="s">
        <v>143</v>
      </c>
    </row>
    <row r="8" spans="1:38" ht="14.25" customHeight="1">
      <c r="A8" s="17"/>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94"/>
      <c r="AL8" s="14" t="s">
        <v>143</v>
      </c>
    </row>
    <row r="9" spans="1:38" ht="14.25" customHeight="1">
      <c r="A9" s="17"/>
      <c r="B9" s="18"/>
      <c r="C9" s="24" t="s">
        <v>153</v>
      </c>
      <c r="D9" s="18"/>
      <c r="E9" s="18"/>
      <c r="F9" s="18"/>
      <c r="G9" s="18"/>
      <c r="H9" s="263"/>
      <c r="I9" s="263"/>
      <c r="J9" s="263"/>
      <c r="K9" s="263"/>
      <c r="L9" s="263"/>
      <c r="M9" s="263"/>
      <c r="N9" s="263"/>
      <c r="O9" s="263"/>
      <c r="P9" s="263"/>
      <c r="Q9" s="263"/>
      <c r="R9" s="263"/>
      <c r="S9" s="263"/>
      <c r="T9" s="263"/>
      <c r="U9" s="263"/>
      <c r="V9" s="263"/>
      <c r="W9" s="263"/>
      <c r="X9" s="263"/>
      <c r="Y9" s="263"/>
      <c r="Z9" s="263"/>
      <c r="AA9" s="263"/>
      <c r="AB9" s="18"/>
      <c r="AC9" s="24" t="s">
        <v>154</v>
      </c>
      <c r="AD9" s="18"/>
      <c r="AE9" s="196" t="s">
        <v>147</v>
      </c>
      <c r="AL9" s="14" t="s">
        <v>143</v>
      </c>
    </row>
    <row r="10" spans="1:38" ht="18" customHeight="1">
      <c r="A10" s="17"/>
      <c r="B10" s="18"/>
      <c r="C10" s="18"/>
      <c r="D10" s="22" t="s">
        <v>155</v>
      </c>
      <c r="E10" s="18"/>
      <c r="F10" s="18"/>
      <c r="G10" s="18"/>
      <c r="H10" s="18"/>
      <c r="I10" s="18"/>
      <c r="J10" s="18"/>
      <c r="K10" s="18"/>
      <c r="L10" s="18"/>
      <c r="M10" s="18"/>
      <c r="N10" s="18"/>
      <c r="O10" s="18"/>
      <c r="P10" s="18"/>
      <c r="Q10" s="18"/>
      <c r="R10" s="18"/>
      <c r="S10" s="18"/>
      <c r="T10" s="18"/>
      <c r="U10" s="18"/>
      <c r="V10" s="18"/>
      <c r="W10" s="18"/>
      <c r="X10" s="18"/>
      <c r="Y10" s="18"/>
      <c r="Z10" s="18"/>
      <c r="AA10" s="18"/>
      <c r="AB10" s="18"/>
      <c r="AC10" s="24" t="s">
        <v>156</v>
      </c>
      <c r="AD10" s="18"/>
      <c r="AE10" s="196" t="s">
        <v>147</v>
      </c>
      <c r="AL10" s="14" t="s">
        <v>143</v>
      </c>
    </row>
    <row r="11" spans="1:38" ht="6.75" customHeight="1">
      <c r="A11" s="17"/>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94"/>
      <c r="AL11" s="14" t="s">
        <v>143</v>
      </c>
    </row>
    <row r="12" spans="1:38" ht="14.25" customHeight="1">
      <c r="A12" s="17"/>
      <c r="B12" s="18"/>
      <c r="C12" s="24" t="s">
        <v>157</v>
      </c>
      <c r="D12" s="18"/>
      <c r="E12" s="18"/>
      <c r="F12" s="18"/>
      <c r="G12" s="18"/>
      <c r="H12" s="264"/>
      <c r="I12" s="264"/>
      <c r="J12" s="264"/>
      <c r="K12" s="264"/>
      <c r="L12" s="264"/>
      <c r="M12" s="264"/>
      <c r="N12" s="264"/>
      <c r="O12" s="264"/>
      <c r="P12" s="264"/>
      <c r="Q12" s="264"/>
      <c r="R12" s="264"/>
      <c r="S12" s="264"/>
      <c r="T12" s="264"/>
      <c r="U12" s="264"/>
      <c r="V12" s="264"/>
      <c r="W12" s="264"/>
      <c r="X12" s="264"/>
      <c r="Y12" s="264"/>
      <c r="Z12" s="264"/>
      <c r="AA12" s="264"/>
      <c r="AB12" s="18"/>
      <c r="AC12" s="24" t="s">
        <v>154</v>
      </c>
      <c r="AD12" s="18"/>
      <c r="AE12" s="244" t="s">
        <v>147</v>
      </c>
      <c r="AL12" s="14" t="s">
        <v>143</v>
      </c>
    </row>
    <row r="13" spans="1:38" ht="15">
      <c r="A13" s="17"/>
      <c r="B13" s="18"/>
      <c r="C13" s="18"/>
      <c r="D13" s="22" t="s">
        <v>155</v>
      </c>
      <c r="E13" s="18"/>
      <c r="F13" s="18"/>
      <c r="G13" s="18"/>
      <c r="H13" s="18"/>
      <c r="I13" s="18"/>
      <c r="J13" s="18"/>
      <c r="K13" s="18"/>
      <c r="L13" s="18"/>
      <c r="M13" s="18"/>
      <c r="N13" s="18"/>
      <c r="O13" s="18"/>
      <c r="P13" s="18"/>
      <c r="Q13" s="18"/>
      <c r="R13" s="18"/>
      <c r="S13" s="18"/>
      <c r="T13" s="18"/>
      <c r="U13" s="18"/>
      <c r="V13" s="18"/>
      <c r="W13" s="18"/>
      <c r="X13" s="18"/>
      <c r="Y13" s="18"/>
      <c r="Z13" s="18"/>
      <c r="AA13" s="18"/>
      <c r="AB13" s="18"/>
      <c r="AC13" s="24" t="s">
        <v>156</v>
      </c>
      <c r="AD13" s="18"/>
      <c r="AE13" s="244" t="s">
        <v>147</v>
      </c>
      <c r="AL13" s="14" t="s">
        <v>143</v>
      </c>
    </row>
    <row r="14" spans="1:38" ht="6.75" customHeight="1">
      <c r="A14" s="17"/>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94"/>
      <c r="AL14" s="14" t="s">
        <v>134</v>
      </c>
    </row>
    <row r="15" spans="1:38" ht="14.25" customHeight="1">
      <c r="A15" s="17"/>
      <c r="B15" s="18"/>
      <c r="C15" s="24" t="s">
        <v>158</v>
      </c>
      <c r="D15" s="18"/>
      <c r="E15" s="18"/>
      <c r="F15" s="18"/>
      <c r="G15" s="18"/>
      <c r="H15" s="263"/>
      <c r="I15" s="263"/>
      <c r="J15" s="263"/>
      <c r="K15" s="263"/>
      <c r="L15" s="263"/>
      <c r="M15" s="263"/>
      <c r="N15" s="263"/>
      <c r="O15" s="263"/>
      <c r="P15" s="263"/>
      <c r="Q15" s="263"/>
      <c r="R15" s="263"/>
      <c r="S15" s="263"/>
      <c r="T15" s="263"/>
      <c r="U15" s="263"/>
      <c r="V15" s="263"/>
      <c r="W15" s="263"/>
      <c r="X15" s="263"/>
      <c r="Y15" s="263"/>
      <c r="Z15" s="263"/>
      <c r="AA15" s="263"/>
      <c r="AB15" s="18"/>
      <c r="AC15" s="24" t="s">
        <v>154</v>
      </c>
      <c r="AD15" s="18"/>
      <c r="AE15" s="196" t="s">
        <v>147</v>
      </c>
      <c r="AL15" s="14" t="s">
        <v>134</v>
      </c>
    </row>
    <row r="16" spans="1:38" ht="18" customHeight="1">
      <c r="A16" s="17"/>
      <c r="B16" s="18"/>
      <c r="C16" s="18"/>
      <c r="D16" s="22" t="s">
        <v>155</v>
      </c>
      <c r="E16" s="18"/>
      <c r="F16" s="18"/>
      <c r="G16" s="18"/>
      <c r="H16" s="18"/>
      <c r="I16" s="18"/>
      <c r="J16" s="18"/>
      <c r="K16" s="18"/>
      <c r="L16" s="18"/>
      <c r="M16" s="18"/>
      <c r="N16" s="18"/>
      <c r="O16" s="18"/>
      <c r="P16" s="18"/>
      <c r="Q16" s="18"/>
      <c r="R16" s="18"/>
      <c r="S16" s="18"/>
      <c r="T16" s="18"/>
      <c r="U16" s="18"/>
      <c r="V16" s="18"/>
      <c r="W16" s="18"/>
      <c r="X16" s="18"/>
      <c r="Y16" s="18"/>
      <c r="Z16" s="18"/>
      <c r="AA16" s="18"/>
      <c r="AB16" s="18"/>
      <c r="AC16" s="24" t="s">
        <v>156</v>
      </c>
      <c r="AD16" s="18"/>
      <c r="AE16" s="196" t="s">
        <v>147</v>
      </c>
      <c r="AL16" s="14" t="s">
        <v>159</v>
      </c>
    </row>
    <row r="17" spans="1:38" ht="6.75" customHeight="1">
      <c r="A17" s="17"/>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94"/>
      <c r="AL17" s="14" t="s">
        <v>136</v>
      </c>
    </row>
    <row r="18" spans="1:38" ht="14.25" customHeight="1">
      <c r="A18" s="17"/>
      <c r="B18" s="18"/>
      <c r="C18" s="24" t="s">
        <v>160</v>
      </c>
      <c r="D18" s="18"/>
      <c r="E18" s="18"/>
      <c r="F18" s="18"/>
      <c r="G18" s="18"/>
      <c r="H18" s="263"/>
      <c r="I18" s="263"/>
      <c r="J18" s="263"/>
      <c r="K18" s="263"/>
      <c r="L18" s="263"/>
      <c r="M18" s="263"/>
      <c r="N18" s="263"/>
      <c r="O18" s="263"/>
      <c r="P18" s="263"/>
      <c r="Q18" s="263"/>
      <c r="R18" s="263"/>
      <c r="S18" s="263"/>
      <c r="T18" s="263"/>
      <c r="U18" s="263"/>
      <c r="V18" s="263"/>
      <c r="W18" s="263"/>
      <c r="X18" s="263"/>
      <c r="Y18" s="263"/>
      <c r="Z18" s="263"/>
      <c r="AA18" s="263"/>
      <c r="AB18" s="18"/>
      <c r="AC18" s="18"/>
      <c r="AD18" s="18"/>
      <c r="AE18" s="194"/>
      <c r="AL18" s="14" t="s">
        <v>136</v>
      </c>
    </row>
    <row r="19" spans="1:31" ht="6.75" customHeight="1">
      <c r="A19" s="17"/>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94"/>
    </row>
    <row r="20" spans="1:31" ht="6.75" customHeight="1">
      <c r="A20" s="17"/>
      <c r="B20" s="18"/>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34"/>
    </row>
    <row r="21" spans="1:31" s="1" customFormat="1" ht="23.25" customHeight="1">
      <c r="A21" s="26"/>
      <c r="B21" s="27"/>
      <c r="C21" s="233" t="s">
        <v>161</v>
      </c>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0">
        <f>ROUND(AB47,2)</f>
        <v>0</v>
      </c>
      <c r="AD21" s="281"/>
      <c r="AE21" s="282"/>
    </row>
    <row r="22" spans="1:31" s="1" customFormat="1" ht="6.75" customHeight="1">
      <c r="A22" s="26"/>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195"/>
    </row>
    <row r="23" spans="1:31" s="1" customFormat="1" ht="13.5">
      <c r="A23" s="26"/>
      <c r="B23" s="27"/>
      <c r="C23" s="27"/>
      <c r="D23" s="27"/>
      <c r="E23" s="27"/>
      <c r="F23" s="27"/>
      <c r="G23" s="27"/>
      <c r="H23" s="27"/>
      <c r="I23" s="283" t="s">
        <v>162</v>
      </c>
      <c r="J23" s="284"/>
      <c r="K23" s="284"/>
      <c r="L23" s="284"/>
      <c r="M23" s="27"/>
      <c r="N23" s="27"/>
      <c r="O23" s="27"/>
      <c r="P23" s="27"/>
      <c r="Q23" s="27"/>
      <c r="R23" s="27"/>
      <c r="S23" s="27"/>
      <c r="T23" s="285" t="s">
        <v>163</v>
      </c>
      <c r="U23" s="286"/>
      <c r="V23" s="286"/>
      <c r="W23" s="286"/>
      <c r="X23" s="286"/>
      <c r="Y23" s="286"/>
      <c r="Z23" s="286"/>
      <c r="AA23" s="27"/>
      <c r="AB23" s="27"/>
      <c r="AC23" s="285" t="s">
        <v>164</v>
      </c>
      <c r="AD23" s="286"/>
      <c r="AE23" s="287"/>
    </row>
    <row r="24" spans="1:31" s="2" customFormat="1" ht="14.25" customHeight="1">
      <c r="A24" s="30"/>
      <c r="B24" s="31"/>
      <c r="C24" s="32" t="s">
        <v>165</v>
      </c>
      <c r="D24" s="31"/>
      <c r="E24" s="32" t="s">
        <v>166</v>
      </c>
      <c r="F24" s="31"/>
      <c r="G24" s="31"/>
      <c r="H24" s="31"/>
      <c r="I24" s="265">
        <v>0.21</v>
      </c>
      <c r="J24" s="266"/>
      <c r="K24" s="266"/>
      <c r="L24" s="266"/>
      <c r="M24" s="31"/>
      <c r="N24" s="31"/>
      <c r="O24" s="31"/>
      <c r="P24" s="31"/>
      <c r="Q24" s="31"/>
      <c r="R24" s="31"/>
      <c r="S24" s="31"/>
      <c r="T24" s="267">
        <f>AC21</f>
        <v>0</v>
      </c>
      <c r="U24" s="266"/>
      <c r="V24" s="266"/>
      <c r="W24" s="266"/>
      <c r="X24" s="266"/>
      <c r="Y24" s="266"/>
      <c r="Z24" s="266"/>
      <c r="AA24" s="31"/>
      <c r="AB24" s="31"/>
      <c r="AC24" s="267">
        <f>ROUND((T24*I24),2)</f>
        <v>0</v>
      </c>
      <c r="AD24" s="266"/>
      <c r="AE24" s="268"/>
    </row>
    <row r="25" spans="1:31" s="2" customFormat="1" ht="14.25" customHeight="1">
      <c r="A25" s="30"/>
      <c r="B25" s="31"/>
      <c r="C25" s="31"/>
      <c r="D25" s="31"/>
      <c r="E25" s="32" t="s">
        <v>167</v>
      </c>
      <c r="F25" s="31"/>
      <c r="G25" s="31"/>
      <c r="H25" s="31"/>
      <c r="I25" s="265">
        <v>0.15</v>
      </c>
      <c r="J25" s="266"/>
      <c r="K25" s="266"/>
      <c r="L25" s="266"/>
      <c r="M25" s="31"/>
      <c r="N25" s="31"/>
      <c r="O25" s="31"/>
      <c r="P25" s="31"/>
      <c r="Q25" s="31"/>
      <c r="R25" s="31"/>
      <c r="S25" s="31"/>
      <c r="T25" s="267"/>
      <c r="U25" s="266"/>
      <c r="V25" s="266"/>
      <c r="W25" s="266"/>
      <c r="X25" s="266"/>
      <c r="Y25" s="266"/>
      <c r="Z25" s="266"/>
      <c r="AA25" s="31"/>
      <c r="AB25" s="31"/>
      <c r="AC25" s="267"/>
      <c r="AD25" s="266"/>
      <c r="AE25" s="268"/>
    </row>
    <row r="26" spans="1:31" s="2" customFormat="1" ht="14.25" customHeight="1" hidden="1">
      <c r="A26" s="30"/>
      <c r="B26" s="31"/>
      <c r="C26" s="31"/>
      <c r="D26" s="31"/>
      <c r="E26" s="32" t="s">
        <v>168</v>
      </c>
      <c r="F26" s="31"/>
      <c r="G26" s="31"/>
      <c r="H26" s="31"/>
      <c r="I26" s="265">
        <v>0.21</v>
      </c>
      <c r="J26" s="266"/>
      <c r="K26" s="266"/>
      <c r="L26" s="266"/>
      <c r="M26" s="31"/>
      <c r="N26" s="31"/>
      <c r="O26" s="31"/>
      <c r="P26" s="31"/>
      <c r="Q26" s="31"/>
      <c r="R26" s="31"/>
      <c r="S26" s="31"/>
      <c r="T26" s="267" t="e">
        <f>ROUND(#REF!,2)</f>
        <v>#REF!</v>
      </c>
      <c r="U26" s="266"/>
      <c r="V26" s="266"/>
      <c r="W26" s="266"/>
      <c r="X26" s="266"/>
      <c r="Y26" s="266"/>
      <c r="Z26" s="266"/>
      <c r="AA26" s="31"/>
      <c r="AB26" s="31"/>
      <c r="AC26" s="267">
        <v>0</v>
      </c>
      <c r="AD26" s="266"/>
      <c r="AE26" s="268"/>
    </row>
    <row r="27" spans="1:31" s="2" customFormat="1" ht="14.25" customHeight="1" hidden="1">
      <c r="A27" s="30"/>
      <c r="B27" s="31"/>
      <c r="C27" s="31"/>
      <c r="D27" s="31"/>
      <c r="E27" s="32" t="s">
        <v>169</v>
      </c>
      <c r="F27" s="31"/>
      <c r="G27" s="31"/>
      <c r="H27" s="31"/>
      <c r="I27" s="265">
        <v>0.15</v>
      </c>
      <c r="J27" s="266"/>
      <c r="K27" s="266"/>
      <c r="L27" s="266"/>
      <c r="M27" s="31"/>
      <c r="N27" s="31"/>
      <c r="O27" s="31"/>
      <c r="P27" s="31"/>
      <c r="Q27" s="31"/>
      <c r="R27" s="31"/>
      <c r="S27" s="31"/>
      <c r="T27" s="267" t="e">
        <f>ROUND(#REF!,2)</f>
        <v>#REF!</v>
      </c>
      <c r="U27" s="266"/>
      <c r="V27" s="266"/>
      <c r="W27" s="266"/>
      <c r="X27" s="266"/>
      <c r="Y27" s="266"/>
      <c r="Z27" s="266"/>
      <c r="AA27" s="31"/>
      <c r="AB27" s="31"/>
      <c r="AC27" s="267">
        <v>0</v>
      </c>
      <c r="AD27" s="266"/>
      <c r="AE27" s="268"/>
    </row>
    <row r="28" spans="1:31" s="2" customFormat="1" ht="14.25" customHeight="1" hidden="1">
      <c r="A28" s="30"/>
      <c r="B28" s="31"/>
      <c r="C28" s="31"/>
      <c r="D28" s="31"/>
      <c r="E28" s="32" t="s">
        <v>170</v>
      </c>
      <c r="F28" s="31"/>
      <c r="G28" s="31"/>
      <c r="H28" s="31"/>
      <c r="I28" s="265">
        <v>0</v>
      </c>
      <c r="J28" s="266"/>
      <c r="K28" s="266"/>
      <c r="L28" s="266"/>
      <c r="M28" s="31"/>
      <c r="N28" s="31"/>
      <c r="O28" s="31"/>
      <c r="P28" s="31"/>
      <c r="Q28" s="31"/>
      <c r="R28" s="31"/>
      <c r="S28" s="31"/>
      <c r="T28" s="267" t="e">
        <f>ROUND(#REF!,2)</f>
        <v>#REF!</v>
      </c>
      <c r="U28" s="266"/>
      <c r="V28" s="266"/>
      <c r="W28" s="266"/>
      <c r="X28" s="266"/>
      <c r="Y28" s="266"/>
      <c r="Z28" s="266"/>
      <c r="AA28" s="31"/>
      <c r="AB28" s="31"/>
      <c r="AC28" s="267">
        <v>0</v>
      </c>
      <c r="AD28" s="266"/>
      <c r="AE28" s="268"/>
    </row>
    <row r="29" spans="1:31" s="1" customFormat="1" ht="6.75" customHeight="1">
      <c r="A29" s="26"/>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195"/>
    </row>
    <row r="30" spans="1:31" s="1" customFormat="1" ht="25.5" customHeight="1">
      <c r="A30" s="26"/>
      <c r="B30" s="33"/>
      <c r="C30" s="34" t="s">
        <v>171</v>
      </c>
      <c r="D30" s="35"/>
      <c r="E30" s="35"/>
      <c r="F30" s="35"/>
      <c r="G30" s="35"/>
      <c r="H30" s="35"/>
      <c r="I30" s="35"/>
      <c r="J30" s="35"/>
      <c r="K30" s="35"/>
      <c r="L30" s="35"/>
      <c r="M30" s="35"/>
      <c r="N30" s="35"/>
      <c r="O30" s="35"/>
      <c r="P30" s="35"/>
      <c r="Q30" s="36" t="s">
        <v>172</v>
      </c>
      <c r="R30" s="35"/>
      <c r="S30" s="35"/>
      <c r="T30" s="35"/>
      <c r="U30" s="269" t="s">
        <v>173</v>
      </c>
      <c r="V30" s="261"/>
      <c r="W30" s="261"/>
      <c r="X30" s="261"/>
      <c r="Y30" s="261"/>
      <c r="Z30" s="35"/>
      <c r="AA30" s="35"/>
      <c r="AB30" s="35"/>
      <c r="AC30" s="270">
        <f>SUM(AC21:AC28)</f>
        <v>0</v>
      </c>
      <c r="AD30" s="271"/>
      <c r="AE30" s="272"/>
    </row>
    <row r="31" spans="1:31" s="1" customFormat="1" ht="6.75" customHeight="1">
      <c r="A31" s="26"/>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195"/>
    </row>
    <row r="32" spans="1:31" s="1" customFormat="1" ht="6.75" customHeight="1">
      <c r="A32" s="38"/>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199"/>
    </row>
    <row r="34" spans="1:31" s="1" customFormat="1" ht="6.75" customHeight="1">
      <c r="A34" s="40"/>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200"/>
    </row>
    <row r="35" spans="1:31" s="1" customFormat="1" ht="26.25" customHeight="1">
      <c r="A35" s="26"/>
      <c r="B35" s="245" t="s">
        <v>174</v>
      </c>
      <c r="C35" s="245"/>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7"/>
      <c r="AD35" s="27"/>
      <c r="AE35" s="195"/>
    </row>
    <row r="36" spans="1:31" s="1" customFormat="1" ht="6.75" customHeight="1">
      <c r="A36" s="26"/>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195"/>
    </row>
    <row r="37" spans="1:31" s="3" customFormat="1" ht="14.25" customHeight="1">
      <c r="A37" s="42"/>
      <c r="B37" s="24" t="s">
        <v>141</v>
      </c>
      <c r="C37" s="218"/>
      <c r="D37" s="218"/>
      <c r="E37" s="218"/>
      <c r="F37" s="218"/>
      <c r="G37" s="218"/>
      <c r="H37" s="218"/>
      <c r="I37" s="218" t="s">
        <v>142</v>
      </c>
      <c r="J37" s="218"/>
      <c r="K37" s="218"/>
      <c r="L37" s="218"/>
      <c r="M37" s="218"/>
      <c r="N37" s="218"/>
      <c r="O37" s="218"/>
      <c r="P37" s="218"/>
      <c r="Q37" s="218"/>
      <c r="R37" s="218"/>
      <c r="S37" s="218"/>
      <c r="T37" s="218"/>
      <c r="U37" s="218"/>
      <c r="V37" s="218"/>
      <c r="W37" s="218"/>
      <c r="X37" s="218"/>
      <c r="Y37" s="218"/>
      <c r="Z37" s="218"/>
      <c r="AA37" s="218"/>
      <c r="AB37" s="218"/>
      <c r="AC37" s="218"/>
      <c r="AD37" s="218"/>
      <c r="AE37" s="219"/>
    </row>
    <row r="38" spans="1:31" s="4" customFormat="1" ht="29.25" customHeight="1">
      <c r="A38" s="43"/>
      <c r="B38" s="220" t="s">
        <v>144</v>
      </c>
      <c r="C38" s="221"/>
      <c r="D38" s="221"/>
      <c r="E38" s="221"/>
      <c r="F38" s="221"/>
      <c r="G38" s="221"/>
      <c r="H38" s="221"/>
      <c r="I38" s="273" t="s">
        <v>145</v>
      </c>
      <c r="J38" s="274"/>
      <c r="K38" s="274"/>
      <c r="L38" s="274"/>
      <c r="M38" s="274"/>
      <c r="N38" s="274"/>
      <c r="O38" s="274"/>
      <c r="P38" s="274"/>
      <c r="Q38" s="274"/>
      <c r="R38" s="274"/>
      <c r="S38" s="274"/>
      <c r="T38" s="274"/>
      <c r="U38" s="274"/>
      <c r="V38" s="274"/>
      <c r="W38" s="274"/>
      <c r="X38" s="274"/>
      <c r="Y38" s="274"/>
      <c r="Z38" s="274"/>
      <c r="AA38" s="274"/>
      <c r="AB38" s="274"/>
      <c r="AC38" s="274"/>
      <c r="AD38" s="274"/>
      <c r="AE38" s="275"/>
    </row>
    <row r="39" spans="1:31" s="1" customFormat="1" ht="6.75" customHeight="1">
      <c r="A39" s="26"/>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195"/>
    </row>
    <row r="40" spans="1:31" s="1" customFormat="1" ht="15">
      <c r="A40" s="26"/>
      <c r="B40" s="24" t="s">
        <v>149</v>
      </c>
      <c r="C40" s="27"/>
      <c r="D40" s="27"/>
      <c r="E40" s="27"/>
      <c r="F40" s="27"/>
      <c r="G40" s="27"/>
      <c r="H40" s="27"/>
      <c r="I40" s="255" t="s">
        <v>150</v>
      </c>
      <c r="J40" s="255"/>
      <c r="K40" s="255"/>
      <c r="L40" s="255"/>
      <c r="M40" s="255"/>
      <c r="N40" s="255"/>
      <c r="O40" s="255"/>
      <c r="P40" s="255"/>
      <c r="Q40" s="255"/>
      <c r="R40" s="255"/>
      <c r="S40" s="255"/>
      <c r="T40" s="255"/>
      <c r="U40" s="255"/>
      <c r="V40" s="255"/>
      <c r="W40" s="255"/>
      <c r="X40" s="255"/>
      <c r="Y40" s="255"/>
      <c r="Z40" s="255"/>
      <c r="AA40" s="255"/>
      <c r="AB40" s="24" t="s">
        <v>151</v>
      </c>
      <c r="AC40" s="27"/>
      <c r="AD40" s="256" t="str">
        <f>AE7</f>
        <v>4.11.2016</v>
      </c>
      <c r="AE40" s="257"/>
    </row>
    <row r="41" spans="1:31" s="1" customFormat="1" ht="6.75" customHeight="1">
      <c r="A41" s="26"/>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195"/>
    </row>
    <row r="42" spans="1:31" s="1" customFormat="1" ht="15" customHeight="1">
      <c r="A42" s="26"/>
      <c r="B42" s="24" t="s">
        <v>153</v>
      </c>
      <c r="C42" s="27"/>
      <c r="D42" s="27"/>
      <c r="E42" s="27"/>
      <c r="F42" s="27"/>
      <c r="G42" s="27"/>
      <c r="H42" s="27"/>
      <c r="I42" s="255"/>
      <c r="J42" s="255"/>
      <c r="K42" s="255"/>
      <c r="L42" s="255"/>
      <c r="M42" s="255"/>
      <c r="N42" s="255"/>
      <c r="O42" s="255"/>
      <c r="P42" s="255"/>
      <c r="Q42" s="255"/>
      <c r="R42" s="255"/>
      <c r="S42" s="255"/>
      <c r="T42" s="255"/>
      <c r="U42" s="255"/>
      <c r="V42" s="255"/>
      <c r="W42" s="255"/>
      <c r="X42" s="255"/>
      <c r="Y42" s="255"/>
      <c r="Z42" s="255"/>
      <c r="AA42" s="255"/>
      <c r="AB42" s="24" t="s">
        <v>158</v>
      </c>
      <c r="AC42" s="27"/>
      <c r="AD42" s="258" t="s">
        <v>155</v>
      </c>
      <c r="AE42" s="259"/>
    </row>
    <row r="43" spans="1:31" s="1" customFormat="1" ht="15">
      <c r="A43" s="26"/>
      <c r="B43" s="24" t="s">
        <v>157</v>
      </c>
      <c r="C43" s="27"/>
      <c r="D43" s="27"/>
      <c r="E43" s="27"/>
      <c r="F43" s="27"/>
      <c r="G43" s="27"/>
      <c r="H43" s="27"/>
      <c r="I43" s="255">
        <f>H12</f>
        <v>0</v>
      </c>
      <c r="J43" s="255"/>
      <c r="K43" s="255"/>
      <c r="L43" s="255"/>
      <c r="M43" s="255"/>
      <c r="N43" s="255"/>
      <c r="O43" s="255"/>
      <c r="P43" s="255"/>
      <c r="Q43" s="255"/>
      <c r="R43" s="255"/>
      <c r="S43" s="255"/>
      <c r="T43" s="255"/>
      <c r="U43" s="255"/>
      <c r="V43" s="255"/>
      <c r="W43" s="255"/>
      <c r="X43" s="255"/>
      <c r="Y43" s="255"/>
      <c r="Z43" s="255"/>
      <c r="AA43" s="255"/>
      <c r="AB43" s="27"/>
      <c r="AC43" s="27"/>
      <c r="AD43" s="27"/>
      <c r="AE43" s="195"/>
    </row>
    <row r="44" spans="1:31" s="1" customFormat="1" ht="10.5" customHeight="1">
      <c r="A44" s="26"/>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195"/>
    </row>
    <row r="45" spans="1:31" s="1" customFormat="1" ht="29.25" customHeight="1">
      <c r="A45" s="26"/>
      <c r="B45" s="260" t="s">
        <v>175</v>
      </c>
      <c r="C45" s="261"/>
      <c r="D45" s="261"/>
      <c r="E45" s="261"/>
      <c r="F45" s="261"/>
      <c r="G45" s="35"/>
      <c r="H45" s="261"/>
      <c r="I45" s="261"/>
      <c r="J45" s="261"/>
      <c r="K45" s="261"/>
      <c r="L45" s="261"/>
      <c r="M45" s="261"/>
      <c r="N45" s="261"/>
      <c r="O45" s="261"/>
      <c r="P45" s="261"/>
      <c r="Q45" s="261"/>
      <c r="R45" s="261"/>
      <c r="S45" s="261"/>
      <c r="T45" s="261"/>
      <c r="U45" s="261"/>
      <c r="V45" s="261"/>
      <c r="W45" s="261"/>
      <c r="X45" s="261"/>
      <c r="Y45" s="261"/>
      <c r="Z45" s="261"/>
      <c r="AA45" s="261"/>
      <c r="AB45" s="262" t="s">
        <v>176</v>
      </c>
      <c r="AC45" s="261"/>
      <c r="AD45" s="261"/>
      <c r="AE45" s="235" t="s">
        <v>177</v>
      </c>
    </row>
    <row r="46" spans="1:31" s="1" customFormat="1" ht="10.5" customHeight="1">
      <c r="A46" s="26"/>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195"/>
    </row>
    <row r="47" spans="1:57" s="4" customFormat="1" ht="26.25" customHeight="1">
      <c r="A47" s="43"/>
      <c r="B47" s="222" t="s">
        <v>179</v>
      </c>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51">
        <f>ROUND(AB48,2)</f>
        <v>0</v>
      </c>
      <c r="AC47" s="251"/>
      <c r="AD47" s="251"/>
      <c r="AE47" s="236">
        <f>AB47*1.21</f>
        <v>0</v>
      </c>
      <c r="AL47" s="44" t="s">
        <v>180</v>
      </c>
      <c r="AM47" s="44" t="s">
        <v>181</v>
      </c>
      <c r="AN47" s="46" t="s">
        <v>182</v>
      </c>
      <c r="AO47" s="44" t="s">
        <v>183</v>
      </c>
      <c r="AP47" s="44" t="s">
        <v>135</v>
      </c>
      <c r="AQ47" s="44" t="s">
        <v>184</v>
      </c>
      <c r="BE47" s="44" t="s">
        <v>147</v>
      </c>
    </row>
    <row r="48" spans="1:58" s="5" customFormat="1" ht="26.25" customHeight="1">
      <c r="A48" s="47"/>
      <c r="B48" s="224"/>
      <c r="C48" s="252" t="s">
        <v>185</v>
      </c>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4">
        <f>ROUND(AB49+AB54,2)</f>
        <v>0</v>
      </c>
      <c r="AC48" s="253"/>
      <c r="AD48" s="253"/>
      <c r="AE48" s="237">
        <f>AB48*1.21</f>
        <v>0</v>
      </c>
      <c r="AL48" s="48" t="s">
        <v>180</v>
      </c>
      <c r="AM48" s="48" t="s">
        <v>187</v>
      </c>
      <c r="AN48" s="48" t="s">
        <v>182</v>
      </c>
      <c r="AO48" s="48" t="s">
        <v>183</v>
      </c>
      <c r="AP48" s="48" t="s">
        <v>188</v>
      </c>
      <c r="AQ48" s="48" t="s">
        <v>135</v>
      </c>
      <c r="BE48" s="48" t="s">
        <v>147</v>
      </c>
      <c r="BF48" s="48" t="s">
        <v>189</v>
      </c>
    </row>
    <row r="49" spans="1:57" s="6" customFormat="1" ht="21.75" customHeight="1">
      <c r="A49" s="49"/>
      <c r="B49" s="86"/>
      <c r="C49" s="86"/>
      <c r="D49" s="246" t="s">
        <v>190</v>
      </c>
      <c r="E49" s="247"/>
      <c r="F49" s="247"/>
      <c r="G49" s="247"/>
      <c r="H49" s="246" t="s">
        <v>191</v>
      </c>
      <c r="I49" s="247"/>
      <c r="J49" s="247"/>
      <c r="K49" s="247"/>
      <c r="L49" s="247"/>
      <c r="M49" s="247"/>
      <c r="N49" s="247"/>
      <c r="O49" s="247"/>
      <c r="P49" s="247"/>
      <c r="Q49" s="247"/>
      <c r="R49" s="247"/>
      <c r="S49" s="247"/>
      <c r="T49" s="247"/>
      <c r="U49" s="247"/>
      <c r="V49" s="247"/>
      <c r="W49" s="247"/>
      <c r="X49" s="247"/>
      <c r="Y49" s="247"/>
      <c r="Z49" s="247"/>
      <c r="AA49" s="247"/>
      <c r="AB49" s="249">
        <f>ROUND(SUM(AB50:AB53),2)</f>
        <v>0</v>
      </c>
      <c r="AC49" s="247"/>
      <c r="AD49" s="247"/>
      <c r="AE49" s="238">
        <f aca="true" t="shared" si="0" ref="AE49:AE54">AB49*1.21</f>
        <v>0</v>
      </c>
      <c r="AL49" s="50" t="s">
        <v>180</v>
      </c>
      <c r="AM49" s="50" t="s">
        <v>189</v>
      </c>
      <c r="AN49" s="50" t="s">
        <v>182</v>
      </c>
      <c r="AO49" s="50" t="s">
        <v>183</v>
      </c>
      <c r="AP49" s="50" t="s">
        <v>193</v>
      </c>
      <c r="AQ49" s="50" t="s">
        <v>188</v>
      </c>
      <c r="BE49" s="50" t="s">
        <v>147</v>
      </c>
    </row>
    <row r="50" spans="1:57" s="6" customFormat="1" ht="21.75" customHeight="1">
      <c r="A50" s="49"/>
      <c r="B50" s="86"/>
      <c r="C50" s="86"/>
      <c r="D50" s="86"/>
      <c r="E50" s="246" t="s">
        <v>194</v>
      </c>
      <c r="F50" s="247"/>
      <c r="G50" s="247"/>
      <c r="H50" s="86"/>
      <c r="I50" s="246" t="s">
        <v>1088</v>
      </c>
      <c r="J50" s="247"/>
      <c r="K50" s="247"/>
      <c r="L50" s="247"/>
      <c r="M50" s="247"/>
      <c r="N50" s="247"/>
      <c r="O50" s="247"/>
      <c r="P50" s="247"/>
      <c r="Q50" s="247"/>
      <c r="R50" s="247"/>
      <c r="S50" s="247"/>
      <c r="T50" s="247"/>
      <c r="U50" s="247"/>
      <c r="V50" s="247"/>
      <c r="W50" s="247"/>
      <c r="X50" s="247"/>
      <c r="Y50" s="247"/>
      <c r="Z50" s="247"/>
      <c r="AA50" s="247"/>
      <c r="AB50" s="249">
        <f>'AP+PC'!I34</f>
        <v>0</v>
      </c>
      <c r="AC50" s="250"/>
      <c r="AD50" s="250"/>
      <c r="AE50" s="238">
        <f t="shared" si="0"/>
        <v>0</v>
      </c>
      <c r="AM50" s="50" t="s">
        <v>195</v>
      </c>
      <c r="AO50" s="50" t="s">
        <v>183</v>
      </c>
      <c r="AP50" s="50" t="s">
        <v>196</v>
      </c>
      <c r="AQ50" s="50" t="s">
        <v>193</v>
      </c>
      <c r="BE50" s="50" t="s">
        <v>147</v>
      </c>
    </row>
    <row r="51" spans="1:57" s="6" customFormat="1" ht="21.75" customHeight="1">
      <c r="A51" s="49"/>
      <c r="B51" s="86"/>
      <c r="C51" s="86"/>
      <c r="D51" s="86"/>
      <c r="E51" s="246" t="s">
        <v>197</v>
      </c>
      <c r="F51" s="247"/>
      <c r="G51" s="247"/>
      <c r="H51" s="86"/>
      <c r="I51" s="246" t="s">
        <v>197</v>
      </c>
      <c r="J51" s="247"/>
      <c r="K51" s="247"/>
      <c r="L51" s="247"/>
      <c r="M51" s="247"/>
      <c r="N51" s="247"/>
      <c r="O51" s="247"/>
      <c r="P51" s="247"/>
      <c r="Q51" s="247"/>
      <c r="R51" s="247"/>
      <c r="S51" s="247"/>
      <c r="T51" s="247"/>
      <c r="U51" s="247"/>
      <c r="V51" s="247"/>
      <c r="W51" s="247"/>
      <c r="X51" s="247"/>
      <c r="Y51" s="247"/>
      <c r="Z51" s="247"/>
      <c r="AA51" s="247"/>
      <c r="AB51" s="249">
        <f>ELE!I21</f>
        <v>0</v>
      </c>
      <c r="AC51" s="250"/>
      <c r="AD51" s="250"/>
      <c r="AE51" s="238">
        <f t="shared" si="0"/>
        <v>0</v>
      </c>
      <c r="AM51" s="50" t="s">
        <v>195</v>
      </c>
      <c r="AO51" s="50" t="s">
        <v>183</v>
      </c>
      <c r="AP51" s="50" t="s">
        <v>198</v>
      </c>
      <c r="AQ51" s="50" t="s">
        <v>193</v>
      </c>
      <c r="BE51" s="50" t="s">
        <v>147</v>
      </c>
    </row>
    <row r="52" spans="1:57" s="6" customFormat="1" ht="21.75" customHeight="1">
      <c r="A52" s="49"/>
      <c r="B52" s="86"/>
      <c r="C52" s="86"/>
      <c r="D52" s="86"/>
      <c r="E52" s="246" t="s">
        <v>199</v>
      </c>
      <c r="F52" s="247"/>
      <c r="G52" s="247"/>
      <c r="H52" s="86"/>
      <c r="I52" s="246" t="s">
        <v>199</v>
      </c>
      <c r="J52" s="247"/>
      <c r="K52" s="247"/>
      <c r="L52" s="247"/>
      <c r="M52" s="247"/>
      <c r="N52" s="247"/>
      <c r="O52" s="247"/>
      <c r="P52" s="247"/>
      <c r="Q52" s="247"/>
      <c r="R52" s="247"/>
      <c r="S52" s="247"/>
      <c r="T52" s="247"/>
      <c r="U52" s="247"/>
      <c r="V52" s="247"/>
      <c r="W52" s="247"/>
      <c r="X52" s="247"/>
      <c r="Y52" s="247"/>
      <c r="Z52" s="247"/>
      <c r="AA52" s="247"/>
      <c r="AB52" s="249">
        <f>KAB!I21</f>
        <v>0</v>
      </c>
      <c r="AC52" s="250"/>
      <c r="AD52" s="250"/>
      <c r="AE52" s="238">
        <f t="shared" si="0"/>
        <v>0</v>
      </c>
      <c r="AM52" s="50" t="s">
        <v>195</v>
      </c>
      <c r="AO52" s="50" t="s">
        <v>183</v>
      </c>
      <c r="AP52" s="50" t="s">
        <v>200</v>
      </c>
      <c r="AQ52" s="50" t="s">
        <v>193</v>
      </c>
      <c r="BE52" s="50" t="s">
        <v>147</v>
      </c>
    </row>
    <row r="53" spans="1:57" s="6" customFormat="1" ht="21.75" customHeight="1">
      <c r="A53" s="49"/>
      <c r="B53" s="86"/>
      <c r="C53" s="86"/>
      <c r="D53" s="86"/>
      <c r="E53" s="246" t="s">
        <v>201</v>
      </c>
      <c r="F53" s="247"/>
      <c r="G53" s="247"/>
      <c r="H53" s="86"/>
      <c r="I53" s="246" t="s">
        <v>201</v>
      </c>
      <c r="J53" s="247"/>
      <c r="K53" s="247"/>
      <c r="L53" s="247"/>
      <c r="M53" s="247"/>
      <c r="N53" s="247"/>
      <c r="O53" s="247"/>
      <c r="P53" s="247"/>
      <c r="Q53" s="247"/>
      <c r="R53" s="247"/>
      <c r="S53" s="247"/>
      <c r="T53" s="247"/>
      <c r="U53" s="247"/>
      <c r="V53" s="247"/>
      <c r="W53" s="247"/>
      <c r="X53" s="247"/>
      <c r="Y53" s="247"/>
      <c r="Z53" s="247"/>
      <c r="AA53" s="247"/>
      <c r="AB53" s="248">
        <f>KLIMA!I21</f>
        <v>0</v>
      </c>
      <c r="AC53" s="247"/>
      <c r="AD53" s="247"/>
      <c r="AE53" s="238">
        <f t="shared" si="0"/>
        <v>0</v>
      </c>
      <c r="AM53" s="50" t="s">
        <v>195</v>
      </c>
      <c r="AO53" s="50" t="s">
        <v>183</v>
      </c>
      <c r="AP53" s="50" t="s">
        <v>202</v>
      </c>
      <c r="AQ53" s="50" t="s">
        <v>193</v>
      </c>
      <c r="BE53" s="50" t="s">
        <v>147</v>
      </c>
    </row>
    <row r="54" spans="1:57" s="6" customFormat="1" ht="21.75" customHeight="1">
      <c r="A54" s="49"/>
      <c r="B54" s="86"/>
      <c r="C54" s="86"/>
      <c r="D54" s="246" t="s">
        <v>203</v>
      </c>
      <c r="E54" s="247"/>
      <c r="F54" s="247"/>
      <c r="G54" s="247"/>
      <c r="H54" s="246" t="s">
        <v>204</v>
      </c>
      <c r="I54" s="247"/>
      <c r="J54" s="247"/>
      <c r="K54" s="247"/>
      <c r="L54" s="247"/>
      <c r="M54" s="247"/>
      <c r="N54" s="247"/>
      <c r="O54" s="247"/>
      <c r="P54" s="247"/>
      <c r="Q54" s="247"/>
      <c r="R54" s="247"/>
      <c r="S54" s="247"/>
      <c r="T54" s="247"/>
      <c r="U54" s="247"/>
      <c r="V54" s="247"/>
      <c r="W54" s="247"/>
      <c r="X54" s="247"/>
      <c r="Y54" s="247"/>
      <c r="Z54" s="247"/>
      <c r="AA54" s="247"/>
      <c r="AB54" s="248">
        <f>Stavební!I19</f>
        <v>0</v>
      </c>
      <c r="AC54" s="247"/>
      <c r="AD54" s="247"/>
      <c r="AE54" s="238">
        <f t="shared" si="0"/>
        <v>0</v>
      </c>
      <c r="AM54" s="50" t="s">
        <v>189</v>
      </c>
      <c r="AO54" s="50" t="s">
        <v>183</v>
      </c>
      <c r="AP54" s="50" t="s">
        <v>205</v>
      </c>
      <c r="AQ54" s="50" t="s">
        <v>188</v>
      </c>
      <c r="BE54" s="50" t="s">
        <v>147</v>
      </c>
    </row>
    <row r="55" spans="1:31" s="1" customFormat="1" ht="11.25" customHeight="1">
      <c r="A55" s="38"/>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199"/>
    </row>
  </sheetData>
  <sheetProtection/>
  <mergeCells count="61">
    <mergeCell ref="H4:AE4"/>
    <mergeCell ref="H5:AE5"/>
    <mergeCell ref="AC21:AE21"/>
    <mergeCell ref="I23:L23"/>
    <mergeCell ref="T23:Z23"/>
    <mergeCell ref="AC23:AE23"/>
    <mergeCell ref="I24:L24"/>
    <mergeCell ref="T24:Z24"/>
    <mergeCell ref="AC24:AE24"/>
    <mergeCell ref="I25:L25"/>
    <mergeCell ref="T25:Z25"/>
    <mergeCell ref="AC25:AE25"/>
    <mergeCell ref="U30:Y30"/>
    <mergeCell ref="AC30:AE30"/>
    <mergeCell ref="I38:AE38"/>
    <mergeCell ref="I26:L26"/>
    <mergeCell ref="T26:Z26"/>
    <mergeCell ref="AC26:AE26"/>
    <mergeCell ref="I27:L27"/>
    <mergeCell ref="T27:Z27"/>
    <mergeCell ref="AC27:AE27"/>
    <mergeCell ref="H45:AA45"/>
    <mergeCell ref="AB45:AD45"/>
    <mergeCell ref="H7:AA7"/>
    <mergeCell ref="H9:AA9"/>
    <mergeCell ref="H12:AA12"/>
    <mergeCell ref="H15:AA15"/>
    <mergeCell ref="H18:AA18"/>
    <mergeCell ref="I28:L28"/>
    <mergeCell ref="T28:Z28"/>
    <mergeCell ref="AC28:AE28"/>
    <mergeCell ref="AB47:AD47"/>
    <mergeCell ref="C48:G48"/>
    <mergeCell ref="H48:AA48"/>
    <mergeCell ref="AB48:AD48"/>
    <mergeCell ref="I40:AA40"/>
    <mergeCell ref="I42:AA42"/>
    <mergeCell ref="I43:AA43"/>
    <mergeCell ref="AD40:AE40"/>
    <mergeCell ref="AD42:AE42"/>
    <mergeCell ref="B45:F45"/>
    <mergeCell ref="AB51:AD51"/>
    <mergeCell ref="E52:G52"/>
    <mergeCell ref="I52:AA52"/>
    <mergeCell ref="AB52:AD52"/>
    <mergeCell ref="D49:G49"/>
    <mergeCell ref="H49:AA49"/>
    <mergeCell ref="AB49:AD49"/>
    <mergeCell ref="E50:G50"/>
    <mergeCell ref="I50:AA50"/>
    <mergeCell ref="AB50:AD50"/>
    <mergeCell ref="C3:AA3"/>
    <mergeCell ref="B35:AB35"/>
    <mergeCell ref="E53:G53"/>
    <mergeCell ref="I53:AA53"/>
    <mergeCell ref="AB53:AD53"/>
    <mergeCell ref="D54:G54"/>
    <mergeCell ref="H54:AA54"/>
    <mergeCell ref="AB54:AD54"/>
    <mergeCell ref="E51:G51"/>
    <mergeCell ref="I51:AA51"/>
  </mergeCells>
  <printOptions/>
  <pageMargins left="0.5905511811023623" right="0.1968503937007874" top="0.31496062992125984" bottom="0.5118110236220472" header="0.2362204724409449" footer="0.2755905511811024"/>
  <pageSetup horizontalDpi="600" verticalDpi="600" orientation="portrait" paperSize="9" r:id="rId1"/>
  <headerFooter>
    <oddFooter>&amp;L&amp;"Arial,Obyčejné"&amp;9&amp;F&amp;Rstrana &amp;P z &amp;N</oddFooter>
  </headerFooter>
</worksheet>
</file>

<file path=xl/worksheets/sheet2.xml><?xml version="1.0" encoding="utf-8"?>
<worksheet xmlns="http://schemas.openxmlformats.org/spreadsheetml/2006/main" xmlns:r="http://schemas.openxmlformats.org/officeDocument/2006/relationships">
  <dimension ref="A2:I123"/>
  <sheetViews>
    <sheetView zoomScalePageLayoutView="0" workbookViewId="0" topLeftCell="A1">
      <selection activeCell="B3" sqref="B3"/>
    </sheetView>
  </sheetViews>
  <sheetFormatPr defaultColWidth="9.140625" defaultRowHeight="13.5"/>
  <cols>
    <col min="1" max="1" width="0.5625" style="0" customWidth="1"/>
    <col min="2" max="2" width="3.57421875" style="0" customWidth="1"/>
    <col min="3" max="3" width="3.7109375" style="0" customWidth="1"/>
    <col min="4" max="4" width="5.8515625" style="0" customWidth="1"/>
    <col min="5" max="5" width="43.7109375" style="0" customWidth="1"/>
    <col min="6" max="6" width="4.7109375" style="0" customWidth="1"/>
    <col min="7" max="7" width="7.7109375" style="208" customWidth="1"/>
    <col min="8" max="8" width="9.7109375" style="0" customWidth="1"/>
    <col min="9" max="9" width="15.7109375" style="0" customWidth="1"/>
  </cols>
  <sheetData>
    <row r="2" spans="1:9" s="1" customFormat="1" ht="6.75" customHeight="1">
      <c r="A2" s="40"/>
      <c r="B2" s="41"/>
      <c r="C2" s="41"/>
      <c r="D2" s="41"/>
      <c r="E2" s="41"/>
      <c r="F2" s="41"/>
      <c r="G2" s="212"/>
      <c r="H2" s="41"/>
      <c r="I2" s="200"/>
    </row>
    <row r="3" spans="1:9" s="1" customFormat="1" ht="30" customHeight="1">
      <c r="A3" s="26"/>
      <c r="B3" s="19" t="s">
        <v>211</v>
      </c>
      <c r="C3" s="27"/>
      <c r="D3" s="27"/>
      <c r="E3" s="27"/>
      <c r="F3" s="27"/>
      <c r="G3" s="210"/>
      <c r="H3" s="27"/>
      <c r="I3" s="195"/>
    </row>
    <row r="4" spans="1:9" s="1" customFormat="1" ht="6.75" customHeight="1">
      <c r="A4" s="26"/>
      <c r="B4" s="27"/>
      <c r="C4" s="27"/>
      <c r="D4" s="27"/>
      <c r="E4" s="27"/>
      <c r="F4" s="27"/>
      <c r="G4" s="210"/>
      <c r="H4" s="27"/>
      <c r="I4" s="195"/>
    </row>
    <row r="5" spans="1:9" s="1" customFormat="1" ht="14.25" customHeight="1">
      <c r="A5" s="26"/>
      <c r="B5" s="24" t="s">
        <v>144</v>
      </c>
      <c r="C5" s="27"/>
      <c r="D5" s="27"/>
      <c r="E5" s="27"/>
      <c r="F5" s="27"/>
      <c r="G5" s="210"/>
      <c r="H5" s="27"/>
      <c r="I5" s="195"/>
    </row>
    <row r="6" spans="1:9" s="1" customFormat="1" ht="20.25" customHeight="1">
      <c r="A6" s="26"/>
      <c r="B6" s="27"/>
      <c r="C6" s="27"/>
      <c r="D6" s="288" t="s">
        <v>145</v>
      </c>
      <c r="E6" s="284"/>
      <c r="F6" s="284"/>
      <c r="G6" s="284"/>
      <c r="H6" s="27"/>
      <c r="I6" s="195"/>
    </row>
    <row r="7" spans="1:9" ht="15">
      <c r="A7" s="17"/>
      <c r="B7" s="24" t="s">
        <v>206</v>
      </c>
      <c r="C7" s="18"/>
      <c r="D7" s="18"/>
      <c r="E7" s="18"/>
      <c r="F7" s="18"/>
      <c r="G7" s="209"/>
      <c r="H7" s="18"/>
      <c r="I7" s="194"/>
    </row>
    <row r="8" spans="1:9" ht="20.25" customHeight="1">
      <c r="A8" s="17"/>
      <c r="B8" s="18"/>
      <c r="C8" s="18"/>
      <c r="D8" s="288" t="s">
        <v>207</v>
      </c>
      <c r="E8" s="277"/>
      <c r="F8" s="277"/>
      <c r="G8" s="277"/>
      <c r="H8" s="18"/>
      <c r="I8" s="194"/>
    </row>
    <row r="9" spans="1:9" ht="15">
      <c r="A9" s="17"/>
      <c r="B9" s="24" t="s">
        <v>208</v>
      </c>
      <c r="C9" s="18"/>
      <c r="D9" s="18"/>
      <c r="E9" s="18"/>
      <c r="F9" s="18"/>
      <c r="G9" s="209"/>
      <c r="H9" s="18"/>
      <c r="I9" s="194"/>
    </row>
    <row r="10" spans="1:9" s="1" customFormat="1" ht="20.25" customHeight="1">
      <c r="A10" s="26"/>
      <c r="B10" s="27"/>
      <c r="C10" s="27"/>
      <c r="D10" s="289" t="s">
        <v>209</v>
      </c>
      <c r="E10" s="284"/>
      <c r="F10" s="284"/>
      <c r="G10" s="284"/>
      <c r="H10" s="27"/>
      <c r="I10" s="195"/>
    </row>
    <row r="11" spans="1:9" s="1" customFormat="1" ht="14.25" customHeight="1">
      <c r="A11" s="26"/>
      <c r="B11" s="24" t="s">
        <v>210</v>
      </c>
      <c r="C11" s="27"/>
      <c r="D11" s="27"/>
      <c r="E11" s="27"/>
      <c r="F11" s="27"/>
      <c r="G11" s="210"/>
      <c r="H11" s="27"/>
      <c r="I11" s="195"/>
    </row>
    <row r="12" spans="1:9" s="1" customFormat="1" ht="21.75" customHeight="1">
      <c r="A12" s="26"/>
      <c r="B12" s="27"/>
      <c r="C12" s="27"/>
      <c r="D12" s="273" t="s">
        <v>1088</v>
      </c>
      <c r="E12" s="284"/>
      <c r="F12" s="284"/>
      <c r="G12" s="284"/>
      <c r="H12" s="27"/>
      <c r="I12" s="195"/>
    </row>
    <row r="13" spans="1:9" s="1" customFormat="1" ht="6.75" customHeight="1">
      <c r="A13" s="26"/>
      <c r="B13" s="27"/>
      <c r="C13" s="27"/>
      <c r="D13" s="27"/>
      <c r="E13" s="27"/>
      <c r="F13" s="27"/>
      <c r="G13" s="210"/>
      <c r="H13" s="27"/>
      <c r="I13" s="195"/>
    </row>
    <row r="14" spans="1:9" s="1" customFormat="1" ht="18" customHeight="1">
      <c r="A14" s="26"/>
      <c r="B14" s="24" t="s">
        <v>149</v>
      </c>
      <c r="C14" s="27"/>
      <c r="D14" s="27"/>
      <c r="E14" s="22" t="s">
        <v>155</v>
      </c>
      <c r="F14" s="27"/>
      <c r="G14" s="210"/>
      <c r="H14" s="24" t="s">
        <v>151</v>
      </c>
      <c r="I14" s="197" t="str">
        <f>Rekapitulace!AE7</f>
        <v>4.11.2016</v>
      </c>
    </row>
    <row r="15" spans="1:9" s="1" customFormat="1" ht="6.75" customHeight="1">
      <c r="A15" s="26"/>
      <c r="B15" s="27"/>
      <c r="C15" s="27"/>
      <c r="D15" s="27"/>
      <c r="E15" s="27"/>
      <c r="F15" s="27"/>
      <c r="G15" s="210"/>
      <c r="H15" s="27"/>
      <c r="I15" s="195"/>
    </row>
    <row r="16" spans="1:9" s="1" customFormat="1" ht="15">
      <c r="A16" s="26"/>
      <c r="B16" s="24" t="s">
        <v>153</v>
      </c>
      <c r="C16" s="27"/>
      <c r="D16" s="27"/>
      <c r="E16" s="22" t="s">
        <v>155</v>
      </c>
      <c r="F16" s="27"/>
      <c r="G16" s="210"/>
      <c r="H16" s="24" t="s">
        <v>158</v>
      </c>
      <c r="I16" s="196" t="s">
        <v>155</v>
      </c>
    </row>
    <row r="17" spans="1:9" s="1" customFormat="1" ht="14.25" customHeight="1">
      <c r="A17" s="26"/>
      <c r="B17" s="24" t="s">
        <v>157</v>
      </c>
      <c r="C17" s="27"/>
      <c r="D17" s="27"/>
      <c r="E17" s="22">
        <f>Rekapitulace!H12</f>
        <v>0</v>
      </c>
      <c r="F17" s="27"/>
      <c r="G17" s="210"/>
      <c r="H17" s="27"/>
      <c r="I17" s="195"/>
    </row>
    <row r="18" spans="1:9" s="1" customFormat="1" ht="9.75" customHeight="1">
      <c r="A18" s="26"/>
      <c r="B18" s="27"/>
      <c r="C18" s="27"/>
      <c r="D18" s="27"/>
      <c r="E18" s="27"/>
      <c r="F18" s="27"/>
      <c r="G18" s="210"/>
      <c r="H18" s="27"/>
      <c r="I18" s="195"/>
    </row>
    <row r="19" spans="1:9" s="1" customFormat="1" ht="29.25" customHeight="1">
      <c r="A19" s="26"/>
      <c r="B19" s="52" t="s">
        <v>212</v>
      </c>
      <c r="C19" s="33"/>
      <c r="D19" s="33"/>
      <c r="E19" s="33"/>
      <c r="F19" s="33"/>
      <c r="G19" s="213"/>
      <c r="H19" s="33"/>
      <c r="I19" s="201" t="s">
        <v>213</v>
      </c>
    </row>
    <row r="20" spans="1:9" s="1" customFormat="1" ht="9.75" customHeight="1">
      <c r="A20" s="26"/>
      <c r="B20" s="27"/>
      <c r="C20" s="27"/>
      <c r="D20" s="27"/>
      <c r="E20" s="27"/>
      <c r="F20" s="27"/>
      <c r="G20" s="210"/>
      <c r="H20" s="27"/>
      <c r="I20" s="195"/>
    </row>
    <row r="21" spans="1:9" s="1" customFormat="1" ht="29.25" customHeight="1">
      <c r="A21" s="26"/>
      <c r="B21" s="53" t="s">
        <v>214</v>
      </c>
      <c r="C21" s="27"/>
      <c r="D21" s="27"/>
      <c r="E21" s="27"/>
      <c r="F21" s="27"/>
      <c r="G21" s="210"/>
      <c r="H21" s="27"/>
      <c r="I21" s="198">
        <f>I34</f>
        <v>0</v>
      </c>
    </row>
    <row r="22" spans="1:9" s="7" customFormat="1" ht="24.75" customHeight="1">
      <c r="A22" s="54"/>
      <c r="B22" s="55"/>
      <c r="C22" s="56" t="s">
        <v>1103</v>
      </c>
      <c r="D22" s="57"/>
      <c r="E22" s="57"/>
      <c r="F22" s="57"/>
      <c r="G22" s="214"/>
      <c r="H22" s="57"/>
      <c r="I22" s="202">
        <f>I35</f>
        <v>0</v>
      </c>
    </row>
    <row r="23" spans="1:9" s="7" customFormat="1" ht="24.75" customHeight="1">
      <c r="A23" s="54"/>
      <c r="B23" s="55"/>
      <c r="C23" s="56" t="s">
        <v>216</v>
      </c>
      <c r="D23" s="57"/>
      <c r="E23" s="57"/>
      <c r="F23" s="57"/>
      <c r="G23" s="214"/>
      <c r="H23" s="57"/>
      <c r="I23" s="202">
        <f>I38</f>
        <v>0</v>
      </c>
    </row>
    <row r="24" spans="1:9" s="7" customFormat="1" ht="24.75" customHeight="1">
      <c r="A24" s="54"/>
      <c r="B24" s="55"/>
      <c r="C24" s="56" t="s">
        <v>217</v>
      </c>
      <c r="D24" s="57"/>
      <c r="E24" s="57"/>
      <c r="F24" s="57"/>
      <c r="G24" s="214"/>
      <c r="H24" s="57"/>
      <c r="I24" s="202">
        <f>I57</f>
        <v>0</v>
      </c>
    </row>
    <row r="25" spans="1:9" s="7" customFormat="1" ht="24.75" customHeight="1">
      <c r="A25" s="54"/>
      <c r="B25" s="55"/>
      <c r="C25" s="56" t="s">
        <v>218</v>
      </c>
      <c r="D25" s="57"/>
      <c r="E25" s="57"/>
      <c r="F25" s="57"/>
      <c r="G25" s="214"/>
      <c r="H25" s="57"/>
      <c r="I25" s="202">
        <f>I64</f>
        <v>0</v>
      </c>
    </row>
    <row r="26" spans="1:9" s="7" customFormat="1" ht="24.75" customHeight="1">
      <c r="A26" s="54"/>
      <c r="B26" s="55"/>
      <c r="C26" s="56" t="s">
        <v>219</v>
      </c>
      <c r="D26" s="57"/>
      <c r="E26" s="57"/>
      <c r="F26" s="57"/>
      <c r="G26" s="214"/>
      <c r="H26" s="57"/>
      <c r="I26" s="202">
        <f>I69</f>
        <v>0</v>
      </c>
    </row>
    <row r="27" spans="1:9" s="7" customFormat="1" ht="24.75" customHeight="1">
      <c r="A27" s="54"/>
      <c r="B27" s="55"/>
      <c r="C27" s="56" t="s">
        <v>220</v>
      </c>
      <c r="D27" s="57"/>
      <c r="E27" s="57"/>
      <c r="F27" s="57"/>
      <c r="G27" s="214"/>
      <c r="H27" s="57"/>
      <c r="I27" s="202">
        <f>I76</f>
        <v>0</v>
      </c>
    </row>
    <row r="28" spans="1:9" s="7" customFormat="1" ht="24.75" customHeight="1">
      <c r="A28" s="54"/>
      <c r="B28" s="55"/>
      <c r="C28" s="56" t="s">
        <v>221</v>
      </c>
      <c r="D28" s="57"/>
      <c r="E28" s="57"/>
      <c r="F28" s="57"/>
      <c r="G28" s="214"/>
      <c r="H28" s="57"/>
      <c r="I28" s="202">
        <f>I81</f>
        <v>0</v>
      </c>
    </row>
    <row r="29" spans="1:9" s="7" customFormat="1" ht="24.75" customHeight="1">
      <c r="A29" s="54"/>
      <c r="B29" s="55"/>
      <c r="C29" s="56" t="s">
        <v>222</v>
      </c>
      <c r="D29" s="57"/>
      <c r="E29" s="57"/>
      <c r="F29" s="57"/>
      <c r="G29" s="214"/>
      <c r="H29" s="57"/>
      <c r="I29" s="202">
        <f>I94</f>
        <v>0</v>
      </c>
    </row>
    <row r="30" spans="1:9" s="7" customFormat="1" ht="24.75" customHeight="1">
      <c r="A30" s="54"/>
      <c r="B30" s="55"/>
      <c r="C30" s="56" t="s">
        <v>1080</v>
      </c>
      <c r="D30" s="57"/>
      <c r="E30" s="57"/>
      <c r="F30" s="57"/>
      <c r="G30" s="214"/>
      <c r="H30" s="57"/>
      <c r="I30" s="202">
        <f>I103</f>
        <v>0</v>
      </c>
    </row>
    <row r="31" spans="1:9" s="7" customFormat="1" ht="24.75" customHeight="1">
      <c r="A31" s="54"/>
      <c r="B31" s="55"/>
      <c r="C31" s="56" t="s">
        <v>1081</v>
      </c>
      <c r="D31" s="57"/>
      <c r="E31" s="57"/>
      <c r="F31" s="57"/>
      <c r="G31" s="214"/>
      <c r="H31" s="57"/>
      <c r="I31" s="202"/>
    </row>
    <row r="32" spans="1:9" s="1" customFormat="1" ht="21.75" customHeight="1">
      <c r="A32" s="26"/>
      <c r="B32" s="27"/>
      <c r="C32" s="27"/>
      <c r="D32" s="27"/>
      <c r="E32" s="27"/>
      <c r="F32" s="27"/>
      <c r="G32" s="210"/>
      <c r="H32" s="27"/>
      <c r="I32" s="195"/>
    </row>
    <row r="33" spans="1:9" s="8" customFormat="1" ht="36" customHeight="1">
      <c r="A33" s="59"/>
      <c r="B33" s="60" t="s">
        <v>223</v>
      </c>
      <c r="C33" s="61" t="s">
        <v>178</v>
      </c>
      <c r="D33" s="61" t="s">
        <v>175</v>
      </c>
      <c r="E33" s="241" t="s">
        <v>1089</v>
      </c>
      <c r="F33" s="61" t="s">
        <v>225</v>
      </c>
      <c r="G33" s="207" t="s">
        <v>226</v>
      </c>
      <c r="H33" s="62" t="s">
        <v>227</v>
      </c>
      <c r="I33" s="203" t="s">
        <v>213</v>
      </c>
    </row>
    <row r="34" spans="1:9" s="1" customFormat="1" ht="29.25" customHeight="1">
      <c r="A34" s="26"/>
      <c r="B34" s="45" t="s">
        <v>214</v>
      </c>
      <c r="G34" s="215"/>
      <c r="I34" s="204">
        <f>I35+I38+I57+I64+I69+I76+I81+I94+I103+I108</f>
        <v>0</v>
      </c>
    </row>
    <row r="35" spans="1:9" s="9" customFormat="1" ht="36.75" customHeight="1">
      <c r="A35" s="65"/>
      <c r="C35" s="66" t="s">
        <v>180</v>
      </c>
      <c r="D35" s="67" t="s">
        <v>230</v>
      </c>
      <c r="E35" s="67" t="s">
        <v>1102</v>
      </c>
      <c r="G35" s="216"/>
      <c r="I35" s="205">
        <f>SUM(I36)</f>
        <v>0</v>
      </c>
    </row>
    <row r="36" spans="1:9" s="1" customFormat="1" ht="20.25" customHeight="1">
      <c r="A36" s="71"/>
      <c r="B36" s="72" t="s">
        <v>187</v>
      </c>
      <c r="C36" s="72" t="s">
        <v>232</v>
      </c>
      <c r="D36" s="73" t="s">
        <v>233</v>
      </c>
      <c r="E36" s="74" t="s">
        <v>234</v>
      </c>
      <c r="F36" s="75" t="s">
        <v>235</v>
      </c>
      <c r="G36" s="217">
        <v>1</v>
      </c>
      <c r="H36" s="242"/>
      <c r="I36" s="206">
        <f>ROUND(H36*G36,2)</f>
        <v>0</v>
      </c>
    </row>
    <row r="37" spans="1:9" s="1" customFormat="1" ht="20.25" customHeight="1">
      <c r="A37" s="26"/>
      <c r="C37" s="78" t="s">
        <v>237</v>
      </c>
      <c r="E37" s="79" t="s">
        <v>234</v>
      </c>
      <c r="G37" s="215"/>
      <c r="I37" s="195"/>
    </row>
    <row r="38" spans="1:9" s="9" customFormat="1" ht="28.5" customHeight="1">
      <c r="A38" s="65"/>
      <c r="C38" s="66" t="s">
        <v>180</v>
      </c>
      <c r="D38" s="67" t="s">
        <v>238</v>
      </c>
      <c r="E38" s="240" t="s">
        <v>1090</v>
      </c>
      <c r="G38" s="216"/>
      <c r="I38" s="205">
        <f>SUM(I39:I55)</f>
        <v>0</v>
      </c>
    </row>
    <row r="39" spans="1:9" s="1" customFormat="1" ht="20.25" customHeight="1">
      <c r="A39" s="71"/>
      <c r="B39" s="72" t="s">
        <v>189</v>
      </c>
      <c r="C39" s="72" t="s">
        <v>232</v>
      </c>
      <c r="D39" s="73" t="s">
        <v>239</v>
      </c>
      <c r="E39" s="239" t="s">
        <v>240</v>
      </c>
      <c r="F39" s="75" t="s">
        <v>235</v>
      </c>
      <c r="G39" s="217">
        <v>2</v>
      </c>
      <c r="H39" s="242"/>
      <c r="I39" s="206">
        <f>ROUND(H39*G39,2)</f>
        <v>0</v>
      </c>
    </row>
    <row r="40" spans="1:9" s="1" customFormat="1" ht="20.25" customHeight="1">
      <c r="A40" s="26"/>
      <c r="C40" s="80" t="s">
        <v>237</v>
      </c>
      <c r="E40" s="81" t="s">
        <v>240</v>
      </c>
      <c r="G40" s="215"/>
      <c r="I40" s="195"/>
    </row>
    <row r="41" spans="1:9" s="1" customFormat="1" ht="20.25" customHeight="1">
      <c r="A41" s="71"/>
      <c r="B41" s="72" t="s">
        <v>195</v>
      </c>
      <c r="C41" s="72" t="s">
        <v>232</v>
      </c>
      <c r="D41" s="73" t="s">
        <v>241</v>
      </c>
      <c r="E41" s="239" t="s">
        <v>242</v>
      </c>
      <c r="F41" s="75" t="s">
        <v>235</v>
      </c>
      <c r="G41" s="217">
        <v>8</v>
      </c>
      <c r="H41" s="242"/>
      <c r="I41" s="206">
        <f>ROUND(H41*G41,2)</f>
        <v>0</v>
      </c>
    </row>
    <row r="42" spans="1:9" s="1" customFormat="1" ht="20.25" customHeight="1">
      <c r="A42" s="26"/>
      <c r="C42" s="80" t="s">
        <v>237</v>
      </c>
      <c r="E42" s="81" t="s">
        <v>242</v>
      </c>
      <c r="G42" s="215"/>
      <c r="I42" s="195"/>
    </row>
    <row r="43" spans="1:9" s="1" customFormat="1" ht="20.25" customHeight="1">
      <c r="A43" s="71"/>
      <c r="B43" s="72" t="s">
        <v>236</v>
      </c>
      <c r="C43" s="72" t="s">
        <v>232</v>
      </c>
      <c r="D43" s="73" t="s">
        <v>243</v>
      </c>
      <c r="E43" s="239" t="s">
        <v>244</v>
      </c>
      <c r="F43" s="75" t="s">
        <v>235</v>
      </c>
      <c r="G43" s="217">
        <v>2</v>
      </c>
      <c r="H43" s="242"/>
      <c r="I43" s="206">
        <f>ROUND(H43*G43,2)</f>
        <v>0</v>
      </c>
    </row>
    <row r="44" spans="1:9" s="1" customFormat="1" ht="20.25" customHeight="1">
      <c r="A44" s="26"/>
      <c r="C44" s="80" t="s">
        <v>237</v>
      </c>
      <c r="E44" s="81" t="s">
        <v>244</v>
      </c>
      <c r="G44" s="215"/>
      <c r="I44" s="195"/>
    </row>
    <row r="45" spans="1:9" s="1" customFormat="1" ht="20.25" customHeight="1">
      <c r="A45" s="71"/>
      <c r="B45" s="72" t="s">
        <v>245</v>
      </c>
      <c r="C45" s="72" t="s">
        <v>232</v>
      </c>
      <c r="D45" s="73" t="s">
        <v>246</v>
      </c>
      <c r="E45" s="239" t="s">
        <v>247</v>
      </c>
      <c r="F45" s="75" t="s">
        <v>235</v>
      </c>
      <c r="G45" s="217">
        <v>8</v>
      </c>
      <c r="H45" s="242"/>
      <c r="I45" s="206">
        <f>ROUND(H45*G45,2)</f>
        <v>0</v>
      </c>
    </row>
    <row r="46" spans="1:9" s="1" customFormat="1" ht="20.25" customHeight="1">
      <c r="A46" s="26"/>
      <c r="C46" s="80" t="s">
        <v>237</v>
      </c>
      <c r="E46" s="81" t="s">
        <v>247</v>
      </c>
      <c r="G46" s="215"/>
      <c r="I46" s="195"/>
    </row>
    <row r="47" spans="1:9" s="1" customFormat="1" ht="20.25" customHeight="1">
      <c r="A47" s="71"/>
      <c r="B47" s="72" t="s">
        <v>248</v>
      </c>
      <c r="C47" s="72" t="s">
        <v>232</v>
      </c>
      <c r="D47" s="73" t="s">
        <v>249</v>
      </c>
      <c r="E47" s="74" t="s">
        <v>250</v>
      </c>
      <c r="F47" s="75" t="s">
        <v>235</v>
      </c>
      <c r="G47" s="217">
        <v>10</v>
      </c>
      <c r="H47" s="242"/>
      <c r="I47" s="206">
        <f>ROUND(H47*G47,2)</f>
        <v>0</v>
      </c>
    </row>
    <row r="48" spans="1:9" s="1" customFormat="1" ht="20.25" customHeight="1">
      <c r="A48" s="26"/>
      <c r="C48" s="80" t="s">
        <v>237</v>
      </c>
      <c r="E48" s="81" t="s">
        <v>250</v>
      </c>
      <c r="G48" s="215"/>
      <c r="I48" s="195"/>
    </row>
    <row r="49" spans="1:9" s="1" customFormat="1" ht="20.25" customHeight="1">
      <c r="A49" s="71"/>
      <c r="B49" s="72" t="s">
        <v>251</v>
      </c>
      <c r="C49" s="72" t="s">
        <v>232</v>
      </c>
      <c r="D49" s="73" t="s">
        <v>252</v>
      </c>
      <c r="E49" s="74" t="s">
        <v>253</v>
      </c>
      <c r="F49" s="75" t="s">
        <v>235</v>
      </c>
      <c r="G49" s="217">
        <v>3</v>
      </c>
      <c r="H49" s="242"/>
      <c r="I49" s="206">
        <f>ROUND(H49*G49,2)</f>
        <v>0</v>
      </c>
    </row>
    <row r="50" spans="1:9" s="1" customFormat="1" ht="20.25" customHeight="1">
      <c r="A50" s="26"/>
      <c r="C50" s="80" t="s">
        <v>237</v>
      </c>
      <c r="E50" s="81" t="s">
        <v>253</v>
      </c>
      <c r="G50" s="215"/>
      <c r="I50" s="195"/>
    </row>
    <row r="51" spans="1:9" s="1" customFormat="1" ht="20.25" customHeight="1">
      <c r="A51" s="71"/>
      <c r="B51" s="72" t="s">
        <v>254</v>
      </c>
      <c r="C51" s="72" t="s">
        <v>232</v>
      </c>
      <c r="D51" s="73" t="s">
        <v>255</v>
      </c>
      <c r="E51" s="74" t="s">
        <v>256</v>
      </c>
      <c r="F51" s="75" t="s">
        <v>235</v>
      </c>
      <c r="G51" s="217">
        <v>9</v>
      </c>
      <c r="H51" s="242"/>
      <c r="I51" s="206">
        <f>ROUND(H51*G51,2)</f>
        <v>0</v>
      </c>
    </row>
    <row r="52" spans="1:9" s="1" customFormat="1" ht="20.25" customHeight="1">
      <c r="A52" s="26"/>
      <c r="C52" s="80" t="s">
        <v>237</v>
      </c>
      <c r="E52" s="81" t="s">
        <v>256</v>
      </c>
      <c r="G52" s="215"/>
      <c r="I52" s="195"/>
    </row>
    <row r="53" spans="1:9" s="1" customFormat="1" ht="20.25" customHeight="1">
      <c r="A53" s="71"/>
      <c r="B53" s="72" t="s">
        <v>257</v>
      </c>
      <c r="C53" s="72" t="s">
        <v>232</v>
      </c>
      <c r="D53" s="73" t="s">
        <v>258</v>
      </c>
      <c r="E53" s="74" t="s">
        <v>259</v>
      </c>
      <c r="F53" s="75" t="s">
        <v>235</v>
      </c>
      <c r="G53" s="217">
        <v>8</v>
      </c>
      <c r="H53" s="242"/>
      <c r="I53" s="206">
        <f>ROUND(H53*G53,2)</f>
        <v>0</v>
      </c>
    </row>
    <row r="54" spans="1:9" s="1" customFormat="1" ht="20.25" customHeight="1">
      <c r="A54" s="26"/>
      <c r="C54" s="80" t="s">
        <v>237</v>
      </c>
      <c r="E54" s="81" t="s">
        <v>259</v>
      </c>
      <c r="G54" s="215"/>
      <c r="I54" s="195"/>
    </row>
    <row r="55" spans="1:9" s="1" customFormat="1" ht="20.25" customHeight="1">
      <c r="A55" s="71"/>
      <c r="B55" s="72" t="s">
        <v>260</v>
      </c>
      <c r="C55" s="72" t="s">
        <v>232</v>
      </c>
      <c r="D55" s="73" t="s">
        <v>261</v>
      </c>
      <c r="E55" s="74" t="s">
        <v>262</v>
      </c>
      <c r="F55" s="75" t="s">
        <v>235</v>
      </c>
      <c r="G55" s="217">
        <v>1</v>
      </c>
      <c r="H55" s="242"/>
      <c r="I55" s="206">
        <f>ROUND(H55*G55,2)</f>
        <v>0</v>
      </c>
    </row>
    <row r="56" spans="1:9" s="1" customFormat="1" ht="20.25" customHeight="1">
      <c r="A56" s="26"/>
      <c r="C56" s="78" t="s">
        <v>237</v>
      </c>
      <c r="E56" s="79" t="s">
        <v>262</v>
      </c>
      <c r="G56" s="215"/>
      <c r="I56" s="195"/>
    </row>
    <row r="57" spans="1:9" s="9" customFormat="1" ht="36.75" customHeight="1">
      <c r="A57" s="65"/>
      <c r="C57" s="66" t="s">
        <v>180</v>
      </c>
      <c r="D57" s="67" t="s">
        <v>263</v>
      </c>
      <c r="E57" s="67" t="s">
        <v>264</v>
      </c>
      <c r="G57" s="216"/>
      <c r="I57" s="205">
        <f>SUM(I58:I62)</f>
        <v>0</v>
      </c>
    </row>
    <row r="58" spans="1:9" s="1" customFormat="1" ht="27">
      <c r="A58" s="71"/>
      <c r="B58" s="72" t="s">
        <v>265</v>
      </c>
      <c r="C58" s="72" t="s">
        <v>232</v>
      </c>
      <c r="D58" s="73" t="s">
        <v>266</v>
      </c>
      <c r="E58" s="239" t="s">
        <v>267</v>
      </c>
      <c r="F58" s="75" t="s">
        <v>235</v>
      </c>
      <c r="G58" s="217">
        <v>2</v>
      </c>
      <c r="H58" s="242"/>
      <c r="I58" s="206">
        <f>ROUND(H58*G58,2)</f>
        <v>0</v>
      </c>
    </row>
    <row r="59" spans="1:9" s="1" customFormat="1" ht="20.25" customHeight="1">
      <c r="A59" s="26"/>
      <c r="C59" s="80" t="s">
        <v>237</v>
      </c>
      <c r="E59" s="81" t="s">
        <v>267</v>
      </c>
      <c r="G59" s="215"/>
      <c r="I59" s="195"/>
    </row>
    <row r="60" spans="1:9" s="1" customFormat="1" ht="27">
      <c r="A60" s="71"/>
      <c r="B60" s="72" t="s">
        <v>268</v>
      </c>
      <c r="C60" s="72" t="s">
        <v>232</v>
      </c>
      <c r="D60" s="73" t="s">
        <v>269</v>
      </c>
      <c r="E60" s="239" t="s">
        <v>270</v>
      </c>
      <c r="F60" s="75" t="s">
        <v>235</v>
      </c>
      <c r="G60" s="217">
        <v>38</v>
      </c>
      <c r="H60" s="242"/>
      <c r="I60" s="206">
        <f>ROUND(H60*G60,2)</f>
        <v>0</v>
      </c>
    </row>
    <row r="61" spans="1:9" s="1" customFormat="1" ht="20.25" customHeight="1">
      <c r="A61" s="26"/>
      <c r="C61" s="80" t="s">
        <v>237</v>
      </c>
      <c r="E61" s="81" t="s">
        <v>270</v>
      </c>
      <c r="G61" s="215"/>
      <c r="I61" s="195"/>
    </row>
    <row r="62" spans="1:9" s="1" customFormat="1" ht="20.25" customHeight="1">
      <c r="A62" s="71"/>
      <c r="B62" s="72" t="s">
        <v>271</v>
      </c>
      <c r="C62" s="72" t="s">
        <v>232</v>
      </c>
      <c r="D62" s="73" t="s">
        <v>272</v>
      </c>
      <c r="E62" s="74" t="s">
        <v>262</v>
      </c>
      <c r="F62" s="75" t="s">
        <v>235</v>
      </c>
      <c r="G62" s="217">
        <v>1</v>
      </c>
      <c r="H62" s="242"/>
      <c r="I62" s="206">
        <f>ROUND(H62*G62,2)</f>
        <v>0</v>
      </c>
    </row>
    <row r="63" spans="1:9" s="1" customFormat="1" ht="20.25" customHeight="1">
      <c r="A63" s="26"/>
      <c r="C63" s="78" t="s">
        <v>237</v>
      </c>
      <c r="E63" s="79" t="s">
        <v>262</v>
      </c>
      <c r="G63" s="215"/>
      <c r="I63" s="195"/>
    </row>
    <row r="64" spans="1:9" s="9" customFormat="1" ht="36.75" customHeight="1">
      <c r="A64" s="65"/>
      <c r="C64" s="66" t="s">
        <v>180</v>
      </c>
      <c r="D64" s="67" t="s">
        <v>273</v>
      </c>
      <c r="E64" s="67" t="s">
        <v>274</v>
      </c>
      <c r="G64" s="216"/>
      <c r="I64" s="205">
        <f>SUM(I65:I67)</f>
        <v>0</v>
      </c>
    </row>
    <row r="65" spans="1:9" s="1" customFormat="1" ht="20.25" customHeight="1">
      <c r="A65" s="71"/>
      <c r="B65" s="72" t="s">
        <v>275</v>
      </c>
      <c r="C65" s="72" t="s">
        <v>232</v>
      </c>
      <c r="D65" s="73" t="s">
        <v>276</v>
      </c>
      <c r="E65" s="239" t="s">
        <v>277</v>
      </c>
      <c r="F65" s="75" t="s">
        <v>147</v>
      </c>
      <c r="G65" s="217">
        <v>2</v>
      </c>
      <c r="H65" s="242"/>
      <c r="I65" s="206">
        <f>ROUND(H65*G65,2)</f>
        <v>0</v>
      </c>
    </row>
    <row r="66" spans="1:9" s="1" customFormat="1" ht="20.25" customHeight="1">
      <c r="A66" s="26"/>
      <c r="C66" s="80" t="s">
        <v>237</v>
      </c>
      <c r="E66" s="81" t="s">
        <v>277</v>
      </c>
      <c r="G66" s="215"/>
      <c r="I66" s="195"/>
    </row>
    <row r="67" spans="1:9" s="1" customFormat="1" ht="20.25" customHeight="1">
      <c r="A67" s="71"/>
      <c r="B67" s="72" t="s">
        <v>138</v>
      </c>
      <c r="C67" s="72" t="s">
        <v>232</v>
      </c>
      <c r="D67" s="73" t="s">
        <v>278</v>
      </c>
      <c r="E67" s="74" t="s">
        <v>262</v>
      </c>
      <c r="F67" s="75" t="s">
        <v>235</v>
      </c>
      <c r="G67" s="217">
        <v>1</v>
      </c>
      <c r="H67" s="242"/>
      <c r="I67" s="206">
        <f>ROUND(H67*G67,2)</f>
        <v>0</v>
      </c>
    </row>
    <row r="68" spans="1:9" s="1" customFormat="1" ht="20.25" customHeight="1">
      <c r="A68" s="26"/>
      <c r="C68" s="78" t="s">
        <v>237</v>
      </c>
      <c r="E68" s="79" t="s">
        <v>262</v>
      </c>
      <c r="G68" s="215"/>
      <c r="I68" s="195"/>
    </row>
    <row r="69" spans="1:9" s="9" customFormat="1" ht="36.75" customHeight="1">
      <c r="A69" s="65"/>
      <c r="C69" s="66" t="s">
        <v>180</v>
      </c>
      <c r="D69" s="67" t="s">
        <v>279</v>
      </c>
      <c r="E69" s="67" t="s">
        <v>280</v>
      </c>
      <c r="G69" s="216"/>
      <c r="I69" s="205">
        <f>SUM(I70:I74)</f>
        <v>0</v>
      </c>
    </row>
    <row r="70" spans="1:9" s="1" customFormat="1" ht="20.25" customHeight="1">
      <c r="A70" s="71"/>
      <c r="B70" s="72" t="s">
        <v>281</v>
      </c>
      <c r="C70" s="72" t="s">
        <v>232</v>
      </c>
      <c r="D70" s="73" t="s">
        <v>282</v>
      </c>
      <c r="E70" s="239" t="s">
        <v>283</v>
      </c>
      <c r="F70" s="75" t="s">
        <v>235</v>
      </c>
      <c r="G70" s="217">
        <v>1</v>
      </c>
      <c r="H70" s="242"/>
      <c r="I70" s="206">
        <f>ROUND(H70*G70,2)</f>
        <v>0</v>
      </c>
    </row>
    <row r="71" spans="1:9" s="1" customFormat="1" ht="20.25" customHeight="1">
      <c r="A71" s="26"/>
      <c r="C71" s="80" t="s">
        <v>237</v>
      </c>
      <c r="E71" s="81" t="s">
        <v>283</v>
      </c>
      <c r="G71" s="215"/>
      <c r="I71" s="195"/>
    </row>
    <row r="72" spans="1:9" s="1" customFormat="1" ht="20.25" customHeight="1">
      <c r="A72" s="71"/>
      <c r="B72" s="72" t="s">
        <v>284</v>
      </c>
      <c r="C72" s="72" t="s">
        <v>232</v>
      </c>
      <c r="D72" s="73" t="s">
        <v>285</v>
      </c>
      <c r="E72" s="239" t="s">
        <v>286</v>
      </c>
      <c r="F72" s="75" t="s">
        <v>147</v>
      </c>
      <c r="G72" s="217">
        <v>1</v>
      </c>
      <c r="H72" s="242"/>
      <c r="I72" s="206">
        <f>ROUND(H72*G72,2)</f>
        <v>0</v>
      </c>
    </row>
    <row r="73" spans="1:9" s="1" customFormat="1" ht="20.25" customHeight="1">
      <c r="A73" s="26"/>
      <c r="C73" s="80" t="s">
        <v>237</v>
      </c>
      <c r="E73" s="81" t="s">
        <v>286</v>
      </c>
      <c r="G73" s="215"/>
      <c r="I73" s="195"/>
    </row>
    <row r="74" spans="1:9" s="1" customFormat="1" ht="20.25" customHeight="1">
      <c r="A74" s="71"/>
      <c r="B74" s="72" t="s">
        <v>287</v>
      </c>
      <c r="C74" s="72" t="s">
        <v>232</v>
      </c>
      <c r="D74" s="73" t="s">
        <v>288</v>
      </c>
      <c r="E74" s="74" t="s">
        <v>262</v>
      </c>
      <c r="F74" s="75" t="s">
        <v>235</v>
      </c>
      <c r="G74" s="217">
        <v>1</v>
      </c>
      <c r="H74" s="242"/>
      <c r="I74" s="206">
        <f>ROUND(H74*G74,2)</f>
        <v>0</v>
      </c>
    </row>
    <row r="75" spans="1:9" s="1" customFormat="1" ht="20.25" customHeight="1">
      <c r="A75" s="26"/>
      <c r="C75" s="78" t="s">
        <v>237</v>
      </c>
      <c r="E75" s="79" t="s">
        <v>262</v>
      </c>
      <c r="G75" s="215"/>
      <c r="I75" s="195"/>
    </row>
    <row r="76" spans="1:9" s="9" customFormat="1" ht="36.75" customHeight="1">
      <c r="A76" s="65"/>
      <c r="C76" s="66" t="s">
        <v>180</v>
      </c>
      <c r="D76" s="67" t="s">
        <v>289</v>
      </c>
      <c r="E76" s="67" t="s">
        <v>290</v>
      </c>
      <c r="G76" s="216"/>
      <c r="I76" s="205">
        <f>SUM(I77:I79)</f>
        <v>0</v>
      </c>
    </row>
    <row r="77" spans="1:9" s="1" customFormat="1" ht="20.25" customHeight="1">
      <c r="A77" s="71"/>
      <c r="B77" s="72" t="s">
        <v>291</v>
      </c>
      <c r="C77" s="72" t="s">
        <v>232</v>
      </c>
      <c r="D77" s="73" t="s">
        <v>292</v>
      </c>
      <c r="E77" s="239" t="s">
        <v>293</v>
      </c>
      <c r="F77" s="75" t="s">
        <v>235</v>
      </c>
      <c r="G77" s="217">
        <v>1</v>
      </c>
      <c r="H77" s="242"/>
      <c r="I77" s="206">
        <f>ROUND(H77*G77,2)</f>
        <v>0</v>
      </c>
    </row>
    <row r="78" spans="1:9" s="1" customFormat="1" ht="20.25" customHeight="1">
      <c r="A78" s="26"/>
      <c r="C78" s="80" t="s">
        <v>237</v>
      </c>
      <c r="E78" s="81" t="s">
        <v>293</v>
      </c>
      <c r="G78" s="215"/>
      <c r="I78" s="195"/>
    </row>
    <row r="79" spans="1:9" s="1" customFormat="1" ht="20.25" customHeight="1">
      <c r="A79" s="71"/>
      <c r="B79" s="72" t="s">
        <v>294</v>
      </c>
      <c r="C79" s="72" t="s">
        <v>232</v>
      </c>
      <c r="D79" s="73" t="s">
        <v>295</v>
      </c>
      <c r="E79" s="74" t="s">
        <v>262</v>
      </c>
      <c r="F79" s="75" t="s">
        <v>147</v>
      </c>
      <c r="G79" s="217">
        <v>1</v>
      </c>
      <c r="H79" s="242"/>
      <c r="I79" s="206">
        <f>ROUND(H79*G79,2)</f>
        <v>0</v>
      </c>
    </row>
    <row r="80" spans="1:9" s="1" customFormat="1" ht="20.25" customHeight="1">
      <c r="A80" s="26"/>
      <c r="C80" s="78" t="s">
        <v>237</v>
      </c>
      <c r="E80" s="79" t="s">
        <v>262</v>
      </c>
      <c r="G80" s="215"/>
      <c r="I80" s="195"/>
    </row>
    <row r="81" spans="1:9" s="9" customFormat="1" ht="36.75" customHeight="1">
      <c r="A81" s="65"/>
      <c r="C81" s="66" t="s">
        <v>180</v>
      </c>
      <c r="D81" s="67" t="s">
        <v>296</v>
      </c>
      <c r="E81" s="67" t="s">
        <v>297</v>
      </c>
      <c r="G81" s="216"/>
      <c r="I81" s="205">
        <f>SUM(I82:I92)</f>
        <v>0</v>
      </c>
    </row>
    <row r="82" spans="1:9" s="1" customFormat="1" ht="20.25" customHeight="1">
      <c r="A82" s="71"/>
      <c r="B82" s="72" t="s">
        <v>137</v>
      </c>
      <c r="C82" s="72" t="s">
        <v>232</v>
      </c>
      <c r="D82" s="73" t="s">
        <v>298</v>
      </c>
      <c r="E82" s="239" t="s">
        <v>299</v>
      </c>
      <c r="F82" s="75" t="s">
        <v>235</v>
      </c>
      <c r="G82" s="217">
        <v>2</v>
      </c>
      <c r="H82" s="242"/>
      <c r="I82" s="206">
        <f>ROUND(H82*G82,2)</f>
        <v>0</v>
      </c>
    </row>
    <row r="83" spans="1:9" s="1" customFormat="1" ht="20.25" customHeight="1">
      <c r="A83" s="26"/>
      <c r="C83" s="80" t="s">
        <v>237</v>
      </c>
      <c r="E83" s="81" t="s">
        <v>299</v>
      </c>
      <c r="G83" s="215"/>
      <c r="I83" s="195"/>
    </row>
    <row r="84" spans="1:9" s="1" customFormat="1" ht="20.25" customHeight="1">
      <c r="A84" s="71"/>
      <c r="B84" s="72" t="s">
        <v>300</v>
      </c>
      <c r="C84" s="72" t="s">
        <v>232</v>
      </c>
      <c r="D84" s="73" t="s">
        <v>301</v>
      </c>
      <c r="E84" s="74" t="s">
        <v>302</v>
      </c>
      <c r="F84" s="75" t="s">
        <v>147</v>
      </c>
      <c r="G84" s="217">
        <v>1</v>
      </c>
      <c r="H84" s="242"/>
      <c r="I84" s="206">
        <f>ROUND(H84*G84,2)</f>
        <v>0</v>
      </c>
    </row>
    <row r="85" spans="1:9" s="1" customFormat="1" ht="20.25" customHeight="1">
      <c r="A85" s="26"/>
      <c r="C85" s="80" t="s">
        <v>237</v>
      </c>
      <c r="E85" s="81" t="s">
        <v>302</v>
      </c>
      <c r="G85" s="215"/>
      <c r="I85" s="195"/>
    </row>
    <row r="86" spans="1:9" s="1" customFormat="1" ht="20.25" customHeight="1">
      <c r="A86" s="71"/>
      <c r="B86" s="72" t="s">
        <v>303</v>
      </c>
      <c r="C86" s="72" t="s">
        <v>232</v>
      </c>
      <c r="D86" s="73" t="s">
        <v>304</v>
      </c>
      <c r="E86" s="239" t="s">
        <v>305</v>
      </c>
      <c r="F86" s="75" t="s">
        <v>235</v>
      </c>
      <c r="G86" s="217">
        <v>2</v>
      </c>
      <c r="H86" s="242"/>
      <c r="I86" s="206">
        <f>ROUND(H86*G86,2)</f>
        <v>0</v>
      </c>
    </row>
    <row r="87" spans="1:9" s="1" customFormat="1" ht="20.25" customHeight="1">
      <c r="A87" s="26"/>
      <c r="C87" s="80" t="s">
        <v>237</v>
      </c>
      <c r="E87" s="81" t="s">
        <v>305</v>
      </c>
      <c r="G87" s="215"/>
      <c r="I87" s="195"/>
    </row>
    <row r="88" spans="1:9" s="1" customFormat="1" ht="20.25" customHeight="1">
      <c r="A88" s="71"/>
      <c r="B88" s="72" t="s">
        <v>306</v>
      </c>
      <c r="C88" s="72" t="s">
        <v>232</v>
      </c>
      <c r="D88" s="73" t="s">
        <v>307</v>
      </c>
      <c r="E88" s="74" t="s">
        <v>308</v>
      </c>
      <c r="F88" s="75" t="s">
        <v>235</v>
      </c>
      <c r="G88" s="217">
        <v>2</v>
      </c>
      <c r="H88" s="242"/>
      <c r="I88" s="206">
        <f>ROUND(H88*G88,2)</f>
        <v>0</v>
      </c>
    </row>
    <row r="89" spans="1:9" s="1" customFormat="1" ht="20.25" customHeight="1">
      <c r="A89" s="26"/>
      <c r="C89" s="80" t="s">
        <v>237</v>
      </c>
      <c r="E89" s="81" t="s">
        <v>308</v>
      </c>
      <c r="G89" s="215"/>
      <c r="I89" s="195"/>
    </row>
    <row r="90" spans="1:9" s="1" customFormat="1" ht="20.25" customHeight="1">
      <c r="A90" s="71"/>
      <c r="B90" s="72" t="s">
        <v>309</v>
      </c>
      <c r="C90" s="72" t="s">
        <v>232</v>
      </c>
      <c r="D90" s="73" t="s">
        <v>310</v>
      </c>
      <c r="E90" s="239" t="s">
        <v>311</v>
      </c>
      <c r="F90" s="75" t="s">
        <v>235</v>
      </c>
      <c r="G90" s="217">
        <v>1</v>
      </c>
      <c r="H90" s="242"/>
      <c r="I90" s="206">
        <f>ROUND(H90*G90,2)</f>
        <v>0</v>
      </c>
    </row>
    <row r="91" spans="1:9" s="1" customFormat="1" ht="20.25" customHeight="1">
      <c r="A91" s="26"/>
      <c r="C91" s="80" t="s">
        <v>237</v>
      </c>
      <c r="E91" s="81" t="s">
        <v>311</v>
      </c>
      <c r="G91" s="215"/>
      <c r="I91" s="195"/>
    </row>
    <row r="92" spans="1:9" s="1" customFormat="1" ht="20.25" customHeight="1">
      <c r="A92" s="71"/>
      <c r="B92" s="72" t="s">
        <v>312</v>
      </c>
      <c r="C92" s="72" t="s">
        <v>232</v>
      </c>
      <c r="D92" s="73" t="s">
        <v>313</v>
      </c>
      <c r="E92" s="74" t="s">
        <v>262</v>
      </c>
      <c r="F92" s="75" t="s">
        <v>147</v>
      </c>
      <c r="G92" s="217">
        <v>1</v>
      </c>
      <c r="H92" s="242"/>
      <c r="I92" s="206">
        <f>ROUND(H92*G92,2)</f>
        <v>0</v>
      </c>
    </row>
    <row r="93" spans="1:9" s="1" customFormat="1" ht="20.25" customHeight="1">
      <c r="A93" s="26"/>
      <c r="C93" s="78" t="s">
        <v>237</v>
      </c>
      <c r="E93" s="79" t="s">
        <v>262</v>
      </c>
      <c r="G93" s="215"/>
      <c r="I93" s="195"/>
    </row>
    <row r="94" spans="1:9" s="9" customFormat="1" ht="36.75" customHeight="1">
      <c r="A94" s="65"/>
      <c r="C94" s="66" t="s">
        <v>180</v>
      </c>
      <c r="D94" s="67" t="s">
        <v>314</v>
      </c>
      <c r="E94" s="67" t="s">
        <v>315</v>
      </c>
      <c r="G94" s="216"/>
      <c r="I94" s="205">
        <f>SUM(I95:I101)</f>
        <v>0</v>
      </c>
    </row>
    <row r="95" spans="1:9" s="1" customFormat="1" ht="20.25" customHeight="1">
      <c r="A95" s="71"/>
      <c r="B95" s="72" t="s">
        <v>316</v>
      </c>
      <c r="C95" s="72" t="s">
        <v>232</v>
      </c>
      <c r="D95" s="73" t="s">
        <v>317</v>
      </c>
      <c r="E95" s="239" t="s">
        <v>318</v>
      </c>
      <c r="F95" s="75" t="s">
        <v>235</v>
      </c>
      <c r="G95" s="217">
        <v>1</v>
      </c>
      <c r="H95" s="242"/>
      <c r="I95" s="206">
        <f>ROUND(H95*G95,2)</f>
        <v>0</v>
      </c>
    </row>
    <row r="96" spans="1:9" s="1" customFormat="1" ht="20.25" customHeight="1">
      <c r="A96" s="26"/>
      <c r="C96" s="80" t="s">
        <v>237</v>
      </c>
      <c r="E96" s="81" t="s">
        <v>318</v>
      </c>
      <c r="G96" s="215"/>
      <c r="I96" s="195"/>
    </row>
    <row r="97" spans="1:9" s="1" customFormat="1" ht="20.25" customHeight="1">
      <c r="A97" s="71"/>
      <c r="B97" s="72" t="s">
        <v>319</v>
      </c>
      <c r="C97" s="72" t="s">
        <v>232</v>
      </c>
      <c r="D97" s="73" t="s">
        <v>324</v>
      </c>
      <c r="E97" s="74" t="s">
        <v>262</v>
      </c>
      <c r="F97" s="75" t="s">
        <v>235</v>
      </c>
      <c r="G97" s="217">
        <v>1</v>
      </c>
      <c r="H97" s="242"/>
      <c r="I97" s="206">
        <f>ROUND(H97*G97,2)</f>
        <v>0</v>
      </c>
    </row>
    <row r="98" spans="1:9" s="1" customFormat="1" ht="20.25" customHeight="1">
      <c r="A98" s="26"/>
      <c r="C98" s="80" t="s">
        <v>237</v>
      </c>
      <c r="E98" s="81" t="s">
        <v>262</v>
      </c>
      <c r="G98" s="215"/>
      <c r="I98" s="195"/>
    </row>
    <row r="99" spans="1:9" s="1" customFormat="1" ht="20.25" customHeight="1">
      <c r="A99" s="71"/>
      <c r="B99" s="72" t="s">
        <v>320</v>
      </c>
      <c r="C99" s="72" t="s">
        <v>232</v>
      </c>
      <c r="D99" s="73" t="s">
        <v>1083</v>
      </c>
      <c r="E99" s="74" t="s">
        <v>322</v>
      </c>
      <c r="F99" s="75" t="s">
        <v>235</v>
      </c>
      <c r="G99" s="217">
        <v>1</v>
      </c>
      <c r="H99" s="242"/>
      <c r="I99" s="206">
        <f>ROUND(H99*G99,2)</f>
        <v>0</v>
      </c>
    </row>
    <row r="100" spans="1:9" s="1" customFormat="1" ht="20.25" customHeight="1">
      <c r="A100" s="26"/>
      <c r="C100" s="80" t="s">
        <v>237</v>
      </c>
      <c r="E100" s="81" t="s">
        <v>262</v>
      </c>
      <c r="G100" s="215"/>
      <c r="I100" s="195"/>
    </row>
    <row r="101" spans="1:9" s="1" customFormat="1" ht="27">
      <c r="A101" s="71"/>
      <c r="B101" s="72" t="s">
        <v>323</v>
      </c>
      <c r="C101" s="72" t="s">
        <v>232</v>
      </c>
      <c r="D101" s="73" t="s">
        <v>1086</v>
      </c>
      <c r="E101" s="74" t="s">
        <v>325</v>
      </c>
      <c r="F101" s="75" t="s">
        <v>235</v>
      </c>
      <c r="G101" s="217">
        <v>1</v>
      </c>
      <c r="H101" s="242"/>
      <c r="I101" s="206">
        <f>ROUND(H101*G101,2)</f>
        <v>0</v>
      </c>
    </row>
    <row r="102" spans="1:9" s="1" customFormat="1" ht="20.25" customHeight="1">
      <c r="A102" s="26"/>
      <c r="C102" s="78" t="s">
        <v>237</v>
      </c>
      <c r="E102" s="79" t="s">
        <v>325</v>
      </c>
      <c r="G102" s="215"/>
      <c r="I102" s="195"/>
    </row>
    <row r="103" spans="1:9" s="9" customFormat="1" ht="36.75" customHeight="1">
      <c r="A103" s="65"/>
      <c r="C103" s="66" t="s">
        <v>180</v>
      </c>
      <c r="D103" s="67" t="s">
        <v>1082</v>
      </c>
      <c r="E103" s="67" t="s">
        <v>327</v>
      </c>
      <c r="G103" s="216"/>
      <c r="I103" s="205">
        <f>SUM(I104:I106)</f>
        <v>0</v>
      </c>
    </row>
    <row r="104" spans="1:9" s="9" customFormat="1" ht="36.75" customHeight="1">
      <c r="A104" s="65"/>
      <c r="B104" s="72">
        <v>31</v>
      </c>
      <c r="C104" s="72" t="s">
        <v>232</v>
      </c>
      <c r="D104" s="73" t="s">
        <v>329</v>
      </c>
      <c r="E104" s="239" t="s">
        <v>1084</v>
      </c>
      <c r="F104" s="75" t="s">
        <v>235</v>
      </c>
      <c r="G104" s="217">
        <v>51</v>
      </c>
      <c r="H104" s="242"/>
      <c r="I104" s="206">
        <f>ROUND(H104*G104,2)</f>
        <v>0</v>
      </c>
    </row>
    <row r="105" spans="1:9" s="9" customFormat="1" ht="36.75" customHeight="1">
      <c r="A105" s="65"/>
      <c r="B105" s="1"/>
      <c r="C105" s="80" t="s">
        <v>237</v>
      </c>
      <c r="D105" s="1"/>
      <c r="E105" s="81" t="s">
        <v>1085</v>
      </c>
      <c r="F105" s="1"/>
      <c r="G105" s="215"/>
      <c r="H105" s="1"/>
      <c r="I105" s="195"/>
    </row>
    <row r="106" spans="1:9" s="9" customFormat="1" ht="40.5">
      <c r="A106" s="65"/>
      <c r="B106" s="72">
        <v>32</v>
      </c>
      <c r="C106" s="72" t="s">
        <v>232</v>
      </c>
      <c r="D106" s="73" t="s">
        <v>333</v>
      </c>
      <c r="E106" s="239" t="s">
        <v>1087</v>
      </c>
      <c r="F106" s="75" t="s">
        <v>235</v>
      </c>
      <c r="G106" s="217">
        <v>51</v>
      </c>
      <c r="H106" s="242"/>
      <c r="I106" s="206">
        <f>ROUND(H106*G106,2)</f>
        <v>0</v>
      </c>
    </row>
    <row r="107" spans="1:9" s="9" customFormat="1" ht="36.75" customHeight="1">
      <c r="A107" s="65"/>
      <c r="B107" s="1"/>
      <c r="C107" s="78" t="s">
        <v>237</v>
      </c>
      <c r="D107" s="1"/>
      <c r="E107" s="79" t="s">
        <v>1087</v>
      </c>
      <c r="F107" s="1"/>
      <c r="G107" s="1"/>
      <c r="H107" s="1"/>
      <c r="I107" s="195"/>
    </row>
    <row r="108" spans="1:9" s="9" customFormat="1" ht="36.75" customHeight="1">
      <c r="A108" s="65"/>
      <c r="C108" s="66" t="s">
        <v>180</v>
      </c>
      <c r="D108" s="67" t="s">
        <v>326</v>
      </c>
      <c r="E108" s="67" t="s">
        <v>122</v>
      </c>
      <c r="G108" s="216"/>
      <c r="I108" s="205">
        <f>SUM(I109:I121)</f>
        <v>0</v>
      </c>
    </row>
    <row r="109" spans="1:9" s="1" customFormat="1" ht="20.25" customHeight="1">
      <c r="A109" s="71"/>
      <c r="B109" s="72">
        <v>33</v>
      </c>
      <c r="C109" s="72" t="s">
        <v>232</v>
      </c>
      <c r="D109" s="73" t="s">
        <v>336</v>
      </c>
      <c r="E109" s="74" t="s">
        <v>330</v>
      </c>
      <c r="F109" s="75" t="s">
        <v>235</v>
      </c>
      <c r="G109" s="217">
        <v>1</v>
      </c>
      <c r="H109" s="242"/>
      <c r="I109" s="206">
        <f>ROUND(H109*G109,2)</f>
        <v>0</v>
      </c>
    </row>
    <row r="110" spans="1:9" s="1" customFormat="1" ht="20.25" customHeight="1">
      <c r="A110" s="26"/>
      <c r="C110" s="80" t="s">
        <v>237</v>
      </c>
      <c r="E110" s="81" t="s">
        <v>330</v>
      </c>
      <c r="G110" s="215"/>
      <c r="I110" s="195"/>
    </row>
    <row r="111" spans="1:9" s="1" customFormat="1" ht="20.25" customHeight="1">
      <c r="A111" s="71"/>
      <c r="B111" s="72">
        <v>34</v>
      </c>
      <c r="C111" s="72" t="s">
        <v>232</v>
      </c>
      <c r="D111" s="73" t="s">
        <v>339</v>
      </c>
      <c r="E111" s="74" t="s">
        <v>334</v>
      </c>
      <c r="F111" s="75" t="s">
        <v>235</v>
      </c>
      <c r="G111" s="217">
        <v>1</v>
      </c>
      <c r="H111" s="242"/>
      <c r="I111" s="206">
        <f>ROUND(H111*G111,2)</f>
        <v>0</v>
      </c>
    </row>
    <row r="112" spans="1:9" s="1" customFormat="1" ht="20.25" customHeight="1">
      <c r="A112" s="26"/>
      <c r="C112" s="80" t="s">
        <v>237</v>
      </c>
      <c r="E112" s="81" t="s">
        <v>334</v>
      </c>
      <c r="G112" s="215"/>
      <c r="I112" s="195"/>
    </row>
    <row r="113" spans="1:9" s="1" customFormat="1" ht="20.25" customHeight="1">
      <c r="A113" s="71"/>
      <c r="B113" s="72">
        <v>35</v>
      </c>
      <c r="C113" s="72" t="s">
        <v>232</v>
      </c>
      <c r="D113" s="73" t="s">
        <v>342</v>
      </c>
      <c r="E113" s="74" t="s">
        <v>337</v>
      </c>
      <c r="F113" s="75" t="s">
        <v>235</v>
      </c>
      <c r="G113" s="217">
        <v>1</v>
      </c>
      <c r="H113" s="242"/>
      <c r="I113" s="206">
        <f>ROUND(H113*G113,2)</f>
        <v>0</v>
      </c>
    </row>
    <row r="114" spans="1:9" s="1" customFormat="1" ht="20.25" customHeight="1">
      <c r="A114" s="26"/>
      <c r="C114" s="80" t="s">
        <v>237</v>
      </c>
      <c r="E114" s="81" t="s">
        <v>337</v>
      </c>
      <c r="G114" s="215"/>
      <c r="I114" s="195"/>
    </row>
    <row r="115" spans="1:9" s="1" customFormat="1" ht="20.25" customHeight="1">
      <c r="A115" s="71"/>
      <c r="B115" s="72">
        <v>36</v>
      </c>
      <c r="C115" s="72" t="s">
        <v>232</v>
      </c>
      <c r="D115" s="73" t="s">
        <v>344</v>
      </c>
      <c r="E115" s="74" t="s">
        <v>340</v>
      </c>
      <c r="F115" s="75" t="s">
        <v>235</v>
      </c>
      <c r="G115" s="217">
        <v>1</v>
      </c>
      <c r="H115" s="242"/>
      <c r="I115" s="206">
        <f>ROUND(H115*G115,2)</f>
        <v>0</v>
      </c>
    </row>
    <row r="116" spans="1:9" s="1" customFormat="1" ht="20.25" customHeight="1">
      <c r="A116" s="26"/>
      <c r="C116" s="80" t="s">
        <v>237</v>
      </c>
      <c r="E116" s="81" t="s">
        <v>340</v>
      </c>
      <c r="G116" s="215"/>
      <c r="I116" s="195"/>
    </row>
    <row r="117" spans="1:9" s="1" customFormat="1" ht="20.25" customHeight="1">
      <c r="A117" s="71"/>
      <c r="B117" s="72">
        <v>37</v>
      </c>
      <c r="C117" s="72" t="s">
        <v>232</v>
      </c>
      <c r="D117" s="73" t="s">
        <v>347</v>
      </c>
      <c r="E117" s="74" t="s">
        <v>343</v>
      </c>
      <c r="F117" s="75" t="s">
        <v>235</v>
      </c>
      <c r="G117" s="217">
        <v>25</v>
      </c>
      <c r="H117" s="242"/>
      <c r="I117" s="206">
        <f>ROUND(H117*G117,2)</f>
        <v>0</v>
      </c>
    </row>
    <row r="118" spans="1:9" s="1" customFormat="1" ht="20.25" customHeight="1">
      <c r="A118" s="26"/>
      <c r="C118" s="80" t="s">
        <v>237</v>
      </c>
      <c r="E118" s="81" t="s">
        <v>343</v>
      </c>
      <c r="G118" s="215"/>
      <c r="I118" s="195"/>
    </row>
    <row r="119" spans="1:9" s="1" customFormat="1" ht="20.25" customHeight="1">
      <c r="A119" s="71"/>
      <c r="B119" s="72">
        <v>38</v>
      </c>
      <c r="C119" s="72" t="s">
        <v>232</v>
      </c>
      <c r="D119" s="73" t="s">
        <v>324</v>
      </c>
      <c r="E119" s="74" t="s">
        <v>345</v>
      </c>
      <c r="F119" s="75" t="s">
        <v>235</v>
      </c>
      <c r="G119" s="217">
        <v>1</v>
      </c>
      <c r="H119" s="242"/>
      <c r="I119" s="206">
        <f>ROUND(H119*G119,2)</f>
        <v>0</v>
      </c>
    </row>
    <row r="120" spans="1:9" s="1" customFormat="1" ht="20.25" customHeight="1">
      <c r="A120" s="26"/>
      <c r="C120" s="80" t="s">
        <v>237</v>
      </c>
      <c r="E120" s="81" t="s">
        <v>345</v>
      </c>
      <c r="G120" s="215"/>
      <c r="I120" s="195"/>
    </row>
    <row r="121" spans="1:9" s="1" customFormat="1" ht="20.25" customHeight="1">
      <c r="A121" s="71"/>
      <c r="B121" s="72">
        <v>39</v>
      </c>
      <c r="C121" s="72" t="s">
        <v>232</v>
      </c>
      <c r="D121" s="73" t="s">
        <v>362</v>
      </c>
      <c r="E121" s="74" t="s">
        <v>348</v>
      </c>
      <c r="F121" s="75" t="s">
        <v>235</v>
      </c>
      <c r="G121" s="217">
        <v>1</v>
      </c>
      <c r="H121" s="242"/>
      <c r="I121" s="206">
        <f>ROUND(H121*G121,2)</f>
        <v>0</v>
      </c>
    </row>
    <row r="122" spans="1:9" s="1" customFormat="1" ht="20.25" customHeight="1">
      <c r="A122" s="26"/>
      <c r="C122" s="78" t="s">
        <v>237</v>
      </c>
      <c r="E122" s="79" t="s">
        <v>348</v>
      </c>
      <c r="G122" s="215"/>
      <c r="I122" s="195"/>
    </row>
    <row r="123" spans="1:9" s="1" customFormat="1" ht="6.75" customHeight="1">
      <c r="A123" s="38"/>
      <c r="B123" s="39"/>
      <c r="C123" s="39"/>
      <c r="D123" s="39"/>
      <c r="E123" s="39"/>
      <c r="F123" s="39"/>
      <c r="G123" s="211"/>
      <c r="H123" s="39"/>
      <c r="I123" s="199"/>
    </row>
  </sheetData>
  <sheetProtection password="EE28" sheet="1"/>
  <protectedRanges>
    <protectedRange sqref="H1:H65536" name="Oblast2"/>
    <protectedRange sqref="H1:H65536" name="Oblast1"/>
  </protectedRanges>
  <mergeCells count="4">
    <mergeCell ref="D6:G6"/>
    <mergeCell ref="D8:G8"/>
    <mergeCell ref="D10:G10"/>
    <mergeCell ref="D12:G12"/>
  </mergeCells>
  <printOptions/>
  <pageMargins left="0.4724409448818898" right="0.2362204724409449" top="0.4724409448818898" bottom="0.6692913385826772" header="0.31496062992125984" footer="0.31496062992125984"/>
  <pageSetup horizontalDpi="600" verticalDpi="600" orientation="portrait" paperSize="9" r:id="rId1"/>
  <headerFooter>
    <oddFooter>&amp;L&amp;"Arial,Obyčejné"&amp;9&amp;F&amp;R&amp;"Arial,Obyčejné"&amp;9strana &amp;P z &amp;N</oddFooter>
  </headerFooter>
</worksheet>
</file>

<file path=xl/worksheets/sheet3.xml><?xml version="1.0" encoding="utf-8"?>
<worksheet xmlns="http://schemas.openxmlformats.org/spreadsheetml/2006/main" xmlns:r="http://schemas.openxmlformats.org/officeDocument/2006/relationships">
  <dimension ref="A2:BA118"/>
  <sheetViews>
    <sheetView zoomScalePageLayoutView="0" workbookViewId="0" topLeftCell="A1">
      <selection activeCell="B3" sqref="B3"/>
    </sheetView>
  </sheetViews>
  <sheetFormatPr defaultColWidth="9.140625" defaultRowHeight="13.5"/>
  <cols>
    <col min="1" max="1" width="0.5625" style="0" customWidth="1"/>
    <col min="2" max="2" width="3.57421875" style="0" customWidth="1"/>
    <col min="3" max="3" width="3.7109375" style="0" customWidth="1"/>
    <col min="4" max="4" width="5.8515625" style="0" customWidth="1"/>
    <col min="5" max="5" width="43.7109375" style="0" customWidth="1"/>
    <col min="6" max="6" width="4.7109375" style="0" customWidth="1"/>
    <col min="7" max="7" width="7.7109375" style="208" customWidth="1"/>
    <col min="8" max="8" width="9.7109375" style="0" customWidth="1"/>
    <col min="9" max="9" width="15.7109375" style="0" customWidth="1"/>
    <col min="10" max="10" width="10.57421875" style="0" customWidth="1"/>
    <col min="11" max="11" width="14.00390625" style="0" customWidth="1"/>
    <col min="12" max="12" width="10.57421875" style="0" customWidth="1"/>
    <col min="13" max="13" width="12.8515625" style="0" customWidth="1"/>
    <col min="14" max="14" width="9.421875" style="0" customWidth="1"/>
    <col min="15" max="15" width="12.8515625" style="0" customWidth="1"/>
    <col min="16" max="16" width="14.00390625" style="0" customWidth="1"/>
    <col min="17" max="17" width="9.421875" style="0" customWidth="1"/>
    <col min="18" max="18" width="12.8515625" style="0" customWidth="1"/>
    <col min="19" max="19" width="14.00390625" style="0" customWidth="1"/>
    <col min="20" max="31" width="9.140625" style="0" customWidth="1"/>
    <col min="32" max="53" width="0" style="0" hidden="1" customWidth="1"/>
  </cols>
  <sheetData>
    <row r="2" spans="1:9" s="1" customFormat="1" ht="6.75" customHeight="1">
      <c r="A2" s="40"/>
      <c r="B2" s="41"/>
      <c r="C2" s="41"/>
      <c r="D2" s="41"/>
      <c r="E2" s="41"/>
      <c r="F2" s="41"/>
      <c r="G2" s="212"/>
      <c r="H2" s="41"/>
      <c r="I2" s="200"/>
    </row>
    <row r="3" spans="1:9" s="1" customFormat="1" ht="26.25" customHeight="1">
      <c r="A3" s="26"/>
      <c r="B3" s="19" t="s">
        <v>211</v>
      </c>
      <c r="C3" s="27"/>
      <c r="D3" s="27"/>
      <c r="E3" s="27"/>
      <c r="F3" s="27"/>
      <c r="G3" s="210"/>
      <c r="H3" s="27"/>
      <c r="I3" s="195"/>
    </row>
    <row r="4" spans="1:9" s="1" customFormat="1" ht="6.75" customHeight="1">
      <c r="A4" s="26"/>
      <c r="B4" s="27"/>
      <c r="C4" s="27"/>
      <c r="D4" s="27"/>
      <c r="E4" s="27"/>
      <c r="F4" s="27"/>
      <c r="G4" s="210"/>
      <c r="H4" s="27"/>
      <c r="I4" s="195"/>
    </row>
    <row r="5" spans="1:9" s="1" customFormat="1" ht="14.25" customHeight="1">
      <c r="A5" s="26"/>
      <c r="B5" s="24" t="s">
        <v>144</v>
      </c>
      <c r="C5" s="27"/>
      <c r="D5" s="27"/>
      <c r="E5" s="27"/>
      <c r="F5" s="27"/>
      <c r="G5" s="210"/>
      <c r="H5" s="27"/>
      <c r="I5" s="195"/>
    </row>
    <row r="6" spans="1:9" s="1" customFormat="1" ht="20.25" customHeight="1">
      <c r="A6" s="26"/>
      <c r="B6" s="27"/>
      <c r="C6" s="27"/>
      <c r="D6" s="288" t="s">
        <v>145</v>
      </c>
      <c r="E6" s="284"/>
      <c r="F6" s="284"/>
      <c r="G6" s="284"/>
      <c r="H6" s="27"/>
      <c r="I6" s="195"/>
    </row>
    <row r="7" spans="1:9" ht="15">
      <c r="A7" s="17"/>
      <c r="B7" s="24" t="s">
        <v>206</v>
      </c>
      <c r="C7" s="18"/>
      <c r="D7" s="18"/>
      <c r="E7" s="18"/>
      <c r="F7" s="18"/>
      <c r="G7" s="209"/>
      <c r="H7" s="18"/>
      <c r="I7" s="194"/>
    </row>
    <row r="8" spans="1:9" ht="20.25" customHeight="1">
      <c r="A8" s="17"/>
      <c r="B8" s="18"/>
      <c r="C8" s="18"/>
      <c r="D8" s="288" t="s">
        <v>207</v>
      </c>
      <c r="E8" s="277"/>
      <c r="F8" s="277"/>
      <c r="G8" s="277"/>
      <c r="H8" s="18"/>
      <c r="I8" s="194"/>
    </row>
    <row r="9" spans="1:9" ht="15">
      <c r="A9" s="17"/>
      <c r="B9" s="24" t="s">
        <v>208</v>
      </c>
      <c r="C9" s="18"/>
      <c r="D9" s="18"/>
      <c r="E9" s="18"/>
      <c r="F9" s="18"/>
      <c r="G9" s="209"/>
      <c r="H9" s="18"/>
      <c r="I9" s="194"/>
    </row>
    <row r="10" spans="1:9" s="1" customFormat="1" ht="20.25" customHeight="1">
      <c r="A10" s="26"/>
      <c r="B10" s="27"/>
      <c r="C10" s="27"/>
      <c r="D10" s="289" t="s">
        <v>209</v>
      </c>
      <c r="E10" s="284"/>
      <c r="F10" s="284"/>
      <c r="G10" s="284"/>
      <c r="H10" s="27"/>
      <c r="I10" s="195"/>
    </row>
    <row r="11" spans="1:9" s="1" customFormat="1" ht="14.25" customHeight="1">
      <c r="A11" s="26"/>
      <c r="B11" s="24" t="s">
        <v>210</v>
      </c>
      <c r="C11" s="27"/>
      <c r="D11" s="27"/>
      <c r="E11" s="27"/>
      <c r="F11" s="27"/>
      <c r="G11" s="210"/>
      <c r="H11" s="27"/>
      <c r="I11" s="195"/>
    </row>
    <row r="12" spans="1:9" s="1" customFormat="1" ht="21.75" customHeight="1">
      <c r="A12" s="26"/>
      <c r="B12" s="27"/>
      <c r="C12" s="27"/>
      <c r="D12" s="273" t="s">
        <v>197</v>
      </c>
      <c r="E12" s="284"/>
      <c r="F12" s="284"/>
      <c r="G12" s="284"/>
      <c r="H12" s="27"/>
      <c r="I12" s="195"/>
    </row>
    <row r="13" spans="1:9" s="1" customFormat="1" ht="6.75" customHeight="1">
      <c r="A13" s="26"/>
      <c r="B13" s="27"/>
      <c r="C13" s="27"/>
      <c r="D13" s="27"/>
      <c r="E13" s="27"/>
      <c r="F13" s="27"/>
      <c r="G13" s="210"/>
      <c r="H13" s="27"/>
      <c r="I13" s="195"/>
    </row>
    <row r="14" spans="1:9" s="1" customFormat="1" ht="18" customHeight="1">
      <c r="A14" s="26"/>
      <c r="B14" s="24" t="s">
        <v>149</v>
      </c>
      <c r="C14" s="27"/>
      <c r="D14" s="27"/>
      <c r="E14" s="22" t="s">
        <v>155</v>
      </c>
      <c r="F14" s="27"/>
      <c r="G14" s="210"/>
      <c r="H14" s="24" t="s">
        <v>151</v>
      </c>
      <c r="I14" s="197" t="str">
        <f>Rekapitulace!AE7</f>
        <v>4.11.2016</v>
      </c>
    </row>
    <row r="15" spans="1:9" s="1" customFormat="1" ht="6.75" customHeight="1">
      <c r="A15" s="26"/>
      <c r="B15" s="27"/>
      <c r="C15" s="27"/>
      <c r="D15" s="27"/>
      <c r="E15" s="27"/>
      <c r="F15" s="27"/>
      <c r="G15" s="210"/>
      <c r="H15" s="27"/>
      <c r="I15" s="195"/>
    </row>
    <row r="16" spans="1:9" s="1" customFormat="1" ht="15">
      <c r="A16" s="26"/>
      <c r="B16" s="24" t="s">
        <v>153</v>
      </c>
      <c r="C16" s="27"/>
      <c r="D16" s="27"/>
      <c r="E16" s="22" t="s">
        <v>155</v>
      </c>
      <c r="F16" s="27"/>
      <c r="G16" s="210"/>
      <c r="H16" s="24" t="s">
        <v>158</v>
      </c>
      <c r="I16" s="196" t="s">
        <v>155</v>
      </c>
    </row>
    <row r="17" spans="1:9" s="1" customFormat="1" ht="14.25" customHeight="1">
      <c r="A17" s="26"/>
      <c r="B17" s="24" t="s">
        <v>157</v>
      </c>
      <c r="C17" s="27"/>
      <c r="D17" s="27"/>
      <c r="E17" s="22">
        <f>Rekapitulace!H12</f>
        <v>0</v>
      </c>
      <c r="F17" s="27"/>
      <c r="G17" s="210"/>
      <c r="H17" s="27"/>
      <c r="I17" s="195"/>
    </row>
    <row r="18" spans="1:9" s="1" customFormat="1" ht="9.75" customHeight="1">
      <c r="A18" s="26"/>
      <c r="B18" s="27"/>
      <c r="C18" s="27"/>
      <c r="D18" s="27"/>
      <c r="E18" s="27"/>
      <c r="F18" s="27"/>
      <c r="G18" s="210"/>
      <c r="H18" s="27"/>
      <c r="I18" s="195"/>
    </row>
    <row r="19" spans="1:9" s="1" customFormat="1" ht="29.25" customHeight="1">
      <c r="A19" s="26"/>
      <c r="B19" s="52" t="s">
        <v>212</v>
      </c>
      <c r="C19" s="33"/>
      <c r="D19" s="33"/>
      <c r="E19" s="33"/>
      <c r="F19" s="33"/>
      <c r="G19" s="213"/>
      <c r="H19" s="33"/>
      <c r="I19" s="201" t="s">
        <v>213</v>
      </c>
    </row>
    <row r="20" spans="1:9" s="1" customFormat="1" ht="9.75" customHeight="1">
      <c r="A20" s="26"/>
      <c r="B20" s="27"/>
      <c r="C20" s="27"/>
      <c r="D20" s="27"/>
      <c r="E20" s="27"/>
      <c r="F20" s="27"/>
      <c r="G20" s="210"/>
      <c r="H20" s="27"/>
      <c r="I20" s="195"/>
    </row>
    <row r="21" spans="1:35" s="1" customFormat="1" ht="29.25" customHeight="1">
      <c r="A21" s="26"/>
      <c r="B21" s="53" t="s">
        <v>214</v>
      </c>
      <c r="C21" s="27"/>
      <c r="D21" s="27"/>
      <c r="E21" s="27"/>
      <c r="F21" s="27"/>
      <c r="G21" s="210"/>
      <c r="H21" s="27"/>
      <c r="I21" s="198">
        <f>I30</f>
        <v>0</v>
      </c>
      <c r="AI21" s="14" t="s">
        <v>215</v>
      </c>
    </row>
    <row r="22" spans="1:9" s="7" customFormat="1" ht="24.75" customHeight="1">
      <c r="A22" s="54"/>
      <c r="B22" s="55"/>
      <c r="C22" s="56" t="s">
        <v>349</v>
      </c>
      <c r="D22" s="57"/>
      <c r="E22" s="57"/>
      <c r="F22" s="57"/>
      <c r="G22" s="214"/>
      <c r="H22" s="57"/>
      <c r="I22" s="202">
        <f>I31</f>
        <v>0</v>
      </c>
    </row>
    <row r="23" spans="1:9" s="7" customFormat="1" ht="24.75" customHeight="1">
      <c r="A23" s="54"/>
      <c r="B23" s="55"/>
      <c r="C23" s="56" t="s">
        <v>350</v>
      </c>
      <c r="D23" s="57"/>
      <c r="E23" s="57"/>
      <c r="F23" s="57"/>
      <c r="G23" s="214"/>
      <c r="H23" s="57"/>
      <c r="I23" s="202">
        <f>I35</f>
        <v>0</v>
      </c>
    </row>
    <row r="24" spans="1:9" s="7" customFormat="1" ht="24.75" customHeight="1">
      <c r="A24" s="54"/>
      <c r="B24" s="55"/>
      <c r="C24" s="56" t="s">
        <v>351</v>
      </c>
      <c r="D24" s="57"/>
      <c r="E24" s="57"/>
      <c r="F24" s="57"/>
      <c r="G24" s="214"/>
      <c r="H24" s="57"/>
      <c r="I24" s="202">
        <f>I47</f>
        <v>0</v>
      </c>
    </row>
    <row r="25" spans="1:9" s="7" customFormat="1" ht="24.75" customHeight="1">
      <c r="A25" s="54"/>
      <c r="B25" s="55"/>
      <c r="C25" s="56" t="s">
        <v>352</v>
      </c>
      <c r="D25" s="57"/>
      <c r="E25" s="57"/>
      <c r="F25" s="57"/>
      <c r="G25" s="214"/>
      <c r="H25" s="57"/>
      <c r="I25" s="202">
        <f>I54</f>
        <v>0</v>
      </c>
    </row>
    <row r="26" spans="1:9" s="7" customFormat="1" ht="24.75" customHeight="1">
      <c r="A26" s="54"/>
      <c r="B26" s="55"/>
      <c r="C26" s="56" t="s">
        <v>353</v>
      </c>
      <c r="D26" s="57"/>
      <c r="E26" s="57"/>
      <c r="F26" s="57"/>
      <c r="G26" s="214"/>
      <c r="H26" s="57"/>
      <c r="I26" s="202">
        <f>I79</f>
        <v>0</v>
      </c>
    </row>
    <row r="27" spans="1:9" s="7" customFormat="1" ht="24.75" customHeight="1">
      <c r="A27" s="54"/>
      <c r="B27" s="55"/>
      <c r="C27" s="56" t="s">
        <v>354</v>
      </c>
      <c r="D27" s="57"/>
      <c r="E27" s="57"/>
      <c r="F27" s="57"/>
      <c r="G27" s="214"/>
      <c r="H27" s="57"/>
      <c r="I27" s="202">
        <f>I88</f>
        <v>0</v>
      </c>
    </row>
    <row r="28" spans="1:9" s="1" customFormat="1" ht="27" customHeight="1">
      <c r="A28" s="26"/>
      <c r="B28" s="27"/>
      <c r="C28" s="27"/>
      <c r="D28" s="27"/>
      <c r="E28" s="27"/>
      <c r="F28" s="27"/>
      <c r="G28" s="210"/>
      <c r="H28" s="27"/>
      <c r="I28" s="195"/>
    </row>
    <row r="29" spans="1:9" s="8" customFormat="1" ht="29.25" customHeight="1">
      <c r="A29" s="59"/>
      <c r="B29" s="60" t="s">
        <v>223</v>
      </c>
      <c r="C29" s="61" t="s">
        <v>178</v>
      </c>
      <c r="D29" s="61" t="s">
        <v>175</v>
      </c>
      <c r="E29" s="61" t="s">
        <v>224</v>
      </c>
      <c r="F29" s="61" t="s">
        <v>225</v>
      </c>
      <c r="G29" s="207" t="s">
        <v>226</v>
      </c>
      <c r="H29" s="62" t="s">
        <v>227</v>
      </c>
      <c r="I29" s="203" t="s">
        <v>213</v>
      </c>
    </row>
    <row r="30" spans="1:51" s="1" customFormat="1" ht="29.25" customHeight="1">
      <c r="A30" s="26"/>
      <c r="B30" s="45" t="s">
        <v>214</v>
      </c>
      <c r="G30" s="215"/>
      <c r="I30" s="204">
        <f>AY30</f>
        <v>0</v>
      </c>
      <c r="AH30" s="14" t="s">
        <v>180</v>
      </c>
      <c r="AI30" s="14" t="s">
        <v>215</v>
      </c>
      <c r="AY30" s="64">
        <f>AY31+AY35+AY47+AY54+AY79+AY88</f>
        <v>0</v>
      </c>
    </row>
    <row r="31" spans="1:51" s="9" customFormat="1" ht="33" customHeight="1">
      <c r="A31" s="65"/>
      <c r="C31" s="66" t="s">
        <v>180</v>
      </c>
      <c r="D31" s="67" t="s">
        <v>230</v>
      </c>
      <c r="E31" s="67" t="s">
        <v>355</v>
      </c>
      <c r="G31" s="216"/>
      <c r="I31" s="205">
        <f>AY31</f>
        <v>0</v>
      </c>
      <c r="AF31" s="68" t="s">
        <v>187</v>
      </c>
      <c r="AH31" s="69" t="s">
        <v>180</v>
      </c>
      <c r="AI31" s="69" t="s">
        <v>181</v>
      </c>
      <c r="AM31" s="68" t="s">
        <v>231</v>
      </c>
      <c r="AY31" s="70">
        <f>SUM(AY32:AY34)</f>
        <v>0</v>
      </c>
    </row>
    <row r="32" spans="1:53" s="1" customFormat="1" ht="20.25" customHeight="1">
      <c r="A32" s="71"/>
      <c r="B32" s="72" t="s">
        <v>187</v>
      </c>
      <c r="C32" s="72" t="s">
        <v>232</v>
      </c>
      <c r="D32" s="73" t="s">
        <v>356</v>
      </c>
      <c r="E32" s="74" t="s">
        <v>357</v>
      </c>
      <c r="F32" s="75" t="s">
        <v>235</v>
      </c>
      <c r="G32" s="217">
        <v>2</v>
      </c>
      <c r="H32" s="242"/>
      <c r="I32" s="206">
        <f>ROUND(H32*G32,2)</f>
        <v>0</v>
      </c>
      <c r="AF32" s="14" t="s">
        <v>236</v>
      </c>
      <c r="AH32" s="14" t="s">
        <v>232</v>
      </c>
      <c r="AI32" s="14" t="s">
        <v>187</v>
      </c>
      <c r="AM32" s="14" t="s">
        <v>231</v>
      </c>
      <c r="AS32" s="77" t="e">
        <f>IF(#REF!="základní",I32,0)</f>
        <v>#REF!</v>
      </c>
      <c r="AT32" s="77" t="e">
        <f>IF(#REF!="snížená",I32,0)</f>
        <v>#REF!</v>
      </c>
      <c r="AU32" s="77" t="e">
        <f>IF(#REF!="zákl. přenesená",I32,0)</f>
        <v>#REF!</v>
      </c>
      <c r="AV32" s="77" t="e">
        <f>IF(#REF!="sníž. přenesená",I32,0)</f>
        <v>#REF!</v>
      </c>
      <c r="AW32" s="77" t="e">
        <f>IF(#REF!="nulová",I32,0)</f>
        <v>#REF!</v>
      </c>
      <c r="AX32" s="14" t="s">
        <v>187</v>
      </c>
      <c r="AY32" s="77">
        <f>ROUND(H32*G32,2)</f>
        <v>0</v>
      </c>
      <c r="AZ32" s="14" t="s">
        <v>236</v>
      </c>
      <c r="BA32" s="14" t="s">
        <v>358</v>
      </c>
    </row>
    <row r="33" spans="1:35" s="1" customFormat="1" ht="20.25" customHeight="1">
      <c r="A33" s="26"/>
      <c r="C33" s="78" t="s">
        <v>237</v>
      </c>
      <c r="E33" s="79" t="s">
        <v>357</v>
      </c>
      <c r="G33" s="215"/>
      <c r="I33" s="195"/>
      <c r="AH33" s="14" t="s">
        <v>237</v>
      </c>
      <c r="AI33" s="14" t="s">
        <v>187</v>
      </c>
    </row>
    <row r="34" spans="1:35" s="1" customFormat="1" ht="39.75" customHeight="1">
      <c r="A34" s="26"/>
      <c r="C34" s="78" t="s">
        <v>359</v>
      </c>
      <c r="E34" s="83" t="s">
        <v>360</v>
      </c>
      <c r="G34" s="215"/>
      <c r="I34" s="195"/>
      <c r="AH34" s="14" t="s">
        <v>359</v>
      </c>
      <c r="AI34" s="14" t="s">
        <v>187</v>
      </c>
    </row>
    <row r="35" spans="1:51" s="9" customFormat="1" ht="32.25" customHeight="1">
      <c r="A35" s="65"/>
      <c r="C35" s="66" t="s">
        <v>180</v>
      </c>
      <c r="D35" s="67" t="s">
        <v>238</v>
      </c>
      <c r="E35" s="67" t="s">
        <v>361</v>
      </c>
      <c r="G35" s="216"/>
      <c r="I35" s="205">
        <f>AY35</f>
        <v>0</v>
      </c>
      <c r="AF35" s="68" t="s">
        <v>187</v>
      </c>
      <c r="AH35" s="69" t="s">
        <v>180</v>
      </c>
      <c r="AI35" s="69" t="s">
        <v>181</v>
      </c>
      <c r="AM35" s="68" t="s">
        <v>231</v>
      </c>
      <c r="AY35" s="70">
        <f>SUM(AY36:AY46)</f>
        <v>0</v>
      </c>
    </row>
    <row r="36" spans="1:53" s="1" customFormat="1" ht="20.25" customHeight="1">
      <c r="A36" s="71"/>
      <c r="B36" s="72" t="s">
        <v>189</v>
      </c>
      <c r="C36" s="72" t="s">
        <v>232</v>
      </c>
      <c r="D36" s="73" t="s">
        <v>362</v>
      </c>
      <c r="E36" s="74" t="s">
        <v>363</v>
      </c>
      <c r="F36" s="75" t="s">
        <v>364</v>
      </c>
      <c r="G36" s="217">
        <v>189</v>
      </c>
      <c r="H36" s="242"/>
      <c r="I36" s="206">
        <f>ROUND(H36*G36,2)</f>
        <v>0</v>
      </c>
      <c r="AF36" s="14" t="s">
        <v>236</v>
      </c>
      <c r="AH36" s="14" t="s">
        <v>232</v>
      </c>
      <c r="AI36" s="14" t="s">
        <v>187</v>
      </c>
      <c r="AM36" s="14" t="s">
        <v>231</v>
      </c>
      <c r="AS36" s="77" t="e">
        <f>IF(#REF!="základní",I36,0)</f>
        <v>#REF!</v>
      </c>
      <c r="AT36" s="77" t="e">
        <f>IF(#REF!="snížená",I36,0)</f>
        <v>#REF!</v>
      </c>
      <c r="AU36" s="77" t="e">
        <f>IF(#REF!="zákl. přenesená",I36,0)</f>
        <v>#REF!</v>
      </c>
      <c r="AV36" s="77" t="e">
        <f>IF(#REF!="sníž. přenesená",I36,0)</f>
        <v>#REF!</v>
      </c>
      <c r="AW36" s="77" t="e">
        <f>IF(#REF!="nulová",I36,0)</f>
        <v>#REF!</v>
      </c>
      <c r="AX36" s="14" t="s">
        <v>187</v>
      </c>
      <c r="AY36" s="77">
        <f>ROUND(H36*G36,2)</f>
        <v>0</v>
      </c>
      <c r="AZ36" s="14" t="s">
        <v>236</v>
      </c>
      <c r="BA36" s="14" t="s">
        <v>365</v>
      </c>
    </row>
    <row r="37" spans="1:35" s="1" customFormat="1" ht="20.25" customHeight="1">
      <c r="A37" s="26"/>
      <c r="C37" s="78" t="s">
        <v>237</v>
      </c>
      <c r="E37" s="79" t="s">
        <v>363</v>
      </c>
      <c r="G37" s="215"/>
      <c r="I37" s="195"/>
      <c r="AH37" s="14" t="s">
        <v>237</v>
      </c>
      <c r="AI37" s="14" t="s">
        <v>187</v>
      </c>
    </row>
    <row r="38" spans="1:35" s="1" customFormat="1" ht="28.5" customHeight="1">
      <c r="A38" s="26"/>
      <c r="C38" s="80" t="s">
        <v>359</v>
      </c>
      <c r="E38" s="84" t="s">
        <v>366</v>
      </c>
      <c r="G38" s="215"/>
      <c r="I38" s="195"/>
      <c r="AH38" s="14" t="s">
        <v>359</v>
      </c>
      <c r="AI38" s="14" t="s">
        <v>187</v>
      </c>
    </row>
    <row r="39" spans="1:53" s="1" customFormat="1" ht="20.25" customHeight="1">
      <c r="A39" s="71"/>
      <c r="B39" s="72" t="s">
        <v>195</v>
      </c>
      <c r="C39" s="72" t="s">
        <v>232</v>
      </c>
      <c r="D39" s="73" t="s">
        <v>367</v>
      </c>
      <c r="E39" s="74" t="s">
        <v>368</v>
      </c>
      <c r="F39" s="75" t="s">
        <v>364</v>
      </c>
      <c r="G39" s="217">
        <v>756</v>
      </c>
      <c r="H39" s="242"/>
      <c r="I39" s="206">
        <f>ROUND(H39*G39,2)</f>
        <v>0</v>
      </c>
      <c r="AF39" s="14" t="s">
        <v>236</v>
      </c>
      <c r="AH39" s="14" t="s">
        <v>232</v>
      </c>
      <c r="AI39" s="14" t="s">
        <v>187</v>
      </c>
      <c r="AM39" s="14" t="s">
        <v>231</v>
      </c>
      <c r="AS39" s="77" t="e">
        <f>IF(#REF!="základní",I39,0)</f>
        <v>#REF!</v>
      </c>
      <c r="AT39" s="77" t="e">
        <f>IF(#REF!="snížená",I39,0)</f>
        <v>#REF!</v>
      </c>
      <c r="AU39" s="77" t="e">
        <f>IF(#REF!="zákl. přenesená",I39,0)</f>
        <v>#REF!</v>
      </c>
      <c r="AV39" s="77" t="e">
        <f>IF(#REF!="sníž. přenesená",I39,0)</f>
        <v>#REF!</v>
      </c>
      <c r="AW39" s="77" t="e">
        <f>IF(#REF!="nulová",I39,0)</f>
        <v>#REF!</v>
      </c>
      <c r="AX39" s="14" t="s">
        <v>187</v>
      </c>
      <c r="AY39" s="77">
        <f>ROUND(H39*G39,2)</f>
        <v>0</v>
      </c>
      <c r="AZ39" s="14" t="s">
        <v>236</v>
      </c>
      <c r="BA39" s="14" t="s">
        <v>369</v>
      </c>
    </row>
    <row r="40" spans="1:35" s="1" customFormat="1" ht="20.25" customHeight="1">
      <c r="A40" s="26"/>
      <c r="C40" s="80" t="s">
        <v>237</v>
      </c>
      <c r="E40" s="81" t="s">
        <v>368</v>
      </c>
      <c r="G40" s="215"/>
      <c r="I40" s="195"/>
      <c r="AH40" s="14" t="s">
        <v>237</v>
      </c>
      <c r="AI40" s="14" t="s">
        <v>187</v>
      </c>
    </row>
    <row r="41" spans="1:53" s="1" customFormat="1" ht="20.25" customHeight="1">
      <c r="A41" s="71"/>
      <c r="B41" s="72" t="s">
        <v>236</v>
      </c>
      <c r="C41" s="72" t="s">
        <v>232</v>
      </c>
      <c r="D41" s="73" t="s">
        <v>370</v>
      </c>
      <c r="E41" s="74" t="s">
        <v>371</v>
      </c>
      <c r="F41" s="75" t="s">
        <v>364</v>
      </c>
      <c r="G41" s="217">
        <v>473</v>
      </c>
      <c r="H41" s="242"/>
      <c r="I41" s="206">
        <f>ROUND(H41*G41,2)</f>
        <v>0</v>
      </c>
      <c r="AF41" s="14" t="s">
        <v>236</v>
      </c>
      <c r="AH41" s="14" t="s">
        <v>232</v>
      </c>
      <c r="AI41" s="14" t="s">
        <v>187</v>
      </c>
      <c r="AM41" s="14" t="s">
        <v>231</v>
      </c>
      <c r="AS41" s="77" t="e">
        <f>IF(#REF!="základní",I41,0)</f>
        <v>#REF!</v>
      </c>
      <c r="AT41" s="77" t="e">
        <f>IF(#REF!="snížená",I41,0)</f>
        <v>#REF!</v>
      </c>
      <c r="AU41" s="77" t="e">
        <f>IF(#REF!="zákl. přenesená",I41,0)</f>
        <v>#REF!</v>
      </c>
      <c r="AV41" s="77" t="e">
        <f>IF(#REF!="sníž. přenesená",I41,0)</f>
        <v>#REF!</v>
      </c>
      <c r="AW41" s="77" t="e">
        <f>IF(#REF!="nulová",I41,0)</f>
        <v>#REF!</v>
      </c>
      <c r="AX41" s="14" t="s">
        <v>187</v>
      </c>
      <c r="AY41" s="77">
        <f>ROUND(H41*G41,2)</f>
        <v>0</v>
      </c>
      <c r="AZ41" s="14" t="s">
        <v>236</v>
      </c>
      <c r="BA41" s="14" t="s">
        <v>372</v>
      </c>
    </row>
    <row r="42" spans="1:35" s="1" customFormat="1" ht="20.25" customHeight="1">
      <c r="A42" s="26"/>
      <c r="C42" s="80" t="s">
        <v>237</v>
      </c>
      <c r="E42" s="81" t="s">
        <v>371</v>
      </c>
      <c r="G42" s="215"/>
      <c r="I42" s="195"/>
      <c r="AH42" s="14" t="s">
        <v>237</v>
      </c>
      <c r="AI42" s="14" t="s">
        <v>187</v>
      </c>
    </row>
    <row r="43" spans="1:53" s="1" customFormat="1" ht="20.25" customHeight="1">
      <c r="A43" s="71"/>
      <c r="B43" s="72" t="s">
        <v>245</v>
      </c>
      <c r="C43" s="72" t="s">
        <v>232</v>
      </c>
      <c r="D43" s="73" t="s">
        <v>373</v>
      </c>
      <c r="E43" s="74" t="s">
        <v>374</v>
      </c>
      <c r="F43" s="75" t="s">
        <v>235</v>
      </c>
      <c r="G43" s="217">
        <v>4</v>
      </c>
      <c r="H43" s="242"/>
      <c r="I43" s="206">
        <f>ROUND(H43*G43,2)</f>
        <v>0</v>
      </c>
      <c r="AF43" s="14" t="s">
        <v>236</v>
      </c>
      <c r="AH43" s="14" t="s">
        <v>232</v>
      </c>
      <c r="AI43" s="14" t="s">
        <v>187</v>
      </c>
      <c r="AM43" s="14" t="s">
        <v>231</v>
      </c>
      <c r="AS43" s="77" t="e">
        <f>IF(#REF!="základní",I43,0)</f>
        <v>#REF!</v>
      </c>
      <c r="AT43" s="77" t="e">
        <f>IF(#REF!="snížená",I43,0)</f>
        <v>#REF!</v>
      </c>
      <c r="AU43" s="77" t="e">
        <f>IF(#REF!="zákl. přenesená",I43,0)</f>
        <v>#REF!</v>
      </c>
      <c r="AV43" s="77" t="e">
        <f>IF(#REF!="sníž. přenesená",I43,0)</f>
        <v>#REF!</v>
      </c>
      <c r="AW43" s="77" t="e">
        <f>IF(#REF!="nulová",I43,0)</f>
        <v>#REF!</v>
      </c>
      <c r="AX43" s="14" t="s">
        <v>187</v>
      </c>
      <c r="AY43" s="77">
        <f>ROUND(H43*G43,2)</f>
        <v>0</v>
      </c>
      <c r="AZ43" s="14" t="s">
        <v>236</v>
      </c>
      <c r="BA43" s="14" t="s">
        <v>375</v>
      </c>
    </row>
    <row r="44" spans="1:35" s="1" customFormat="1" ht="20.25" customHeight="1">
      <c r="A44" s="26"/>
      <c r="C44" s="80" t="s">
        <v>237</v>
      </c>
      <c r="E44" s="81" t="s">
        <v>374</v>
      </c>
      <c r="G44" s="215"/>
      <c r="I44" s="195"/>
      <c r="AH44" s="14" t="s">
        <v>237</v>
      </c>
      <c r="AI44" s="14" t="s">
        <v>187</v>
      </c>
    </row>
    <row r="45" spans="1:53" s="1" customFormat="1" ht="20.25" customHeight="1">
      <c r="A45" s="71"/>
      <c r="B45" s="72" t="s">
        <v>248</v>
      </c>
      <c r="C45" s="72" t="s">
        <v>232</v>
      </c>
      <c r="D45" s="73" t="s">
        <v>376</v>
      </c>
      <c r="E45" s="74" t="s">
        <v>377</v>
      </c>
      <c r="F45" s="75" t="s">
        <v>235</v>
      </c>
      <c r="G45" s="217">
        <v>24</v>
      </c>
      <c r="H45" s="242"/>
      <c r="I45" s="206">
        <f>ROUND(H45*G45,2)</f>
        <v>0</v>
      </c>
      <c r="AF45" s="14" t="s">
        <v>236</v>
      </c>
      <c r="AH45" s="14" t="s">
        <v>232</v>
      </c>
      <c r="AI45" s="14" t="s">
        <v>187</v>
      </c>
      <c r="AM45" s="14" t="s">
        <v>231</v>
      </c>
      <c r="AS45" s="77" t="e">
        <f>IF(#REF!="základní",I45,0)</f>
        <v>#REF!</v>
      </c>
      <c r="AT45" s="77" t="e">
        <f>IF(#REF!="snížená",I45,0)</f>
        <v>#REF!</v>
      </c>
      <c r="AU45" s="77" t="e">
        <f>IF(#REF!="zákl. přenesená",I45,0)</f>
        <v>#REF!</v>
      </c>
      <c r="AV45" s="77" t="e">
        <f>IF(#REF!="sníž. přenesená",I45,0)</f>
        <v>#REF!</v>
      </c>
      <c r="AW45" s="77" t="e">
        <f>IF(#REF!="nulová",I45,0)</f>
        <v>#REF!</v>
      </c>
      <c r="AX45" s="14" t="s">
        <v>187</v>
      </c>
      <c r="AY45" s="77">
        <f>ROUND(H45*G45,2)</f>
        <v>0</v>
      </c>
      <c r="AZ45" s="14" t="s">
        <v>236</v>
      </c>
      <c r="BA45" s="14" t="s">
        <v>378</v>
      </c>
    </row>
    <row r="46" spans="1:35" s="1" customFormat="1" ht="20.25" customHeight="1">
      <c r="A46" s="26"/>
      <c r="C46" s="78" t="s">
        <v>237</v>
      </c>
      <c r="E46" s="79" t="s">
        <v>377</v>
      </c>
      <c r="G46" s="215"/>
      <c r="I46" s="195"/>
      <c r="AH46" s="14" t="s">
        <v>237</v>
      </c>
      <c r="AI46" s="14" t="s">
        <v>187</v>
      </c>
    </row>
    <row r="47" spans="1:51" s="9" customFormat="1" ht="31.5" customHeight="1">
      <c r="A47" s="65"/>
      <c r="C47" s="66" t="s">
        <v>180</v>
      </c>
      <c r="D47" s="67" t="s">
        <v>263</v>
      </c>
      <c r="E47" s="67" t="s">
        <v>379</v>
      </c>
      <c r="G47" s="216"/>
      <c r="I47" s="205">
        <f>AY47</f>
        <v>0</v>
      </c>
      <c r="AF47" s="68" t="s">
        <v>187</v>
      </c>
      <c r="AH47" s="69" t="s">
        <v>180</v>
      </c>
      <c r="AI47" s="69" t="s">
        <v>181</v>
      </c>
      <c r="AM47" s="68" t="s">
        <v>231</v>
      </c>
      <c r="AY47" s="70">
        <f>SUM(AY48:AY53)</f>
        <v>0</v>
      </c>
    </row>
    <row r="48" spans="1:53" s="1" customFormat="1" ht="27">
      <c r="A48" s="71"/>
      <c r="B48" s="72" t="s">
        <v>251</v>
      </c>
      <c r="C48" s="72" t="s">
        <v>232</v>
      </c>
      <c r="D48" s="73" t="s">
        <v>380</v>
      </c>
      <c r="E48" s="74" t="s">
        <v>381</v>
      </c>
      <c r="F48" s="75" t="s">
        <v>235</v>
      </c>
      <c r="G48" s="217">
        <v>8</v>
      </c>
      <c r="H48" s="242"/>
      <c r="I48" s="206">
        <f>ROUND(H48*G48,2)</f>
        <v>0</v>
      </c>
      <c r="AF48" s="14" t="s">
        <v>236</v>
      </c>
      <c r="AH48" s="14" t="s">
        <v>232</v>
      </c>
      <c r="AI48" s="14" t="s">
        <v>187</v>
      </c>
      <c r="AM48" s="14" t="s">
        <v>231</v>
      </c>
      <c r="AS48" s="77" t="e">
        <f>IF(#REF!="základní",I48,0)</f>
        <v>#REF!</v>
      </c>
      <c r="AT48" s="77" t="e">
        <f>IF(#REF!="snížená",I48,0)</f>
        <v>#REF!</v>
      </c>
      <c r="AU48" s="77" t="e">
        <f>IF(#REF!="zákl. přenesená",I48,0)</f>
        <v>#REF!</v>
      </c>
      <c r="AV48" s="77" t="e">
        <f>IF(#REF!="sníž. přenesená",I48,0)</f>
        <v>#REF!</v>
      </c>
      <c r="AW48" s="77" t="e">
        <f>IF(#REF!="nulová",I48,0)</f>
        <v>#REF!</v>
      </c>
      <c r="AX48" s="14" t="s">
        <v>187</v>
      </c>
      <c r="AY48" s="77">
        <f>ROUND(H48*G48,2)</f>
        <v>0</v>
      </c>
      <c r="AZ48" s="14" t="s">
        <v>236</v>
      </c>
      <c r="BA48" s="14" t="s">
        <v>382</v>
      </c>
    </row>
    <row r="49" spans="1:35" s="1" customFormat="1" ht="27">
      <c r="A49" s="26"/>
      <c r="C49" s="80" t="s">
        <v>237</v>
      </c>
      <c r="E49" s="81" t="s">
        <v>381</v>
      </c>
      <c r="G49" s="215"/>
      <c r="I49" s="195"/>
      <c r="AH49" s="14" t="s">
        <v>237</v>
      </c>
      <c r="AI49" s="14" t="s">
        <v>187</v>
      </c>
    </row>
    <row r="50" spans="1:53" s="1" customFormat="1" ht="40.5">
      <c r="A50" s="71"/>
      <c r="B50" s="72" t="s">
        <v>254</v>
      </c>
      <c r="C50" s="72" t="s">
        <v>232</v>
      </c>
      <c r="D50" s="73" t="s">
        <v>383</v>
      </c>
      <c r="E50" s="74" t="s">
        <v>384</v>
      </c>
      <c r="F50" s="75" t="s">
        <v>235</v>
      </c>
      <c r="G50" s="217">
        <v>8</v>
      </c>
      <c r="H50" s="242"/>
      <c r="I50" s="206">
        <f>ROUND(H50*G50,2)</f>
        <v>0</v>
      </c>
      <c r="AF50" s="14" t="s">
        <v>236</v>
      </c>
      <c r="AH50" s="14" t="s">
        <v>232</v>
      </c>
      <c r="AI50" s="14" t="s">
        <v>187</v>
      </c>
      <c r="AM50" s="14" t="s">
        <v>231</v>
      </c>
      <c r="AS50" s="77" t="e">
        <f>IF(#REF!="základní",I50,0)</f>
        <v>#REF!</v>
      </c>
      <c r="AT50" s="77" t="e">
        <f>IF(#REF!="snížená",I50,0)</f>
        <v>#REF!</v>
      </c>
      <c r="AU50" s="77" t="e">
        <f>IF(#REF!="zákl. přenesená",I50,0)</f>
        <v>#REF!</v>
      </c>
      <c r="AV50" s="77" t="e">
        <f>IF(#REF!="sníž. přenesená",I50,0)</f>
        <v>#REF!</v>
      </c>
      <c r="AW50" s="77" t="e">
        <f>IF(#REF!="nulová",I50,0)</f>
        <v>#REF!</v>
      </c>
      <c r="AX50" s="14" t="s">
        <v>187</v>
      </c>
      <c r="AY50" s="77">
        <f>ROUND(H50*G50,2)</f>
        <v>0</v>
      </c>
      <c r="AZ50" s="14" t="s">
        <v>236</v>
      </c>
      <c r="BA50" s="14" t="s">
        <v>385</v>
      </c>
    </row>
    <row r="51" spans="1:35" s="1" customFormat="1" ht="27">
      <c r="A51" s="26"/>
      <c r="C51" s="80" t="s">
        <v>237</v>
      </c>
      <c r="E51" s="81" t="s">
        <v>384</v>
      </c>
      <c r="G51" s="215"/>
      <c r="I51" s="195"/>
      <c r="AH51" s="14" t="s">
        <v>237</v>
      </c>
      <c r="AI51" s="14" t="s">
        <v>187</v>
      </c>
    </row>
    <row r="52" spans="1:53" s="1" customFormat="1" ht="40.5">
      <c r="A52" s="71"/>
      <c r="B52" s="72" t="s">
        <v>257</v>
      </c>
      <c r="C52" s="72" t="s">
        <v>232</v>
      </c>
      <c r="D52" s="73" t="s">
        <v>386</v>
      </c>
      <c r="E52" s="74" t="s">
        <v>387</v>
      </c>
      <c r="F52" s="75" t="s">
        <v>235</v>
      </c>
      <c r="G52" s="217">
        <v>8</v>
      </c>
      <c r="H52" s="242"/>
      <c r="I52" s="206">
        <f>ROUND(H52*G52,2)</f>
        <v>0</v>
      </c>
      <c r="AF52" s="14" t="s">
        <v>236</v>
      </c>
      <c r="AH52" s="14" t="s">
        <v>232</v>
      </c>
      <c r="AI52" s="14" t="s">
        <v>187</v>
      </c>
      <c r="AM52" s="14" t="s">
        <v>231</v>
      </c>
      <c r="AS52" s="77" t="e">
        <f>IF(#REF!="základní",I52,0)</f>
        <v>#REF!</v>
      </c>
      <c r="AT52" s="77" t="e">
        <f>IF(#REF!="snížená",I52,0)</f>
        <v>#REF!</v>
      </c>
      <c r="AU52" s="77" t="e">
        <f>IF(#REF!="zákl. přenesená",I52,0)</f>
        <v>#REF!</v>
      </c>
      <c r="AV52" s="77" t="e">
        <f>IF(#REF!="sníž. přenesená",I52,0)</f>
        <v>#REF!</v>
      </c>
      <c r="AW52" s="77" t="e">
        <f>IF(#REF!="nulová",I52,0)</f>
        <v>#REF!</v>
      </c>
      <c r="AX52" s="14" t="s">
        <v>187</v>
      </c>
      <c r="AY52" s="77">
        <f>ROUND(H52*G52,2)</f>
        <v>0</v>
      </c>
      <c r="AZ52" s="14" t="s">
        <v>236</v>
      </c>
      <c r="BA52" s="14" t="s">
        <v>388</v>
      </c>
    </row>
    <row r="53" spans="1:35" s="1" customFormat="1" ht="40.5">
      <c r="A53" s="26"/>
      <c r="C53" s="78" t="s">
        <v>237</v>
      </c>
      <c r="E53" s="79" t="s">
        <v>387</v>
      </c>
      <c r="G53" s="215"/>
      <c r="I53" s="195"/>
      <c r="AH53" s="14" t="s">
        <v>237</v>
      </c>
      <c r="AI53" s="14" t="s">
        <v>187</v>
      </c>
    </row>
    <row r="54" spans="1:51" s="9" customFormat="1" ht="30.75" customHeight="1">
      <c r="A54" s="65"/>
      <c r="C54" s="66" t="s">
        <v>180</v>
      </c>
      <c r="D54" s="67" t="s">
        <v>273</v>
      </c>
      <c r="E54" s="67" t="s">
        <v>389</v>
      </c>
      <c r="G54" s="216"/>
      <c r="I54" s="205">
        <f>AY54</f>
        <v>0</v>
      </c>
      <c r="AF54" s="68" t="s">
        <v>187</v>
      </c>
      <c r="AH54" s="69" t="s">
        <v>180</v>
      </c>
      <c r="AI54" s="69" t="s">
        <v>181</v>
      </c>
      <c r="AM54" s="68" t="s">
        <v>231</v>
      </c>
      <c r="AY54" s="70">
        <f>SUM(AY55:AY78)</f>
        <v>0</v>
      </c>
    </row>
    <row r="55" spans="1:53" s="1" customFormat="1" ht="20.25" customHeight="1">
      <c r="A55" s="71"/>
      <c r="B55" s="72" t="s">
        <v>260</v>
      </c>
      <c r="C55" s="72" t="s">
        <v>232</v>
      </c>
      <c r="D55" s="73" t="s">
        <v>390</v>
      </c>
      <c r="E55" s="74" t="s">
        <v>391</v>
      </c>
      <c r="F55" s="75" t="s">
        <v>235</v>
      </c>
      <c r="G55" s="217">
        <v>16</v>
      </c>
      <c r="H55" s="242"/>
      <c r="I55" s="206">
        <f>ROUND(H55*G55,2)</f>
        <v>0</v>
      </c>
      <c r="AF55" s="14" t="s">
        <v>236</v>
      </c>
      <c r="AH55" s="14" t="s">
        <v>232</v>
      </c>
      <c r="AI55" s="14" t="s">
        <v>187</v>
      </c>
      <c r="AM55" s="14" t="s">
        <v>231</v>
      </c>
      <c r="AS55" s="77" t="e">
        <f>IF(#REF!="základní",I55,0)</f>
        <v>#REF!</v>
      </c>
      <c r="AT55" s="77" t="e">
        <f>IF(#REF!="snížená",I55,0)</f>
        <v>#REF!</v>
      </c>
      <c r="AU55" s="77" t="e">
        <f>IF(#REF!="zákl. přenesená",I55,0)</f>
        <v>#REF!</v>
      </c>
      <c r="AV55" s="77" t="e">
        <f>IF(#REF!="sníž. přenesená",I55,0)</f>
        <v>#REF!</v>
      </c>
      <c r="AW55" s="77" t="e">
        <f>IF(#REF!="nulová",I55,0)</f>
        <v>#REF!</v>
      </c>
      <c r="AX55" s="14" t="s">
        <v>187</v>
      </c>
      <c r="AY55" s="77">
        <f>ROUND(H55*G55,2)</f>
        <v>0</v>
      </c>
      <c r="AZ55" s="14" t="s">
        <v>236</v>
      </c>
      <c r="BA55" s="14" t="s">
        <v>392</v>
      </c>
    </row>
    <row r="56" spans="1:35" s="1" customFormat="1" ht="20.25" customHeight="1">
      <c r="A56" s="26"/>
      <c r="C56" s="80" t="s">
        <v>237</v>
      </c>
      <c r="E56" s="81" t="s">
        <v>391</v>
      </c>
      <c r="G56" s="215"/>
      <c r="I56" s="195"/>
      <c r="AH56" s="14" t="s">
        <v>237</v>
      </c>
      <c r="AI56" s="14" t="s">
        <v>187</v>
      </c>
    </row>
    <row r="57" spans="1:53" s="1" customFormat="1" ht="20.25" customHeight="1">
      <c r="A57" s="71"/>
      <c r="B57" s="72" t="s">
        <v>265</v>
      </c>
      <c r="C57" s="72" t="s">
        <v>232</v>
      </c>
      <c r="D57" s="73" t="s">
        <v>393</v>
      </c>
      <c r="E57" s="74" t="s">
        <v>394</v>
      </c>
      <c r="F57" s="75" t="s">
        <v>235</v>
      </c>
      <c r="G57" s="217">
        <v>2</v>
      </c>
      <c r="H57" s="242"/>
      <c r="I57" s="206">
        <f>ROUND(H57*G57,2)</f>
        <v>0</v>
      </c>
      <c r="AF57" s="14" t="s">
        <v>236</v>
      </c>
      <c r="AH57" s="14" t="s">
        <v>232</v>
      </c>
      <c r="AI57" s="14" t="s">
        <v>187</v>
      </c>
      <c r="AM57" s="14" t="s">
        <v>231</v>
      </c>
      <c r="AS57" s="77" t="e">
        <f>IF(#REF!="základní",I57,0)</f>
        <v>#REF!</v>
      </c>
      <c r="AT57" s="77" t="e">
        <f>IF(#REF!="snížená",I57,0)</f>
        <v>#REF!</v>
      </c>
      <c r="AU57" s="77" t="e">
        <f>IF(#REF!="zákl. přenesená",I57,0)</f>
        <v>#REF!</v>
      </c>
      <c r="AV57" s="77" t="e">
        <f>IF(#REF!="sníž. přenesená",I57,0)</f>
        <v>#REF!</v>
      </c>
      <c r="AW57" s="77" t="e">
        <f>IF(#REF!="nulová",I57,0)</f>
        <v>#REF!</v>
      </c>
      <c r="AX57" s="14" t="s">
        <v>187</v>
      </c>
      <c r="AY57" s="77">
        <f>ROUND(H57*G57,2)</f>
        <v>0</v>
      </c>
      <c r="AZ57" s="14" t="s">
        <v>236</v>
      </c>
      <c r="BA57" s="14" t="s">
        <v>395</v>
      </c>
    </row>
    <row r="58" spans="1:35" s="1" customFormat="1" ht="20.25" customHeight="1">
      <c r="A58" s="26"/>
      <c r="C58" s="80" t="s">
        <v>237</v>
      </c>
      <c r="E58" s="81" t="s">
        <v>394</v>
      </c>
      <c r="G58" s="215"/>
      <c r="I58" s="195"/>
      <c r="AH58" s="14" t="s">
        <v>237</v>
      </c>
      <c r="AI58" s="14" t="s">
        <v>187</v>
      </c>
    </row>
    <row r="59" spans="1:53" s="1" customFormat="1" ht="20.25" customHeight="1">
      <c r="A59" s="71"/>
      <c r="B59" s="72" t="s">
        <v>268</v>
      </c>
      <c r="C59" s="72" t="s">
        <v>232</v>
      </c>
      <c r="D59" s="73" t="s">
        <v>396</v>
      </c>
      <c r="E59" s="74" t="s">
        <v>397</v>
      </c>
      <c r="F59" s="75" t="s">
        <v>235</v>
      </c>
      <c r="G59" s="217">
        <v>2</v>
      </c>
      <c r="H59" s="242"/>
      <c r="I59" s="206">
        <f>ROUND(H59*G59,2)</f>
        <v>0</v>
      </c>
      <c r="AF59" s="14" t="s">
        <v>236</v>
      </c>
      <c r="AH59" s="14" t="s">
        <v>232</v>
      </c>
      <c r="AI59" s="14" t="s">
        <v>187</v>
      </c>
      <c r="AM59" s="14" t="s">
        <v>231</v>
      </c>
      <c r="AS59" s="77" t="e">
        <f>IF(#REF!="základní",I59,0)</f>
        <v>#REF!</v>
      </c>
      <c r="AT59" s="77" t="e">
        <f>IF(#REF!="snížená",I59,0)</f>
        <v>#REF!</v>
      </c>
      <c r="AU59" s="77" t="e">
        <f>IF(#REF!="zákl. přenesená",I59,0)</f>
        <v>#REF!</v>
      </c>
      <c r="AV59" s="77" t="e">
        <f>IF(#REF!="sníž. přenesená",I59,0)</f>
        <v>#REF!</v>
      </c>
      <c r="AW59" s="77" t="e">
        <f>IF(#REF!="nulová",I59,0)</f>
        <v>#REF!</v>
      </c>
      <c r="AX59" s="14" t="s">
        <v>187</v>
      </c>
      <c r="AY59" s="77">
        <f>ROUND(H59*G59,2)</f>
        <v>0</v>
      </c>
      <c r="AZ59" s="14" t="s">
        <v>236</v>
      </c>
      <c r="BA59" s="14" t="s">
        <v>398</v>
      </c>
    </row>
    <row r="60" spans="1:35" s="1" customFormat="1" ht="20.25" customHeight="1">
      <c r="A60" s="26"/>
      <c r="C60" s="80" t="s">
        <v>237</v>
      </c>
      <c r="E60" s="81" t="s">
        <v>397</v>
      </c>
      <c r="G60" s="215"/>
      <c r="I60" s="195"/>
      <c r="AH60" s="14" t="s">
        <v>237</v>
      </c>
      <c r="AI60" s="14" t="s">
        <v>187</v>
      </c>
    </row>
    <row r="61" spans="1:53" s="1" customFormat="1" ht="20.25" customHeight="1">
      <c r="A61" s="71"/>
      <c r="B61" s="72" t="s">
        <v>271</v>
      </c>
      <c r="C61" s="72" t="s">
        <v>232</v>
      </c>
      <c r="D61" s="73" t="s">
        <v>399</v>
      </c>
      <c r="E61" s="74" t="s">
        <v>400</v>
      </c>
      <c r="F61" s="75" t="s">
        <v>235</v>
      </c>
      <c r="G61" s="217">
        <v>1</v>
      </c>
      <c r="H61" s="242"/>
      <c r="I61" s="206">
        <f>ROUND(H61*G61,2)</f>
        <v>0</v>
      </c>
      <c r="AF61" s="14" t="s">
        <v>236</v>
      </c>
      <c r="AH61" s="14" t="s">
        <v>232</v>
      </c>
      <c r="AI61" s="14" t="s">
        <v>187</v>
      </c>
      <c r="AM61" s="14" t="s">
        <v>231</v>
      </c>
      <c r="AS61" s="77" t="e">
        <f>IF(#REF!="základní",I61,0)</f>
        <v>#REF!</v>
      </c>
      <c r="AT61" s="77" t="e">
        <f>IF(#REF!="snížená",I61,0)</f>
        <v>#REF!</v>
      </c>
      <c r="AU61" s="77" t="e">
        <f>IF(#REF!="zákl. přenesená",I61,0)</f>
        <v>#REF!</v>
      </c>
      <c r="AV61" s="77" t="e">
        <f>IF(#REF!="sníž. přenesená",I61,0)</f>
        <v>#REF!</v>
      </c>
      <c r="AW61" s="77" t="e">
        <f>IF(#REF!="nulová",I61,0)</f>
        <v>#REF!</v>
      </c>
      <c r="AX61" s="14" t="s">
        <v>187</v>
      </c>
      <c r="AY61" s="77">
        <f>ROUND(H61*G61,2)</f>
        <v>0</v>
      </c>
      <c r="AZ61" s="14" t="s">
        <v>236</v>
      </c>
      <c r="BA61" s="14" t="s">
        <v>401</v>
      </c>
    </row>
    <row r="62" spans="1:35" s="1" customFormat="1" ht="20.25" customHeight="1">
      <c r="A62" s="26"/>
      <c r="C62" s="80" t="s">
        <v>237</v>
      </c>
      <c r="E62" s="81" t="s">
        <v>400</v>
      </c>
      <c r="G62" s="215"/>
      <c r="I62" s="195"/>
      <c r="AH62" s="14" t="s">
        <v>237</v>
      </c>
      <c r="AI62" s="14" t="s">
        <v>187</v>
      </c>
    </row>
    <row r="63" spans="1:53" s="1" customFormat="1" ht="20.25" customHeight="1">
      <c r="A63" s="71"/>
      <c r="B63" s="72" t="s">
        <v>275</v>
      </c>
      <c r="C63" s="72" t="s">
        <v>232</v>
      </c>
      <c r="D63" s="73" t="s">
        <v>402</v>
      </c>
      <c r="E63" s="74" t="s">
        <v>403</v>
      </c>
      <c r="F63" s="75" t="s">
        <v>235</v>
      </c>
      <c r="G63" s="217">
        <v>1</v>
      </c>
      <c r="H63" s="242"/>
      <c r="I63" s="206">
        <f>ROUND(H63*G63,2)</f>
        <v>0</v>
      </c>
      <c r="AF63" s="14" t="s">
        <v>236</v>
      </c>
      <c r="AH63" s="14" t="s">
        <v>232</v>
      </c>
      <c r="AI63" s="14" t="s">
        <v>187</v>
      </c>
      <c r="AM63" s="14" t="s">
        <v>231</v>
      </c>
      <c r="AS63" s="77" t="e">
        <f>IF(#REF!="základní",I63,0)</f>
        <v>#REF!</v>
      </c>
      <c r="AT63" s="77" t="e">
        <f>IF(#REF!="snížená",I63,0)</f>
        <v>#REF!</v>
      </c>
      <c r="AU63" s="77" t="e">
        <f>IF(#REF!="zákl. přenesená",I63,0)</f>
        <v>#REF!</v>
      </c>
      <c r="AV63" s="77" t="e">
        <f>IF(#REF!="sníž. přenesená",I63,0)</f>
        <v>#REF!</v>
      </c>
      <c r="AW63" s="77" t="e">
        <f>IF(#REF!="nulová",I63,0)</f>
        <v>#REF!</v>
      </c>
      <c r="AX63" s="14" t="s">
        <v>187</v>
      </c>
      <c r="AY63" s="77">
        <f>ROUND(H63*G63,2)</f>
        <v>0</v>
      </c>
      <c r="AZ63" s="14" t="s">
        <v>236</v>
      </c>
      <c r="BA63" s="14" t="s">
        <v>404</v>
      </c>
    </row>
    <row r="64" spans="1:35" s="1" customFormat="1" ht="20.25" customHeight="1">
      <c r="A64" s="26"/>
      <c r="C64" s="80" t="s">
        <v>237</v>
      </c>
      <c r="E64" s="81" t="s">
        <v>403</v>
      </c>
      <c r="G64" s="215"/>
      <c r="I64" s="195"/>
      <c r="AH64" s="14" t="s">
        <v>237</v>
      </c>
      <c r="AI64" s="14" t="s">
        <v>187</v>
      </c>
    </row>
    <row r="65" spans="1:53" s="1" customFormat="1" ht="20.25" customHeight="1">
      <c r="A65" s="71"/>
      <c r="B65" s="72" t="s">
        <v>138</v>
      </c>
      <c r="C65" s="72" t="s">
        <v>232</v>
      </c>
      <c r="D65" s="73" t="s">
        <v>405</v>
      </c>
      <c r="E65" s="74" t="s">
        <v>406</v>
      </c>
      <c r="F65" s="75" t="s">
        <v>364</v>
      </c>
      <c r="G65" s="217">
        <v>27</v>
      </c>
      <c r="H65" s="242"/>
      <c r="I65" s="206">
        <f>ROUND(H65*G65,2)</f>
        <v>0</v>
      </c>
      <c r="AF65" s="14" t="s">
        <v>236</v>
      </c>
      <c r="AH65" s="14" t="s">
        <v>232</v>
      </c>
      <c r="AI65" s="14" t="s">
        <v>187</v>
      </c>
      <c r="AM65" s="14" t="s">
        <v>231</v>
      </c>
      <c r="AS65" s="77" t="e">
        <f>IF(#REF!="základní",I65,0)</f>
        <v>#REF!</v>
      </c>
      <c r="AT65" s="77" t="e">
        <f>IF(#REF!="snížená",I65,0)</f>
        <v>#REF!</v>
      </c>
      <c r="AU65" s="77" t="e">
        <f>IF(#REF!="zákl. přenesená",I65,0)</f>
        <v>#REF!</v>
      </c>
      <c r="AV65" s="77" t="e">
        <f>IF(#REF!="sníž. přenesená",I65,0)</f>
        <v>#REF!</v>
      </c>
      <c r="AW65" s="77" t="e">
        <f>IF(#REF!="nulová",I65,0)</f>
        <v>#REF!</v>
      </c>
      <c r="AX65" s="14" t="s">
        <v>187</v>
      </c>
      <c r="AY65" s="77">
        <f>ROUND(H65*G65,2)</f>
        <v>0</v>
      </c>
      <c r="AZ65" s="14" t="s">
        <v>236</v>
      </c>
      <c r="BA65" s="14" t="s">
        <v>407</v>
      </c>
    </row>
    <row r="66" spans="1:35" s="1" customFormat="1" ht="20.25" customHeight="1">
      <c r="A66" s="26"/>
      <c r="C66" s="80" t="s">
        <v>237</v>
      </c>
      <c r="E66" s="81" t="s">
        <v>406</v>
      </c>
      <c r="G66" s="215"/>
      <c r="I66" s="195"/>
      <c r="AH66" s="14" t="s">
        <v>237</v>
      </c>
      <c r="AI66" s="14" t="s">
        <v>187</v>
      </c>
    </row>
    <row r="67" spans="1:53" s="1" customFormat="1" ht="20.25" customHeight="1">
      <c r="A67" s="71"/>
      <c r="B67" s="72" t="s">
        <v>281</v>
      </c>
      <c r="C67" s="72" t="s">
        <v>232</v>
      </c>
      <c r="D67" s="73" t="s">
        <v>408</v>
      </c>
      <c r="E67" s="74" t="s">
        <v>409</v>
      </c>
      <c r="F67" s="75" t="s">
        <v>364</v>
      </c>
      <c r="G67" s="217">
        <v>189</v>
      </c>
      <c r="H67" s="242"/>
      <c r="I67" s="206">
        <f>ROUND(H67*G67,2)</f>
        <v>0</v>
      </c>
      <c r="AF67" s="14" t="s">
        <v>236</v>
      </c>
      <c r="AH67" s="14" t="s">
        <v>232</v>
      </c>
      <c r="AI67" s="14" t="s">
        <v>187</v>
      </c>
      <c r="AM67" s="14" t="s">
        <v>231</v>
      </c>
      <c r="AS67" s="77" t="e">
        <f>IF(#REF!="základní",I67,0)</f>
        <v>#REF!</v>
      </c>
      <c r="AT67" s="77" t="e">
        <f>IF(#REF!="snížená",I67,0)</f>
        <v>#REF!</v>
      </c>
      <c r="AU67" s="77" t="e">
        <f>IF(#REF!="zákl. přenesená",I67,0)</f>
        <v>#REF!</v>
      </c>
      <c r="AV67" s="77" t="e">
        <f>IF(#REF!="sníž. přenesená",I67,0)</f>
        <v>#REF!</v>
      </c>
      <c r="AW67" s="77" t="e">
        <f>IF(#REF!="nulová",I67,0)</f>
        <v>#REF!</v>
      </c>
      <c r="AX67" s="14" t="s">
        <v>187</v>
      </c>
      <c r="AY67" s="77">
        <f>ROUND(H67*G67,2)</f>
        <v>0</v>
      </c>
      <c r="AZ67" s="14" t="s">
        <v>236</v>
      </c>
      <c r="BA67" s="14" t="s">
        <v>410</v>
      </c>
    </row>
    <row r="68" spans="1:35" s="1" customFormat="1" ht="20.25" customHeight="1">
      <c r="A68" s="26"/>
      <c r="C68" s="80" t="s">
        <v>237</v>
      </c>
      <c r="E68" s="81" t="s">
        <v>409</v>
      </c>
      <c r="G68" s="215"/>
      <c r="I68" s="195"/>
      <c r="AH68" s="14" t="s">
        <v>237</v>
      </c>
      <c r="AI68" s="14" t="s">
        <v>187</v>
      </c>
    </row>
    <row r="69" spans="1:53" s="1" customFormat="1" ht="20.25" customHeight="1">
      <c r="A69" s="71"/>
      <c r="B69" s="72" t="s">
        <v>284</v>
      </c>
      <c r="C69" s="72" t="s">
        <v>232</v>
      </c>
      <c r="D69" s="73" t="s">
        <v>411</v>
      </c>
      <c r="E69" s="74" t="s">
        <v>412</v>
      </c>
      <c r="F69" s="75" t="s">
        <v>235</v>
      </c>
      <c r="G69" s="217">
        <v>297</v>
      </c>
      <c r="H69" s="242"/>
      <c r="I69" s="206">
        <f>ROUND(H69*G69,2)</f>
        <v>0</v>
      </c>
      <c r="AF69" s="14" t="s">
        <v>236</v>
      </c>
      <c r="AH69" s="14" t="s">
        <v>232</v>
      </c>
      <c r="AI69" s="14" t="s">
        <v>187</v>
      </c>
      <c r="AM69" s="14" t="s">
        <v>231</v>
      </c>
      <c r="AS69" s="77" t="e">
        <f>IF(#REF!="základní",I69,0)</f>
        <v>#REF!</v>
      </c>
      <c r="AT69" s="77" t="e">
        <f>IF(#REF!="snížená",I69,0)</f>
        <v>#REF!</v>
      </c>
      <c r="AU69" s="77" t="e">
        <f>IF(#REF!="zákl. přenesená",I69,0)</f>
        <v>#REF!</v>
      </c>
      <c r="AV69" s="77" t="e">
        <f>IF(#REF!="sníž. přenesená",I69,0)</f>
        <v>#REF!</v>
      </c>
      <c r="AW69" s="77" t="e">
        <f>IF(#REF!="nulová",I69,0)</f>
        <v>#REF!</v>
      </c>
      <c r="AX69" s="14" t="s">
        <v>187</v>
      </c>
      <c r="AY69" s="77">
        <f>ROUND(H69*G69,2)</f>
        <v>0</v>
      </c>
      <c r="AZ69" s="14" t="s">
        <v>236</v>
      </c>
      <c r="BA69" s="14" t="s">
        <v>413</v>
      </c>
    </row>
    <row r="70" spans="1:35" s="1" customFormat="1" ht="20.25" customHeight="1">
      <c r="A70" s="26"/>
      <c r="C70" s="80" t="s">
        <v>237</v>
      </c>
      <c r="E70" s="81" t="s">
        <v>412</v>
      </c>
      <c r="G70" s="215"/>
      <c r="I70" s="195"/>
      <c r="AH70" s="14" t="s">
        <v>237</v>
      </c>
      <c r="AI70" s="14" t="s">
        <v>187</v>
      </c>
    </row>
    <row r="71" spans="1:53" s="1" customFormat="1" ht="20.25" customHeight="1">
      <c r="A71" s="71"/>
      <c r="B71" s="72" t="s">
        <v>287</v>
      </c>
      <c r="C71" s="72" t="s">
        <v>232</v>
      </c>
      <c r="D71" s="73" t="s">
        <v>414</v>
      </c>
      <c r="E71" s="74" t="s">
        <v>415</v>
      </c>
      <c r="F71" s="75" t="s">
        <v>364</v>
      </c>
      <c r="G71" s="217">
        <v>14</v>
      </c>
      <c r="H71" s="242"/>
      <c r="I71" s="206">
        <f>ROUND(H71*G71,2)</f>
        <v>0</v>
      </c>
      <c r="AF71" s="14" t="s">
        <v>236</v>
      </c>
      <c r="AH71" s="14" t="s">
        <v>232</v>
      </c>
      <c r="AI71" s="14" t="s">
        <v>187</v>
      </c>
      <c r="AM71" s="14" t="s">
        <v>231</v>
      </c>
      <c r="AS71" s="77" t="e">
        <f>IF(#REF!="základní",I71,0)</f>
        <v>#REF!</v>
      </c>
      <c r="AT71" s="77" t="e">
        <f>IF(#REF!="snížená",I71,0)</f>
        <v>#REF!</v>
      </c>
      <c r="AU71" s="77" t="e">
        <f>IF(#REF!="zákl. přenesená",I71,0)</f>
        <v>#REF!</v>
      </c>
      <c r="AV71" s="77" t="e">
        <f>IF(#REF!="sníž. přenesená",I71,0)</f>
        <v>#REF!</v>
      </c>
      <c r="AW71" s="77" t="e">
        <f>IF(#REF!="nulová",I71,0)</f>
        <v>#REF!</v>
      </c>
      <c r="AX71" s="14" t="s">
        <v>187</v>
      </c>
      <c r="AY71" s="77">
        <f>ROUND(H71*G71,2)</f>
        <v>0</v>
      </c>
      <c r="AZ71" s="14" t="s">
        <v>236</v>
      </c>
      <c r="BA71" s="14" t="s">
        <v>416</v>
      </c>
    </row>
    <row r="72" spans="1:35" s="1" customFormat="1" ht="20.25" customHeight="1">
      <c r="A72" s="26"/>
      <c r="C72" s="80" t="s">
        <v>237</v>
      </c>
      <c r="E72" s="81" t="s">
        <v>415</v>
      </c>
      <c r="G72" s="215"/>
      <c r="I72" s="195"/>
      <c r="AH72" s="14" t="s">
        <v>237</v>
      </c>
      <c r="AI72" s="14" t="s">
        <v>187</v>
      </c>
    </row>
    <row r="73" spans="1:53" s="1" customFormat="1" ht="20.25" customHeight="1">
      <c r="A73" s="71"/>
      <c r="B73" s="72" t="s">
        <v>291</v>
      </c>
      <c r="C73" s="72" t="s">
        <v>232</v>
      </c>
      <c r="D73" s="73" t="s">
        <v>417</v>
      </c>
      <c r="E73" s="74" t="s">
        <v>418</v>
      </c>
      <c r="F73" s="75" t="s">
        <v>364</v>
      </c>
      <c r="G73" s="217">
        <v>30</v>
      </c>
      <c r="H73" s="242"/>
      <c r="I73" s="206">
        <f>ROUND(H73*G73,2)</f>
        <v>0</v>
      </c>
      <c r="AF73" s="14" t="s">
        <v>236</v>
      </c>
      <c r="AH73" s="14" t="s">
        <v>232</v>
      </c>
      <c r="AI73" s="14" t="s">
        <v>187</v>
      </c>
      <c r="AM73" s="14" t="s">
        <v>231</v>
      </c>
      <c r="AS73" s="77" t="e">
        <f>IF(#REF!="základní",I73,0)</f>
        <v>#REF!</v>
      </c>
      <c r="AT73" s="77" t="e">
        <f>IF(#REF!="snížená",I73,0)</f>
        <v>#REF!</v>
      </c>
      <c r="AU73" s="77" t="e">
        <f>IF(#REF!="zákl. přenesená",I73,0)</f>
        <v>#REF!</v>
      </c>
      <c r="AV73" s="77" t="e">
        <f>IF(#REF!="sníž. přenesená",I73,0)</f>
        <v>#REF!</v>
      </c>
      <c r="AW73" s="77" t="e">
        <f>IF(#REF!="nulová",I73,0)</f>
        <v>#REF!</v>
      </c>
      <c r="AX73" s="14" t="s">
        <v>187</v>
      </c>
      <c r="AY73" s="77">
        <f>ROUND(H73*G73,2)</f>
        <v>0</v>
      </c>
      <c r="AZ73" s="14" t="s">
        <v>236</v>
      </c>
      <c r="BA73" s="14" t="s">
        <v>419</v>
      </c>
    </row>
    <row r="74" spans="1:35" s="1" customFormat="1" ht="20.25" customHeight="1">
      <c r="A74" s="26"/>
      <c r="C74" s="80" t="s">
        <v>237</v>
      </c>
      <c r="E74" s="81" t="s">
        <v>418</v>
      </c>
      <c r="G74" s="215"/>
      <c r="I74" s="195"/>
      <c r="AH74" s="14" t="s">
        <v>237</v>
      </c>
      <c r="AI74" s="14" t="s">
        <v>187</v>
      </c>
    </row>
    <row r="75" spans="1:53" s="1" customFormat="1" ht="20.25" customHeight="1">
      <c r="A75" s="71"/>
      <c r="B75" s="72" t="s">
        <v>294</v>
      </c>
      <c r="C75" s="72" t="s">
        <v>232</v>
      </c>
      <c r="D75" s="73" t="s">
        <v>321</v>
      </c>
      <c r="E75" s="74" t="s">
        <v>420</v>
      </c>
      <c r="F75" s="75" t="s">
        <v>235</v>
      </c>
      <c r="G75" s="217">
        <v>21</v>
      </c>
      <c r="H75" s="242"/>
      <c r="I75" s="206">
        <f>ROUND(H75*G75,2)</f>
        <v>0</v>
      </c>
      <c r="AF75" s="14" t="s">
        <v>236</v>
      </c>
      <c r="AH75" s="14" t="s">
        <v>232</v>
      </c>
      <c r="AI75" s="14" t="s">
        <v>187</v>
      </c>
      <c r="AM75" s="14" t="s">
        <v>231</v>
      </c>
      <c r="AS75" s="77" t="e">
        <f>IF(#REF!="základní",I75,0)</f>
        <v>#REF!</v>
      </c>
      <c r="AT75" s="77" t="e">
        <f>IF(#REF!="snížená",I75,0)</f>
        <v>#REF!</v>
      </c>
      <c r="AU75" s="77" t="e">
        <f>IF(#REF!="zákl. přenesená",I75,0)</f>
        <v>#REF!</v>
      </c>
      <c r="AV75" s="77" t="e">
        <f>IF(#REF!="sníž. přenesená",I75,0)</f>
        <v>#REF!</v>
      </c>
      <c r="AW75" s="77" t="e">
        <f>IF(#REF!="nulová",I75,0)</f>
        <v>#REF!</v>
      </c>
      <c r="AX75" s="14" t="s">
        <v>187</v>
      </c>
      <c r="AY75" s="77">
        <f>ROUND(H75*G75,2)</f>
        <v>0</v>
      </c>
      <c r="AZ75" s="14" t="s">
        <v>236</v>
      </c>
      <c r="BA75" s="14" t="s">
        <v>421</v>
      </c>
    </row>
    <row r="76" spans="1:35" s="1" customFormat="1" ht="20.25" customHeight="1">
      <c r="A76" s="26"/>
      <c r="C76" s="80" t="s">
        <v>237</v>
      </c>
      <c r="E76" s="81" t="s">
        <v>420</v>
      </c>
      <c r="G76" s="215"/>
      <c r="I76" s="195"/>
      <c r="AH76" s="14" t="s">
        <v>237</v>
      </c>
      <c r="AI76" s="14" t="s">
        <v>187</v>
      </c>
    </row>
    <row r="77" spans="1:53" s="1" customFormat="1" ht="20.25" customHeight="1">
      <c r="A77" s="71"/>
      <c r="B77" s="72" t="s">
        <v>137</v>
      </c>
      <c r="C77" s="72" t="s">
        <v>232</v>
      </c>
      <c r="D77" s="73" t="s">
        <v>422</v>
      </c>
      <c r="E77" s="74" t="s">
        <v>423</v>
      </c>
      <c r="F77" s="75" t="s">
        <v>235</v>
      </c>
      <c r="G77" s="217">
        <v>2</v>
      </c>
      <c r="H77" s="242"/>
      <c r="I77" s="206">
        <f>ROUND(H77*G77,2)</f>
        <v>0</v>
      </c>
      <c r="AF77" s="14" t="s">
        <v>236</v>
      </c>
      <c r="AH77" s="14" t="s">
        <v>232</v>
      </c>
      <c r="AI77" s="14" t="s">
        <v>187</v>
      </c>
      <c r="AM77" s="14" t="s">
        <v>231</v>
      </c>
      <c r="AS77" s="77" t="e">
        <f>IF(#REF!="základní",I77,0)</f>
        <v>#REF!</v>
      </c>
      <c r="AT77" s="77" t="e">
        <f>IF(#REF!="snížená",I77,0)</f>
        <v>#REF!</v>
      </c>
      <c r="AU77" s="77" t="e">
        <f>IF(#REF!="zákl. přenesená",I77,0)</f>
        <v>#REF!</v>
      </c>
      <c r="AV77" s="77" t="e">
        <f>IF(#REF!="sníž. přenesená",I77,0)</f>
        <v>#REF!</v>
      </c>
      <c r="AW77" s="77" t="e">
        <f>IF(#REF!="nulová",I77,0)</f>
        <v>#REF!</v>
      </c>
      <c r="AX77" s="14" t="s">
        <v>187</v>
      </c>
      <c r="AY77" s="77">
        <f>ROUND(H77*G77,2)</f>
        <v>0</v>
      </c>
      <c r="AZ77" s="14" t="s">
        <v>236</v>
      </c>
      <c r="BA77" s="14" t="s">
        <v>424</v>
      </c>
    </row>
    <row r="78" spans="1:35" s="1" customFormat="1" ht="20.25" customHeight="1">
      <c r="A78" s="26"/>
      <c r="C78" s="78" t="s">
        <v>237</v>
      </c>
      <c r="E78" s="79" t="s">
        <v>423</v>
      </c>
      <c r="G78" s="215"/>
      <c r="I78" s="195"/>
      <c r="AH78" s="14" t="s">
        <v>237</v>
      </c>
      <c r="AI78" s="14" t="s">
        <v>187</v>
      </c>
    </row>
    <row r="79" spans="1:51" s="9" customFormat="1" ht="31.5" customHeight="1">
      <c r="A79" s="65"/>
      <c r="C79" s="66" t="s">
        <v>180</v>
      </c>
      <c r="D79" s="67" t="s">
        <v>279</v>
      </c>
      <c r="E79" s="67" t="s">
        <v>425</v>
      </c>
      <c r="G79" s="216"/>
      <c r="I79" s="205">
        <f>AY79</f>
        <v>0</v>
      </c>
      <c r="AF79" s="68" t="s">
        <v>187</v>
      </c>
      <c r="AH79" s="69" t="s">
        <v>180</v>
      </c>
      <c r="AI79" s="69" t="s">
        <v>181</v>
      </c>
      <c r="AM79" s="68" t="s">
        <v>231</v>
      </c>
      <c r="AY79" s="70">
        <f>SUM(AY80:AY87)</f>
        <v>0</v>
      </c>
    </row>
    <row r="80" spans="1:53" s="1" customFormat="1" ht="20.25" customHeight="1">
      <c r="A80" s="71"/>
      <c r="B80" s="72" t="s">
        <v>300</v>
      </c>
      <c r="C80" s="72" t="s">
        <v>232</v>
      </c>
      <c r="D80" s="73" t="s">
        <v>426</v>
      </c>
      <c r="E80" s="74" t="s">
        <v>427</v>
      </c>
      <c r="F80" s="75" t="s">
        <v>235</v>
      </c>
      <c r="G80" s="217">
        <v>8</v>
      </c>
      <c r="H80" s="242"/>
      <c r="I80" s="206">
        <f>ROUND(H80*G80,2)</f>
        <v>0</v>
      </c>
      <c r="AF80" s="14" t="s">
        <v>236</v>
      </c>
      <c r="AH80" s="14" t="s">
        <v>232</v>
      </c>
      <c r="AI80" s="14" t="s">
        <v>187</v>
      </c>
      <c r="AM80" s="14" t="s">
        <v>231</v>
      </c>
      <c r="AS80" s="77" t="e">
        <f>IF(#REF!="základní",I80,0)</f>
        <v>#REF!</v>
      </c>
      <c r="AT80" s="77" t="e">
        <f>IF(#REF!="snížená",I80,0)</f>
        <v>#REF!</v>
      </c>
      <c r="AU80" s="77" t="e">
        <f>IF(#REF!="zákl. přenesená",I80,0)</f>
        <v>#REF!</v>
      </c>
      <c r="AV80" s="77" t="e">
        <f>IF(#REF!="sníž. přenesená",I80,0)</f>
        <v>#REF!</v>
      </c>
      <c r="AW80" s="77" t="e">
        <f>IF(#REF!="nulová",I80,0)</f>
        <v>#REF!</v>
      </c>
      <c r="AX80" s="14" t="s">
        <v>187</v>
      </c>
      <c r="AY80" s="77">
        <f>ROUND(H80*G80,2)</f>
        <v>0</v>
      </c>
      <c r="AZ80" s="14" t="s">
        <v>236</v>
      </c>
      <c r="BA80" s="14" t="s">
        <v>428</v>
      </c>
    </row>
    <row r="81" spans="1:35" s="1" customFormat="1" ht="20.25" customHeight="1">
      <c r="A81" s="26"/>
      <c r="C81" s="80" t="s">
        <v>237</v>
      </c>
      <c r="E81" s="81" t="s">
        <v>427</v>
      </c>
      <c r="G81" s="215"/>
      <c r="I81" s="195"/>
      <c r="AH81" s="14" t="s">
        <v>237</v>
      </c>
      <c r="AI81" s="14" t="s">
        <v>187</v>
      </c>
    </row>
    <row r="82" spans="1:53" s="1" customFormat="1" ht="20.25" customHeight="1">
      <c r="A82" s="71"/>
      <c r="B82" s="72" t="s">
        <v>303</v>
      </c>
      <c r="C82" s="72" t="s">
        <v>232</v>
      </c>
      <c r="D82" s="73" t="s">
        <v>429</v>
      </c>
      <c r="E82" s="74" t="s">
        <v>430</v>
      </c>
      <c r="F82" s="75" t="s">
        <v>235</v>
      </c>
      <c r="G82" s="217">
        <v>2</v>
      </c>
      <c r="H82" s="242"/>
      <c r="I82" s="206">
        <f>ROUND(H82*G82,2)</f>
        <v>0</v>
      </c>
      <c r="AF82" s="14" t="s">
        <v>236</v>
      </c>
      <c r="AH82" s="14" t="s">
        <v>232</v>
      </c>
      <c r="AI82" s="14" t="s">
        <v>187</v>
      </c>
      <c r="AM82" s="14" t="s">
        <v>231</v>
      </c>
      <c r="AS82" s="77" t="e">
        <f>IF(#REF!="základní",I82,0)</f>
        <v>#REF!</v>
      </c>
      <c r="AT82" s="77" t="e">
        <f>IF(#REF!="snížená",I82,0)</f>
        <v>#REF!</v>
      </c>
      <c r="AU82" s="77" t="e">
        <f>IF(#REF!="zákl. přenesená",I82,0)</f>
        <v>#REF!</v>
      </c>
      <c r="AV82" s="77" t="e">
        <f>IF(#REF!="sníž. přenesená",I82,0)</f>
        <v>#REF!</v>
      </c>
      <c r="AW82" s="77" t="e">
        <f>IF(#REF!="nulová",I82,0)</f>
        <v>#REF!</v>
      </c>
      <c r="AX82" s="14" t="s">
        <v>187</v>
      </c>
      <c r="AY82" s="77">
        <f>ROUND(H82*G82,2)</f>
        <v>0</v>
      </c>
      <c r="AZ82" s="14" t="s">
        <v>236</v>
      </c>
      <c r="BA82" s="14" t="s">
        <v>431</v>
      </c>
    </row>
    <row r="83" spans="1:35" s="1" customFormat="1" ht="20.25" customHeight="1">
      <c r="A83" s="26"/>
      <c r="C83" s="80" t="s">
        <v>237</v>
      </c>
      <c r="E83" s="81" t="s">
        <v>430</v>
      </c>
      <c r="G83" s="215"/>
      <c r="I83" s="195"/>
      <c r="AH83" s="14" t="s">
        <v>237</v>
      </c>
      <c r="AI83" s="14" t="s">
        <v>187</v>
      </c>
    </row>
    <row r="84" spans="1:53" s="1" customFormat="1" ht="20.25" customHeight="1">
      <c r="A84" s="71"/>
      <c r="B84" s="72" t="s">
        <v>306</v>
      </c>
      <c r="C84" s="72" t="s">
        <v>232</v>
      </c>
      <c r="D84" s="73" t="s">
        <v>432</v>
      </c>
      <c r="E84" s="74" t="s">
        <v>433</v>
      </c>
      <c r="F84" s="75" t="s">
        <v>434</v>
      </c>
      <c r="G84" s="217">
        <v>6</v>
      </c>
      <c r="H84" s="242"/>
      <c r="I84" s="206">
        <f>ROUND(H84*G84,2)</f>
        <v>0</v>
      </c>
      <c r="AF84" s="14" t="s">
        <v>236</v>
      </c>
      <c r="AH84" s="14" t="s">
        <v>232</v>
      </c>
      <c r="AI84" s="14" t="s">
        <v>187</v>
      </c>
      <c r="AM84" s="14" t="s">
        <v>231</v>
      </c>
      <c r="AS84" s="77" t="e">
        <f>IF(#REF!="základní",I84,0)</f>
        <v>#REF!</v>
      </c>
      <c r="AT84" s="77" t="e">
        <f>IF(#REF!="snížená",I84,0)</f>
        <v>#REF!</v>
      </c>
      <c r="AU84" s="77" t="e">
        <f>IF(#REF!="zákl. přenesená",I84,0)</f>
        <v>#REF!</v>
      </c>
      <c r="AV84" s="77" t="e">
        <f>IF(#REF!="sníž. přenesená",I84,0)</f>
        <v>#REF!</v>
      </c>
      <c r="AW84" s="77" t="e">
        <f>IF(#REF!="nulová",I84,0)</f>
        <v>#REF!</v>
      </c>
      <c r="AX84" s="14" t="s">
        <v>187</v>
      </c>
      <c r="AY84" s="77">
        <f>ROUND(H84*G84,2)</f>
        <v>0</v>
      </c>
      <c r="AZ84" s="14" t="s">
        <v>236</v>
      </c>
      <c r="BA84" s="14" t="s">
        <v>435</v>
      </c>
    </row>
    <row r="85" spans="1:35" s="1" customFormat="1" ht="20.25" customHeight="1">
      <c r="A85" s="26"/>
      <c r="C85" s="80" t="s">
        <v>237</v>
      </c>
      <c r="E85" s="81" t="s">
        <v>433</v>
      </c>
      <c r="G85" s="215"/>
      <c r="I85" s="195"/>
      <c r="AH85" s="14" t="s">
        <v>237</v>
      </c>
      <c r="AI85" s="14" t="s">
        <v>187</v>
      </c>
    </row>
    <row r="86" spans="1:53" s="1" customFormat="1" ht="20.25" customHeight="1">
      <c r="A86" s="71"/>
      <c r="B86" s="72" t="s">
        <v>309</v>
      </c>
      <c r="C86" s="72" t="s">
        <v>232</v>
      </c>
      <c r="D86" s="73" t="s">
        <v>436</v>
      </c>
      <c r="E86" s="74" t="s">
        <v>437</v>
      </c>
      <c r="F86" s="75" t="s">
        <v>434</v>
      </c>
      <c r="G86" s="217">
        <v>13</v>
      </c>
      <c r="H86" s="242"/>
      <c r="I86" s="206">
        <f>ROUND(H86*G86,2)</f>
        <v>0</v>
      </c>
      <c r="AF86" s="14" t="s">
        <v>236</v>
      </c>
      <c r="AH86" s="14" t="s">
        <v>232</v>
      </c>
      <c r="AI86" s="14" t="s">
        <v>187</v>
      </c>
      <c r="AM86" s="14" t="s">
        <v>231</v>
      </c>
      <c r="AS86" s="77" t="e">
        <f>IF(#REF!="základní",I86,0)</f>
        <v>#REF!</v>
      </c>
      <c r="AT86" s="77" t="e">
        <f>IF(#REF!="snížená",I86,0)</f>
        <v>#REF!</v>
      </c>
      <c r="AU86" s="77" t="e">
        <f>IF(#REF!="zákl. přenesená",I86,0)</f>
        <v>#REF!</v>
      </c>
      <c r="AV86" s="77" t="e">
        <f>IF(#REF!="sníž. přenesená",I86,0)</f>
        <v>#REF!</v>
      </c>
      <c r="AW86" s="77" t="e">
        <f>IF(#REF!="nulová",I86,0)</f>
        <v>#REF!</v>
      </c>
      <c r="AX86" s="14" t="s">
        <v>187</v>
      </c>
      <c r="AY86" s="77">
        <f>ROUND(H86*G86,2)</f>
        <v>0</v>
      </c>
      <c r="AZ86" s="14" t="s">
        <v>236</v>
      </c>
      <c r="BA86" s="14" t="s">
        <v>438</v>
      </c>
    </row>
    <row r="87" spans="1:35" s="1" customFormat="1" ht="20.25" customHeight="1">
      <c r="A87" s="26"/>
      <c r="C87" s="78" t="s">
        <v>237</v>
      </c>
      <c r="E87" s="79" t="s">
        <v>437</v>
      </c>
      <c r="G87" s="215"/>
      <c r="I87" s="195"/>
      <c r="AH87" s="14" t="s">
        <v>237</v>
      </c>
      <c r="AI87" s="14" t="s">
        <v>187</v>
      </c>
    </row>
    <row r="88" spans="1:51" s="9" customFormat="1" ht="32.25" customHeight="1">
      <c r="A88" s="65"/>
      <c r="C88" s="66" t="s">
        <v>180</v>
      </c>
      <c r="D88" s="67" t="s">
        <v>289</v>
      </c>
      <c r="E88" s="67" t="s">
        <v>439</v>
      </c>
      <c r="G88" s="216"/>
      <c r="I88" s="205">
        <f>AY88</f>
        <v>0</v>
      </c>
      <c r="AF88" s="68" t="s">
        <v>187</v>
      </c>
      <c r="AH88" s="69" t="s">
        <v>180</v>
      </c>
      <c r="AI88" s="69" t="s">
        <v>181</v>
      </c>
      <c r="AM88" s="68" t="s">
        <v>231</v>
      </c>
      <c r="AY88" s="70">
        <f>SUM(AY89:AY107)</f>
        <v>0</v>
      </c>
    </row>
    <row r="89" spans="1:53" s="1" customFormat="1" ht="20.25" customHeight="1">
      <c r="A89" s="71"/>
      <c r="B89" s="72" t="s">
        <v>312</v>
      </c>
      <c r="C89" s="72" t="s">
        <v>232</v>
      </c>
      <c r="D89" s="73" t="s">
        <v>440</v>
      </c>
      <c r="E89" s="74" t="s">
        <v>441</v>
      </c>
      <c r="F89" s="75" t="s">
        <v>434</v>
      </c>
      <c r="G89" s="217">
        <v>2</v>
      </c>
      <c r="H89" s="242"/>
      <c r="I89" s="206">
        <f>ROUND(H89*G89,2)</f>
        <v>0</v>
      </c>
      <c r="AF89" s="14" t="s">
        <v>236</v>
      </c>
      <c r="AH89" s="14" t="s">
        <v>232</v>
      </c>
      <c r="AI89" s="14" t="s">
        <v>187</v>
      </c>
      <c r="AM89" s="14" t="s">
        <v>231</v>
      </c>
      <c r="AS89" s="77" t="e">
        <f>IF(#REF!="základní",I89,0)</f>
        <v>#REF!</v>
      </c>
      <c r="AT89" s="77" t="e">
        <f>IF(#REF!="snížená",I89,0)</f>
        <v>#REF!</v>
      </c>
      <c r="AU89" s="77" t="e">
        <f>IF(#REF!="zákl. přenesená",I89,0)</f>
        <v>#REF!</v>
      </c>
      <c r="AV89" s="77" t="e">
        <f>IF(#REF!="sníž. přenesená",I89,0)</f>
        <v>#REF!</v>
      </c>
      <c r="AW89" s="77" t="e">
        <f>IF(#REF!="nulová",I89,0)</f>
        <v>#REF!</v>
      </c>
      <c r="AX89" s="14" t="s">
        <v>187</v>
      </c>
      <c r="AY89" s="77">
        <f>ROUND(H89*G89,2)</f>
        <v>0</v>
      </c>
      <c r="AZ89" s="14" t="s">
        <v>236</v>
      </c>
      <c r="BA89" s="14" t="s">
        <v>442</v>
      </c>
    </row>
    <row r="90" spans="1:35" s="1" customFormat="1" ht="20.25" customHeight="1">
      <c r="A90" s="26"/>
      <c r="C90" s="78" t="s">
        <v>237</v>
      </c>
      <c r="E90" s="79" t="s">
        <v>441</v>
      </c>
      <c r="G90" s="215"/>
      <c r="I90" s="195"/>
      <c r="AH90" s="14" t="s">
        <v>237</v>
      </c>
      <c r="AI90" s="14" t="s">
        <v>187</v>
      </c>
    </row>
    <row r="91" spans="1:35" s="1" customFormat="1" ht="28.5" customHeight="1">
      <c r="A91" s="26"/>
      <c r="C91" s="80" t="s">
        <v>359</v>
      </c>
      <c r="E91" s="84" t="s">
        <v>443</v>
      </c>
      <c r="G91" s="215"/>
      <c r="I91" s="195"/>
      <c r="AH91" s="14" t="s">
        <v>359</v>
      </c>
      <c r="AI91" s="14" t="s">
        <v>187</v>
      </c>
    </row>
    <row r="92" spans="1:53" s="1" customFormat="1" ht="20.25" customHeight="1">
      <c r="A92" s="71"/>
      <c r="B92" s="72" t="s">
        <v>316</v>
      </c>
      <c r="C92" s="72" t="s">
        <v>232</v>
      </c>
      <c r="D92" s="73" t="s">
        <v>444</v>
      </c>
      <c r="E92" s="74" t="s">
        <v>445</v>
      </c>
      <c r="F92" s="75" t="s">
        <v>434</v>
      </c>
      <c r="G92" s="217">
        <v>16</v>
      </c>
      <c r="H92" s="242"/>
      <c r="I92" s="206">
        <f>ROUND(H92*G92,2)</f>
        <v>0</v>
      </c>
      <c r="AF92" s="14" t="s">
        <v>236</v>
      </c>
      <c r="AH92" s="14" t="s">
        <v>232</v>
      </c>
      <c r="AI92" s="14" t="s">
        <v>187</v>
      </c>
      <c r="AM92" s="14" t="s">
        <v>231</v>
      </c>
      <c r="AS92" s="77" t="e">
        <f>IF(#REF!="základní",I92,0)</f>
        <v>#REF!</v>
      </c>
      <c r="AT92" s="77" t="e">
        <f>IF(#REF!="snížená",I92,0)</f>
        <v>#REF!</v>
      </c>
      <c r="AU92" s="77" t="e">
        <f>IF(#REF!="zákl. přenesená",I92,0)</f>
        <v>#REF!</v>
      </c>
      <c r="AV92" s="77" t="e">
        <f>IF(#REF!="sníž. přenesená",I92,0)</f>
        <v>#REF!</v>
      </c>
      <c r="AW92" s="77" t="e">
        <f>IF(#REF!="nulová",I92,0)</f>
        <v>#REF!</v>
      </c>
      <c r="AX92" s="14" t="s">
        <v>187</v>
      </c>
      <c r="AY92" s="77">
        <f>ROUND(H92*G92,2)</f>
        <v>0</v>
      </c>
      <c r="AZ92" s="14" t="s">
        <v>236</v>
      </c>
      <c r="BA92" s="14" t="s">
        <v>446</v>
      </c>
    </row>
    <row r="93" spans="1:35" s="1" customFormat="1" ht="20.25" customHeight="1">
      <c r="A93" s="26"/>
      <c r="C93" s="80" t="s">
        <v>237</v>
      </c>
      <c r="E93" s="81" t="s">
        <v>445</v>
      </c>
      <c r="G93" s="215"/>
      <c r="I93" s="195"/>
      <c r="AH93" s="14" t="s">
        <v>237</v>
      </c>
      <c r="AI93" s="14" t="s">
        <v>187</v>
      </c>
    </row>
    <row r="94" spans="1:53" s="1" customFormat="1" ht="20.25" customHeight="1">
      <c r="A94" s="71"/>
      <c r="B94" s="72" t="s">
        <v>319</v>
      </c>
      <c r="C94" s="72" t="s">
        <v>232</v>
      </c>
      <c r="D94" s="73" t="s">
        <v>447</v>
      </c>
      <c r="E94" s="74" t="s">
        <v>448</v>
      </c>
      <c r="F94" s="75" t="s">
        <v>434</v>
      </c>
      <c r="G94" s="217">
        <v>4</v>
      </c>
      <c r="H94" s="242"/>
      <c r="I94" s="206">
        <f>ROUND(H94*G94,2)</f>
        <v>0</v>
      </c>
      <c r="AF94" s="14" t="s">
        <v>236</v>
      </c>
      <c r="AH94" s="14" t="s">
        <v>232</v>
      </c>
      <c r="AI94" s="14" t="s">
        <v>187</v>
      </c>
      <c r="AM94" s="14" t="s">
        <v>231</v>
      </c>
      <c r="AS94" s="77" t="e">
        <f>IF(#REF!="základní",I94,0)</f>
        <v>#REF!</v>
      </c>
      <c r="AT94" s="77" t="e">
        <f>IF(#REF!="snížená",I94,0)</f>
        <v>#REF!</v>
      </c>
      <c r="AU94" s="77" t="e">
        <f>IF(#REF!="zákl. přenesená",I94,0)</f>
        <v>#REF!</v>
      </c>
      <c r="AV94" s="77" t="e">
        <f>IF(#REF!="sníž. přenesená",I94,0)</f>
        <v>#REF!</v>
      </c>
      <c r="AW94" s="77" t="e">
        <f>IF(#REF!="nulová",I94,0)</f>
        <v>#REF!</v>
      </c>
      <c r="AX94" s="14" t="s">
        <v>187</v>
      </c>
      <c r="AY94" s="77">
        <f>ROUND(H94*G94,2)</f>
        <v>0</v>
      </c>
      <c r="AZ94" s="14" t="s">
        <v>236</v>
      </c>
      <c r="BA94" s="14" t="s">
        <v>449</v>
      </c>
    </row>
    <row r="95" spans="1:35" s="1" customFormat="1" ht="20.25" customHeight="1">
      <c r="A95" s="26"/>
      <c r="C95" s="80" t="s">
        <v>237</v>
      </c>
      <c r="E95" s="81" t="s">
        <v>448</v>
      </c>
      <c r="G95" s="215"/>
      <c r="I95" s="195"/>
      <c r="AH95" s="14" t="s">
        <v>237</v>
      </c>
      <c r="AI95" s="14" t="s">
        <v>187</v>
      </c>
    </row>
    <row r="96" spans="1:53" s="1" customFormat="1" ht="20.25" customHeight="1">
      <c r="A96" s="71"/>
      <c r="B96" s="72" t="s">
        <v>320</v>
      </c>
      <c r="C96" s="72" t="s">
        <v>232</v>
      </c>
      <c r="D96" s="73" t="s">
        <v>450</v>
      </c>
      <c r="E96" s="74" t="s">
        <v>451</v>
      </c>
      <c r="F96" s="75" t="s">
        <v>235</v>
      </c>
      <c r="G96" s="217">
        <v>1</v>
      </c>
      <c r="H96" s="242"/>
      <c r="I96" s="206">
        <f>ROUND(H96*G96,2)</f>
        <v>0</v>
      </c>
      <c r="AF96" s="14" t="s">
        <v>236</v>
      </c>
      <c r="AH96" s="14" t="s">
        <v>232</v>
      </c>
      <c r="AI96" s="14" t="s">
        <v>187</v>
      </c>
      <c r="AM96" s="14" t="s">
        <v>231</v>
      </c>
      <c r="AS96" s="77" t="e">
        <f>IF(#REF!="základní",I96,0)</f>
        <v>#REF!</v>
      </c>
      <c r="AT96" s="77" t="e">
        <f>IF(#REF!="snížená",I96,0)</f>
        <v>#REF!</v>
      </c>
      <c r="AU96" s="77" t="e">
        <f>IF(#REF!="zákl. přenesená",I96,0)</f>
        <v>#REF!</v>
      </c>
      <c r="AV96" s="77" t="e">
        <f>IF(#REF!="sníž. přenesená",I96,0)</f>
        <v>#REF!</v>
      </c>
      <c r="AW96" s="77" t="e">
        <f>IF(#REF!="nulová",I96,0)</f>
        <v>#REF!</v>
      </c>
      <c r="AX96" s="14" t="s">
        <v>187</v>
      </c>
      <c r="AY96" s="77">
        <f>ROUND(H96*G96,2)</f>
        <v>0</v>
      </c>
      <c r="AZ96" s="14" t="s">
        <v>236</v>
      </c>
      <c r="BA96" s="14" t="s">
        <v>452</v>
      </c>
    </row>
    <row r="97" spans="1:35" s="1" customFormat="1" ht="20.25" customHeight="1">
      <c r="A97" s="26"/>
      <c r="C97" s="80" t="s">
        <v>237</v>
      </c>
      <c r="E97" s="81" t="s">
        <v>451</v>
      </c>
      <c r="G97" s="215"/>
      <c r="I97" s="195"/>
      <c r="AH97" s="14" t="s">
        <v>237</v>
      </c>
      <c r="AI97" s="14" t="s">
        <v>187</v>
      </c>
    </row>
    <row r="98" spans="1:53" s="1" customFormat="1" ht="20.25" customHeight="1">
      <c r="A98" s="71"/>
      <c r="B98" s="72" t="s">
        <v>323</v>
      </c>
      <c r="C98" s="72" t="s">
        <v>232</v>
      </c>
      <c r="D98" s="73" t="s">
        <v>453</v>
      </c>
      <c r="E98" s="74" t="s">
        <v>454</v>
      </c>
      <c r="F98" s="75" t="s">
        <v>434</v>
      </c>
      <c r="G98" s="217">
        <v>4</v>
      </c>
      <c r="H98" s="242"/>
      <c r="I98" s="206">
        <f>ROUND(H98*G98,2)</f>
        <v>0</v>
      </c>
      <c r="AF98" s="14" t="s">
        <v>236</v>
      </c>
      <c r="AH98" s="14" t="s">
        <v>232</v>
      </c>
      <c r="AI98" s="14" t="s">
        <v>187</v>
      </c>
      <c r="AM98" s="14" t="s">
        <v>231</v>
      </c>
      <c r="AS98" s="77" t="e">
        <f>IF(#REF!="základní",I98,0)</f>
        <v>#REF!</v>
      </c>
      <c r="AT98" s="77" t="e">
        <f>IF(#REF!="snížená",I98,0)</f>
        <v>#REF!</v>
      </c>
      <c r="AU98" s="77" t="e">
        <f>IF(#REF!="zákl. přenesená",I98,0)</f>
        <v>#REF!</v>
      </c>
      <c r="AV98" s="77" t="e">
        <f>IF(#REF!="sníž. přenesená",I98,0)</f>
        <v>#REF!</v>
      </c>
      <c r="AW98" s="77" t="e">
        <f>IF(#REF!="nulová",I98,0)</f>
        <v>#REF!</v>
      </c>
      <c r="AX98" s="14" t="s">
        <v>187</v>
      </c>
      <c r="AY98" s="77">
        <f>ROUND(H98*G98,2)</f>
        <v>0</v>
      </c>
      <c r="AZ98" s="14" t="s">
        <v>236</v>
      </c>
      <c r="BA98" s="14" t="s">
        <v>455</v>
      </c>
    </row>
    <row r="99" spans="1:35" s="1" customFormat="1" ht="20.25" customHeight="1">
      <c r="A99" s="26"/>
      <c r="C99" s="80" t="s">
        <v>237</v>
      </c>
      <c r="E99" s="81" t="s">
        <v>454</v>
      </c>
      <c r="G99" s="215"/>
      <c r="I99" s="195"/>
      <c r="AH99" s="14" t="s">
        <v>237</v>
      </c>
      <c r="AI99" s="14" t="s">
        <v>187</v>
      </c>
    </row>
    <row r="100" spans="1:53" s="1" customFormat="1" ht="20.25" customHeight="1">
      <c r="A100" s="71"/>
      <c r="B100" s="72" t="s">
        <v>456</v>
      </c>
      <c r="C100" s="72" t="s">
        <v>232</v>
      </c>
      <c r="D100" s="73" t="s">
        <v>457</v>
      </c>
      <c r="E100" s="74" t="s">
        <v>458</v>
      </c>
      <c r="F100" s="75" t="s">
        <v>434</v>
      </c>
      <c r="G100" s="217">
        <v>7</v>
      </c>
      <c r="H100" s="242"/>
      <c r="I100" s="206">
        <f>ROUND(H100*G100,2)</f>
        <v>0</v>
      </c>
      <c r="AF100" s="14" t="s">
        <v>236</v>
      </c>
      <c r="AH100" s="14" t="s">
        <v>232</v>
      </c>
      <c r="AI100" s="14" t="s">
        <v>187</v>
      </c>
      <c r="AM100" s="14" t="s">
        <v>231</v>
      </c>
      <c r="AS100" s="77" t="e">
        <f>IF(#REF!="základní",I100,0)</f>
        <v>#REF!</v>
      </c>
      <c r="AT100" s="77" t="e">
        <f>IF(#REF!="snížená",I100,0)</f>
        <v>#REF!</v>
      </c>
      <c r="AU100" s="77" t="e">
        <f>IF(#REF!="zákl. přenesená",I100,0)</f>
        <v>#REF!</v>
      </c>
      <c r="AV100" s="77" t="e">
        <f>IF(#REF!="sníž. přenesená",I100,0)</f>
        <v>#REF!</v>
      </c>
      <c r="AW100" s="77" t="e">
        <f>IF(#REF!="nulová",I100,0)</f>
        <v>#REF!</v>
      </c>
      <c r="AX100" s="14" t="s">
        <v>187</v>
      </c>
      <c r="AY100" s="77">
        <f>ROUND(H100*G100,2)</f>
        <v>0</v>
      </c>
      <c r="AZ100" s="14" t="s">
        <v>236</v>
      </c>
      <c r="BA100" s="14" t="s">
        <v>459</v>
      </c>
    </row>
    <row r="101" spans="1:35" s="1" customFormat="1" ht="20.25" customHeight="1">
      <c r="A101" s="26"/>
      <c r="C101" s="80" t="s">
        <v>237</v>
      </c>
      <c r="E101" s="81" t="s">
        <v>458</v>
      </c>
      <c r="G101" s="215"/>
      <c r="I101" s="195"/>
      <c r="AH101" s="14" t="s">
        <v>237</v>
      </c>
      <c r="AI101" s="14" t="s">
        <v>187</v>
      </c>
    </row>
    <row r="102" spans="1:53" s="1" customFormat="1" ht="20.25" customHeight="1">
      <c r="A102" s="71"/>
      <c r="B102" s="72" t="s">
        <v>331</v>
      </c>
      <c r="C102" s="72" t="s">
        <v>232</v>
      </c>
      <c r="D102" s="73" t="s">
        <v>460</v>
      </c>
      <c r="E102" s="74" t="s">
        <v>461</v>
      </c>
      <c r="F102" s="75" t="s">
        <v>462</v>
      </c>
      <c r="G102" s="217">
        <v>0.75</v>
      </c>
      <c r="H102" s="242"/>
      <c r="I102" s="206">
        <f>ROUND(H102*G102,2)</f>
        <v>0</v>
      </c>
      <c r="AF102" s="14" t="s">
        <v>236</v>
      </c>
      <c r="AH102" s="14" t="s">
        <v>232</v>
      </c>
      <c r="AI102" s="14" t="s">
        <v>187</v>
      </c>
      <c r="AM102" s="14" t="s">
        <v>231</v>
      </c>
      <c r="AS102" s="77" t="e">
        <f>IF(#REF!="základní",I102,0)</f>
        <v>#REF!</v>
      </c>
      <c r="AT102" s="77" t="e">
        <f>IF(#REF!="snížená",I102,0)</f>
        <v>#REF!</v>
      </c>
      <c r="AU102" s="77" t="e">
        <f>IF(#REF!="zákl. přenesená",I102,0)</f>
        <v>#REF!</v>
      </c>
      <c r="AV102" s="77" t="e">
        <f>IF(#REF!="sníž. přenesená",I102,0)</f>
        <v>#REF!</v>
      </c>
      <c r="AW102" s="77" t="e">
        <f>IF(#REF!="nulová",I102,0)</f>
        <v>#REF!</v>
      </c>
      <c r="AX102" s="14" t="s">
        <v>187</v>
      </c>
      <c r="AY102" s="77">
        <f>ROUND(H102*G102,2)</f>
        <v>0</v>
      </c>
      <c r="AZ102" s="14" t="s">
        <v>236</v>
      </c>
      <c r="BA102" s="14" t="s">
        <v>463</v>
      </c>
    </row>
    <row r="103" spans="1:35" s="1" customFormat="1" ht="20.25" customHeight="1">
      <c r="A103" s="26"/>
      <c r="C103" s="80" t="s">
        <v>237</v>
      </c>
      <c r="E103" s="81" t="s">
        <v>461</v>
      </c>
      <c r="G103" s="215"/>
      <c r="I103" s="195"/>
      <c r="AH103" s="14" t="s">
        <v>237</v>
      </c>
      <c r="AI103" s="14" t="s">
        <v>187</v>
      </c>
    </row>
    <row r="104" spans="1:53" s="1" customFormat="1" ht="20.25" customHeight="1">
      <c r="A104" s="71"/>
      <c r="B104" s="72" t="s">
        <v>328</v>
      </c>
      <c r="C104" s="72" t="s">
        <v>232</v>
      </c>
      <c r="D104" s="73" t="s">
        <v>464</v>
      </c>
      <c r="E104" s="74" t="s">
        <v>345</v>
      </c>
      <c r="F104" s="75" t="s">
        <v>235</v>
      </c>
      <c r="G104" s="217">
        <v>1</v>
      </c>
      <c r="H104" s="242"/>
      <c r="I104" s="206">
        <f>ROUND(H104*G104,2)</f>
        <v>0</v>
      </c>
      <c r="AF104" s="14" t="s">
        <v>236</v>
      </c>
      <c r="AH104" s="14" t="s">
        <v>232</v>
      </c>
      <c r="AI104" s="14" t="s">
        <v>187</v>
      </c>
      <c r="AM104" s="14" t="s">
        <v>231</v>
      </c>
      <c r="AS104" s="77" t="e">
        <f>IF(#REF!="základní",I104,0)</f>
        <v>#REF!</v>
      </c>
      <c r="AT104" s="77" t="e">
        <f>IF(#REF!="snížená",I104,0)</f>
        <v>#REF!</v>
      </c>
      <c r="AU104" s="77" t="e">
        <f>IF(#REF!="zákl. přenesená",I104,0)</f>
        <v>#REF!</v>
      </c>
      <c r="AV104" s="77" t="e">
        <f>IF(#REF!="sníž. přenesená",I104,0)</f>
        <v>#REF!</v>
      </c>
      <c r="AW104" s="77" t="e">
        <f>IF(#REF!="nulová",I104,0)</f>
        <v>#REF!</v>
      </c>
      <c r="AX104" s="14" t="s">
        <v>187</v>
      </c>
      <c r="AY104" s="77">
        <f>ROUND(H104*G104,2)</f>
        <v>0</v>
      </c>
      <c r="AZ104" s="14" t="s">
        <v>236</v>
      </c>
      <c r="BA104" s="14" t="s">
        <v>465</v>
      </c>
    </row>
    <row r="105" spans="1:35" s="1" customFormat="1" ht="20.25" customHeight="1">
      <c r="A105" s="26"/>
      <c r="C105" s="80" t="s">
        <v>237</v>
      </c>
      <c r="E105" s="81" t="s">
        <v>345</v>
      </c>
      <c r="G105" s="215"/>
      <c r="I105" s="195"/>
      <c r="AH105" s="14" t="s">
        <v>237</v>
      </c>
      <c r="AI105" s="14" t="s">
        <v>187</v>
      </c>
    </row>
    <row r="106" spans="1:53" s="1" customFormat="1" ht="20.25" customHeight="1">
      <c r="A106" s="71"/>
      <c r="B106" s="72" t="s">
        <v>332</v>
      </c>
      <c r="C106" s="72" t="s">
        <v>232</v>
      </c>
      <c r="D106" s="73" t="s">
        <v>466</v>
      </c>
      <c r="E106" s="74" t="s">
        <v>348</v>
      </c>
      <c r="F106" s="75" t="s">
        <v>434</v>
      </c>
      <c r="G106" s="217">
        <v>14</v>
      </c>
      <c r="H106" s="242"/>
      <c r="I106" s="206">
        <f>ROUND(H106*G106,2)</f>
        <v>0</v>
      </c>
      <c r="AF106" s="14" t="s">
        <v>236</v>
      </c>
      <c r="AH106" s="14" t="s">
        <v>232</v>
      </c>
      <c r="AI106" s="14" t="s">
        <v>187</v>
      </c>
      <c r="AM106" s="14" t="s">
        <v>231</v>
      </c>
      <c r="AS106" s="77" t="e">
        <f>IF(#REF!="základní",I106,0)</f>
        <v>#REF!</v>
      </c>
      <c r="AT106" s="77" t="e">
        <f>IF(#REF!="snížená",I106,0)</f>
        <v>#REF!</v>
      </c>
      <c r="AU106" s="77" t="e">
        <f>IF(#REF!="zákl. přenesená",I106,0)</f>
        <v>#REF!</v>
      </c>
      <c r="AV106" s="77" t="e">
        <f>IF(#REF!="sníž. přenesená",I106,0)</f>
        <v>#REF!</v>
      </c>
      <c r="AW106" s="77" t="e">
        <f>IF(#REF!="nulová",I106,0)</f>
        <v>#REF!</v>
      </c>
      <c r="AX106" s="14" t="s">
        <v>187</v>
      </c>
      <c r="AY106" s="77">
        <f>ROUND(H106*G106,2)</f>
        <v>0</v>
      </c>
      <c r="AZ106" s="14" t="s">
        <v>236</v>
      </c>
      <c r="BA106" s="14" t="s">
        <v>467</v>
      </c>
    </row>
    <row r="107" spans="1:35" s="1" customFormat="1" ht="20.25" customHeight="1">
      <c r="A107" s="26"/>
      <c r="C107" s="78" t="s">
        <v>237</v>
      </c>
      <c r="E107" s="79" t="s">
        <v>348</v>
      </c>
      <c r="G107" s="215"/>
      <c r="I107" s="195"/>
      <c r="AH107" s="14" t="s">
        <v>237</v>
      </c>
      <c r="AI107" s="14" t="s">
        <v>187</v>
      </c>
    </row>
    <row r="108" spans="1:9" s="1" customFormat="1" ht="6.75" customHeight="1">
      <c r="A108" s="38"/>
      <c r="B108" s="39"/>
      <c r="C108" s="39"/>
      <c r="D108" s="39"/>
      <c r="E108" s="39"/>
      <c r="F108" s="39"/>
      <c r="G108" s="211"/>
      <c r="H108" s="39"/>
      <c r="I108" s="199"/>
    </row>
    <row r="118" ht="13.5">
      <c r="AH118" s="82"/>
    </row>
  </sheetData>
  <sheetProtection password="EE28" sheet="1"/>
  <protectedRanges>
    <protectedRange sqref="H1:H65536" name="Oblast1"/>
  </protectedRanges>
  <mergeCells count="4">
    <mergeCell ref="D6:G6"/>
    <mergeCell ref="D8:G8"/>
    <mergeCell ref="D10:G10"/>
    <mergeCell ref="D12:G12"/>
  </mergeCells>
  <printOptions/>
  <pageMargins left="0.4724409448818898" right="0.2362204724409449" top="0.38" bottom="0.6692913385826772" header="0.31496062992125984" footer="0.31496062992125984"/>
  <pageSetup horizontalDpi="600" verticalDpi="600" orientation="portrait" paperSize="9" r:id="rId1"/>
  <headerFooter>
    <oddFooter>&amp;L&amp;"Arial,Obyčejné"&amp;9&amp;F&amp;R&amp;"Arial,Obyčejné"&amp;9strana &amp;P z &amp;N</oddFooter>
  </headerFooter>
</worksheet>
</file>

<file path=xl/worksheets/sheet4.xml><?xml version="1.0" encoding="utf-8"?>
<worksheet xmlns="http://schemas.openxmlformats.org/spreadsheetml/2006/main" xmlns:r="http://schemas.openxmlformats.org/officeDocument/2006/relationships">
  <dimension ref="A2:I377"/>
  <sheetViews>
    <sheetView zoomScalePageLayoutView="0" workbookViewId="0" topLeftCell="A1">
      <selection activeCell="B3" sqref="B3"/>
    </sheetView>
  </sheetViews>
  <sheetFormatPr defaultColWidth="9.140625" defaultRowHeight="13.5"/>
  <cols>
    <col min="1" max="1" width="0.5625" style="0" customWidth="1"/>
    <col min="2" max="2" width="3.57421875" style="0" customWidth="1"/>
    <col min="3" max="3" width="3.7109375" style="0" customWidth="1"/>
    <col min="4" max="4" width="5.8515625" style="0" customWidth="1"/>
    <col min="5" max="5" width="43.7109375" style="0" customWidth="1"/>
    <col min="6" max="6" width="4.7109375" style="0" customWidth="1"/>
    <col min="7" max="7" width="9.00390625" style="208" customWidth="1"/>
    <col min="8" max="8" width="8.8515625" style="0" customWidth="1"/>
    <col min="9" max="9" width="15.7109375" style="0" customWidth="1"/>
  </cols>
  <sheetData>
    <row r="1" ht="8.25" customHeight="1"/>
    <row r="2" spans="1:9" s="1" customFormat="1" ht="6.75" customHeight="1">
      <c r="A2" s="40"/>
      <c r="B2" s="41"/>
      <c r="C2" s="41"/>
      <c r="D2" s="41"/>
      <c r="E2" s="41"/>
      <c r="F2" s="41"/>
      <c r="G2" s="212"/>
      <c r="H2" s="41"/>
      <c r="I2" s="200"/>
    </row>
    <row r="3" spans="1:9" s="1" customFormat="1" ht="30" customHeight="1">
      <c r="A3" s="26"/>
      <c r="B3" s="19" t="s">
        <v>211</v>
      </c>
      <c r="C3" s="27"/>
      <c r="D3" s="27"/>
      <c r="E3" s="27"/>
      <c r="F3" s="27"/>
      <c r="G3" s="210"/>
      <c r="H3" s="27"/>
      <c r="I3" s="195"/>
    </row>
    <row r="4" spans="1:9" s="1" customFormat="1" ht="6.75" customHeight="1">
      <c r="A4" s="26"/>
      <c r="B4" s="27"/>
      <c r="C4" s="27"/>
      <c r="D4" s="27"/>
      <c r="E4" s="27"/>
      <c r="F4" s="27"/>
      <c r="G4" s="210"/>
      <c r="H4" s="27"/>
      <c r="I4" s="195"/>
    </row>
    <row r="5" spans="1:9" s="1" customFormat="1" ht="14.25" customHeight="1">
      <c r="A5" s="26"/>
      <c r="B5" s="24" t="s">
        <v>144</v>
      </c>
      <c r="C5" s="27"/>
      <c r="D5" s="27"/>
      <c r="E5" s="27"/>
      <c r="F5" s="27"/>
      <c r="G5" s="210"/>
      <c r="H5" s="27"/>
      <c r="I5" s="195"/>
    </row>
    <row r="6" spans="1:9" s="1" customFormat="1" ht="20.25" customHeight="1">
      <c r="A6" s="26"/>
      <c r="B6" s="27"/>
      <c r="C6" s="27"/>
      <c r="D6" s="288" t="s">
        <v>145</v>
      </c>
      <c r="E6" s="284"/>
      <c r="F6" s="284"/>
      <c r="G6" s="284"/>
      <c r="H6" s="27"/>
      <c r="I6" s="195"/>
    </row>
    <row r="7" spans="1:9" ht="15">
      <c r="A7" s="17"/>
      <c r="B7" s="24" t="s">
        <v>206</v>
      </c>
      <c r="C7" s="18"/>
      <c r="D7" s="18"/>
      <c r="E7" s="18"/>
      <c r="F7" s="18"/>
      <c r="G7" s="209"/>
      <c r="H7" s="18"/>
      <c r="I7" s="194"/>
    </row>
    <row r="8" spans="1:9" ht="20.25" customHeight="1">
      <c r="A8" s="17"/>
      <c r="B8" s="18"/>
      <c r="C8" s="18"/>
      <c r="D8" s="288" t="s">
        <v>207</v>
      </c>
      <c r="E8" s="277"/>
      <c r="F8" s="277"/>
      <c r="G8" s="277"/>
      <c r="H8" s="18"/>
      <c r="I8" s="194"/>
    </row>
    <row r="9" spans="1:9" ht="15">
      <c r="A9" s="17"/>
      <c r="B9" s="24" t="s">
        <v>208</v>
      </c>
      <c r="C9" s="18"/>
      <c r="D9" s="18"/>
      <c r="E9" s="18"/>
      <c r="F9" s="18"/>
      <c r="G9" s="209"/>
      <c r="H9" s="18"/>
      <c r="I9" s="194"/>
    </row>
    <row r="10" spans="1:9" s="1" customFormat="1" ht="20.25" customHeight="1">
      <c r="A10" s="26"/>
      <c r="B10" s="27"/>
      <c r="C10" s="27"/>
      <c r="D10" s="289" t="s">
        <v>209</v>
      </c>
      <c r="E10" s="284"/>
      <c r="F10" s="284"/>
      <c r="G10" s="284"/>
      <c r="H10" s="27"/>
      <c r="I10" s="195"/>
    </row>
    <row r="11" spans="1:9" s="1" customFormat="1" ht="14.25" customHeight="1">
      <c r="A11" s="26"/>
      <c r="B11" s="24" t="s">
        <v>210</v>
      </c>
      <c r="C11" s="27"/>
      <c r="D11" s="27"/>
      <c r="E11" s="27"/>
      <c r="F11" s="27"/>
      <c r="G11" s="210"/>
      <c r="H11" s="27"/>
      <c r="I11" s="195"/>
    </row>
    <row r="12" spans="1:9" s="1" customFormat="1" ht="21.75" customHeight="1">
      <c r="A12" s="26"/>
      <c r="B12" s="27"/>
      <c r="C12" s="27"/>
      <c r="D12" s="273" t="s">
        <v>199</v>
      </c>
      <c r="E12" s="284"/>
      <c r="F12" s="284"/>
      <c r="G12" s="284"/>
      <c r="H12" s="27"/>
      <c r="I12" s="195"/>
    </row>
    <row r="13" spans="1:9" s="1" customFormat="1" ht="6.75" customHeight="1">
      <c r="A13" s="26"/>
      <c r="B13" s="27"/>
      <c r="C13" s="27"/>
      <c r="D13" s="27"/>
      <c r="E13" s="27"/>
      <c r="F13" s="27"/>
      <c r="G13" s="210"/>
      <c r="H13" s="27"/>
      <c r="I13" s="195"/>
    </row>
    <row r="14" spans="1:9" s="1" customFormat="1" ht="18" customHeight="1">
      <c r="A14" s="26"/>
      <c r="B14" s="24" t="s">
        <v>149</v>
      </c>
      <c r="C14" s="27"/>
      <c r="D14" s="27"/>
      <c r="E14" s="22" t="s">
        <v>155</v>
      </c>
      <c r="F14" s="27"/>
      <c r="G14" s="210"/>
      <c r="H14" s="24" t="s">
        <v>151</v>
      </c>
      <c r="I14" s="197" t="str">
        <f>Rekapitulace!AE7</f>
        <v>4.11.2016</v>
      </c>
    </row>
    <row r="15" spans="1:9" s="1" customFormat="1" ht="6.75" customHeight="1">
      <c r="A15" s="26"/>
      <c r="B15" s="27"/>
      <c r="C15" s="27"/>
      <c r="D15" s="27"/>
      <c r="E15" s="27"/>
      <c r="F15" s="27"/>
      <c r="G15" s="210"/>
      <c r="H15" s="27"/>
      <c r="I15" s="195"/>
    </row>
    <row r="16" spans="1:9" s="1" customFormat="1" ht="15">
      <c r="A16" s="26"/>
      <c r="B16" s="24" t="s">
        <v>153</v>
      </c>
      <c r="C16" s="27"/>
      <c r="D16" s="27"/>
      <c r="E16" s="22" t="s">
        <v>155</v>
      </c>
      <c r="F16" s="27"/>
      <c r="G16" s="210"/>
      <c r="H16" s="24" t="s">
        <v>158</v>
      </c>
      <c r="I16" s="196" t="s">
        <v>155</v>
      </c>
    </row>
    <row r="17" spans="1:9" s="1" customFormat="1" ht="14.25" customHeight="1">
      <c r="A17" s="26"/>
      <c r="B17" s="24" t="s">
        <v>157</v>
      </c>
      <c r="C17" s="27"/>
      <c r="D17" s="27"/>
      <c r="E17" s="22">
        <f>Rekapitulace!H12</f>
        <v>0</v>
      </c>
      <c r="F17" s="27"/>
      <c r="G17" s="210"/>
      <c r="H17" s="27"/>
      <c r="I17" s="195"/>
    </row>
    <row r="18" spans="1:9" s="1" customFormat="1" ht="9.75" customHeight="1">
      <c r="A18" s="26"/>
      <c r="B18" s="27"/>
      <c r="C18" s="27"/>
      <c r="D18" s="27"/>
      <c r="E18" s="27"/>
      <c r="F18" s="27"/>
      <c r="G18" s="210"/>
      <c r="H18" s="27"/>
      <c r="I18" s="195"/>
    </row>
    <row r="19" spans="1:9" s="1" customFormat="1" ht="29.25" customHeight="1">
      <c r="A19" s="26"/>
      <c r="B19" s="52" t="s">
        <v>212</v>
      </c>
      <c r="C19" s="33"/>
      <c r="D19" s="33"/>
      <c r="E19" s="33"/>
      <c r="F19" s="33"/>
      <c r="G19" s="213"/>
      <c r="H19" s="33"/>
      <c r="I19" s="201" t="s">
        <v>213</v>
      </c>
    </row>
    <row r="20" spans="1:9" s="1" customFormat="1" ht="9.75" customHeight="1">
      <c r="A20" s="26"/>
      <c r="B20" s="27"/>
      <c r="C20" s="27"/>
      <c r="D20" s="27"/>
      <c r="E20" s="27"/>
      <c r="F20" s="27"/>
      <c r="G20" s="210"/>
      <c r="H20" s="27"/>
      <c r="I20" s="195"/>
    </row>
    <row r="21" spans="1:9" s="1" customFormat="1" ht="29.25" customHeight="1">
      <c r="A21" s="26"/>
      <c r="B21" s="53" t="s">
        <v>214</v>
      </c>
      <c r="C21" s="27"/>
      <c r="D21" s="27"/>
      <c r="E21" s="27"/>
      <c r="F21" s="27"/>
      <c r="G21" s="210"/>
      <c r="H21" s="27"/>
      <c r="I21" s="198">
        <f>I29</f>
        <v>0</v>
      </c>
    </row>
    <row r="22" spans="1:9" s="7" customFormat="1" ht="24.75" customHeight="1">
      <c r="A22" s="54"/>
      <c r="B22" s="55"/>
      <c r="C22" s="56" t="s">
        <v>468</v>
      </c>
      <c r="D22" s="57"/>
      <c r="E22" s="57"/>
      <c r="F22" s="57"/>
      <c r="G22" s="214"/>
      <c r="H22" s="57"/>
      <c r="I22" s="202">
        <f>I30</f>
        <v>0</v>
      </c>
    </row>
    <row r="23" spans="1:9" s="7" customFormat="1" ht="24.75" customHeight="1">
      <c r="A23" s="54"/>
      <c r="B23" s="55"/>
      <c r="C23" s="56" t="s">
        <v>469</v>
      </c>
      <c r="D23" s="57"/>
      <c r="E23" s="57"/>
      <c r="F23" s="57"/>
      <c r="G23" s="214"/>
      <c r="H23" s="57"/>
      <c r="I23" s="202">
        <f>I103</f>
        <v>0</v>
      </c>
    </row>
    <row r="24" spans="1:9" s="7" customFormat="1" ht="24.75" customHeight="1">
      <c r="A24" s="54"/>
      <c r="B24" s="55"/>
      <c r="C24" s="56" t="s">
        <v>470</v>
      </c>
      <c r="D24" s="57"/>
      <c r="E24" s="57"/>
      <c r="F24" s="57"/>
      <c r="G24" s="214"/>
      <c r="H24" s="57"/>
      <c r="I24" s="202">
        <f>I164</f>
        <v>0</v>
      </c>
    </row>
    <row r="25" spans="1:9" s="7" customFormat="1" ht="24.75" customHeight="1">
      <c r="A25" s="54"/>
      <c r="B25" s="55"/>
      <c r="C25" s="56" t="s">
        <v>471</v>
      </c>
      <c r="D25" s="57"/>
      <c r="E25" s="57"/>
      <c r="F25" s="57"/>
      <c r="G25" s="214"/>
      <c r="H25" s="57"/>
      <c r="I25" s="202">
        <f>I211</f>
        <v>0</v>
      </c>
    </row>
    <row r="26" spans="1:9" s="7" customFormat="1" ht="24.75" customHeight="1">
      <c r="A26" s="54"/>
      <c r="B26" s="55"/>
      <c r="C26" s="56" t="s">
        <v>472</v>
      </c>
      <c r="D26" s="57"/>
      <c r="E26" s="57"/>
      <c r="F26" s="57"/>
      <c r="G26" s="214"/>
      <c r="H26" s="57"/>
      <c r="I26" s="202">
        <f>I216</f>
        <v>0</v>
      </c>
    </row>
    <row r="27" spans="1:9" s="1" customFormat="1" ht="21.75" customHeight="1">
      <c r="A27" s="26"/>
      <c r="B27" s="27"/>
      <c r="C27" s="27"/>
      <c r="D27" s="27"/>
      <c r="E27" s="27"/>
      <c r="F27" s="27"/>
      <c r="G27" s="210"/>
      <c r="H27" s="27"/>
      <c r="I27" s="195"/>
    </row>
    <row r="28" spans="1:9" s="8" customFormat="1" ht="29.25" customHeight="1">
      <c r="A28" s="59"/>
      <c r="B28" s="60" t="s">
        <v>223</v>
      </c>
      <c r="C28" s="61" t="s">
        <v>178</v>
      </c>
      <c r="D28" s="61" t="s">
        <v>175</v>
      </c>
      <c r="E28" s="61" t="s">
        <v>224</v>
      </c>
      <c r="F28" s="61" t="s">
        <v>225</v>
      </c>
      <c r="G28" s="207" t="s">
        <v>226</v>
      </c>
      <c r="H28" s="62" t="s">
        <v>227</v>
      </c>
      <c r="I28" s="203" t="s">
        <v>213</v>
      </c>
    </row>
    <row r="29" spans="1:9" s="1" customFormat="1" ht="29.25" customHeight="1">
      <c r="A29" s="26"/>
      <c r="B29" s="45" t="s">
        <v>214</v>
      </c>
      <c r="G29" s="215"/>
      <c r="I29" s="204">
        <f>I30+I103+I164+I211+I216</f>
        <v>0</v>
      </c>
    </row>
    <row r="30" spans="1:9" s="9" customFormat="1" ht="36.75" customHeight="1">
      <c r="A30" s="65"/>
      <c r="C30" s="66" t="s">
        <v>180</v>
      </c>
      <c r="D30" s="67" t="s">
        <v>230</v>
      </c>
      <c r="E30" s="67" t="s">
        <v>473</v>
      </c>
      <c r="G30" s="216"/>
      <c r="I30" s="205">
        <f>SUM(I31:I102)</f>
        <v>0</v>
      </c>
    </row>
    <row r="31" spans="1:9" s="1" customFormat="1" ht="39.75" customHeight="1">
      <c r="A31" s="71"/>
      <c r="B31" s="72" t="s">
        <v>189</v>
      </c>
      <c r="C31" s="72" t="s">
        <v>232</v>
      </c>
      <c r="D31" s="73" t="s">
        <v>474</v>
      </c>
      <c r="E31" s="74" t="s">
        <v>475</v>
      </c>
      <c r="F31" s="75" t="s">
        <v>235</v>
      </c>
      <c r="G31" s="217">
        <v>3</v>
      </c>
      <c r="H31" s="242"/>
      <c r="I31" s="206">
        <f>ROUND(H31*G31,2)</f>
        <v>0</v>
      </c>
    </row>
    <row r="32" spans="1:9" s="1" customFormat="1" ht="39.75" customHeight="1">
      <c r="A32" s="26"/>
      <c r="C32" s="80" t="s">
        <v>237</v>
      </c>
      <c r="E32" s="81" t="s">
        <v>475</v>
      </c>
      <c r="G32" s="215"/>
      <c r="I32" s="195"/>
    </row>
    <row r="33" spans="1:9" s="1" customFormat="1" ht="20.25" customHeight="1">
      <c r="A33" s="71"/>
      <c r="B33" s="72" t="s">
        <v>195</v>
      </c>
      <c r="C33" s="72" t="s">
        <v>232</v>
      </c>
      <c r="D33" s="73" t="s">
        <v>476</v>
      </c>
      <c r="E33" s="74" t="s">
        <v>477</v>
      </c>
      <c r="F33" s="75" t="s">
        <v>235</v>
      </c>
      <c r="G33" s="217">
        <v>3</v>
      </c>
      <c r="H33" s="242"/>
      <c r="I33" s="206">
        <f>ROUND(H33*G33,2)</f>
        <v>0</v>
      </c>
    </row>
    <row r="34" spans="1:9" s="1" customFormat="1" ht="20.25" customHeight="1">
      <c r="A34" s="26"/>
      <c r="C34" s="80" t="s">
        <v>237</v>
      </c>
      <c r="E34" s="81" t="s">
        <v>477</v>
      </c>
      <c r="G34" s="215"/>
      <c r="I34" s="195"/>
    </row>
    <row r="35" spans="1:9" s="1" customFormat="1" ht="67.5">
      <c r="A35" s="71"/>
      <c r="B35" s="72" t="s">
        <v>236</v>
      </c>
      <c r="C35" s="72" t="s">
        <v>232</v>
      </c>
      <c r="D35" s="73" t="s">
        <v>478</v>
      </c>
      <c r="E35" s="74" t="s">
        <v>480</v>
      </c>
      <c r="F35" s="75" t="s">
        <v>235</v>
      </c>
      <c r="G35" s="217">
        <v>3</v>
      </c>
      <c r="H35" s="242"/>
      <c r="I35" s="206">
        <f>ROUND(H35*G35,2)</f>
        <v>0</v>
      </c>
    </row>
    <row r="36" spans="1:9" s="1" customFormat="1" ht="54">
      <c r="A36" s="26"/>
      <c r="C36" s="80" t="s">
        <v>237</v>
      </c>
      <c r="E36" s="81" t="s">
        <v>480</v>
      </c>
      <c r="G36" s="215"/>
      <c r="I36" s="195"/>
    </row>
    <row r="37" spans="1:9" s="1" customFormat="1" ht="20.25" customHeight="1">
      <c r="A37" s="71"/>
      <c r="B37" s="72" t="s">
        <v>245</v>
      </c>
      <c r="C37" s="72" t="s">
        <v>232</v>
      </c>
      <c r="D37" s="73" t="s">
        <v>481</v>
      </c>
      <c r="E37" s="74" t="s">
        <v>482</v>
      </c>
      <c r="F37" s="75" t="s">
        <v>235</v>
      </c>
      <c r="G37" s="217">
        <v>2</v>
      </c>
      <c r="H37" s="242"/>
      <c r="I37" s="206">
        <f>ROUND(H37*G37,2)</f>
        <v>0</v>
      </c>
    </row>
    <row r="38" spans="1:9" s="1" customFormat="1" ht="20.25" customHeight="1">
      <c r="A38" s="26"/>
      <c r="C38" s="80" t="s">
        <v>237</v>
      </c>
      <c r="E38" s="81" t="s">
        <v>482</v>
      </c>
      <c r="G38" s="215"/>
      <c r="I38" s="195"/>
    </row>
    <row r="39" spans="1:9" s="1" customFormat="1" ht="28.5" customHeight="1">
      <c r="A39" s="71"/>
      <c r="B39" s="72" t="s">
        <v>248</v>
      </c>
      <c r="C39" s="72" t="s">
        <v>232</v>
      </c>
      <c r="D39" s="73" t="s">
        <v>483</v>
      </c>
      <c r="E39" s="74" t="s">
        <v>484</v>
      </c>
      <c r="F39" s="75" t="s">
        <v>235</v>
      </c>
      <c r="G39" s="217">
        <v>3</v>
      </c>
      <c r="H39" s="242"/>
      <c r="I39" s="206">
        <f>ROUND(H39*G39,2)</f>
        <v>0</v>
      </c>
    </row>
    <row r="40" spans="1:9" s="1" customFormat="1" ht="28.5" customHeight="1">
      <c r="A40" s="26"/>
      <c r="C40" s="80" t="s">
        <v>237</v>
      </c>
      <c r="E40" s="81" t="s">
        <v>484</v>
      </c>
      <c r="G40" s="215"/>
      <c r="I40" s="195"/>
    </row>
    <row r="41" spans="1:9" s="1" customFormat="1" ht="20.25" customHeight="1">
      <c r="A41" s="71"/>
      <c r="B41" s="72" t="s">
        <v>251</v>
      </c>
      <c r="C41" s="72" t="s">
        <v>232</v>
      </c>
      <c r="D41" s="73" t="s">
        <v>485</v>
      </c>
      <c r="E41" s="74" t="s">
        <v>486</v>
      </c>
      <c r="F41" s="75" t="s">
        <v>235</v>
      </c>
      <c r="G41" s="217">
        <v>1</v>
      </c>
      <c r="H41" s="242"/>
      <c r="I41" s="206">
        <f>ROUND(H41*G41,2)</f>
        <v>0</v>
      </c>
    </row>
    <row r="42" spans="1:9" s="1" customFormat="1" ht="20.25" customHeight="1">
      <c r="A42" s="26"/>
      <c r="C42" s="80" t="s">
        <v>237</v>
      </c>
      <c r="E42" s="81" t="s">
        <v>486</v>
      </c>
      <c r="G42" s="215"/>
      <c r="I42" s="195"/>
    </row>
    <row r="43" spans="1:9" s="1" customFormat="1" ht="20.25" customHeight="1">
      <c r="A43" s="71"/>
      <c r="B43" s="72" t="s">
        <v>254</v>
      </c>
      <c r="C43" s="72" t="s">
        <v>232</v>
      </c>
      <c r="D43" s="73" t="s">
        <v>487</v>
      </c>
      <c r="E43" s="74" t="s">
        <v>488</v>
      </c>
      <c r="F43" s="75" t="s">
        <v>235</v>
      </c>
      <c r="G43" s="217">
        <v>12</v>
      </c>
      <c r="H43" s="242"/>
      <c r="I43" s="206">
        <f>ROUND(H43*G43,2)</f>
        <v>0</v>
      </c>
    </row>
    <row r="44" spans="1:9" s="1" customFormat="1" ht="20.25" customHeight="1">
      <c r="A44" s="26"/>
      <c r="C44" s="80" t="s">
        <v>237</v>
      </c>
      <c r="E44" s="81" t="s">
        <v>488</v>
      </c>
      <c r="G44" s="215"/>
      <c r="I44" s="195"/>
    </row>
    <row r="45" spans="1:9" s="1" customFormat="1" ht="20.25" customHeight="1">
      <c r="A45" s="71"/>
      <c r="B45" s="72" t="s">
        <v>257</v>
      </c>
      <c r="C45" s="72" t="s">
        <v>232</v>
      </c>
      <c r="D45" s="73" t="s">
        <v>489</v>
      </c>
      <c r="E45" s="74" t="s">
        <v>490</v>
      </c>
      <c r="F45" s="75" t="s">
        <v>235</v>
      </c>
      <c r="G45" s="217">
        <v>30</v>
      </c>
      <c r="H45" s="242"/>
      <c r="I45" s="206">
        <f>ROUND(H45*G45,2)</f>
        <v>0</v>
      </c>
    </row>
    <row r="46" spans="1:9" s="1" customFormat="1" ht="20.25" customHeight="1">
      <c r="A46" s="26"/>
      <c r="C46" s="80" t="s">
        <v>237</v>
      </c>
      <c r="E46" s="81" t="s">
        <v>490</v>
      </c>
      <c r="G46" s="215"/>
      <c r="I46" s="195"/>
    </row>
    <row r="47" spans="1:9" s="1" customFormat="1" ht="20.25" customHeight="1">
      <c r="A47" s="71"/>
      <c r="B47" s="72" t="s">
        <v>260</v>
      </c>
      <c r="C47" s="72" t="s">
        <v>232</v>
      </c>
      <c r="D47" s="73" t="s">
        <v>491</v>
      </c>
      <c r="E47" s="74" t="s">
        <v>492</v>
      </c>
      <c r="F47" s="75" t="s">
        <v>235</v>
      </c>
      <c r="G47" s="217">
        <v>2</v>
      </c>
      <c r="H47" s="242"/>
      <c r="I47" s="206">
        <f>ROUND(H47*G47,2)</f>
        <v>0</v>
      </c>
    </row>
    <row r="48" spans="1:9" s="1" customFormat="1" ht="20.25" customHeight="1">
      <c r="A48" s="26"/>
      <c r="C48" s="80" t="s">
        <v>237</v>
      </c>
      <c r="E48" s="81" t="s">
        <v>492</v>
      </c>
      <c r="G48" s="215"/>
      <c r="I48" s="195"/>
    </row>
    <row r="49" spans="1:9" s="1" customFormat="1" ht="40.5">
      <c r="A49" s="71"/>
      <c r="B49" s="72" t="s">
        <v>265</v>
      </c>
      <c r="C49" s="72" t="s">
        <v>232</v>
      </c>
      <c r="D49" s="73" t="s">
        <v>493</v>
      </c>
      <c r="E49" s="74" t="s">
        <v>494</v>
      </c>
      <c r="F49" s="75" t="s">
        <v>235</v>
      </c>
      <c r="G49" s="217">
        <v>2</v>
      </c>
      <c r="H49" s="242"/>
      <c r="I49" s="206">
        <f>ROUND(H49*G49,2)</f>
        <v>0</v>
      </c>
    </row>
    <row r="50" spans="1:9" s="1" customFormat="1" ht="28.5" customHeight="1">
      <c r="A50" s="26"/>
      <c r="C50" s="80" t="s">
        <v>237</v>
      </c>
      <c r="E50" s="81" t="s">
        <v>494</v>
      </c>
      <c r="G50" s="215"/>
      <c r="I50" s="195"/>
    </row>
    <row r="51" spans="1:9" s="1" customFormat="1" ht="28.5" customHeight="1">
      <c r="A51" s="71"/>
      <c r="B51" s="72" t="s">
        <v>268</v>
      </c>
      <c r="C51" s="72" t="s">
        <v>232</v>
      </c>
      <c r="D51" s="73" t="s">
        <v>495</v>
      </c>
      <c r="E51" s="74" t="s">
        <v>496</v>
      </c>
      <c r="F51" s="75" t="s">
        <v>235</v>
      </c>
      <c r="G51" s="217">
        <v>3</v>
      </c>
      <c r="H51" s="242"/>
      <c r="I51" s="206">
        <f>ROUND(H51*G51,2)</f>
        <v>0</v>
      </c>
    </row>
    <row r="52" spans="1:9" s="1" customFormat="1" ht="28.5" customHeight="1">
      <c r="A52" s="26"/>
      <c r="C52" s="80" t="s">
        <v>237</v>
      </c>
      <c r="E52" s="81" t="s">
        <v>496</v>
      </c>
      <c r="G52" s="215"/>
      <c r="I52" s="195"/>
    </row>
    <row r="53" spans="1:9" s="1" customFormat="1" ht="20.25" customHeight="1">
      <c r="A53" s="71"/>
      <c r="B53" s="72" t="s">
        <v>271</v>
      </c>
      <c r="C53" s="72" t="s">
        <v>232</v>
      </c>
      <c r="D53" s="73" t="s">
        <v>497</v>
      </c>
      <c r="E53" s="74" t="s">
        <v>498</v>
      </c>
      <c r="F53" s="75" t="s">
        <v>235</v>
      </c>
      <c r="G53" s="217">
        <v>60</v>
      </c>
      <c r="H53" s="242"/>
      <c r="I53" s="206">
        <f>ROUND(H53*G53,2)</f>
        <v>0</v>
      </c>
    </row>
    <row r="54" spans="1:9" s="1" customFormat="1" ht="20.25" customHeight="1">
      <c r="A54" s="26"/>
      <c r="C54" s="80" t="s">
        <v>237</v>
      </c>
      <c r="E54" s="81" t="s">
        <v>498</v>
      </c>
      <c r="G54" s="215"/>
      <c r="I54" s="195"/>
    </row>
    <row r="55" spans="1:9" s="1" customFormat="1" ht="20.25" customHeight="1">
      <c r="A55" s="71"/>
      <c r="B55" s="72" t="s">
        <v>275</v>
      </c>
      <c r="C55" s="72" t="s">
        <v>232</v>
      </c>
      <c r="D55" s="73" t="s">
        <v>499</v>
      </c>
      <c r="E55" s="74" t="s">
        <v>500</v>
      </c>
      <c r="F55" s="75" t="s">
        <v>235</v>
      </c>
      <c r="G55" s="217">
        <v>12</v>
      </c>
      <c r="H55" s="242"/>
      <c r="I55" s="206">
        <f>ROUND(H55*G55,2)</f>
        <v>0</v>
      </c>
    </row>
    <row r="56" spans="1:9" s="1" customFormat="1" ht="20.25" customHeight="1">
      <c r="A56" s="26"/>
      <c r="C56" s="80" t="s">
        <v>237</v>
      </c>
      <c r="E56" s="81" t="s">
        <v>500</v>
      </c>
      <c r="G56" s="215"/>
      <c r="I56" s="195"/>
    </row>
    <row r="57" spans="1:9" s="1" customFormat="1" ht="20.25" customHeight="1">
      <c r="A57" s="71"/>
      <c r="B57" s="72" t="s">
        <v>138</v>
      </c>
      <c r="C57" s="72" t="s">
        <v>232</v>
      </c>
      <c r="D57" s="73" t="s">
        <v>501</v>
      </c>
      <c r="E57" s="74" t="s">
        <v>502</v>
      </c>
      <c r="F57" s="75" t="s">
        <v>235</v>
      </c>
      <c r="G57" s="217">
        <v>60</v>
      </c>
      <c r="H57" s="242"/>
      <c r="I57" s="206">
        <f>ROUND(H57*G57,2)</f>
        <v>0</v>
      </c>
    </row>
    <row r="58" spans="1:9" s="1" customFormat="1" ht="20.25" customHeight="1">
      <c r="A58" s="26"/>
      <c r="C58" s="80" t="s">
        <v>237</v>
      </c>
      <c r="E58" s="81" t="s">
        <v>502</v>
      </c>
      <c r="G58" s="215"/>
      <c r="I58" s="195"/>
    </row>
    <row r="59" spans="1:9" s="1" customFormat="1" ht="20.25" customHeight="1">
      <c r="A59" s="71"/>
      <c r="B59" s="72" t="s">
        <v>281</v>
      </c>
      <c r="C59" s="72" t="s">
        <v>232</v>
      </c>
      <c r="D59" s="73" t="s">
        <v>503</v>
      </c>
      <c r="E59" s="74" t="s">
        <v>504</v>
      </c>
      <c r="F59" s="75" t="s">
        <v>235</v>
      </c>
      <c r="G59" s="217">
        <v>60</v>
      </c>
      <c r="H59" s="242"/>
      <c r="I59" s="206">
        <f>ROUND(H59*G59,2)</f>
        <v>0</v>
      </c>
    </row>
    <row r="60" spans="1:9" s="1" customFormat="1" ht="20.25" customHeight="1">
      <c r="A60" s="26"/>
      <c r="C60" s="80" t="s">
        <v>237</v>
      </c>
      <c r="E60" s="81" t="s">
        <v>504</v>
      </c>
      <c r="G60" s="215"/>
      <c r="I60" s="195"/>
    </row>
    <row r="61" spans="1:9" s="1" customFormat="1" ht="20.25" customHeight="1">
      <c r="A61" s="71"/>
      <c r="B61" s="72" t="s">
        <v>284</v>
      </c>
      <c r="C61" s="72" t="s">
        <v>232</v>
      </c>
      <c r="D61" s="73" t="s">
        <v>505</v>
      </c>
      <c r="E61" s="74" t="s">
        <v>506</v>
      </c>
      <c r="F61" s="75" t="s">
        <v>235</v>
      </c>
      <c r="G61" s="217">
        <v>60</v>
      </c>
      <c r="H61" s="242"/>
      <c r="I61" s="206">
        <f>ROUND(H61*G61,2)</f>
        <v>0</v>
      </c>
    </row>
    <row r="62" spans="1:9" s="1" customFormat="1" ht="20.25" customHeight="1">
      <c r="A62" s="26"/>
      <c r="C62" s="80" t="s">
        <v>237</v>
      </c>
      <c r="E62" s="81" t="s">
        <v>506</v>
      </c>
      <c r="G62" s="215"/>
      <c r="I62" s="195"/>
    </row>
    <row r="63" spans="1:9" s="1" customFormat="1" ht="20.25" customHeight="1">
      <c r="A63" s="71"/>
      <c r="B63" s="72" t="s">
        <v>287</v>
      </c>
      <c r="C63" s="72" t="s">
        <v>232</v>
      </c>
      <c r="D63" s="73" t="s">
        <v>507</v>
      </c>
      <c r="E63" s="74" t="s">
        <v>508</v>
      </c>
      <c r="F63" s="75" t="s">
        <v>235</v>
      </c>
      <c r="G63" s="217">
        <v>60</v>
      </c>
      <c r="H63" s="242"/>
      <c r="I63" s="206">
        <f>ROUND(H63*G63,2)</f>
        <v>0</v>
      </c>
    </row>
    <row r="64" spans="1:9" s="1" customFormat="1" ht="20.25" customHeight="1">
      <c r="A64" s="26"/>
      <c r="C64" s="80" t="s">
        <v>237</v>
      </c>
      <c r="E64" s="81" t="s">
        <v>508</v>
      </c>
      <c r="G64" s="215"/>
      <c r="I64" s="195"/>
    </row>
    <row r="65" spans="1:9" s="1" customFormat="1" ht="27">
      <c r="A65" s="71"/>
      <c r="B65" s="72" t="s">
        <v>291</v>
      </c>
      <c r="C65" s="72" t="s">
        <v>232</v>
      </c>
      <c r="D65" s="73" t="s">
        <v>509</v>
      </c>
      <c r="E65" s="74" t="s">
        <v>510</v>
      </c>
      <c r="F65" s="75" t="s">
        <v>364</v>
      </c>
      <c r="G65" s="217">
        <v>168</v>
      </c>
      <c r="H65" s="242"/>
      <c r="I65" s="206">
        <f>ROUND(H65*G65,2)</f>
        <v>0</v>
      </c>
    </row>
    <row r="66" spans="1:9" s="1" customFormat="1" ht="20.25" customHeight="1">
      <c r="A66" s="26"/>
      <c r="C66" s="80" t="s">
        <v>237</v>
      </c>
      <c r="E66" s="81" t="s">
        <v>510</v>
      </c>
      <c r="G66" s="215"/>
      <c r="I66" s="195"/>
    </row>
    <row r="67" spans="1:9" s="1" customFormat="1" ht="27">
      <c r="A67" s="71"/>
      <c r="B67" s="72" t="s">
        <v>294</v>
      </c>
      <c r="C67" s="72" t="s">
        <v>232</v>
      </c>
      <c r="D67" s="73" t="s">
        <v>511</v>
      </c>
      <c r="E67" s="74" t="s">
        <v>512</v>
      </c>
      <c r="F67" s="75" t="s">
        <v>364</v>
      </c>
      <c r="G67" s="217">
        <v>294</v>
      </c>
      <c r="H67" s="242"/>
      <c r="I67" s="206">
        <f>ROUND(H67*G67,2)</f>
        <v>0</v>
      </c>
    </row>
    <row r="68" spans="1:9" s="1" customFormat="1" ht="20.25" customHeight="1">
      <c r="A68" s="26"/>
      <c r="C68" s="80" t="s">
        <v>237</v>
      </c>
      <c r="E68" s="81" t="s">
        <v>512</v>
      </c>
      <c r="G68" s="215"/>
      <c r="I68" s="195"/>
    </row>
    <row r="69" spans="1:9" s="1" customFormat="1" ht="20.25" customHeight="1">
      <c r="A69" s="71"/>
      <c r="B69" s="72" t="s">
        <v>137</v>
      </c>
      <c r="C69" s="72" t="s">
        <v>232</v>
      </c>
      <c r="D69" s="73" t="s">
        <v>513</v>
      </c>
      <c r="E69" s="74" t="s">
        <v>514</v>
      </c>
      <c r="F69" s="75" t="s">
        <v>235</v>
      </c>
      <c r="G69" s="217">
        <v>1</v>
      </c>
      <c r="H69" s="242"/>
      <c r="I69" s="206">
        <f>ROUND(H69*G69,2)</f>
        <v>0</v>
      </c>
    </row>
    <row r="70" spans="1:9" s="1" customFormat="1" ht="20.25" customHeight="1">
      <c r="A70" s="26"/>
      <c r="C70" s="80" t="s">
        <v>237</v>
      </c>
      <c r="E70" s="81" t="s">
        <v>514</v>
      </c>
      <c r="G70" s="215"/>
      <c r="I70" s="195"/>
    </row>
    <row r="71" spans="1:9" s="1" customFormat="1" ht="20.25" customHeight="1">
      <c r="A71" s="71"/>
      <c r="B71" s="72" t="s">
        <v>300</v>
      </c>
      <c r="C71" s="72" t="s">
        <v>232</v>
      </c>
      <c r="D71" s="73" t="s">
        <v>515</v>
      </c>
      <c r="E71" s="74" t="s">
        <v>516</v>
      </c>
      <c r="F71" s="75" t="s">
        <v>235</v>
      </c>
      <c r="G71" s="217">
        <v>20</v>
      </c>
      <c r="H71" s="242"/>
      <c r="I71" s="206">
        <f>ROUND(H71*G71,2)</f>
        <v>0</v>
      </c>
    </row>
    <row r="72" spans="1:9" s="1" customFormat="1" ht="20.25" customHeight="1">
      <c r="A72" s="26"/>
      <c r="C72" s="80" t="s">
        <v>237</v>
      </c>
      <c r="E72" s="81" t="s">
        <v>516</v>
      </c>
      <c r="G72" s="215"/>
      <c r="I72" s="195"/>
    </row>
    <row r="73" spans="1:9" s="1" customFormat="1" ht="20.25" customHeight="1">
      <c r="A73" s="71"/>
      <c r="B73" s="72" t="s">
        <v>303</v>
      </c>
      <c r="C73" s="72" t="s">
        <v>232</v>
      </c>
      <c r="D73" s="73" t="s">
        <v>517</v>
      </c>
      <c r="E73" s="74" t="s">
        <v>518</v>
      </c>
      <c r="F73" s="75" t="s">
        <v>364</v>
      </c>
      <c r="G73" s="217">
        <v>210</v>
      </c>
      <c r="H73" s="242"/>
      <c r="I73" s="206">
        <f>ROUND(H73*G73,2)</f>
        <v>0</v>
      </c>
    </row>
    <row r="74" spans="1:9" s="1" customFormat="1" ht="20.25" customHeight="1">
      <c r="A74" s="26"/>
      <c r="C74" s="80" t="s">
        <v>237</v>
      </c>
      <c r="E74" s="81" t="s">
        <v>518</v>
      </c>
      <c r="G74" s="215"/>
      <c r="I74" s="195"/>
    </row>
    <row r="75" spans="1:9" s="1" customFormat="1" ht="20.25" customHeight="1">
      <c r="A75" s="71"/>
      <c r="B75" s="72" t="s">
        <v>306</v>
      </c>
      <c r="C75" s="72" t="s">
        <v>232</v>
      </c>
      <c r="D75" s="73" t="s">
        <v>519</v>
      </c>
      <c r="E75" s="74" t="s">
        <v>520</v>
      </c>
      <c r="F75" s="75" t="s">
        <v>235</v>
      </c>
      <c r="G75" s="217">
        <v>2</v>
      </c>
      <c r="H75" s="242"/>
      <c r="I75" s="206">
        <f>ROUND(H75*G75,2)</f>
        <v>0</v>
      </c>
    </row>
    <row r="76" spans="1:9" s="1" customFormat="1" ht="20.25" customHeight="1">
      <c r="A76" s="26"/>
      <c r="C76" s="80" t="s">
        <v>237</v>
      </c>
      <c r="E76" s="81" t="s">
        <v>520</v>
      </c>
      <c r="G76" s="215"/>
      <c r="I76" s="195"/>
    </row>
    <row r="77" spans="1:9" s="1" customFormat="1" ht="162">
      <c r="A77" s="71"/>
      <c r="B77" s="72" t="s">
        <v>309</v>
      </c>
      <c r="C77" s="72" t="s">
        <v>232</v>
      </c>
      <c r="D77" s="73" t="s">
        <v>521</v>
      </c>
      <c r="E77" s="239" t="s">
        <v>1093</v>
      </c>
      <c r="F77" s="75" t="s">
        <v>235</v>
      </c>
      <c r="G77" s="217">
        <v>14</v>
      </c>
      <c r="H77" s="242"/>
      <c r="I77" s="206">
        <f>ROUND(H77*G77,2)</f>
        <v>0</v>
      </c>
    </row>
    <row r="78" spans="1:9" s="1" customFormat="1" ht="20.25" customHeight="1">
      <c r="A78" s="26"/>
      <c r="C78" s="80" t="s">
        <v>237</v>
      </c>
      <c r="E78" s="81" t="s">
        <v>522</v>
      </c>
      <c r="G78" s="215"/>
      <c r="I78" s="195"/>
    </row>
    <row r="79" spans="1:9" s="1" customFormat="1" ht="20.25" customHeight="1">
      <c r="A79" s="71"/>
      <c r="B79" s="72" t="s">
        <v>312</v>
      </c>
      <c r="C79" s="72" t="s">
        <v>232</v>
      </c>
      <c r="D79" s="73" t="s">
        <v>523</v>
      </c>
      <c r="E79" s="74" t="s">
        <v>524</v>
      </c>
      <c r="F79" s="75" t="s">
        <v>235</v>
      </c>
      <c r="G79" s="217">
        <v>332</v>
      </c>
      <c r="H79" s="242"/>
      <c r="I79" s="206">
        <f>ROUND(H79*G79,2)</f>
        <v>0</v>
      </c>
    </row>
    <row r="80" spans="1:9" s="1" customFormat="1" ht="20.25" customHeight="1">
      <c r="A80" s="26"/>
      <c r="C80" s="80" t="s">
        <v>237</v>
      </c>
      <c r="E80" s="81" t="s">
        <v>524</v>
      </c>
      <c r="G80" s="215"/>
      <c r="I80" s="195"/>
    </row>
    <row r="81" spans="1:9" s="1" customFormat="1" ht="28.5" customHeight="1">
      <c r="A81" s="71"/>
      <c r="B81" s="72" t="s">
        <v>316</v>
      </c>
      <c r="C81" s="72" t="s">
        <v>232</v>
      </c>
      <c r="D81" s="73" t="s">
        <v>525</v>
      </c>
      <c r="E81" s="74" t="s">
        <v>526</v>
      </c>
      <c r="F81" s="75" t="s">
        <v>235</v>
      </c>
      <c r="G81" s="217">
        <v>332</v>
      </c>
      <c r="H81" s="242"/>
      <c r="I81" s="206">
        <f>ROUND(H81*G81,2)</f>
        <v>0</v>
      </c>
    </row>
    <row r="82" spans="1:9" s="1" customFormat="1" ht="28.5" customHeight="1">
      <c r="A82" s="26"/>
      <c r="C82" s="80" t="s">
        <v>237</v>
      </c>
      <c r="E82" s="81" t="s">
        <v>526</v>
      </c>
      <c r="G82" s="215"/>
      <c r="I82" s="195"/>
    </row>
    <row r="83" spans="1:9" s="1" customFormat="1" ht="175.5">
      <c r="A83" s="71"/>
      <c r="B83" s="72" t="s">
        <v>319</v>
      </c>
      <c r="C83" s="72" t="s">
        <v>232</v>
      </c>
      <c r="D83" s="73" t="s">
        <v>527</v>
      </c>
      <c r="E83" s="239" t="s">
        <v>1094</v>
      </c>
      <c r="F83" s="75" t="s">
        <v>235</v>
      </c>
      <c r="G83" s="217">
        <v>153</v>
      </c>
      <c r="H83" s="242"/>
      <c r="I83" s="206">
        <f>ROUND(H83*G83,2)</f>
        <v>0</v>
      </c>
    </row>
    <row r="84" spans="1:9" s="1" customFormat="1" ht="20.25" customHeight="1">
      <c r="A84" s="26"/>
      <c r="C84" s="80" t="s">
        <v>237</v>
      </c>
      <c r="E84" s="81" t="s">
        <v>1092</v>
      </c>
      <c r="G84" s="215"/>
      <c r="I84" s="195"/>
    </row>
    <row r="85" spans="1:9" s="1" customFormat="1" ht="175.5">
      <c r="A85" s="71"/>
      <c r="B85" s="72" t="s">
        <v>320</v>
      </c>
      <c r="C85" s="72" t="s">
        <v>232</v>
      </c>
      <c r="D85" s="73" t="s">
        <v>529</v>
      </c>
      <c r="E85" s="239" t="s">
        <v>1095</v>
      </c>
      <c r="F85" s="75" t="s">
        <v>235</v>
      </c>
      <c r="G85" s="217">
        <v>26</v>
      </c>
      <c r="H85" s="242"/>
      <c r="I85" s="206">
        <f>ROUND(H85*G85,2)</f>
        <v>0</v>
      </c>
    </row>
    <row r="86" spans="1:9" s="1" customFormat="1" ht="20.25" customHeight="1">
      <c r="A86" s="26"/>
      <c r="C86" s="80" t="s">
        <v>237</v>
      </c>
      <c r="E86" s="81" t="s">
        <v>530</v>
      </c>
      <c r="G86" s="215"/>
      <c r="H86" s="215"/>
      <c r="I86" s="195"/>
    </row>
    <row r="87" spans="1:9" s="1" customFormat="1" ht="20.25" customHeight="1">
      <c r="A87" s="71"/>
      <c r="B87" s="72" t="s">
        <v>323</v>
      </c>
      <c r="C87" s="72" t="s">
        <v>232</v>
      </c>
      <c r="D87" s="73" t="s">
        <v>531</v>
      </c>
      <c r="E87" s="74" t="s">
        <v>532</v>
      </c>
      <c r="F87" s="75" t="s">
        <v>235</v>
      </c>
      <c r="G87" s="217">
        <v>153</v>
      </c>
      <c r="H87" s="242"/>
      <c r="I87" s="206">
        <f>ROUND(H87*G87,2)</f>
        <v>0</v>
      </c>
    </row>
    <row r="88" spans="1:9" s="1" customFormat="1" ht="20.25" customHeight="1">
      <c r="A88" s="26"/>
      <c r="C88" s="80" t="s">
        <v>237</v>
      </c>
      <c r="E88" s="81" t="s">
        <v>532</v>
      </c>
      <c r="G88" s="215"/>
      <c r="I88" s="195"/>
    </row>
    <row r="89" spans="1:9" s="1" customFormat="1" ht="20.25" customHeight="1">
      <c r="A89" s="71"/>
      <c r="B89" s="72" t="s">
        <v>456</v>
      </c>
      <c r="C89" s="72" t="s">
        <v>232</v>
      </c>
      <c r="D89" s="73" t="s">
        <v>533</v>
      </c>
      <c r="E89" s="74" t="s">
        <v>534</v>
      </c>
      <c r="F89" s="75" t="s">
        <v>235</v>
      </c>
      <c r="G89" s="217">
        <v>153</v>
      </c>
      <c r="H89" s="242"/>
      <c r="I89" s="206">
        <f>ROUND(H89*G89,2)</f>
        <v>0</v>
      </c>
    </row>
    <row r="90" spans="1:9" s="1" customFormat="1" ht="20.25" customHeight="1">
      <c r="A90" s="26"/>
      <c r="C90" s="80" t="s">
        <v>237</v>
      </c>
      <c r="E90" s="81" t="s">
        <v>534</v>
      </c>
      <c r="G90" s="215"/>
      <c r="I90" s="195"/>
    </row>
    <row r="91" spans="1:9" s="1" customFormat="1" ht="94.5">
      <c r="A91" s="71"/>
      <c r="B91" s="72" t="s">
        <v>331</v>
      </c>
      <c r="C91" s="72" t="s">
        <v>232</v>
      </c>
      <c r="D91" s="73" t="s">
        <v>535</v>
      </c>
      <c r="E91" s="239" t="s">
        <v>1096</v>
      </c>
      <c r="F91" s="75" t="s">
        <v>235</v>
      </c>
      <c r="G91" s="217">
        <v>21246</v>
      </c>
      <c r="H91" s="242"/>
      <c r="I91" s="206">
        <f>ROUND(H91*G91,2)</f>
        <v>0</v>
      </c>
    </row>
    <row r="92" spans="1:9" s="1" customFormat="1" ht="20.25" customHeight="1">
      <c r="A92" s="26"/>
      <c r="C92" s="80" t="s">
        <v>237</v>
      </c>
      <c r="E92" s="81" t="s">
        <v>536</v>
      </c>
      <c r="G92" s="215"/>
      <c r="I92" s="195"/>
    </row>
    <row r="93" spans="1:9" s="1" customFormat="1" ht="20.25" customHeight="1">
      <c r="A93" s="71"/>
      <c r="B93" s="72" t="s">
        <v>328</v>
      </c>
      <c r="C93" s="72" t="s">
        <v>232</v>
      </c>
      <c r="D93" s="73" t="s">
        <v>537</v>
      </c>
      <c r="E93" s="74" t="s">
        <v>538</v>
      </c>
      <c r="F93" s="75" t="s">
        <v>235</v>
      </c>
      <c r="G93" s="217">
        <v>2656</v>
      </c>
      <c r="H93" s="242"/>
      <c r="I93" s="206">
        <f>ROUND(H93*G93,2)</f>
        <v>0</v>
      </c>
    </row>
    <row r="94" spans="1:9" s="1" customFormat="1" ht="20.25" customHeight="1">
      <c r="A94" s="26"/>
      <c r="C94" s="80" t="s">
        <v>237</v>
      </c>
      <c r="E94" s="81" t="s">
        <v>538</v>
      </c>
      <c r="G94" s="215"/>
      <c r="I94" s="195"/>
    </row>
    <row r="95" spans="1:9" s="1" customFormat="1" ht="27">
      <c r="A95" s="71"/>
      <c r="B95" s="72" t="s">
        <v>332</v>
      </c>
      <c r="C95" s="72" t="s">
        <v>232</v>
      </c>
      <c r="D95" s="73" t="s">
        <v>539</v>
      </c>
      <c r="E95" s="239" t="s">
        <v>1097</v>
      </c>
      <c r="F95" s="75" t="s">
        <v>235</v>
      </c>
      <c r="G95" s="217">
        <v>30</v>
      </c>
      <c r="H95" s="242"/>
      <c r="I95" s="206">
        <f>ROUND(H95*G95,2)</f>
        <v>0</v>
      </c>
    </row>
    <row r="96" spans="1:9" s="1" customFormat="1" ht="20.25" customHeight="1">
      <c r="A96" s="26"/>
      <c r="C96" s="80" t="s">
        <v>237</v>
      </c>
      <c r="E96" s="81" t="s">
        <v>540</v>
      </c>
      <c r="G96" s="215"/>
      <c r="I96" s="195"/>
    </row>
    <row r="97" spans="1:9" s="1" customFormat="1" ht="94.5">
      <c r="A97" s="71"/>
      <c r="B97" s="72" t="s">
        <v>335</v>
      </c>
      <c r="C97" s="72" t="s">
        <v>232</v>
      </c>
      <c r="D97" s="73" t="s">
        <v>541</v>
      </c>
      <c r="E97" s="239" t="s">
        <v>1100</v>
      </c>
      <c r="F97" s="75" t="s">
        <v>235</v>
      </c>
      <c r="G97" s="217">
        <v>192</v>
      </c>
      <c r="H97" s="242"/>
      <c r="I97" s="206">
        <f>ROUND(H97*G97,2)</f>
        <v>0</v>
      </c>
    </row>
    <row r="98" spans="1:9" s="1" customFormat="1" ht="20.25" customHeight="1">
      <c r="A98" s="26"/>
      <c r="C98" s="80" t="s">
        <v>237</v>
      </c>
      <c r="E98" s="81" t="s">
        <v>542</v>
      </c>
      <c r="G98" s="215"/>
      <c r="I98" s="195"/>
    </row>
    <row r="99" spans="1:9" s="1" customFormat="1" ht="94.5">
      <c r="A99" s="71"/>
      <c r="B99" s="72" t="s">
        <v>338</v>
      </c>
      <c r="C99" s="72" t="s">
        <v>232</v>
      </c>
      <c r="D99" s="73" t="s">
        <v>543</v>
      </c>
      <c r="E99" s="239" t="s">
        <v>1099</v>
      </c>
      <c r="F99" s="75" t="s">
        <v>235</v>
      </c>
      <c r="G99" s="217">
        <v>160</v>
      </c>
      <c r="H99" s="242"/>
      <c r="I99" s="206">
        <f>ROUND(H99*G99,2)</f>
        <v>0</v>
      </c>
    </row>
    <row r="100" spans="1:9" s="1" customFormat="1" ht="20.25" customHeight="1">
      <c r="A100" s="26"/>
      <c r="C100" s="80" t="s">
        <v>237</v>
      </c>
      <c r="E100" s="81" t="s">
        <v>544</v>
      </c>
      <c r="G100" s="215"/>
      <c r="I100" s="195"/>
    </row>
    <row r="101" spans="1:9" s="1" customFormat="1" ht="94.5">
      <c r="A101" s="71"/>
      <c r="B101" s="72" t="s">
        <v>341</v>
      </c>
      <c r="C101" s="72" t="s">
        <v>232</v>
      </c>
      <c r="D101" s="73" t="s">
        <v>545</v>
      </c>
      <c r="E101" s="239" t="s">
        <v>1098</v>
      </c>
      <c r="F101" s="75" t="s">
        <v>235</v>
      </c>
      <c r="G101" s="217">
        <v>32</v>
      </c>
      <c r="H101" s="242"/>
      <c r="I101" s="206">
        <f>ROUND(H101*G101,2)</f>
        <v>0</v>
      </c>
    </row>
    <row r="102" spans="1:9" s="1" customFormat="1" ht="20.25" customHeight="1">
      <c r="A102" s="26"/>
      <c r="C102" s="78" t="s">
        <v>237</v>
      </c>
      <c r="E102" s="79" t="s">
        <v>546</v>
      </c>
      <c r="G102" s="215"/>
      <c r="I102" s="195"/>
    </row>
    <row r="103" spans="1:9" s="9" customFormat="1" ht="36.75" customHeight="1">
      <c r="A103" s="65"/>
      <c r="C103" s="66" t="s">
        <v>180</v>
      </c>
      <c r="D103" s="67" t="s">
        <v>238</v>
      </c>
      <c r="E103" s="67" t="s">
        <v>547</v>
      </c>
      <c r="G103" s="216"/>
      <c r="I103" s="205">
        <f>SUM(I104:I163)</f>
        <v>0</v>
      </c>
    </row>
    <row r="104" spans="1:9" s="1" customFormat="1" ht="40.5">
      <c r="A104" s="71"/>
      <c r="B104" s="72" t="s">
        <v>346</v>
      </c>
      <c r="C104" s="72" t="s">
        <v>232</v>
      </c>
      <c r="D104" s="73" t="s">
        <v>548</v>
      </c>
      <c r="E104" s="74" t="s">
        <v>549</v>
      </c>
      <c r="F104" s="75" t="s">
        <v>235</v>
      </c>
      <c r="G104" s="217">
        <v>2</v>
      </c>
      <c r="H104" s="242"/>
      <c r="I104" s="206">
        <f>ROUND(H104*G104,2)</f>
        <v>0</v>
      </c>
    </row>
    <row r="105" spans="1:9" s="1" customFormat="1" ht="28.5" customHeight="1">
      <c r="A105" s="26"/>
      <c r="C105" s="80" t="s">
        <v>237</v>
      </c>
      <c r="E105" s="81" t="s">
        <v>549</v>
      </c>
      <c r="G105" s="215"/>
      <c r="I105" s="195"/>
    </row>
    <row r="106" spans="1:9" s="1" customFormat="1" ht="20.25" customHeight="1">
      <c r="A106" s="71"/>
      <c r="B106" s="72" t="s">
        <v>550</v>
      </c>
      <c r="C106" s="72" t="s">
        <v>232</v>
      </c>
      <c r="D106" s="73" t="s">
        <v>476</v>
      </c>
      <c r="E106" s="74" t="s">
        <v>477</v>
      </c>
      <c r="F106" s="75" t="s">
        <v>235</v>
      </c>
      <c r="G106" s="217">
        <v>2</v>
      </c>
      <c r="H106" s="242"/>
      <c r="I106" s="206">
        <f>ROUND(H106*G106,2)</f>
        <v>0</v>
      </c>
    </row>
    <row r="107" spans="1:9" s="1" customFormat="1" ht="20.25" customHeight="1">
      <c r="A107" s="26"/>
      <c r="C107" s="80" t="s">
        <v>237</v>
      </c>
      <c r="E107" s="81" t="s">
        <v>477</v>
      </c>
      <c r="G107" s="215"/>
      <c r="I107" s="195"/>
    </row>
    <row r="108" spans="1:9" s="1" customFormat="1" ht="67.5">
      <c r="A108" s="71"/>
      <c r="B108" s="72" t="s">
        <v>551</v>
      </c>
      <c r="C108" s="72" t="s">
        <v>232</v>
      </c>
      <c r="D108" s="73" t="s">
        <v>478</v>
      </c>
      <c r="E108" s="74" t="s">
        <v>479</v>
      </c>
      <c r="F108" s="75" t="s">
        <v>235</v>
      </c>
      <c r="G108" s="217">
        <v>2</v>
      </c>
      <c r="H108" s="242"/>
      <c r="I108" s="206">
        <f>ROUND(H108*G108,2)</f>
        <v>0</v>
      </c>
    </row>
    <row r="109" spans="1:9" s="1" customFormat="1" ht="54">
      <c r="A109" s="26"/>
      <c r="C109" s="80" t="s">
        <v>237</v>
      </c>
      <c r="E109" s="81" t="s">
        <v>480</v>
      </c>
      <c r="G109" s="215"/>
      <c r="I109" s="195"/>
    </row>
    <row r="110" spans="1:9" s="1" customFormat="1" ht="20.25" customHeight="1">
      <c r="A110" s="71"/>
      <c r="B110" s="72" t="s">
        <v>552</v>
      </c>
      <c r="C110" s="72" t="s">
        <v>232</v>
      </c>
      <c r="D110" s="73" t="s">
        <v>481</v>
      </c>
      <c r="E110" s="74" t="s">
        <v>482</v>
      </c>
      <c r="F110" s="75" t="s">
        <v>235</v>
      </c>
      <c r="G110" s="217">
        <v>1</v>
      </c>
      <c r="H110" s="242"/>
      <c r="I110" s="206">
        <f>ROUND(H110*G110,2)</f>
        <v>0</v>
      </c>
    </row>
    <row r="111" spans="1:9" s="1" customFormat="1" ht="20.25" customHeight="1">
      <c r="A111" s="26"/>
      <c r="C111" s="80" t="s">
        <v>237</v>
      </c>
      <c r="E111" s="81" t="s">
        <v>482</v>
      </c>
      <c r="G111" s="215"/>
      <c r="I111" s="195"/>
    </row>
    <row r="112" spans="1:9" s="1" customFormat="1" ht="28.5" customHeight="1">
      <c r="A112" s="71"/>
      <c r="B112" s="72" t="s">
        <v>553</v>
      </c>
      <c r="C112" s="72" t="s">
        <v>232</v>
      </c>
      <c r="D112" s="73" t="s">
        <v>483</v>
      </c>
      <c r="E112" s="74" t="s">
        <v>484</v>
      </c>
      <c r="F112" s="75" t="s">
        <v>235</v>
      </c>
      <c r="G112" s="217">
        <v>2</v>
      </c>
      <c r="H112" s="242"/>
      <c r="I112" s="206">
        <f>ROUND(H112*G112,2)</f>
        <v>0</v>
      </c>
    </row>
    <row r="113" spans="1:9" s="1" customFormat="1" ht="28.5" customHeight="1">
      <c r="A113" s="26"/>
      <c r="C113" s="80" t="s">
        <v>237</v>
      </c>
      <c r="E113" s="81" t="s">
        <v>484</v>
      </c>
      <c r="G113" s="215"/>
      <c r="I113" s="195"/>
    </row>
    <row r="114" spans="1:9" s="1" customFormat="1" ht="20.25" customHeight="1">
      <c r="A114" s="71"/>
      <c r="B114" s="72" t="s">
        <v>554</v>
      </c>
      <c r="C114" s="72" t="s">
        <v>232</v>
      </c>
      <c r="D114" s="73" t="s">
        <v>485</v>
      </c>
      <c r="E114" s="74" t="s">
        <v>486</v>
      </c>
      <c r="F114" s="75" t="s">
        <v>235</v>
      </c>
      <c r="G114" s="217">
        <v>1</v>
      </c>
      <c r="H114" s="242"/>
      <c r="I114" s="206">
        <f>ROUND(H114*G114,2)</f>
        <v>0</v>
      </c>
    </row>
    <row r="115" spans="1:9" s="1" customFormat="1" ht="20.25" customHeight="1">
      <c r="A115" s="26"/>
      <c r="C115" s="80" t="s">
        <v>237</v>
      </c>
      <c r="E115" s="81" t="s">
        <v>486</v>
      </c>
      <c r="G115" s="215"/>
      <c r="I115" s="195"/>
    </row>
    <row r="116" spans="1:9" s="1" customFormat="1" ht="20.25" customHeight="1">
      <c r="A116" s="71"/>
      <c r="B116" s="72" t="s">
        <v>555</v>
      </c>
      <c r="C116" s="72" t="s">
        <v>232</v>
      </c>
      <c r="D116" s="73" t="s">
        <v>487</v>
      </c>
      <c r="E116" s="74" t="s">
        <v>488</v>
      </c>
      <c r="F116" s="75" t="s">
        <v>235</v>
      </c>
      <c r="G116" s="217">
        <v>8</v>
      </c>
      <c r="H116" s="242"/>
      <c r="I116" s="206">
        <f>ROUND(H116*G116,2)</f>
        <v>0</v>
      </c>
    </row>
    <row r="117" spans="1:9" s="1" customFormat="1" ht="20.25" customHeight="1">
      <c r="A117" s="26"/>
      <c r="C117" s="80" t="s">
        <v>237</v>
      </c>
      <c r="E117" s="81" t="s">
        <v>488</v>
      </c>
      <c r="G117" s="215"/>
      <c r="I117" s="195"/>
    </row>
    <row r="118" spans="1:9" s="1" customFormat="1" ht="20.25" customHeight="1">
      <c r="A118" s="71"/>
      <c r="B118" s="72" t="s">
        <v>556</v>
      </c>
      <c r="C118" s="72" t="s">
        <v>232</v>
      </c>
      <c r="D118" s="73" t="s">
        <v>489</v>
      </c>
      <c r="E118" s="74" t="s">
        <v>490</v>
      </c>
      <c r="F118" s="75" t="s">
        <v>235</v>
      </c>
      <c r="G118" s="217">
        <v>20</v>
      </c>
      <c r="H118" s="242"/>
      <c r="I118" s="206">
        <f>ROUND(H118*G118,2)</f>
        <v>0</v>
      </c>
    </row>
    <row r="119" spans="1:9" s="1" customFormat="1" ht="20.25" customHeight="1">
      <c r="A119" s="26"/>
      <c r="C119" s="80" t="s">
        <v>237</v>
      </c>
      <c r="E119" s="81" t="s">
        <v>490</v>
      </c>
      <c r="G119" s="215"/>
      <c r="I119" s="195"/>
    </row>
    <row r="120" spans="1:9" s="1" customFormat="1" ht="20.25" customHeight="1">
      <c r="A120" s="71"/>
      <c r="B120" s="72" t="s">
        <v>557</v>
      </c>
      <c r="C120" s="72" t="s">
        <v>232</v>
      </c>
      <c r="D120" s="73" t="s">
        <v>491</v>
      </c>
      <c r="E120" s="74" t="s">
        <v>492</v>
      </c>
      <c r="F120" s="75" t="s">
        <v>235</v>
      </c>
      <c r="G120" s="217">
        <v>2</v>
      </c>
      <c r="H120" s="242"/>
      <c r="I120" s="206">
        <f>ROUND(H120*G120,2)</f>
        <v>0</v>
      </c>
    </row>
    <row r="121" spans="1:9" s="1" customFormat="1" ht="20.25" customHeight="1">
      <c r="A121" s="26"/>
      <c r="C121" s="80" t="s">
        <v>237</v>
      </c>
      <c r="E121" s="81" t="s">
        <v>492</v>
      </c>
      <c r="G121" s="215"/>
      <c r="I121" s="195"/>
    </row>
    <row r="122" spans="1:9" s="1" customFormat="1" ht="40.5">
      <c r="A122" s="71"/>
      <c r="B122" s="72" t="s">
        <v>558</v>
      </c>
      <c r="C122" s="72" t="s">
        <v>232</v>
      </c>
      <c r="D122" s="73" t="s">
        <v>493</v>
      </c>
      <c r="E122" s="74" t="s">
        <v>494</v>
      </c>
      <c r="F122" s="75" t="s">
        <v>235</v>
      </c>
      <c r="G122" s="217">
        <v>2</v>
      </c>
      <c r="H122" s="242"/>
      <c r="I122" s="206">
        <f>ROUND(H122*G122,2)</f>
        <v>0</v>
      </c>
    </row>
    <row r="123" spans="1:9" s="1" customFormat="1" ht="40.5">
      <c r="A123" s="26"/>
      <c r="C123" s="80" t="s">
        <v>237</v>
      </c>
      <c r="E123" s="81" t="s">
        <v>494</v>
      </c>
      <c r="G123" s="215"/>
      <c r="I123" s="195"/>
    </row>
    <row r="124" spans="1:9" s="1" customFormat="1" ht="28.5" customHeight="1">
      <c r="A124" s="71"/>
      <c r="B124" s="72" t="s">
        <v>559</v>
      </c>
      <c r="C124" s="72" t="s">
        <v>232</v>
      </c>
      <c r="D124" s="73" t="s">
        <v>495</v>
      </c>
      <c r="E124" s="74" t="s">
        <v>496</v>
      </c>
      <c r="F124" s="75" t="s">
        <v>235</v>
      </c>
      <c r="G124" s="217">
        <v>1</v>
      </c>
      <c r="H124" s="242"/>
      <c r="I124" s="206">
        <f>ROUND(H124*G124,2)</f>
        <v>0</v>
      </c>
    </row>
    <row r="125" spans="1:9" s="1" customFormat="1" ht="28.5" customHeight="1">
      <c r="A125" s="26"/>
      <c r="C125" s="80" t="s">
        <v>237</v>
      </c>
      <c r="E125" s="81" t="s">
        <v>496</v>
      </c>
      <c r="G125" s="215"/>
      <c r="I125" s="195"/>
    </row>
    <row r="126" spans="1:9" s="1" customFormat="1" ht="20.25" customHeight="1">
      <c r="A126" s="71"/>
      <c r="B126" s="72" t="s">
        <v>560</v>
      </c>
      <c r="C126" s="72" t="s">
        <v>232</v>
      </c>
      <c r="D126" s="73" t="s">
        <v>497</v>
      </c>
      <c r="E126" s="74" t="s">
        <v>498</v>
      </c>
      <c r="F126" s="75" t="s">
        <v>235</v>
      </c>
      <c r="G126" s="217">
        <v>24</v>
      </c>
      <c r="H126" s="242"/>
      <c r="I126" s="206">
        <f>ROUND(H126*G126,2)</f>
        <v>0</v>
      </c>
    </row>
    <row r="127" spans="1:9" s="1" customFormat="1" ht="20.25" customHeight="1">
      <c r="A127" s="26"/>
      <c r="C127" s="80" t="s">
        <v>237</v>
      </c>
      <c r="E127" s="81" t="s">
        <v>498</v>
      </c>
      <c r="G127" s="215"/>
      <c r="I127" s="195"/>
    </row>
    <row r="128" spans="1:9" s="1" customFormat="1" ht="20.25" customHeight="1">
      <c r="A128" s="71"/>
      <c r="B128" s="72" t="s">
        <v>561</v>
      </c>
      <c r="C128" s="72" t="s">
        <v>232</v>
      </c>
      <c r="D128" s="73" t="s">
        <v>501</v>
      </c>
      <c r="E128" s="74" t="s">
        <v>502</v>
      </c>
      <c r="F128" s="75" t="s">
        <v>235</v>
      </c>
      <c r="G128" s="217">
        <v>24</v>
      </c>
      <c r="H128" s="242"/>
      <c r="I128" s="206">
        <f>ROUND(H128*G128,2)</f>
        <v>0</v>
      </c>
    </row>
    <row r="129" spans="1:9" s="1" customFormat="1" ht="20.25" customHeight="1">
      <c r="A129" s="26"/>
      <c r="C129" s="80" t="s">
        <v>237</v>
      </c>
      <c r="E129" s="81" t="s">
        <v>502</v>
      </c>
      <c r="G129" s="215"/>
      <c r="I129" s="195"/>
    </row>
    <row r="130" spans="1:9" s="1" customFormat="1" ht="20.25" customHeight="1">
      <c r="A130" s="71"/>
      <c r="B130" s="72" t="s">
        <v>562</v>
      </c>
      <c r="C130" s="72" t="s">
        <v>232</v>
      </c>
      <c r="D130" s="73" t="s">
        <v>503</v>
      </c>
      <c r="E130" s="74" t="s">
        <v>504</v>
      </c>
      <c r="F130" s="75" t="s">
        <v>235</v>
      </c>
      <c r="G130" s="217">
        <v>24</v>
      </c>
      <c r="H130" s="242"/>
      <c r="I130" s="206">
        <f>ROUND(H130*G130,2)</f>
        <v>0</v>
      </c>
    </row>
    <row r="131" spans="1:9" s="1" customFormat="1" ht="20.25" customHeight="1">
      <c r="A131" s="26"/>
      <c r="C131" s="80" t="s">
        <v>237</v>
      </c>
      <c r="E131" s="81" t="s">
        <v>504</v>
      </c>
      <c r="G131" s="215"/>
      <c r="I131" s="195"/>
    </row>
    <row r="132" spans="1:9" s="1" customFormat="1" ht="20.25" customHeight="1">
      <c r="A132" s="71"/>
      <c r="B132" s="72" t="s">
        <v>563</v>
      </c>
      <c r="C132" s="72" t="s">
        <v>232</v>
      </c>
      <c r="D132" s="73" t="s">
        <v>505</v>
      </c>
      <c r="E132" s="74" t="s">
        <v>506</v>
      </c>
      <c r="F132" s="75" t="s">
        <v>235</v>
      </c>
      <c r="G132" s="217">
        <v>24</v>
      </c>
      <c r="H132" s="242"/>
      <c r="I132" s="206">
        <f>ROUND(H132*G132,2)</f>
        <v>0</v>
      </c>
    </row>
    <row r="133" spans="1:9" s="1" customFormat="1" ht="20.25" customHeight="1">
      <c r="A133" s="26"/>
      <c r="C133" s="80" t="s">
        <v>237</v>
      </c>
      <c r="E133" s="81" t="s">
        <v>506</v>
      </c>
      <c r="G133" s="215"/>
      <c r="I133" s="195"/>
    </row>
    <row r="134" spans="1:9" s="1" customFormat="1" ht="20.25" customHeight="1">
      <c r="A134" s="71"/>
      <c r="B134" s="72" t="s">
        <v>564</v>
      </c>
      <c r="C134" s="72" t="s">
        <v>232</v>
      </c>
      <c r="D134" s="73" t="s">
        <v>507</v>
      </c>
      <c r="E134" s="74" t="s">
        <v>508</v>
      </c>
      <c r="F134" s="75" t="s">
        <v>235</v>
      </c>
      <c r="G134" s="217">
        <v>24</v>
      </c>
      <c r="H134" s="242"/>
      <c r="I134" s="206">
        <f>ROUND(H134*G134,2)</f>
        <v>0</v>
      </c>
    </row>
    <row r="135" spans="1:9" s="1" customFormat="1" ht="20.25" customHeight="1">
      <c r="A135" s="26"/>
      <c r="C135" s="80" t="s">
        <v>237</v>
      </c>
      <c r="E135" s="81" t="s">
        <v>508</v>
      </c>
      <c r="G135" s="215"/>
      <c r="I135" s="195"/>
    </row>
    <row r="136" spans="1:9" s="1" customFormat="1" ht="162">
      <c r="A136" s="71"/>
      <c r="B136" s="72" t="s">
        <v>565</v>
      </c>
      <c r="C136" s="72" t="s">
        <v>232</v>
      </c>
      <c r="D136" s="73" t="s">
        <v>521</v>
      </c>
      <c r="E136" s="239" t="s">
        <v>1093</v>
      </c>
      <c r="F136" s="75" t="s">
        <v>235</v>
      </c>
      <c r="G136" s="217">
        <v>11</v>
      </c>
      <c r="H136" s="242"/>
      <c r="I136" s="206">
        <f>ROUND(H136*G136,2)</f>
        <v>0</v>
      </c>
    </row>
    <row r="137" spans="1:9" s="1" customFormat="1" ht="20.25" customHeight="1">
      <c r="A137" s="26"/>
      <c r="C137" s="80" t="s">
        <v>237</v>
      </c>
      <c r="E137" s="81" t="s">
        <v>522</v>
      </c>
      <c r="G137" s="215"/>
      <c r="I137" s="195"/>
    </row>
    <row r="138" spans="1:9" s="1" customFormat="1" ht="20.25" customHeight="1">
      <c r="A138" s="71"/>
      <c r="B138" s="72" t="s">
        <v>566</v>
      </c>
      <c r="C138" s="72" t="s">
        <v>232</v>
      </c>
      <c r="D138" s="73" t="s">
        <v>523</v>
      </c>
      <c r="E138" s="74" t="s">
        <v>524</v>
      </c>
      <c r="F138" s="75" t="s">
        <v>235</v>
      </c>
      <c r="G138" s="217">
        <v>262</v>
      </c>
      <c r="H138" s="242"/>
      <c r="I138" s="206">
        <f>ROUND(H138*G138,2)</f>
        <v>0</v>
      </c>
    </row>
    <row r="139" spans="1:9" s="1" customFormat="1" ht="20.25" customHeight="1">
      <c r="A139" s="26"/>
      <c r="C139" s="80" t="s">
        <v>237</v>
      </c>
      <c r="E139" s="81" t="s">
        <v>524</v>
      </c>
      <c r="G139" s="215"/>
      <c r="I139" s="195"/>
    </row>
    <row r="140" spans="1:9" s="1" customFormat="1" ht="28.5" customHeight="1">
      <c r="A140" s="71"/>
      <c r="B140" s="72" t="s">
        <v>567</v>
      </c>
      <c r="C140" s="72" t="s">
        <v>232</v>
      </c>
      <c r="D140" s="73" t="s">
        <v>525</v>
      </c>
      <c r="E140" s="74" t="s">
        <v>526</v>
      </c>
      <c r="F140" s="75" t="s">
        <v>235</v>
      </c>
      <c r="G140" s="217">
        <v>262</v>
      </c>
      <c r="H140" s="242"/>
      <c r="I140" s="206">
        <f>ROUND(H140*G140,2)</f>
        <v>0</v>
      </c>
    </row>
    <row r="141" spans="1:9" s="1" customFormat="1" ht="28.5" customHeight="1">
      <c r="A141" s="26"/>
      <c r="C141" s="80" t="s">
        <v>237</v>
      </c>
      <c r="E141" s="81" t="s">
        <v>526</v>
      </c>
      <c r="G141" s="215"/>
      <c r="I141" s="195"/>
    </row>
    <row r="142" spans="1:9" s="1" customFormat="1" ht="175.5">
      <c r="A142" s="71"/>
      <c r="B142" s="72" t="s">
        <v>568</v>
      </c>
      <c r="C142" s="72" t="s">
        <v>232</v>
      </c>
      <c r="D142" s="73" t="s">
        <v>569</v>
      </c>
      <c r="E142" s="239" t="s">
        <v>1101</v>
      </c>
      <c r="F142" s="75" t="s">
        <v>235</v>
      </c>
      <c r="G142" s="217">
        <v>2</v>
      </c>
      <c r="H142" s="242"/>
      <c r="I142" s="206">
        <f>ROUND(H142*G142,2)</f>
        <v>0</v>
      </c>
    </row>
    <row r="143" spans="1:9" s="1" customFormat="1" ht="20.25" customHeight="1">
      <c r="A143" s="26"/>
      <c r="C143" s="80" t="s">
        <v>237</v>
      </c>
      <c r="E143" s="81" t="s">
        <v>570</v>
      </c>
      <c r="G143" s="215"/>
      <c r="I143" s="195"/>
    </row>
    <row r="144" spans="1:9" s="1" customFormat="1" ht="175.5">
      <c r="A144" s="71"/>
      <c r="B144" s="72" t="s">
        <v>571</v>
      </c>
      <c r="C144" s="72" t="s">
        <v>232</v>
      </c>
      <c r="D144" s="73" t="s">
        <v>527</v>
      </c>
      <c r="E144" s="239" t="s">
        <v>1094</v>
      </c>
      <c r="F144" s="75" t="s">
        <v>235</v>
      </c>
      <c r="G144" s="217">
        <v>116</v>
      </c>
      <c r="H144" s="242"/>
      <c r="I144" s="206">
        <f>ROUND(H144*G144,2)</f>
        <v>0</v>
      </c>
    </row>
    <row r="145" spans="1:9" s="1" customFormat="1" ht="20.25" customHeight="1">
      <c r="A145" s="26"/>
      <c r="C145" s="80" t="s">
        <v>237</v>
      </c>
      <c r="E145" s="81" t="s">
        <v>528</v>
      </c>
      <c r="G145" s="215"/>
      <c r="I145" s="195"/>
    </row>
    <row r="146" spans="1:9" s="1" customFormat="1" ht="175.5">
      <c r="A146" s="71"/>
      <c r="B146" s="72" t="s">
        <v>572</v>
      </c>
      <c r="C146" s="72" t="s">
        <v>232</v>
      </c>
      <c r="D146" s="73" t="s">
        <v>529</v>
      </c>
      <c r="E146" s="239" t="s">
        <v>1095</v>
      </c>
      <c r="F146" s="75" t="s">
        <v>235</v>
      </c>
      <c r="G146" s="217">
        <v>28</v>
      </c>
      <c r="H146" s="242"/>
      <c r="I146" s="206">
        <f>ROUND(H146*G146,2)</f>
        <v>0</v>
      </c>
    </row>
    <row r="147" spans="1:9" s="1" customFormat="1" ht="20.25" customHeight="1">
      <c r="A147" s="26"/>
      <c r="C147" s="80" t="s">
        <v>237</v>
      </c>
      <c r="E147" s="81" t="s">
        <v>530</v>
      </c>
      <c r="G147" s="215"/>
      <c r="I147" s="195"/>
    </row>
    <row r="148" spans="1:9" s="1" customFormat="1" ht="20.25" customHeight="1">
      <c r="A148" s="71"/>
      <c r="B148" s="72" t="s">
        <v>573</v>
      </c>
      <c r="C148" s="72" t="s">
        <v>232</v>
      </c>
      <c r="D148" s="73" t="s">
        <v>531</v>
      </c>
      <c r="E148" s="74" t="s">
        <v>532</v>
      </c>
      <c r="F148" s="75" t="s">
        <v>235</v>
      </c>
      <c r="G148" s="217">
        <v>118</v>
      </c>
      <c r="H148" s="242"/>
      <c r="I148" s="206">
        <f>ROUND(H148*G148,2)</f>
        <v>0</v>
      </c>
    </row>
    <row r="149" spans="1:9" s="1" customFormat="1" ht="20.25" customHeight="1">
      <c r="A149" s="26"/>
      <c r="C149" s="80" t="s">
        <v>237</v>
      </c>
      <c r="E149" s="81" t="s">
        <v>532</v>
      </c>
      <c r="G149" s="215"/>
      <c r="I149" s="195"/>
    </row>
    <row r="150" spans="1:9" s="1" customFormat="1" ht="20.25" customHeight="1">
      <c r="A150" s="71"/>
      <c r="B150" s="72" t="s">
        <v>574</v>
      </c>
      <c r="C150" s="72" t="s">
        <v>232</v>
      </c>
      <c r="D150" s="73" t="s">
        <v>533</v>
      </c>
      <c r="E150" s="74" t="s">
        <v>534</v>
      </c>
      <c r="F150" s="75" t="s">
        <v>235</v>
      </c>
      <c r="G150" s="217">
        <v>118</v>
      </c>
      <c r="H150" s="242"/>
      <c r="I150" s="206">
        <f>ROUND(H150*G150,2)</f>
        <v>0</v>
      </c>
    </row>
    <row r="151" spans="1:9" s="1" customFormat="1" ht="20.25" customHeight="1">
      <c r="A151" s="26"/>
      <c r="C151" s="80" t="s">
        <v>237</v>
      </c>
      <c r="E151" s="81" t="s">
        <v>534</v>
      </c>
      <c r="G151" s="215"/>
      <c r="I151" s="195"/>
    </row>
    <row r="152" spans="1:9" s="1" customFormat="1" ht="94.5">
      <c r="A152" s="71"/>
      <c r="B152" s="72" t="s">
        <v>575</v>
      </c>
      <c r="C152" s="72" t="s">
        <v>232</v>
      </c>
      <c r="D152" s="73" t="s">
        <v>576</v>
      </c>
      <c r="E152" s="239" t="s">
        <v>1096</v>
      </c>
      <c r="F152" s="75" t="s">
        <v>364</v>
      </c>
      <c r="G152" s="217">
        <v>16745</v>
      </c>
      <c r="H152" s="242"/>
      <c r="I152" s="206">
        <f>ROUND(H152*G152,2)</f>
        <v>0</v>
      </c>
    </row>
    <row r="153" spans="1:9" s="1" customFormat="1" ht="20.25" customHeight="1">
      <c r="A153" s="26"/>
      <c r="C153" s="80" t="s">
        <v>237</v>
      </c>
      <c r="E153" s="81" t="s">
        <v>536</v>
      </c>
      <c r="G153" s="215"/>
      <c r="I153" s="195"/>
    </row>
    <row r="154" spans="1:9" s="1" customFormat="1" ht="20.25" customHeight="1">
      <c r="A154" s="71"/>
      <c r="B154" s="72" t="s">
        <v>577</v>
      </c>
      <c r="C154" s="72" t="s">
        <v>232</v>
      </c>
      <c r="D154" s="73" t="s">
        <v>537</v>
      </c>
      <c r="E154" s="74" t="s">
        <v>538</v>
      </c>
      <c r="F154" s="75" t="s">
        <v>235</v>
      </c>
      <c r="G154" s="217">
        <v>2096</v>
      </c>
      <c r="H154" s="242"/>
      <c r="I154" s="206">
        <f>ROUND(H154*G154,2)</f>
        <v>0</v>
      </c>
    </row>
    <row r="155" spans="1:9" s="1" customFormat="1" ht="20.25" customHeight="1">
      <c r="A155" s="26"/>
      <c r="C155" s="80" t="s">
        <v>237</v>
      </c>
      <c r="E155" s="81" t="s">
        <v>538</v>
      </c>
      <c r="G155" s="215"/>
      <c r="I155" s="195"/>
    </row>
    <row r="156" spans="1:9" s="1" customFormat="1" ht="27">
      <c r="A156" s="71"/>
      <c r="B156" s="72" t="s">
        <v>578</v>
      </c>
      <c r="C156" s="72" t="s">
        <v>232</v>
      </c>
      <c r="D156" s="73" t="s">
        <v>539</v>
      </c>
      <c r="E156" s="239" t="s">
        <v>1097</v>
      </c>
      <c r="F156" s="75" t="s">
        <v>235</v>
      </c>
      <c r="G156" s="217">
        <v>20</v>
      </c>
      <c r="H156" s="242"/>
      <c r="I156" s="206">
        <f>ROUND(H156*G156,2)</f>
        <v>0</v>
      </c>
    </row>
    <row r="157" spans="1:9" s="1" customFormat="1" ht="20.25" customHeight="1">
      <c r="A157" s="26"/>
      <c r="C157" s="80" t="s">
        <v>237</v>
      </c>
      <c r="E157" s="81" t="s">
        <v>540</v>
      </c>
      <c r="G157" s="215"/>
      <c r="I157" s="195"/>
    </row>
    <row r="158" spans="1:9" s="1" customFormat="1" ht="94.5">
      <c r="A158" s="71"/>
      <c r="B158" s="72" t="s">
        <v>579</v>
      </c>
      <c r="C158" s="72" t="s">
        <v>232</v>
      </c>
      <c r="D158" s="73" t="s">
        <v>541</v>
      </c>
      <c r="E158" s="239" t="s">
        <v>1100</v>
      </c>
      <c r="F158" s="75" t="s">
        <v>235</v>
      </c>
      <c r="G158" s="217">
        <v>144</v>
      </c>
      <c r="H158" s="242"/>
      <c r="I158" s="206">
        <f>ROUND(H158*G158,2)</f>
        <v>0</v>
      </c>
    </row>
    <row r="159" spans="1:9" s="1" customFormat="1" ht="20.25" customHeight="1">
      <c r="A159" s="26"/>
      <c r="C159" s="80" t="s">
        <v>237</v>
      </c>
      <c r="E159" s="81" t="s">
        <v>542</v>
      </c>
      <c r="G159" s="215"/>
      <c r="I159" s="195"/>
    </row>
    <row r="160" spans="1:9" s="1" customFormat="1" ht="94.5">
      <c r="A160" s="71"/>
      <c r="B160" s="72" t="s">
        <v>580</v>
      </c>
      <c r="C160" s="72" t="s">
        <v>232</v>
      </c>
      <c r="D160" s="73" t="s">
        <v>543</v>
      </c>
      <c r="E160" s="239" t="s">
        <v>1099</v>
      </c>
      <c r="F160" s="75" t="s">
        <v>235</v>
      </c>
      <c r="G160" s="217">
        <v>120</v>
      </c>
      <c r="H160" s="242"/>
      <c r="I160" s="206">
        <f>ROUND(H160*G160,2)</f>
        <v>0</v>
      </c>
    </row>
    <row r="161" spans="1:9" s="1" customFormat="1" ht="20.25" customHeight="1">
      <c r="A161" s="26"/>
      <c r="C161" s="80" t="s">
        <v>237</v>
      </c>
      <c r="E161" s="81" t="s">
        <v>544</v>
      </c>
      <c r="G161" s="215"/>
      <c r="I161" s="195"/>
    </row>
    <row r="162" spans="1:9" s="1" customFormat="1" ht="94.5">
      <c r="A162" s="71"/>
      <c r="B162" s="72" t="s">
        <v>581</v>
      </c>
      <c r="C162" s="72" t="s">
        <v>232</v>
      </c>
      <c r="D162" s="73" t="s">
        <v>545</v>
      </c>
      <c r="E162" s="239" t="s">
        <v>1098</v>
      </c>
      <c r="F162" s="75" t="s">
        <v>235</v>
      </c>
      <c r="G162" s="217">
        <v>24</v>
      </c>
      <c r="H162" s="242"/>
      <c r="I162" s="206">
        <f>ROUND(H162*G162,2)</f>
        <v>0</v>
      </c>
    </row>
    <row r="163" spans="1:9" s="1" customFormat="1" ht="20.25" customHeight="1">
      <c r="A163" s="26"/>
      <c r="C163" s="78" t="s">
        <v>237</v>
      </c>
      <c r="E163" s="79" t="s">
        <v>546</v>
      </c>
      <c r="G163" s="215"/>
      <c r="I163" s="195"/>
    </row>
    <row r="164" spans="1:9" s="9" customFormat="1" ht="36.75" customHeight="1">
      <c r="A164" s="65"/>
      <c r="C164" s="66" t="s">
        <v>180</v>
      </c>
      <c r="D164" s="67" t="s">
        <v>263</v>
      </c>
      <c r="E164" s="67" t="s">
        <v>582</v>
      </c>
      <c r="G164" s="216"/>
      <c r="I164" s="205">
        <f>SUM(I165:I210)</f>
        <v>0</v>
      </c>
    </row>
    <row r="165" spans="1:9" s="1" customFormat="1" ht="27">
      <c r="A165" s="71"/>
      <c r="B165" s="72" t="s">
        <v>583</v>
      </c>
      <c r="C165" s="72" t="s">
        <v>232</v>
      </c>
      <c r="D165" s="73" t="s">
        <v>584</v>
      </c>
      <c r="E165" s="74" t="s">
        <v>585</v>
      </c>
      <c r="F165" s="75" t="s">
        <v>235</v>
      </c>
      <c r="G165" s="217">
        <v>1</v>
      </c>
      <c r="H165" s="242"/>
      <c r="I165" s="206">
        <f>ROUND(H165*G165,2)</f>
        <v>0</v>
      </c>
    </row>
    <row r="166" spans="1:9" s="1" customFormat="1" ht="28.5" customHeight="1">
      <c r="A166" s="26"/>
      <c r="C166" s="80" t="s">
        <v>237</v>
      </c>
      <c r="E166" s="81" t="s">
        <v>585</v>
      </c>
      <c r="G166" s="215"/>
      <c r="I166" s="195"/>
    </row>
    <row r="167" spans="1:9" s="1" customFormat="1" ht="28.5" customHeight="1">
      <c r="A167" s="71"/>
      <c r="B167" s="72" t="s">
        <v>586</v>
      </c>
      <c r="C167" s="72" t="s">
        <v>232</v>
      </c>
      <c r="D167" s="73" t="s">
        <v>483</v>
      </c>
      <c r="E167" s="74" t="s">
        <v>484</v>
      </c>
      <c r="F167" s="75" t="s">
        <v>235</v>
      </c>
      <c r="G167" s="217">
        <v>1</v>
      </c>
      <c r="H167" s="242"/>
      <c r="I167" s="206">
        <f>ROUND(H167*G167,2)</f>
        <v>0</v>
      </c>
    </row>
    <row r="168" spans="1:9" s="1" customFormat="1" ht="28.5" customHeight="1">
      <c r="A168" s="26"/>
      <c r="C168" s="80" t="s">
        <v>237</v>
      </c>
      <c r="E168" s="81" t="s">
        <v>484</v>
      </c>
      <c r="G168" s="215"/>
      <c r="I168" s="195"/>
    </row>
    <row r="169" spans="1:9" s="1" customFormat="1" ht="20.25" customHeight="1">
      <c r="A169" s="71"/>
      <c r="B169" s="72" t="s">
        <v>587</v>
      </c>
      <c r="C169" s="72" t="s">
        <v>232</v>
      </c>
      <c r="D169" s="73" t="s">
        <v>485</v>
      </c>
      <c r="E169" s="74" t="s">
        <v>486</v>
      </c>
      <c r="F169" s="75" t="s">
        <v>235</v>
      </c>
      <c r="G169" s="217">
        <v>1</v>
      </c>
      <c r="H169" s="242"/>
      <c r="I169" s="206">
        <f>ROUND(H169*G169,2)</f>
        <v>0</v>
      </c>
    </row>
    <row r="170" spans="1:9" s="1" customFormat="1" ht="20.25" customHeight="1">
      <c r="A170" s="26"/>
      <c r="C170" s="80" t="s">
        <v>237</v>
      </c>
      <c r="E170" s="81" t="s">
        <v>486</v>
      </c>
      <c r="G170" s="215"/>
      <c r="I170" s="195"/>
    </row>
    <row r="171" spans="1:9" s="1" customFormat="1" ht="20.25" customHeight="1">
      <c r="A171" s="71"/>
      <c r="B171" s="72" t="s">
        <v>588</v>
      </c>
      <c r="C171" s="72" t="s">
        <v>232</v>
      </c>
      <c r="D171" s="73" t="s">
        <v>589</v>
      </c>
      <c r="E171" s="74" t="s">
        <v>590</v>
      </c>
      <c r="F171" s="75" t="s">
        <v>235</v>
      </c>
      <c r="G171" s="217">
        <v>1</v>
      </c>
      <c r="H171" s="242"/>
      <c r="I171" s="206">
        <f>ROUND(H171*G171,2)</f>
        <v>0</v>
      </c>
    </row>
    <row r="172" spans="1:9" s="1" customFormat="1" ht="20.25" customHeight="1">
      <c r="A172" s="26"/>
      <c r="C172" s="80" t="s">
        <v>237</v>
      </c>
      <c r="E172" s="81" t="s">
        <v>590</v>
      </c>
      <c r="G172" s="215"/>
      <c r="I172" s="195"/>
    </row>
    <row r="173" spans="1:9" s="1" customFormat="1" ht="28.5" customHeight="1">
      <c r="A173" s="71"/>
      <c r="B173" s="72" t="s">
        <v>591</v>
      </c>
      <c r="C173" s="72" t="s">
        <v>232</v>
      </c>
      <c r="D173" s="73" t="s">
        <v>495</v>
      </c>
      <c r="E173" s="74" t="s">
        <v>496</v>
      </c>
      <c r="F173" s="75" t="s">
        <v>235</v>
      </c>
      <c r="G173" s="217">
        <v>1</v>
      </c>
      <c r="H173" s="242"/>
      <c r="I173" s="206">
        <f>ROUND(H173*G173,2)</f>
        <v>0</v>
      </c>
    </row>
    <row r="174" spans="1:9" s="1" customFormat="1" ht="28.5" customHeight="1">
      <c r="A174" s="26"/>
      <c r="C174" s="80" t="s">
        <v>237</v>
      </c>
      <c r="E174" s="81" t="s">
        <v>496</v>
      </c>
      <c r="G174" s="215"/>
      <c r="I174" s="195"/>
    </row>
    <row r="175" spans="1:9" s="1" customFormat="1" ht="20.25" customHeight="1">
      <c r="A175" s="71"/>
      <c r="B175" s="72" t="s">
        <v>592</v>
      </c>
      <c r="C175" s="72" t="s">
        <v>232</v>
      </c>
      <c r="D175" s="73" t="s">
        <v>497</v>
      </c>
      <c r="E175" s="74" t="s">
        <v>498</v>
      </c>
      <c r="F175" s="75" t="s">
        <v>235</v>
      </c>
      <c r="G175" s="217">
        <v>24</v>
      </c>
      <c r="H175" s="242"/>
      <c r="I175" s="206">
        <f>ROUND(H175*G175,2)</f>
        <v>0</v>
      </c>
    </row>
    <row r="176" spans="1:9" s="1" customFormat="1" ht="20.25" customHeight="1">
      <c r="A176" s="26"/>
      <c r="C176" s="80" t="s">
        <v>237</v>
      </c>
      <c r="E176" s="81" t="s">
        <v>498</v>
      </c>
      <c r="G176" s="215"/>
      <c r="I176" s="195"/>
    </row>
    <row r="177" spans="1:9" s="1" customFormat="1" ht="20.25" customHeight="1">
      <c r="A177" s="71"/>
      <c r="B177" s="72" t="s">
        <v>593</v>
      </c>
      <c r="C177" s="72" t="s">
        <v>232</v>
      </c>
      <c r="D177" s="73" t="s">
        <v>501</v>
      </c>
      <c r="E177" s="74" t="s">
        <v>502</v>
      </c>
      <c r="F177" s="75" t="s">
        <v>235</v>
      </c>
      <c r="G177" s="217">
        <v>24</v>
      </c>
      <c r="H177" s="242"/>
      <c r="I177" s="206">
        <f>ROUND(H177*G177,2)</f>
        <v>0</v>
      </c>
    </row>
    <row r="178" spans="1:9" s="1" customFormat="1" ht="20.25" customHeight="1">
      <c r="A178" s="26"/>
      <c r="C178" s="80" t="s">
        <v>237</v>
      </c>
      <c r="E178" s="81" t="s">
        <v>502</v>
      </c>
      <c r="G178" s="215"/>
      <c r="I178" s="195"/>
    </row>
    <row r="179" spans="1:9" s="1" customFormat="1" ht="20.25" customHeight="1">
      <c r="A179" s="71"/>
      <c r="B179" s="72" t="s">
        <v>594</v>
      </c>
      <c r="C179" s="72" t="s">
        <v>232</v>
      </c>
      <c r="D179" s="73" t="s">
        <v>503</v>
      </c>
      <c r="E179" s="74" t="s">
        <v>504</v>
      </c>
      <c r="F179" s="75" t="s">
        <v>235</v>
      </c>
      <c r="G179" s="217">
        <v>24</v>
      </c>
      <c r="H179" s="242"/>
      <c r="I179" s="206">
        <f>ROUND(H179*G179,2)</f>
        <v>0</v>
      </c>
    </row>
    <row r="180" spans="1:9" s="1" customFormat="1" ht="20.25" customHeight="1">
      <c r="A180" s="26"/>
      <c r="C180" s="80" t="s">
        <v>237</v>
      </c>
      <c r="E180" s="81" t="s">
        <v>504</v>
      </c>
      <c r="G180" s="215"/>
      <c r="I180" s="195"/>
    </row>
    <row r="181" spans="1:9" s="1" customFormat="1" ht="20.25" customHeight="1">
      <c r="A181" s="71"/>
      <c r="B181" s="72" t="s">
        <v>595</v>
      </c>
      <c r="C181" s="72" t="s">
        <v>232</v>
      </c>
      <c r="D181" s="73" t="s">
        <v>505</v>
      </c>
      <c r="E181" s="74" t="s">
        <v>506</v>
      </c>
      <c r="F181" s="75" t="s">
        <v>235</v>
      </c>
      <c r="G181" s="217">
        <v>24</v>
      </c>
      <c r="H181" s="242"/>
      <c r="I181" s="206">
        <f>ROUND(H181*G181,2)</f>
        <v>0</v>
      </c>
    </row>
    <row r="182" spans="1:9" s="1" customFormat="1" ht="20.25" customHeight="1">
      <c r="A182" s="26"/>
      <c r="C182" s="80" t="s">
        <v>237</v>
      </c>
      <c r="E182" s="81" t="s">
        <v>506</v>
      </c>
      <c r="G182" s="215"/>
      <c r="I182" s="195"/>
    </row>
    <row r="183" spans="1:9" s="1" customFormat="1" ht="20.25" customHeight="1">
      <c r="A183" s="71"/>
      <c r="B183" s="72" t="s">
        <v>596</v>
      </c>
      <c r="C183" s="72" t="s">
        <v>232</v>
      </c>
      <c r="D183" s="73" t="s">
        <v>507</v>
      </c>
      <c r="E183" s="74" t="s">
        <v>508</v>
      </c>
      <c r="F183" s="75" t="s">
        <v>235</v>
      </c>
      <c r="G183" s="217">
        <v>24</v>
      </c>
      <c r="H183" s="242"/>
      <c r="I183" s="206">
        <f>ROUND(H183*G183,2)</f>
        <v>0</v>
      </c>
    </row>
    <row r="184" spans="1:9" s="1" customFormat="1" ht="20.25" customHeight="1">
      <c r="A184" s="26"/>
      <c r="C184" s="80" t="s">
        <v>237</v>
      </c>
      <c r="E184" s="81" t="s">
        <v>508</v>
      </c>
      <c r="G184" s="215"/>
      <c r="I184" s="195"/>
    </row>
    <row r="185" spans="1:9" s="1" customFormat="1" ht="162">
      <c r="A185" s="71"/>
      <c r="B185" s="72" t="s">
        <v>597</v>
      </c>
      <c r="C185" s="72" t="s">
        <v>232</v>
      </c>
      <c r="D185" s="73" t="s">
        <v>521</v>
      </c>
      <c r="E185" s="239" t="s">
        <v>1093</v>
      </c>
      <c r="F185" s="75" t="s">
        <v>235</v>
      </c>
      <c r="G185" s="217">
        <v>2</v>
      </c>
      <c r="H185" s="242"/>
      <c r="I185" s="206">
        <f>ROUND(H185*G185,2)</f>
        <v>0</v>
      </c>
    </row>
    <row r="186" spans="1:9" s="1" customFormat="1" ht="20.25" customHeight="1">
      <c r="A186" s="26"/>
      <c r="C186" s="80" t="s">
        <v>237</v>
      </c>
      <c r="E186" s="81" t="s">
        <v>522</v>
      </c>
      <c r="G186" s="215"/>
      <c r="I186" s="195"/>
    </row>
    <row r="187" spans="1:9" s="1" customFormat="1" ht="20.25" customHeight="1">
      <c r="A187" s="71"/>
      <c r="B187" s="72" t="s">
        <v>598</v>
      </c>
      <c r="C187" s="72" t="s">
        <v>232</v>
      </c>
      <c r="D187" s="73" t="s">
        <v>523</v>
      </c>
      <c r="E187" s="74" t="s">
        <v>524</v>
      </c>
      <c r="F187" s="75" t="s">
        <v>235</v>
      </c>
      <c r="G187" s="217">
        <v>43</v>
      </c>
      <c r="H187" s="242"/>
      <c r="I187" s="206">
        <f>ROUND(H187*G187,2)</f>
        <v>0</v>
      </c>
    </row>
    <row r="188" spans="1:9" s="1" customFormat="1" ht="20.25" customHeight="1">
      <c r="A188" s="26"/>
      <c r="C188" s="80" t="s">
        <v>237</v>
      </c>
      <c r="E188" s="81" t="s">
        <v>524</v>
      </c>
      <c r="G188" s="215"/>
      <c r="I188" s="195"/>
    </row>
    <row r="189" spans="1:9" s="1" customFormat="1" ht="28.5" customHeight="1">
      <c r="A189" s="71"/>
      <c r="B189" s="72" t="s">
        <v>599</v>
      </c>
      <c r="C189" s="72" t="s">
        <v>232</v>
      </c>
      <c r="D189" s="73" t="s">
        <v>525</v>
      </c>
      <c r="E189" s="74" t="s">
        <v>526</v>
      </c>
      <c r="F189" s="75" t="s">
        <v>235</v>
      </c>
      <c r="G189" s="217">
        <v>43</v>
      </c>
      <c r="H189" s="242"/>
      <c r="I189" s="206">
        <f>ROUND(H189*G189,2)</f>
        <v>0</v>
      </c>
    </row>
    <row r="190" spans="1:9" s="1" customFormat="1" ht="28.5" customHeight="1">
      <c r="A190" s="26"/>
      <c r="C190" s="80" t="s">
        <v>237</v>
      </c>
      <c r="E190" s="81" t="s">
        <v>526</v>
      </c>
      <c r="G190" s="215"/>
      <c r="I190" s="195"/>
    </row>
    <row r="191" spans="1:9" s="1" customFormat="1" ht="175.5">
      <c r="A191" s="71"/>
      <c r="B191" s="72" t="s">
        <v>600</v>
      </c>
      <c r="C191" s="72" t="s">
        <v>232</v>
      </c>
      <c r="D191" s="73" t="s">
        <v>569</v>
      </c>
      <c r="E191" s="239" t="s">
        <v>1101</v>
      </c>
      <c r="F191" s="75" t="s">
        <v>235</v>
      </c>
      <c r="G191" s="217">
        <v>1</v>
      </c>
      <c r="H191" s="242"/>
      <c r="I191" s="206">
        <f>ROUND(H191*G191,2)</f>
        <v>0</v>
      </c>
    </row>
    <row r="192" spans="1:9" s="1" customFormat="1" ht="20.25" customHeight="1">
      <c r="A192" s="26"/>
      <c r="C192" s="80" t="s">
        <v>237</v>
      </c>
      <c r="E192" s="81" t="s">
        <v>570</v>
      </c>
      <c r="G192" s="215"/>
      <c r="I192" s="195"/>
    </row>
    <row r="193" spans="1:9" s="1" customFormat="1" ht="175.5">
      <c r="A193" s="71"/>
      <c r="B193" s="72" t="s">
        <v>601</v>
      </c>
      <c r="C193" s="72" t="s">
        <v>232</v>
      </c>
      <c r="D193" s="73" t="s">
        <v>527</v>
      </c>
      <c r="E193" s="239" t="s">
        <v>1094</v>
      </c>
      <c r="F193" s="75" t="s">
        <v>235</v>
      </c>
      <c r="G193" s="217">
        <v>21</v>
      </c>
      <c r="H193" s="242"/>
      <c r="I193" s="206">
        <f>ROUND(H193*G193,2)</f>
        <v>0</v>
      </c>
    </row>
    <row r="194" spans="1:9" s="1" customFormat="1" ht="20.25" customHeight="1">
      <c r="A194" s="26"/>
      <c r="C194" s="80" t="s">
        <v>237</v>
      </c>
      <c r="E194" s="81" t="s">
        <v>528</v>
      </c>
      <c r="G194" s="215"/>
      <c r="I194" s="195"/>
    </row>
    <row r="195" spans="1:9" s="1" customFormat="1" ht="20.25" customHeight="1">
      <c r="A195" s="71"/>
      <c r="B195" s="72" t="s">
        <v>602</v>
      </c>
      <c r="C195" s="72" t="s">
        <v>232</v>
      </c>
      <c r="D195" s="73" t="s">
        <v>531</v>
      </c>
      <c r="E195" s="74" t="s">
        <v>532</v>
      </c>
      <c r="F195" s="75" t="s">
        <v>235</v>
      </c>
      <c r="G195" s="217">
        <v>22</v>
      </c>
      <c r="H195" s="242"/>
      <c r="I195" s="206">
        <f>ROUND(H195*G195,2)</f>
        <v>0</v>
      </c>
    </row>
    <row r="196" spans="1:9" s="1" customFormat="1" ht="20.25" customHeight="1">
      <c r="A196" s="26"/>
      <c r="C196" s="80" t="s">
        <v>237</v>
      </c>
      <c r="E196" s="81" t="s">
        <v>532</v>
      </c>
      <c r="G196" s="215"/>
      <c r="I196" s="195"/>
    </row>
    <row r="197" spans="1:9" s="1" customFormat="1" ht="20.25" customHeight="1">
      <c r="A197" s="71"/>
      <c r="B197" s="72" t="s">
        <v>603</v>
      </c>
      <c r="C197" s="72" t="s">
        <v>232</v>
      </c>
      <c r="D197" s="73" t="s">
        <v>533</v>
      </c>
      <c r="E197" s="74" t="s">
        <v>534</v>
      </c>
      <c r="F197" s="75" t="s">
        <v>235</v>
      </c>
      <c r="G197" s="217">
        <v>22</v>
      </c>
      <c r="H197" s="242"/>
      <c r="I197" s="206">
        <f>ROUND(H197*G197,2)</f>
        <v>0</v>
      </c>
    </row>
    <row r="198" spans="1:9" s="1" customFormat="1" ht="20.25" customHeight="1">
      <c r="A198" s="26"/>
      <c r="C198" s="80" t="s">
        <v>237</v>
      </c>
      <c r="E198" s="81" t="s">
        <v>534</v>
      </c>
      <c r="G198" s="215"/>
      <c r="I198" s="195"/>
    </row>
    <row r="199" spans="1:9" s="1" customFormat="1" ht="94.5">
      <c r="A199" s="71"/>
      <c r="B199" s="72" t="s">
        <v>604</v>
      </c>
      <c r="C199" s="72" t="s">
        <v>232</v>
      </c>
      <c r="D199" s="73" t="s">
        <v>576</v>
      </c>
      <c r="E199" s="239" t="s">
        <v>1096</v>
      </c>
      <c r="F199" s="75" t="s">
        <v>364</v>
      </c>
      <c r="G199" s="217">
        <v>3182</v>
      </c>
      <c r="H199" s="242"/>
      <c r="I199" s="206">
        <f>ROUND(H199*G199,2)</f>
        <v>0</v>
      </c>
    </row>
    <row r="200" spans="1:9" s="1" customFormat="1" ht="20.25" customHeight="1">
      <c r="A200" s="26"/>
      <c r="C200" s="80" t="s">
        <v>237</v>
      </c>
      <c r="E200" s="81" t="s">
        <v>536</v>
      </c>
      <c r="G200" s="215"/>
      <c r="I200" s="195"/>
    </row>
    <row r="201" spans="1:9" s="1" customFormat="1" ht="20.25" customHeight="1">
      <c r="A201" s="71"/>
      <c r="B201" s="72" t="s">
        <v>605</v>
      </c>
      <c r="C201" s="72" t="s">
        <v>232</v>
      </c>
      <c r="D201" s="73" t="s">
        <v>537</v>
      </c>
      <c r="E201" s="74" t="s">
        <v>538</v>
      </c>
      <c r="F201" s="75" t="s">
        <v>235</v>
      </c>
      <c r="G201" s="217">
        <v>344</v>
      </c>
      <c r="H201" s="242"/>
      <c r="I201" s="206">
        <f>ROUND(H201*G201,2)</f>
        <v>0</v>
      </c>
    </row>
    <row r="202" spans="1:9" s="1" customFormat="1" ht="20.25" customHeight="1">
      <c r="A202" s="26"/>
      <c r="C202" s="80" t="s">
        <v>237</v>
      </c>
      <c r="E202" s="81" t="s">
        <v>538</v>
      </c>
      <c r="G202" s="215"/>
      <c r="I202" s="195"/>
    </row>
    <row r="203" spans="1:9" s="1" customFormat="1" ht="27">
      <c r="A203" s="71"/>
      <c r="B203" s="72" t="s">
        <v>606</v>
      </c>
      <c r="C203" s="72" t="s">
        <v>232</v>
      </c>
      <c r="D203" s="73" t="s">
        <v>539</v>
      </c>
      <c r="E203" s="239" t="s">
        <v>1097</v>
      </c>
      <c r="F203" s="75" t="s">
        <v>235</v>
      </c>
      <c r="G203" s="217">
        <v>7</v>
      </c>
      <c r="H203" s="242"/>
      <c r="I203" s="206">
        <f>ROUND(H203*G203,2)</f>
        <v>0</v>
      </c>
    </row>
    <row r="204" spans="1:9" s="1" customFormat="1" ht="20.25" customHeight="1">
      <c r="A204" s="26"/>
      <c r="C204" s="80" t="s">
        <v>237</v>
      </c>
      <c r="E204" s="81" t="s">
        <v>540</v>
      </c>
      <c r="G204" s="215"/>
      <c r="I204" s="195"/>
    </row>
    <row r="205" spans="1:9" s="1" customFormat="1" ht="94.5">
      <c r="A205" s="71"/>
      <c r="B205" s="72" t="s">
        <v>607</v>
      </c>
      <c r="C205" s="72" t="s">
        <v>232</v>
      </c>
      <c r="D205" s="73" t="s">
        <v>541</v>
      </c>
      <c r="E205" s="239" t="s">
        <v>1100</v>
      </c>
      <c r="F205" s="75" t="s">
        <v>235</v>
      </c>
      <c r="G205" s="217">
        <v>24</v>
      </c>
      <c r="H205" s="242"/>
      <c r="I205" s="206">
        <f>ROUND(H205*G205,2)</f>
        <v>0</v>
      </c>
    </row>
    <row r="206" spans="1:9" s="1" customFormat="1" ht="20.25" customHeight="1">
      <c r="A206" s="26"/>
      <c r="C206" s="80" t="s">
        <v>237</v>
      </c>
      <c r="E206" s="81" t="s">
        <v>542</v>
      </c>
      <c r="G206" s="215"/>
      <c r="I206" s="195"/>
    </row>
    <row r="207" spans="1:9" s="1" customFormat="1" ht="94.5">
      <c r="A207" s="71"/>
      <c r="B207" s="72" t="s">
        <v>608</v>
      </c>
      <c r="C207" s="72" t="s">
        <v>232</v>
      </c>
      <c r="D207" s="73" t="s">
        <v>543</v>
      </c>
      <c r="E207" s="239" t="s">
        <v>1099</v>
      </c>
      <c r="F207" s="75" t="s">
        <v>235</v>
      </c>
      <c r="G207" s="217">
        <v>15</v>
      </c>
      <c r="H207" s="242"/>
      <c r="I207" s="206">
        <f>ROUND(H207*G207,2)</f>
        <v>0</v>
      </c>
    </row>
    <row r="208" spans="1:9" s="1" customFormat="1" ht="20.25" customHeight="1">
      <c r="A208" s="26"/>
      <c r="C208" s="80" t="s">
        <v>237</v>
      </c>
      <c r="E208" s="81" t="s">
        <v>544</v>
      </c>
      <c r="G208" s="215"/>
      <c r="I208" s="195"/>
    </row>
    <row r="209" spans="1:9" s="1" customFormat="1" ht="94.5">
      <c r="A209" s="71"/>
      <c r="B209" s="72" t="s">
        <v>609</v>
      </c>
      <c r="C209" s="72" t="s">
        <v>232</v>
      </c>
      <c r="D209" s="73" t="s">
        <v>545</v>
      </c>
      <c r="E209" s="239" t="s">
        <v>1098</v>
      </c>
      <c r="F209" s="75" t="s">
        <v>235</v>
      </c>
      <c r="G209" s="217">
        <v>9</v>
      </c>
      <c r="H209" s="242"/>
      <c r="I209" s="206">
        <f>ROUND(H209*G209,2)</f>
        <v>0</v>
      </c>
    </row>
    <row r="210" spans="1:9" s="1" customFormat="1" ht="20.25" customHeight="1">
      <c r="A210" s="26"/>
      <c r="C210" s="78" t="s">
        <v>237</v>
      </c>
      <c r="E210" s="79" t="s">
        <v>546</v>
      </c>
      <c r="G210" s="215"/>
      <c r="I210" s="195"/>
    </row>
    <row r="211" spans="1:9" s="9" customFormat="1" ht="36.75" customHeight="1">
      <c r="A211" s="65"/>
      <c r="C211" s="66" t="s">
        <v>180</v>
      </c>
      <c r="D211" s="67" t="s">
        <v>273</v>
      </c>
      <c r="E211" s="67" t="s">
        <v>610</v>
      </c>
      <c r="G211" s="216"/>
      <c r="I211" s="205">
        <f>SUM(I212:I215)</f>
        <v>0</v>
      </c>
    </row>
    <row r="212" spans="1:9" s="1" customFormat="1" ht="67.5">
      <c r="A212" s="71"/>
      <c r="B212" s="72" t="s">
        <v>583</v>
      </c>
      <c r="C212" s="72" t="s">
        <v>232</v>
      </c>
      <c r="D212" s="73" t="s">
        <v>611</v>
      </c>
      <c r="E212" s="239" t="s">
        <v>612</v>
      </c>
      <c r="F212" s="75" t="s">
        <v>235</v>
      </c>
      <c r="G212" s="217">
        <v>3</v>
      </c>
      <c r="H212" s="242"/>
      <c r="I212" s="206">
        <f>ROUND(H212*G212,2)</f>
        <v>0</v>
      </c>
    </row>
    <row r="213" spans="1:9" s="1" customFormat="1" ht="283.5">
      <c r="A213" s="26"/>
      <c r="C213" s="80" t="s">
        <v>237</v>
      </c>
      <c r="E213" s="81" t="s">
        <v>613</v>
      </c>
      <c r="G213" s="215"/>
      <c r="I213" s="195"/>
    </row>
    <row r="214" spans="1:9" s="1" customFormat="1" ht="67.5">
      <c r="A214" s="71"/>
      <c r="B214" s="72" t="s">
        <v>181</v>
      </c>
      <c r="C214" s="72" t="s">
        <v>232</v>
      </c>
      <c r="D214" s="73" t="s">
        <v>614</v>
      </c>
      <c r="E214" s="239" t="s">
        <v>615</v>
      </c>
      <c r="F214" s="75" t="s">
        <v>235</v>
      </c>
      <c r="G214" s="217">
        <v>1</v>
      </c>
      <c r="H214" s="242"/>
      <c r="I214" s="206">
        <f>ROUND(H214*G214,2)</f>
        <v>0</v>
      </c>
    </row>
    <row r="215" spans="1:9" s="1" customFormat="1" ht="94.5">
      <c r="A215" s="26"/>
      <c r="C215" s="78" t="s">
        <v>237</v>
      </c>
      <c r="E215" s="79" t="s">
        <v>616</v>
      </c>
      <c r="G215" s="215"/>
      <c r="I215" s="195"/>
    </row>
    <row r="216" spans="1:9" s="9" customFormat="1" ht="36.75" customHeight="1">
      <c r="A216" s="65"/>
      <c r="C216" s="66" t="s">
        <v>180</v>
      </c>
      <c r="D216" s="67" t="s">
        <v>279</v>
      </c>
      <c r="E216" s="67" t="s">
        <v>617</v>
      </c>
      <c r="G216" s="216"/>
      <c r="I216" s="205">
        <f>SUM(I217:I376)</f>
        <v>0</v>
      </c>
    </row>
    <row r="217" spans="1:9" s="1" customFormat="1" ht="20.25" customHeight="1">
      <c r="A217" s="71"/>
      <c r="B217" s="72" t="s">
        <v>618</v>
      </c>
      <c r="C217" s="72" t="s">
        <v>232</v>
      </c>
      <c r="D217" s="73" t="s">
        <v>619</v>
      </c>
      <c r="E217" s="74" t="s">
        <v>620</v>
      </c>
      <c r="F217" s="75" t="s">
        <v>364</v>
      </c>
      <c r="G217" s="217">
        <v>218</v>
      </c>
      <c r="H217" s="242"/>
      <c r="I217" s="206">
        <f>ROUND(H217*G217,2)</f>
        <v>0</v>
      </c>
    </row>
    <row r="218" spans="1:9" s="1" customFormat="1" ht="20.25" customHeight="1">
      <c r="A218" s="26"/>
      <c r="C218" s="80" t="s">
        <v>237</v>
      </c>
      <c r="E218" s="81" t="s">
        <v>620</v>
      </c>
      <c r="G218" s="215"/>
      <c r="I218" s="195"/>
    </row>
    <row r="219" spans="1:9" s="1" customFormat="1" ht="20.25" customHeight="1">
      <c r="A219" s="71"/>
      <c r="B219" s="72" t="s">
        <v>621</v>
      </c>
      <c r="C219" s="72" t="s">
        <v>232</v>
      </c>
      <c r="D219" s="73" t="s">
        <v>622</v>
      </c>
      <c r="E219" s="74" t="s">
        <v>623</v>
      </c>
      <c r="F219" s="75" t="s">
        <v>364</v>
      </c>
      <c r="G219" s="217">
        <v>218</v>
      </c>
      <c r="H219" s="242"/>
      <c r="I219" s="206">
        <f>ROUND(H219*G219,2)</f>
        <v>0</v>
      </c>
    </row>
    <row r="220" spans="1:9" s="1" customFormat="1" ht="20.25" customHeight="1">
      <c r="A220" s="26"/>
      <c r="C220" s="80" t="s">
        <v>237</v>
      </c>
      <c r="E220" s="81" t="s">
        <v>623</v>
      </c>
      <c r="G220" s="215"/>
      <c r="I220" s="195"/>
    </row>
    <row r="221" spans="1:9" s="1" customFormat="1" ht="20.25" customHeight="1">
      <c r="A221" s="71"/>
      <c r="B221" s="72" t="s">
        <v>624</v>
      </c>
      <c r="C221" s="72" t="s">
        <v>232</v>
      </c>
      <c r="D221" s="73" t="s">
        <v>625</v>
      </c>
      <c r="E221" s="74" t="s">
        <v>626</v>
      </c>
      <c r="F221" s="75" t="s">
        <v>364</v>
      </c>
      <c r="G221" s="217">
        <v>371</v>
      </c>
      <c r="H221" s="242"/>
      <c r="I221" s="206">
        <f>ROUND(H221*G221,2)</f>
        <v>0</v>
      </c>
    </row>
    <row r="222" spans="1:9" s="1" customFormat="1" ht="20.25" customHeight="1">
      <c r="A222" s="26"/>
      <c r="C222" s="80" t="s">
        <v>237</v>
      </c>
      <c r="E222" s="81" t="s">
        <v>626</v>
      </c>
      <c r="G222" s="215"/>
      <c r="I222" s="195"/>
    </row>
    <row r="223" spans="1:9" s="1" customFormat="1" ht="20.25" customHeight="1">
      <c r="A223" s="71"/>
      <c r="B223" s="72" t="s">
        <v>627</v>
      </c>
      <c r="C223" s="72" t="s">
        <v>232</v>
      </c>
      <c r="D223" s="73" t="s">
        <v>628</v>
      </c>
      <c r="E223" s="74" t="s">
        <v>629</v>
      </c>
      <c r="F223" s="75" t="s">
        <v>364</v>
      </c>
      <c r="G223" s="217">
        <v>371</v>
      </c>
      <c r="H223" s="242"/>
      <c r="I223" s="206">
        <f>ROUND(H223*G223,2)</f>
        <v>0</v>
      </c>
    </row>
    <row r="224" spans="1:9" s="1" customFormat="1" ht="20.25" customHeight="1">
      <c r="A224" s="26"/>
      <c r="C224" s="80" t="s">
        <v>237</v>
      </c>
      <c r="E224" s="81" t="s">
        <v>629</v>
      </c>
      <c r="G224" s="215"/>
      <c r="I224" s="195"/>
    </row>
    <row r="225" spans="1:9" s="1" customFormat="1" ht="20.25" customHeight="1">
      <c r="A225" s="71"/>
      <c r="B225" s="72" t="s">
        <v>630</v>
      </c>
      <c r="C225" s="72" t="s">
        <v>232</v>
      </c>
      <c r="D225" s="73" t="s">
        <v>631</v>
      </c>
      <c r="E225" s="74" t="s">
        <v>632</v>
      </c>
      <c r="F225" s="75" t="s">
        <v>364</v>
      </c>
      <c r="G225" s="217">
        <v>178</v>
      </c>
      <c r="H225" s="242"/>
      <c r="I225" s="206">
        <f>ROUND(H225*G225,2)</f>
        <v>0</v>
      </c>
    </row>
    <row r="226" spans="1:9" s="1" customFormat="1" ht="20.25" customHeight="1">
      <c r="A226" s="26"/>
      <c r="C226" s="80" t="s">
        <v>237</v>
      </c>
      <c r="E226" s="81" t="s">
        <v>632</v>
      </c>
      <c r="G226" s="215"/>
      <c r="I226" s="195"/>
    </row>
    <row r="227" spans="1:9" s="1" customFormat="1" ht="20.25" customHeight="1">
      <c r="A227" s="71"/>
      <c r="B227" s="72" t="s">
        <v>633</v>
      </c>
      <c r="C227" s="72" t="s">
        <v>232</v>
      </c>
      <c r="D227" s="73" t="s">
        <v>634</v>
      </c>
      <c r="E227" s="74" t="s">
        <v>635</v>
      </c>
      <c r="F227" s="75" t="s">
        <v>364</v>
      </c>
      <c r="G227" s="217">
        <v>178</v>
      </c>
      <c r="H227" s="242"/>
      <c r="I227" s="206">
        <f>ROUND(H227*G227,2)</f>
        <v>0</v>
      </c>
    </row>
    <row r="228" spans="1:9" s="1" customFormat="1" ht="20.25" customHeight="1">
      <c r="A228" s="26"/>
      <c r="C228" s="80" t="s">
        <v>237</v>
      </c>
      <c r="E228" s="81" t="s">
        <v>635</v>
      </c>
      <c r="G228" s="215"/>
      <c r="I228" s="195"/>
    </row>
    <row r="229" spans="1:9" s="1" customFormat="1" ht="20.25" customHeight="1">
      <c r="A229" s="71"/>
      <c r="B229" s="72" t="s">
        <v>636</v>
      </c>
      <c r="C229" s="72" t="s">
        <v>232</v>
      </c>
      <c r="D229" s="73" t="s">
        <v>637</v>
      </c>
      <c r="E229" s="74" t="s">
        <v>638</v>
      </c>
      <c r="F229" s="75" t="s">
        <v>364</v>
      </c>
      <c r="G229" s="217">
        <v>112</v>
      </c>
      <c r="H229" s="242"/>
      <c r="I229" s="206">
        <f>ROUND(H229*G229,2)</f>
        <v>0</v>
      </c>
    </row>
    <row r="230" spans="1:9" s="1" customFormat="1" ht="20.25" customHeight="1">
      <c r="A230" s="26"/>
      <c r="C230" s="80" t="s">
        <v>237</v>
      </c>
      <c r="E230" s="81" t="s">
        <v>638</v>
      </c>
      <c r="G230" s="215"/>
      <c r="I230" s="195"/>
    </row>
    <row r="231" spans="1:9" s="1" customFormat="1" ht="20.25" customHeight="1">
      <c r="A231" s="71"/>
      <c r="B231" s="72" t="s">
        <v>639</v>
      </c>
      <c r="C231" s="72" t="s">
        <v>232</v>
      </c>
      <c r="D231" s="73" t="s">
        <v>640</v>
      </c>
      <c r="E231" s="74" t="s">
        <v>641</v>
      </c>
      <c r="F231" s="75" t="s">
        <v>235</v>
      </c>
      <c r="G231" s="217">
        <v>224</v>
      </c>
      <c r="H231" s="242"/>
      <c r="I231" s="206">
        <f>ROUND(H231*G231,2)</f>
        <v>0</v>
      </c>
    </row>
    <row r="232" spans="1:9" s="1" customFormat="1" ht="20.25" customHeight="1">
      <c r="A232" s="26"/>
      <c r="C232" s="80" t="s">
        <v>237</v>
      </c>
      <c r="E232" s="81" t="s">
        <v>641</v>
      </c>
      <c r="G232" s="215"/>
      <c r="I232" s="195"/>
    </row>
    <row r="233" spans="1:9" s="1" customFormat="1" ht="20.25" customHeight="1">
      <c r="A233" s="71"/>
      <c r="B233" s="72" t="s">
        <v>642</v>
      </c>
      <c r="C233" s="72" t="s">
        <v>232</v>
      </c>
      <c r="D233" s="73" t="s">
        <v>643</v>
      </c>
      <c r="E233" s="74" t="s">
        <v>644</v>
      </c>
      <c r="F233" s="75" t="s">
        <v>364</v>
      </c>
      <c r="G233" s="217">
        <v>112</v>
      </c>
      <c r="H233" s="242"/>
      <c r="I233" s="206">
        <f>ROUND(H233*G233,2)</f>
        <v>0</v>
      </c>
    </row>
    <row r="234" spans="1:9" s="1" customFormat="1" ht="20.25" customHeight="1">
      <c r="A234" s="26"/>
      <c r="C234" s="80" t="s">
        <v>237</v>
      </c>
      <c r="E234" s="81" t="s">
        <v>644</v>
      </c>
      <c r="G234" s="215"/>
      <c r="I234" s="195"/>
    </row>
    <row r="235" spans="1:9" s="1" customFormat="1" ht="20.25" customHeight="1">
      <c r="A235" s="71"/>
      <c r="B235" s="72" t="s">
        <v>645</v>
      </c>
      <c r="C235" s="72" t="s">
        <v>232</v>
      </c>
      <c r="D235" s="73" t="s">
        <v>646</v>
      </c>
      <c r="E235" s="74" t="s">
        <v>647</v>
      </c>
      <c r="F235" s="75" t="s">
        <v>364</v>
      </c>
      <c r="G235" s="217">
        <v>77</v>
      </c>
      <c r="H235" s="242"/>
      <c r="I235" s="206">
        <f>ROUND(H235*G235,2)</f>
        <v>0</v>
      </c>
    </row>
    <row r="236" spans="1:9" s="1" customFormat="1" ht="20.25" customHeight="1">
      <c r="A236" s="26"/>
      <c r="C236" s="80" t="s">
        <v>237</v>
      </c>
      <c r="E236" s="81" t="s">
        <v>647</v>
      </c>
      <c r="G236" s="215"/>
      <c r="I236" s="195"/>
    </row>
    <row r="237" spans="1:9" s="1" customFormat="1" ht="20.25" customHeight="1">
      <c r="A237" s="71"/>
      <c r="B237" s="72" t="s">
        <v>648</v>
      </c>
      <c r="C237" s="72" t="s">
        <v>232</v>
      </c>
      <c r="D237" s="73" t="s">
        <v>649</v>
      </c>
      <c r="E237" s="74" t="s">
        <v>650</v>
      </c>
      <c r="F237" s="75" t="s">
        <v>235</v>
      </c>
      <c r="G237" s="217">
        <v>112</v>
      </c>
      <c r="H237" s="242"/>
      <c r="I237" s="206">
        <f>ROUND(H237*G237,2)</f>
        <v>0</v>
      </c>
    </row>
    <row r="238" spans="1:9" s="1" customFormat="1" ht="20.25" customHeight="1">
      <c r="A238" s="26"/>
      <c r="C238" s="80" t="s">
        <v>237</v>
      </c>
      <c r="E238" s="81" t="s">
        <v>650</v>
      </c>
      <c r="G238" s="215"/>
      <c r="I238" s="195"/>
    </row>
    <row r="239" spans="1:9" s="1" customFormat="1" ht="20.25" customHeight="1">
      <c r="A239" s="71"/>
      <c r="B239" s="72" t="s">
        <v>651</v>
      </c>
      <c r="C239" s="72" t="s">
        <v>232</v>
      </c>
      <c r="D239" s="73" t="s">
        <v>652</v>
      </c>
      <c r="E239" s="74" t="s">
        <v>653</v>
      </c>
      <c r="F239" s="75" t="s">
        <v>235</v>
      </c>
      <c r="G239" s="217">
        <v>56</v>
      </c>
      <c r="H239" s="242"/>
      <c r="I239" s="206">
        <f>ROUND(H239*G239,2)</f>
        <v>0</v>
      </c>
    </row>
    <row r="240" spans="1:9" s="1" customFormat="1" ht="20.25" customHeight="1">
      <c r="A240" s="26"/>
      <c r="C240" s="80" t="s">
        <v>237</v>
      </c>
      <c r="E240" s="81" t="s">
        <v>653</v>
      </c>
      <c r="G240" s="215"/>
      <c r="I240" s="195"/>
    </row>
    <row r="241" spans="1:9" s="1" customFormat="1" ht="20.25" customHeight="1">
      <c r="A241" s="71"/>
      <c r="B241" s="72" t="s">
        <v>654</v>
      </c>
      <c r="C241" s="72" t="s">
        <v>232</v>
      </c>
      <c r="D241" s="73" t="s">
        <v>655</v>
      </c>
      <c r="E241" s="74" t="s">
        <v>656</v>
      </c>
      <c r="F241" s="75" t="s">
        <v>235</v>
      </c>
      <c r="G241" s="217">
        <v>84</v>
      </c>
      <c r="H241" s="242"/>
      <c r="I241" s="206">
        <f>ROUND(H241*G241,2)</f>
        <v>0</v>
      </c>
    </row>
    <row r="242" spans="1:9" s="1" customFormat="1" ht="20.25" customHeight="1">
      <c r="A242" s="26"/>
      <c r="C242" s="80" t="s">
        <v>237</v>
      </c>
      <c r="E242" s="81" t="s">
        <v>656</v>
      </c>
      <c r="G242" s="215"/>
      <c r="I242" s="195"/>
    </row>
    <row r="243" spans="1:9" s="1" customFormat="1" ht="20.25" customHeight="1">
      <c r="A243" s="71"/>
      <c r="B243" s="72" t="s">
        <v>657</v>
      </c>
      <c r="C243" s="72" t="s">
        <v>232</v>
      </c>
      <c r="D243" s="73" t="s">
        <v>658</v>
      </c>
      <c r="E243" s="74" t="s">
        <v>659</v>
      </c>
      <c r="F243" s="75" t="s">
        <v>235</v>
      </c>
      <c r="G243" s="217">
        <v>56</v>
      </c>
      <c r="H243" s="242"/>
      <c r="I243" s="206">
        <f>ROUND(H243*G243,2)</f>
        <v>0</v>
      </c>
    </row>
    <row r="244" spans="1:9" s="1" customFormat="1" ht="20.25" customHeight="1">
      <c r="A244" s="26"/>
      <c r="C244" s="80" t="s">
        <v>237</v>
      </c>
      <c r="E244" s="81" t="s">
        <v>659</v>
      </c>
      <c r="G244" s="215"/>
      <c r="I244" s="195"/>
    </row>
    <row r="245" spans="1:9" s="1" customFormat="1" ht="20.25" customHeight="1">
      <c r="A245" s="71"/>
      <c r="B245" s="72" t="s">
        <v>660</v>
      </c>
      <c r="C245" s="72" t="s">
        <v>232</v>
      </c>
      <c r="D245" s="73" t="s">
        <v>661</v>
      </c>
      <c r="E245" s="74" t="s">
        <v>662</v>
      </c>
      <c r="F245" s="75" t="s">
        <v>235</v>
      </c>
      <c r="G245" s="217">
        <v>98</v>
      </c>
      <c r="H245" s="242"/>
      <c r="I245" s="206">
        <f>ROUND(H245*G245,2)</f>
        <v>0</v>
      </c>
    </row>
    <row r="246" spans="1:9" s="1" customFormat="1" ht="20.25" customHeight="1">
      <c r="A246" s="26"/>
      <c r="C246" s="80" t="s">
        <v>237</v>
      </c>
      <c r="E246" s="81" t="s">
        <v>662</v>
      </c>
      <c r="G246" s="215"/>
      <c r="I246" s="195"/>
    </row>
    <row r="247" spans="1:9" s="1" customFormat="1" ht="20.25" customHeight="1">
      <c r="A247" s="71"/>
      <c r="B247" s="72" t="s">
        <v>663</v>
      </c>
      <c r="C247" s="72" t="s">
        <v>232</v>
      </c>
      <c r="D247" s="73" t="s">
        <v>664</v>
      </c>
      <c r="E247" s="74" t="s">
        <v>665</v>
      </c>
      <c r="F247" s="75" t="s">
        <v>235</v>
      </c>
      <c r="G247" s="217">
        <v>70</v>
      </c>
      <c r="H247" s="242"/>
      <c r="I247" s="206">
        <f>ROUND(H247*G247,2)</f>
        <v>0</v>
      </c>
    </row>
    <row r="248" spans="1:9" s="1" customFormat="1" ht="20.25" customHeight="1">
      <c r="A248" s="26"/>
      <c r="C248" s="80" t="s">
        <v>237</v>
      </c>
      <c r="E248" s="81" t="s">
        <v>665</v>
      </c>
      <c r="G248" s="215"/>
      <c r="I248" s="195"/>
    </row>
    <row r="249" spans="1:9" s="1" customFormat="1" ht="20.25" customHeight="1">
      <c r="A249" s="71"/>
      <c r="B249" s="72" t="s">
        <v>666</v>
      </c>
      <c r="C249" s="72" t="s">
        <v>232</v>
      </c>
      <c r="D249" s="73" t="s">
        <v>667</v>
      </c>
      <c r="E249" s="74" t="s">
        <v>668</v>
      </c>
      <c r="F249" s="75" t="s">
        <v>235</v>
      </c>
      <c r="G249" s="217">
        <v>182</v>
      </c>
      <c r="H249" s="242"/>
      <c r="I249" s="206">
        <f>ROUND(H249*G249,2)</f>
        <v>0</v>
      </c>
    </row>
    <row r="250" spans="1:9" s="1" customFormat="1" ht="20.25" customHeight="1">
      <c r="A250" s="26"/>
      <c r="C250" s="80" t="s">
        <v>237</v>
      </c>
      <c r="E250" s="81" t="s">
        <v>668</v>
      </c>
      <c r="G250" s="215"/>
      <c r="I250" s="195"/>
    </row>
    <row r="251" spans="1:9" s="1" customFormat="1" ht="20.25" customHeight="1">
      <c r="A251" s="71"/>
      <c r="B251" s="72" t="s">
        <v>669</v>
      </c>
      <c r="C251" s="72" t="s">
        <v>232</v>
      </c>
      <c r="D251" s="73" t="s">
        <v>670</v>
      </c>
      <c r="E251" s="74" t="s">
        <v>671</v>
      </c>
      <c r="F251" s="75" t="s">
        <v>235</v>
      </c>
      <c r="G251" s="217">
        <v>140</v>
      </c>
      <c r="H251" s="242"/>
      <c r="I251" s="206">
        <f>ROUND(H251*G251,2)</f>
        <v>0</v>
      </c>
    </row>
    <row r="252" spans="1:9" s="1" customFormat="1" ht="20.25" customHeight="1">
      <c r="A252" s="26"/>
      <c r="C252" s="80" t="s">
        <v>237</v>
      </c>
      <c r="E252" s="81" t="s">
        <v>671</v>
      </c>
      <c r="G252" s="215"/>
      <c r="I252" s="195"/>
    </row>
    <row r="253" spans="1:9" s="1" customFormat="1" ht="20.25" customHeight="1">
      <c r="A253" s="71"/>
      <c r="B253" s="72" t="s">
        <v>672</v>
      </c>
      <c r="C253" s="72" t="s">
        <v>232</v>
      </c>
      <c r="D253" s="73" t="s">
        <v>673</v>
      </c>
      <c r="E253" s="74" t="s">
        <v>674</v>
      </c>
      <c r="F253" s="75" t="s">
        <v>235</v>
      </c>
      <c r="G253" s="217">
        <v>84</v>
      </c>
      <c r="H253" s="242"/>
      <c r="I253" s="206">
        <f>ROUND(H253*G253,2)</f>
        <v>0</v>
      </c>
    </row>
    <row r="254" spans="1:9" s="1" customFormat="1" ht="20.25" customHeight="1">
      <c r="A254" s="26"/>
      <c r="C254" s="80" t="s">
        <v>237</v>
      </c>
      <c r="E254" s="81" t="s">
        <v>674</v>
      </c>
      <c r="G254" s="215"/>
      <c r="I254" s="195"/>
    </row>
    <row r="255" spans="1:9" s="1" customFormat="1" ht="20.25" customHeight="1">
      <c r="A255" s="71"/>
      <c r="B255" s="72" t="s">
        <v>675</v>
      </c>
      <c r="C255" s="72" t="s">
        <v>232</v>
      </c>
      <c r="D255" s="73" t="s">
        <v>676</v>
      </c>
      <c r="E255" s="74" t="s">
        <v>677</v>
      </c>
      <c r="F255" s="75" t="s">
        <v>235</v>
      </c>
      <c r="G255" s="217">
        <v>63</v>
      </c>
      <c r="H255" s="242"/>
      <c r="I255" s="206">
        <f>ROUND(H255*G255,2)</f>
        <v>0</v>
      </c>
    </row>
    <row r="256" spans="1:9" s="1" customFormat="1" ht="20.25" customHeight="1">
      <c r="A256" s="26"/>
      <c r="C256" s="80" t="s">
        <v>237</v>
      </c>
      <c r="E256" s="81" t="s">
        <v>677</v>
      </c>
      <c r="G256" s="215"/>
      <c r="I256" s="195"/>
    </row>
    <row r="257" spans="1:9" s="1" customFormat="1" ht="20.25" customHeight="1">
      <c r="A257" s="71"/>
      <c r="B257" s="72" t="s">
        <v>678</v>
      </c>
      <c r="C257" s="72" t="s">
        <v>232</v>
      </c>
      <c r="D257" s="73" t="s">
        <v>679</v>
      </c>
      <c r="E257" s="74" t="s">
        <v>680</v>
      </c>
      <c r="F257" s="75" t="s">
        <v>364</v>
      </c>
      <c r="G257" s="217">
        <v>947</v>
      </c>
      <c r="H257" s="242"/>
      <c r="I257" s="206">
        <f>ROUND(H257*G257,2)</f>
        <v>0</v>
      </c>
    </row>
    <row r="258" spans="1:9" s="1" customFormat="1" ht="20.25" customHeight="1">
      <c r="A258" s="26"/>
      <c r="C258" s="80" t="s">
        <v>237</v>
      </c>
      <c r="E258" s="81" t="s">
        <v>680</v>
      </c>
      <c r="G258" s="215"/>
      <c r="I258" s="195"/>
    </row>
    <row r="259" spans="1:9" s="1" customFormat="1" ht="20.25" customHeight="1">
      <c r="A259" s="71"/>
      <c r="B259" s="72" t="s">
        <v>681</v>
      </c>
      <c r="C259" s="72" t="s">
        <v>232</v>
      </c>
      <c r="D259" s="73" t="s">
        <v>682</v>
      </c>
      <c r="E259" s="74" t="s">
        <v>683</v>
      </c>
      <c r="F259" s="75" t="s">
        <v>364</v>
      </c>
      <c r="G259" s="217">
        <v>499</v>
      </c>
      <c r="H259" s="242"/>
      <c r="I259" s="206">
        <f>ROUND(H259*G259,2)</f>
        <v>0</v>
      </c>
    </row>
    <row r="260" spans="1:9" s="1" customFormat="1" ht="20.25" customHeight="1">
      <c r="A260" s="26"/>
      <c r="C260" s="80" t="s">
        <v>237</v>
      </c>
      <c r="E260" s="81" t="s">
        <v>683</v>
      </c>
      <c r="G260" s="215"/>
      <c r="I260" s="195"/>
    </row>
    <row r="261" spans="1:9" s="1" customFormat="1" ht="20.25" customHeight="1">
      <c r="A261" s="71"/>
      <c r="B261" s="72" t="s">
        <v>684</v>
      </c>
      <c r="C261" s="72" t="s">
        <v>232</v>
      </c>
      <c r="D261" s="73" t="s">
        <v>685</v>
      </c>
      <c r="E261" s="74" t="s">
        <v>686</v>
      </c>
      <c r="F261" s="75" t="s">
        <v>364</v>
      </c>
      <c r="G261" s="217">
        <v>1446</v>
      </c>
      <c r="H261" s="242"/>
      <c r="I261" s="206">
        <f>ROUND(H261*G261,2)</f>
        <v>0</v>
      </c>
    </row>
    <row r="262" spans="1:9" s="1" customFormat="1" ht="20.25" customHeight="1">
      <c r="A262" s="26"/>
      <c r="C262" s="80" t="s">
        <v>237</v>
      </c>
      <c r="E262" s="81" t="s">
        <v>686</v>
      </c>
      <c r="G262" s="215"/>
      <c r="I262" s="195"/>
    </row>
    <row r="263" spans="1:9" s="1" customFormat="1" ht="20.25" customHeight="1">
      <c r="A263" s="71"/>
      <c r="B263" s="72" t="s">
        <v>687</v>
      </c>
      <c r="C263" s="72" t="s">
        <v>232</v>
      </c>
      <c r="D263" s="73" t="s">
        <v>688</v>
      </c>
      <c r="E263" s="74" t="s">
        <v>689</v>
      </c>
      <c r="F263" s="75" t="s">
        <v>364</v>
      </c>
      <c r="G263" s="217">
        <v>173</v>
      </c>
      <c r="H263" s="242"/>
      <c r="I263" s="206">
        <f>ROUND(H263*G263,2)</f>
        <v>0</v>
      </c>
    </row>
    <row r="264" spans="1:9" s="1" customFormat="1" ht="20.25" customHeight="1">
      <c r="A264" s="26"/>
      <c r="C264" s="80" t="s">
        <v>237</v>
      </c>
      <c r="E264" s="81" t="s">
        <v>689</v>
      </c>
      <c r="G264" s="215"/>
      <c r="I264" s="195"/>
    </row>
    <row r="265" spans="1:9" s="1" customFormat="1" ht="20.25" customHeight="1">
      <c r="A265" s="71"/>
      <c r="B265" s="72" t="s">
        <v>690</v>
      </c>
      <c r="C265" s="72" t="s">
        <v>232</v>
      </c>
      <c r="D265" s="73" t="s">
        <v>691</v>
      </c>
      <c r="E265" s="74" t="s">
        <v>692</v>
      </c>
      <c r="F265" s="75" t="s">
        <v>364</v>
      </c>
      <c r="G265" s="217">
        <v>173</v>
      </c>
      <c r="H265" s="242"/>
      <c r="I265" s="206">
        <f>ROUND(H265*G265,2)</f>
        <v>0</v>
      </c>
    </row>
    <row r="266" spans="1:9" s="1" customFormat="1" ht="20.25" customHeight="1">
      <c r="A266" s="26"/>
      <c r="C266" s="80" t="s">
        <v>237</v>
      </c>
      <c r="E266" s="81" t="s">
        <v>692</v>
      </c>
      <c r="G266" s="215"/>
      <c r="I266" s="195"/>
    </row>
    <row r="267" spans="1:9" s="1" customFormat="1" ht="20.25" customHeight="1">
      <c r="A267" s="71"/>
      <c r="B267" s="72" t="s">
        <v>693</v>
      </c>
      <c r="C267" s="72" t="s">
        <v>232</v>
      </c>
      <c r="D267" s="73" t="s">
        <v>694</v>
      </c>
      <c r="E267" s="74" t="s">
        <v>695</v>
      </c>
      <c r="F267" s="75" t="s">
        <v>364</v>
      </c>
      <c r="G267" s="217">
        <v>56</v>
      </c>
      <c r="H267" s="242"/>
      <c r="I267" s="206">
        <f>ROUND(H267*G267,2)</f>
        <v>0</v>
      </c>
    </row>
    <row r="268" spans="1:9" s="1" customFormat="1" ht="20.25" customHeight="1">
      <c r="A268" s="26"/>
      <c r="C268" s="80" t="s">
        <v>237</v>
      </c>
      <c r="E268" s="81" t="s">
        <v>695</v>
      </c>
      <c r="G268" s="215"/>
      <c r="I268" s="195"/>
    </row>
    <row r="269" spans="1:9" s="1" customFormat="1" ht="20.25" customHeight="1">
      <c r="A269" s="71"/>
      <c r="B269" s="72" t="s">
        <v>696</v>
      </c>
      <c r="C269" s="72" t="s">
        <v>232</v>
      </c>
      <c r="D269" s="73" t="s">
        <v>697</v>
      </c>
      <c r="E269" s="74" t="s">
        <v>698</v>
      </c>
      <c r="F269" s="75" t="s">
        <v>235</v>
      </c>
      <c r="G269" s="217">
        <v>56</v>
      </c>
      <c r="H269" s="242"/>
      <c r="I269" s="206">
        <f>ROUND(H269*G269,2)</f>
        <v>0</v>
      </c>
    </row>
    <row r="270" spans="1:9" s="1" customFormat="1" ht="20.25" customHeight="1">
      <c r="A270" s="26"/>
      <c r="C270" s="80" t="s">
        <v>237</v>
      </c>
      <c r="E270" s="81" t="s">
        <v>698</v>
      </c>
      <c r="G270" s="215"/>
      <c r="I270" s="195"/>
    </row>
    <row r="271" spans="1:9" s="1" customFormat="1" ht="20.25" customHeight="1">
      <c r="A271" s="71"/>
      <c r="B271" s="72" t="s">
        <v>699</v>
      </c>
      <c r="C271" s="72" t="s">
        <v>232</v>
      </c>
      <c r="D271" s="73" t="s">
        <v>700</v>
      </c>
      <c r="E271" s="74" t="s">
        <v>701</v>
      </c>
      <c r="F271" s="75" t="s">
        <v>235</v>
      </c>
      <c r="G271" s="217">
        <v>87</v>
      </c>
      <c r="H271" s="242"/>
      <c r="I271" s="206">
        <f>ROUND(H271*G271,2)</f>
        <v>0</v>
      </c>
    </row>
    <row r="272" spans="1:9" s="1" customFormat="1" ht="20.25" customHeight="1">
      <c r="A272" s="26"/>
      <c r="C272" s="80" t="s">
        <v>237</v>
      </c>
      <c r="E272" s="81" t="s">
        <v>701</v>
      </c>
      <c r="G272" s="215"/>
      <c r="I272" s="195"/>
    </row>
    <row r="273" spans="1:9" s="1" customFormat="1" ht="20.25" customHeight="1">
      <c r="A273" s="71"/>
      <c r="B273" s="72" t="s">
        <v>702</v>
      </c>
      <c r="C273" s="72" t="s">
        <v>232</v>
      </c>
      <c r="D273" s="73" t="s">
        <v>703</v>
      </c>
      <c r="E273" s="74" t="s">
        <v>704</v>
      </c>
      <c r="F273" s="75" t="s">
        <v>235</v>
      </c>
      <c r="G273" s="217">
        <v>336</v>
      </c>
      <c r="H273" s="242"/>
      <c r="I273" s="206">
        <f>ROUND(H273*G273,2)</f>
        <v>0</v>
      </c>
    </row>
    <row r="274" spans="1:9" s="1" customFormat="1" ht="20.25" customHeight="1">
      <c r="A274" s="26"/>
      <c r="C274" s="80" t="s">
        <v>237</v>
      </c>
      <c r="E274" s="81" t="s">
        <v>704</v>
      </c>
      <c r="G274" s="215"/>
      <c r="I274" s="195"/>
    </row>
    <row r="275" spans="1:9" s="1" customFormat="1" ht="20.25" customHeight="1">
      <c r="A275" s="71"/>
      <c r="B275" s="72" t="s">
        <v>705</v>
      </c>
      <c r="C275" s="72" t="s">
        <v>232</v>
      </c>
      <c r="D275" s="73" t="s">
        <v>706</v>
      </c>
      <c r="E275" s="74" t="s">
        <v>707</v>
      </c>
      <c r="F275" s="75" t="s">
        <v>235</v>
      </c>
      <c r="G275" s="217">
        <v>336</v>
      </c>
      <c r="H275" s="242"/>
      <c r="I275" s="206">
        <f>ROUND(H275*G275,2)</f>
        <v>0</v>
      </c>
    </row>
    <row r="276" spans="1:9" s="1" customFormat="1" ht="20.25" customHeight="1">
      <c r="A276" s="26"/>
      <c r="C276" s="80" t="s">
        <v>237</v>
      </c>
      <c r="E276" s="81" t="s">
        <v>707</v>
      </c>
      <c r="G276" s="215"/>
      <c r="I276" s="195"/>
    </row>
    <row r="277" spans="1:9" s="1" customFormat="1" ht="20.25" customHeight="1">
      <c r="A277" s="71"/>
      <c r="B277" s="72" t="s">
        <v>708</v>
      </c>
      <c r="C277" s="72" t="s">
        <v>232</v>
      </c>
      <c r="D277" s="73" t="s">
        <v>709</v>
      </c>
      <c r="E277" s="74" t="s">
        <v>710</v>
      </c>
      <c r="F277" s="75" t="s">
        <v>364</v>
      </c>
      <c r="G277" s="217">
        <v>1439</v>
      </c>
      <c r="H277" s="242"/>
      <c r="I277" s="206">
        <f>ROUND(H277*G277,2)</f>
        <v>0</v>
      </c>
    </row>
    <row r="278" spans="1:9" s="1" customFormat="1" ht="20.25" customHeight="1">
      <c r="A278" s="26"/>
      <c r="C278" s="80" t="s">
        <v>237</v>
      </c>
      <c r="E278" s="81" t="s">
        <v>710</v>
      </c>
      <c r="G278" s="215"/>
      <c r="I278" s="195"/>
    </row>
    <row r="279" spans="1:9" s="1" customFormat="1" ht="20.25" customHeight="1">
      <c r="A279" s="71"/>
      <c r="B279" s="72" t="s">
        <v>711</v>
      </c>
      <c r="C279" s="72" t="s">
        <v>232</v>
      </c>
      <c r="D279" s="73" t="s">
        <v>712</v>
      </c>
      <c r="E279" s="74" t="s">
        <v>713</v>
      </c>
      <c r="F279" s="75" t="s">
        <v>364</v>
      </c>
      <c r="G279" s="217">
        <v>1439</v>
      </c>
      <c r="H279" s="242"/>
      <c r="I279" s="206">
        <f>ROUND(H279*G279,2)</f>
        <v>0</v>
      </c>
    </row>
    <row r="280" spans="1:9" s="1" customFormat="1" ht="20.25" customHeight="1">
      <c r="A280" s="26"/>
      <c r="C280" s="80" t="s">
        <v>237</v>
      </c>
      <c r="E280" s="81" t="s">
        <v>713</v>
      </c>
      <c r="G280" s="215"/>
      <c r="I280" s="195"/>
    </row>
    <row r="281" spans="1:9" s="1" customFormat="1" ht="20.25" customHeight="1">
      <c r="A281" s="71"/>
      <c r="B281" s="72" t="s">
        <v>714</v>
      </c>
      <c r="C281" s="72" t="s">
        <v>232</v>
      </c>
      <c r="D281" s="73" t="s">
        <v>715</v>
      </c>
      <c r="E281" s="74" t="s">
        <v>716</v>
      </c>
      <c r="F281" s="75" t="s">
        <v>364</v>
      </c>
      <c r="G281" s="217">
        <v>893</v>
      </c>
      <c r="H281" s="242"/>
      <c r="I281" s="206">
        <f>ROUND(H281*G281,2)</f>
        <v>0</v>
      </c>
    </row>
    <row r="282" spans="1:9" s="1" customFormat="1" ht="20.25" customHeight="1">
      <c r="A282" s="26"/>
      <c r="C282" s="80" t="s">
        <v>237</v>
      </c>
      <c r="E282" s="81" t="s">
        <v>716</v>
      </c>
      <c r="G282" s="215"/>
      <c r="I282" s="195"/>
    </row>
    <row r="283" spans="1:9" s="1" customFormat="1" ht="20.25" customHeight="1">
      <c r="A283" s="71"/>
      <c r="B283" s="72" t="s">
        <v>717</v>
      </c>
      <c r="C283" s="72" t="s">
        <v>232</v>
      </c>
      <c r="D283" s="73" t="s">
        <v>718</v>
      </c>
      <c r="E283" s="74" t="s">
        <v>719</v>
      </c>
      <c r="F283" s="75" t="s">
        <v>364</v>
      </c>
      <c r="G283" s="217">
        <v>893</v>
      </c>
      <c r="H283" s="242"/>
      <c r="I283" s="206">
        <f>ROUND(H283*G283,2)</f>
        <v>0</v>
      </c>
    </row>
    <row r="284" spans="1:9" s="1" customFormat="1" ht="20.25" customHeight="1">
      <c r="A284" s="26"/>
      <c r="C284" s="80" t="s">
        <v>237</v>
      </c>
      <c r="E284" s="81" t="s">
        <v>719</v>
      </c>
      <c r="G284" s="215"/>
      <c r="I284" s="195"/>
    </row>
    <row r="285" spans="1:9" s="1" customFormat="1" ht="20.25" customHeight="1">
      <c r="A285" s="71"/>
      <c r="B285" s="72" t="s">
        <v>720</v>
      </c>
      <c r="C285" s="72" t="s">
        <v>232</v>
      </c>
      <c r="D285" s="73" t="s">
        <v>721</v>
      </c>
      <c r="E285" s="74" t="s">
        <v>722</v>
      </c>
      <c r="F285" s="75" t="s">
        <v>364</v>
      </c>
      <c r="G285" s="217">
        <v>168</v>
      </c>
      <c r="H285" s="242"/>
      <c r="I285" s="206">
        <f>ROUND(H285*G285,2)</f>
        <v>0</v>
      </c>
    </row>
    <row r="286" spans="1:9" s="1" customFormat="1" ht="20.25" customHeight="1">
      <c r="A286" s="26"/>
      <c r="C286" s="80" t="s">
        <v>237</v>
      </c>
      <c r="E286" s="81" t="s">
        <v>722</v>
      </c>
      <c r="G286" s="215"/>
      <c r="I286" s="195"/>
    </row>
    <row r="287" spans="1:9" s="1" customFormat="1" ht="20.25" customHeight="1">
      <c r="A287" s="71"/>
      <c r="B287" s="72" t="s">
        <v>723</v>
      </c>
      <c r="C287" s="72" t="s">
        <v>232</v>
      </c>
      <c r="D287" s="73" t="s">
        <v>724</v>
      </c>
      <c r="E287" s="74" t="s">
        <v>725</v>
      </c>
      <c r="F287" s="75" t="s">
        <v>364</v>
      </c>
      <c r="G287" s="217">
        <v>168</v>
      </c>
      <c r="H287" s="242"/>
      <c r="I287" s="206">
        <f>ROUND(H287*G287,2)</f>
        <v>0</v>
      </c>
    </row>
    <row r="288" spans="1:9" s="1" customFormat="1" ht="20.25" customHeight="1">
      <c r="A288" s="26"/>
      <c r="C288" s="80" t="s">
        <v>237</v>
      </c>
      <c r="E288" s="81" t="s">
        <v>725</v>
      </c>
      <c r="G288" s="215"/>
      <c r="I288" s="195"/>
    </row>
    <row r="289" spans="1:9" s="1" customFormat="1" ht="20.25" customHeight="1">
      <c r="A289" s="71"/>
      <c r="B289" s="72" t="s">
        <v>726</v>
      </c>
      <c r="C289" s="72" t="s">
        <v>232</v>
      </c>
      <c r="D289" s="73" t="s">
        <v>727</v>
      </c>
      <c r="E289" s="74" t="s">
        <v>728</v>
      </c>
      <c r="F289" s="75" t="s">
        <v>364</v>
      </c>
      <c r="G289" s="217">
        <v>112</v>
      </c>
      <c r="H289" s="242"/>
      <c r="I289" s="206">
        <f>ROUND(H289*G289,2)</f>
        <v>0</v>
      </c>
    </row>
    <row r="290" spans="1:9" s="1" customFormat="1" ht="20.25" customHeight="1">
      <c r="A290" s="26"/>
      <c r="C290" s="80" t="s">
        <v>237</v>
      </c>
      <c r="E290" s="81" t="s">
        <v>728</v>
      </c>
      <c r="G290" s="215"/>
      <c r="I290" s="195"/>
    </row>
    <row r="291" spans="1:9" s="1" customFormat="1" ht="20.25" customHeight="1">
      <c r="A291" s="71"/>
      <c r="B291" s="72" t="s">
        <v>729</v>
      </c>
      <c r="C291" s="72" t="s">
        <v>232</v>
      </c>
      <c r="D291" s="73" t="s">
        <v>730</v>
      </c>
      <c r="E291" s="74" t="s">
        <v>731</v>
      </c>
      <c r="F291" s="75" t="s">
        <v>235</v>
      </c>
      <c r="G291" s="217">
        <v>112</v>
      </c>
      <c r="H291" s="242"/>
      <c r="I291" s="206">
        <f>ROUND(H291*G291,2)</f>
        <v>0</v>
      </c>
    </row>
    <row r="292" spans="1:9" s="1" customFormat="1" ht="20.25" customHeight="1">
      <c r="A292" s="26"/>
      <c r="C292" s="80" t="s">
        <v>237</v>
      </c>
      <c r="E292" s="81" t="s">
        <v>731</v>
      </c>
      <c r="G292" s="215"/>
      <c r="I292" s="195"/>
    </row>
    <row r="293" spans="1:9" s="1" customFormat="1" ht="20.25" customHeight="1">
      <c r="A293" s="71"/>
      <c r="B293" s="72" t="s">
        <v>732</v>
      </c>
      <c r="C293" s="72" t="s">
        <v>232</v>
      </c>
      <c r="D293" s="73" t="s">
        <v>733</v>
      </c>
      <c r="E293" s="74" t="s">
        <v>734</v>
      </c>
      <c r="F293" s="75" t="s">
        <v>235</v>
      </c>
      <c r="G293" s="217">
        <v>56</v>
      </c>
      <c r="H293" s="242"/>
      <c r="I293" s="206">
        <f>ROUND(H293*G293,2)</f>
        <v>0</v>
      </c>
    </row>
    <row r="294" spans="1:9" s="1" customFormat="1" ht="20.25" customHeight="1">
      <c r="A294" s="26"/>
      <c r="C294" s="80" t="s">
        <v>237</v>
      </c>
      <c r="E294" s="81" t="s">
        <v>734</v>
      </c>
      <c r="G294" s="215"/>
      <c r="I294" s="195"/>
    </row>
    <row r="295" spans="1:9" s="1" customFormat="1" ht="20.25" customHeight="1">
      <c r="A295" s="71"/>
      <c r="B295" s="72" t="s">
        <v>735</v>
      </c>
      <c r="C295" s="72" t="s">
        <v>232</v>
      </c>
      <c r="D295" s="73" t="s">
        <v>736</v>
      </c>
      <c r="E295" s="74" t="s">
        <v>737</v>
      </c>
      <c r="F295" s="75" t="s">
        <v>235</v>
      </c>
      <c r="G295" s="217">
        <v>14</v>
      </c>
      <c r="H295" s="242"/>
      <c r="I295" s="206">
        <f>ROUND(H295*G295,2)</f>
        <v>0</v>
      </c>
    </row>
    <row r="296" spans="1:9" s="1" customFormat="1" ht="20.25" customHeight="1">
      <c r="A296" s="26"/>
      <c r="C296" s="80" t="s">
        <v>237</v>
      </c>
      <c r="E296" s="81" t="s">
        <v>737</v>
      </c>
      <c r="G296" s="215"/>
      <c r="I296" s="195"/>
    </row>
    <row r="297" spans="1:9" s="1" customFormat="1" ht="40.5">
      <c r="A297" s="71"/>
      <c r="B297" s="72" t="s">
        <v>738</v>
      </c>
      <c r="C297" s="72" t="s">
        <v>232</v>
      </c>
      <c r="D297" s="73" t="s">
        <v>739</v>
      </c>
      <c r="E297" s="74" t="s">
        <v>740</v>
      </c>
      <c r="F297" s="75" t="s">
        <v>741</v>
      </c>
      <c r="G297" s="217">
        <v>2678</v>
      </c>
      <c r="H297" s="242"/>
      <c r="I297" s="206">
        <f>ROUND(H297*G297,2)</f>
        <v>0</v>
      </c>
    </row>
    <row r="298" spans="1:9" s="1" customFormat="1" ht="28.5" customHeight="1">
      <c r="A298" s="26"/>
      <c r="C298" s="80" t="s">
        <v>237</v>
      </c>
      <c r="E298" s="81" t="s">
        <v>740</v>
      </c>
      <c r="G298" s="215"/>
      <c r="I298" s="195"/>
    </row>
    <row r="299" spans="1:9" s="1" customFormat="1" ht="20.25" customHeight="1">
      <c r="A299" s="71"/>
      <c r="B299" s="72" t="s">
        <v>742</v>
      </c>
      <c r="C299" s="72" t="s">
        <v>232</v>
      </c>
      <c r="D299" s="73" t="s">
        <v>743</v>
      </c>
      <c r="E299" s="74" t="s">
        <v>744</v>
      </c>
      <c r="F299" s="75" t="s">
        <v>364</v>
      </c>
      <c r="G299" s="217">
        <v>168</v>
      </c>
      <c r="H299" s="242"/>
      <c r="I299" s="206">
        <f>ROUND(H299*G299,2)</f>
        <v>0</v>
      </c>
    </row>
    <row r="300" spans="1:9" s="1" customFormat="1" ht="20.25" customHeight="1">
      <c r="A300" s="26"/>
      <c r="C300" s="80" t="s">
        <v>237</v>
      </c>
      <c r="E300" s="81" t="s">
        <v>744</v>
      </c>
      <c r="G300" s="215"/>
      <c r="I300" s="195"/>
    </row>
    <row r="301" spans="1:9" s="1" customFormat="1" ht="20.25" customHeight="1">
      <c r="A301" s="71"/>
      <c r="B301" s="72" t="s">
        <v>745</v>
      </c>
      <c r="C301" s="72" t="s">
        <v>232</v>
      </c>
      <c r="D301" s="73" t="s">
        <v>746</v>
      </c>
      <c r="E301" s="74" t="s">
        <v>747</v>
      </c>
      <c r="F301" s="75" t="s">
        <v>235</v>
      </c>
      <c r="G301" s="217">
        <v>112</v>
      </c>
      <c r="H301" s="242"/>
      <c r="I301" s="206">
        <f>ROUND(H301*G301,2)</f>
        <v>0</v>
      </c>
    </row>
    <row r="302" spans="1:9" s="1" customFormat="1" ht="20.25" customHeight="1">
      <c r="A302" s="26"/>
      <c r="C302" s="80" t="s">
        <v>237</v>
      </c>
      <c r="E302" s="81" t="s">
        <v>747</v>
      </c>
      <c r="G302" s="215"/>
      <c r="I302" s="195"/>
    </row>
    <row r="303" spans="1:9" s="1" customFormat="1" ht="20.25" customHeight="1">
      <c r="A303" s="71"/>
      <c r="B303" s="72" t="s">
        <v>748</v>
      </c>
      <c r="C303" s="72" t="s">
        <v>232</v>
      </c>
      <c r="D303" s="73" t="s">
        <v>749</v>
      </c>
      <c r="E303" s="74" t="s">
        <v>750</v>
      </c>
      <c r="F303" s="75" t="s">
        <v>364</v>
      </c>
      <c r="G303" s="217">
        <v>168</v>
      </c>
      <c r="H303" s="242"/>
      <c r="I303" s="206">
        <f>ROUND(H303*G303,2)</f>
        <v>0</v>
      </c>
    </row>
    <row r="304" spans="1:9" s="1" customFormat="1" ht="20.25" customHeight="1">
      <c r="A304" s="26"/>
      <c r="C304" s="80" t="s">
        <v>237</v>
      </c>
      <c r="E304" s="81" t="s">
        <v>750</v>
      </c>
      <c r="G304" s="215"/>
      <c r="I304" s="195"/>
    </row>
    <row r="305" spans="1:9" s="1" customFormat="1" ht="20.25" customHeight="1">
      <c r="A305" s="71"/>
      <c r="B305" s="72" t="s">
        <v>751</v>
      </c>
      <c r="C305" s="72" t="s">
        <v>232</v>
      </c>
      <c r="D305" s="73" t="s">
        <v>752</v>
      </c>
      <c r="E305" s="74" t="s">
        <v>753</v>
      </c>
      <c r="F305" s="75" t="s">
        <v>235</v>
      </c>
      <c r="G305" s="217">
        <v>336</v>
      </c>
      <c r="H305" s="242"/>
      <c r="I305" s="206">
        <f>ROUND(H305*G305,2)</f>
        <v>0</v>
      </c>
    </row>
    <row r="306" spans="1:9" s="1" customFormat="1" ht="20.25" customHeight="1">
      <c r="A306" s="26"/>
      <c r="C306" s="80" t="s">
        <v>237</v>
      </c>
      <c r="E306" s="81" t="s">
        <v>753</v>
      </c>
      <c r="G306" s="215"/>
      <c r="I306" s="195"/>
    </row>
    <row r="307" spans="1:9" s="1" customFormat="1" ht="20.25" customHeight="1">
      <c r="A307" s="71"/>
      <c r="B307" s="72" t="s">
        <v>754</v>
      </c>
      <c r="C307" s="72" t="s">
        <v>232</v>
      </c>
      <c r="D307" s="73" t="s">
        <v>755</v>
      </c>
      <c r="E307" s="74" t="s">
        <v>756</v>
      </c>
      <c r="F307" s="75" t="s">
        <v>235</v>
      </c>
      <c r="G307" s="217">
        <v>840</v>
      </c>
      <c r="H307" s="242"/>
      <c r="I307" s="206">
        <f>ROUND(H307*G307,2)</f>
        <v>0</v>
      </c>
    </row>
    <row r="308" spans="1:9" s="1" customFormat="1" ht="20.25" customHeight="1">
      <c r="A308" s="26"/>
      <c r="C308" s="80" t="s">
        <v>237</v>
      </c>
      <c r="E308" s="81" t="s">
        <v>756</v>
      </c>
      <c r="G308" s="215"/>
      <c r="I308" s="195"/>
    </row>
    <row r="309" spans="1:9" s="1" customFormat="1" ht="20.25" customHeight="1">
      <c r="A309" s="71"/>
      <c r="B309" s="72" t="s">
        <v>757</v>
      </c>
      <c r="C309" s="72" t="s">
        <v>232</v>
      </c>
      <c r="D309" s="73" t="s">
        <v>758</v>
      </c>
      <c r="E309" s="74" t="s">
        <v>759</v>
      </c>
      <c r="F309" s="75" t="s">
        <v>235</v>
      </c>
      <c r="G309" s="217">
        <v>168</v>
      </c>
      <c r="H309" s="242"/>
      <c r="I309" s="206">
        <f>ROUND(H309*G309,2)</f>
        <v>0</v>
      </c>
    </row>
    <row r="310" spans="1:9" s="1" customFormat="1" ht="20.25" customHeight="1">
      <c r="A310" s="26"/>
      <c r="C310" s="80" t="s">
        <v>237</v>
      </c>
      <c r="E310" s="81" t="s">
        <v>759</v>
      </c>
      <c r="G310" s="215"/>
      <c r="I310" s="195"/>
    </row>
    <row r="311" spans="1:9" s="1" customFormat="1" ht="20.25" customHeight="1">
      <c r="A311" s="71"/>
      <c r="B311" s="72" t="s">
        <v>760</v>
      </c>
      <c r="C311" s="72" t="s">
        <v>232</v>
      </c>
      <c r="D311" s="73" t="s">
        <v>761</v>
      </c>
      <c r="E311" s="74" t="s">
        <v>762</v>
      </c>
      <c r="F311" s="75" t="s">
        <v>235</v>
      </c>
      <c r="G311" s="217">
        <v>56</v>
      </c>
      <c r="H311" s="242"/>
      <c r="I311" s="206">
        <f>ROUND(H311*G311,2)</f>
        <v>0</v>
      </c>
    </row>
    <row r="312" spans="1:9" s="1" customFormat="1" ht="20.25" customHeight="1">
      <c r="A312" s="26"/>
      <c r="C312" s="80" t="s">
        <v>237</v>
      </c>
      <c r="E312" s="81" t="s">
        <v>762</v>
      </c>
      <c r="G312" s="215"/>
      <c r="I312" s="195"/>
    </row>
    <row r="313" spans="1:9" s="1" customFormat="1" ht="27">
      <c r="A313" s="71"/>
      <c r="B313" s="72" t="s">
        <v>763</v>
      </c>
      <c r="C313" s="72" t="s">
        <v>232</v>
      </c>
      <c r="D313" s="73" t="s">
        <v>764</v>
      </c>
      <c r="E313" s="74" t="s">
        <v>765</v>
      </c>
      <c r="F313" s="75" t="s">
        <v>235</v>
      </c>
      <c r="G313" s="217">
        <v>112</v>
      </c>
      <c r="H313" s="242"/>
      <c r="I313" s="206">
        <f>ROUND(H313*G313,2)</f>
        <v>0</v>
      </c>
    </row>
    <row r="314" spans="1:9" s="1" customFormat="1" ht="20.25" customHeight="1">
      <c r="A314" s="26"/>
      <c r="C314" s="80" t="s">
        <v>237</v>
      </c>
      <c r="E314" s="81" t="s">
        <v>765</v>
      </c>
      <c r="G314" s="215"/>
      <c r="I314" s="195"/>
    </row>
    <row r="315" spans="1:9" s="1" customFormat="1" ht="20.25" customHeight="1">
      <c r="A315" s="71"/>
      <c r="B315" s="72" t="s">
        <v>766</v>
      </c>
      <c r="C315" s="72" t="s">
        <v>232</v>
      </c>
      <c r="D315" s="73" t="s">
        <v>767</v>
      </c>
      <c r="E315" s="74" t="s">
        <v>768</v>
      </c>
      <c r="F315" s="75" t="s">
        <v>235</v>
      </c>
      <c r="G315" s="217">
        <v>56</v>
      </c>
      <c r="H315" s="242"/>
      <c r="I315" s="206">
        <f>ROUND(H315*G315,2)</f>
        <v>0</v>
      </c>
    </row>
    <row r="316" spans="1:9" s="1" customFormat="1" ht="20.25" customHeight="1">
      <c r="A316" s="26"/>
      <c r="C316" s="80" t="s">
        <v>237</v>
      </c>
      <c r="E316" s="81" t="s">
        <v>768</v>
      </c>
      <c r="G316" s="215"/>
      <c r="I316" s="195"/>
    </row>
    <row r="317" spans="1:9" s="1" customFormat="1" ht="20.25" customHeight="1">
      <c r="A317" s="71"/>
      <c r="B317" s="72" t="s">
        <v>769</v>
      </c>
      <c r="C317" s="72" t="s">
        <v>232</v>
      </c>
      <c r="D317" s="73" t="s">
        <v>770</v>
      </c>
      <c r="E317" s="74" t="s">
        <v>771</v>
      </c>
      <c r="F317" s="75" t="s">
        <v>235</v>
      </c>
      <c r="G317" s="217">
        <v>56</v>
      </c>
      <c r="H317" s="242"/>
      <c r="I317" s="206">
        <f>ROUND(H317*G317,2)</f>
        <v>0</v>
      </c>
    </row>
    <row r="318" spans="1:9" s="1" customFormat="1" ht="20.25" customHeight="1">
      <c r="A318" s="26"/>
      <c r="C318" s="80" t="s">
        <v>237</v>
      </c>
      <c r="E318" s="81" t="s">
        <v>771</v>
      </c>
      <c r="G318" s="215"/>
      <c r="I318" s="195"/>
    </row>
    <row r="319" spans="1:9" s="1" customFormat="1" ht="28.5" customHeight="1">
      <c r="A319" s="71"/>
      <c r="B319" s="72" t="s">
        <v>772</v>
      </c>
      <c r="C319" s="72" t="s">
        <v>232</v>
      </c>
      <c r="D319" s="73" t="s">
        <v>773</v>
      </c>
      <c r="E319" s="74" t="s">
        <v>774</v>
      </c>
      <c r="F319" s="75" t="s">
        <v>235</v>
      </c>
      <c r="G319" s="217">
        <v>3</v>
      </c>
      <c r="H319" s="242"/>
      <c r="I319" s="206">
        <f>ROUND(H319*G319,2)</f>
        <v>0</v>
      </c>
    </row>
    <row r="320" spans="1:9" s="1" customFormat="1" ht="28.5" customHeight="1">
      <c r="A320" s="26"/>
      <c r="C320" s="80" t="s">
        <v>237</v>
      </c>
      <c r="E320" s="81" t="s">
        <v>774</v>
      </c>
      <c r="G320" s="215"/>
      <c r="I320" s="195"/>
    </row>
    <row r="321" spans="1:9" s="1" customFormat="1" ht="27">
      <c r="A321" s="71"/>
      <c r="B321" s="72" t="s">
        <v>775</v>
      </c>
      <c r="C321" s="72" t="s">
        <v>232</v>
      </c>
      <c r="D321" s="73" t="s">
        <v>776</v>
      </c>
      <c r="E321" s="74" t="s">
        <v>777</v>
      </c>
      <c r="F321" s="75" t="s">
        <v>235</v>
      </c>
      <c r="G321" s="217">
        <v>249</v>
      </c>
      <c r="H321" s="242"/>
      <c r="I321" s="206">
        <f>ROUND(H321*G321,2)</f>
        <v>0</v>
      </c>
    </row>
    <row r="322" spans="1:9" s="1" customFormat="1" ht="20.25" customHeight="1">
      <c r="A322" s="26"/>
      <c r="C322" s="80" t="s">
        <v>237</v>
      </c>
      <c r="E322" s="81" t="s">
        <v>777</v>
      </c>
      <c r="G322" s="215"/>
      <c r="I322" s="195"/>
    </row>
    <row r="323" spans="1:9" s="1" customFormat="1" ht="20.25" customHeight="1">
      <c r="A323" s="71"/>
      <c r="B323" s="72" t="s">
        <v>778</v>
      </c>
      <c r="C323" s="72" t="s">
        <v>232</v>
      </c>
      <c r="D323" s="73" t="s">
        <v>779</v>
      </c>
      <c r="E323" s="74" t="s">
        <v>780</v>
      </c>
      <c r="F323" s="75" t="s">
        <v>235</v>
      </c>
      <c r="G323" s="217">
        <v>119</v>
      </c>
      <c r="H323" s="242"/>
      <c r="I323" s="206">
        <f>ROUND(H323*G323,2)</f>
        <v>0</v>
      </c>
    </row>
    <row r="324" spans="1:9" s="1" customFormat="1" ht="20.25" customHeight="1">
      <c r="A324" s="26"/>
      <c r="C324" s="80" t="s">
        <v>237</v>
      </c>
      <c r="E324" s="81" t="s">
        <v>780</v>
      </c>
      <c r="G324" s="215"/>
      <c r="I324" s="195"/>
    </row>
    <row r="325" spans="1:9" s="1" customFormat="1" ht="20.25" customHeight="1">
      <c r="A325" s="71"/>
      <c r="B325" s="72" t="s">
        <v>781</v>
      </c>
      <c r="C325" s="72" t="s">
        <v>232</v>
      </c>
      <c r="D325" s="73" t="s">
        <v>782</v>
      </c>
      <c r="E325" s="74" t="s">
        <v>783</v>
      </c>
      <c r="F325" s="75" t="s">
        <v>235</v>
      </c>
      <c r="G325" s="217">
        <v>91</v>
      </c>
      <c r="H325" s="242"/>
      <c r="I325" s="206">
        <f>ROUND(H325*G325,2)</f>
        <v>0</v>
      </c>
    </row>
    <row r="326" spans="1:9" s="1" customFormat="1" ht="20.25" customHeight="1">
      <c r="A326" s="26"/>
      <c r="C326" s="80" t="s">
        <v>237</v>
      </c>
      <c r="E326" s="81" t="s">
        <v>783</v>
      </c>
      <c r="G326" s="215"/>
      <c r="I326" s="195"/>
    </row>
    <row r="327" spans="1:9" s="1" customFormat="1" ht="20.25" customHeight="1">
      <c r="A327" s="71"/>
      <c r="B327" s="72" t="s">
        <v>784</v>
      </c>
      <c r="C327" s="72" t="s">
        <v>232</v>
      </c>
      <c r="D327" s="73" t="s">
        <v>785</v>
      </c>
      <c r="E327" s="74" t="s">
        <v>786</v>
      </c>
      <c r="F327" s="75" t="s">
        <v>235</v>
      </c>
      <c r="G327" s="217">
        <v>28</v>
      </c>
      <c r="H327" s="242"/>
      <c r="I327" s="206">
        <f>ROUND(H327*G327,2)</f>
        <v>0</v>
      </c>
    </row>
    <row r="328" spans="1:9" s="1" customFormat="1" ht="20.25" customHeight="1">
      <c r="A328" s="26"/>
      <c r="C328" s="80" t="s">
        <v>237</v>
      </c>
      <c r="E328" s="81" t="s">
        <v>786</v>
      </c>
      <c r="G328" s="215"/>
      <c r="I328" s="195"/>
    </row>
    <row r="329" spans="1:9" s="1" customFormat="1" ht="20.25" customHeight="1">
      <c r="A329" s="71"/>
      <c r="B329" s="72" t="s">
        <v>787</v>
      </c>
      <c r="C329" s="72" t="s">
        <v>232</v>
      </c>
      <c r="D329" s="73" t="s">
        <v>788</v>
      </c>
      <c r="E329" s="74" t="s">
        <v>789</v>
      </c>
      <c r="F329" s="75" t="s">
        <v>235</v>
      </c>
      <c r="G329" s="217">
        <v>259</v>
      </c>
      <c r="H329" s="242"/>
      <c r="I329" s="206">
        <f>ROUND(H329*G329,2)</f>
        <v>0</v>
      </c>
    </row>
    <row r="330" spans="1:9" s="1" customFormat="1" ht="20.25" customHeight="1">
      <c r="A330" s="26"/>
      <c r="C330" s="80" t="s">
        <v>237</v>
      </c>
      <c r="E330" s="81" t="s">
        <v>789</v>
      </c>
      <c r="G330" s="215"/>
      <c r="I330" s="195"/>
    </row>
    <row r="331" spans="1:9" s="1" customFormat="1" ht="20.25" customHeight="1">
      <c r="A331" s="71"/>
      <c r="B331" s="72" t="s">
        <v>790</v>
      </c>
      <c r="C331" s="72" t="s">
        <v>232</v>
      </c>
      <c r="D331" s="73" t="s">
        <v>791</v>
      </c>
      <c r="E331" s="74" t="s">
        <v>792</v>
      </c>
      <c r="F331" s="75" t="s">
        <v>235</v>
      </c>
      <c r="G331" s="217">
        <v>2</v>
      </c>
      <c r="H331" s="242"/>
      <c r="I331" s="206">
        <f>ROUND(H331*G331,2)</f>
        <v>0</v>
      </c>
    </row>
    <row r="332" spans="1:9" s="1" customFormat="1" ht="20.25" customHeight="1">
      <c r="A332" s="26"/>
      <c r="C332" s="80" t="s">
        <v>237</v>
      </c>
      <c r="E332" s="81" t="s">
        <v>792</v>
      </c>
      <c r="G332" s="215"/>
      <c r="I332" s="195"/>
    </row>
    <row r="333" spans="1:9" s="1" customFormat="1" ht="20.25" customHeight="1">
      <c r="A333" s="71"/>
      <c r="B333" s="72" t="s">
        <v>793</v>
      </c>
      <c r="C333" s="72" t="s">
        <v>232</v>
      </c>
      <c r="D333" s="73" t="s">
        <v>794</v>
      </c>
      <c r="E333" s="74" t="s">
        <v>795</v>
      </c>
      <c r="F333" s="75" t="s">
        <v>235</v>
      </c>
      <c r="G333" s="217">
        <v>2</v>
      </c>
      <c r="H333" s="242"/>
      <c r="I333" s="206">
        <f>ROUND(H333*G333,2)</f>
        <v>0</v>
      </c>
    </row>
    <row r="334" spans="1:9" s="1" customFormat="1" ht="20.25" customHeight="1">
      <c r="A334" s="26"/>
      <c r="C334" s="80" t="s">
        <v>237</v>
      </c>
      <c r="E334" s="81" t="s">
        <v>795</v>
      </c>
      <c r="G334" s="215"/>
      <c r="I334" s="195"/>
    </row>
    <row r="335" spans="1:9" s="1" customFormat="1" ht="20.25" customHeight="1">
      <c r="A335" s="71"/>
      <c r="B335" s="72" t="s">
        <v>796</v>
      </c>
      <c r="C335" s="72" t="s">
        <v>232</v>
      </c>
      <c r="D335" s="73" t="s">
        <v>797</v>
      </c>
      <c r="E335" s="74" t="s">
        <v>798</v>
      </c>
      <c r="F335" s="75" t="s">
        <v>235</v>
      </c>
      <c r="G335" s="217">
        <v>2</v>
      </c>
      <c r="H335" s="242"/>
      <c r="I335" s="206">
        <f>ROUND(H335*G335,2)</f>
        <v>0</v>
      </c>
    </row>
    <row r="336" spans="1:9" s="1" customFormat="1" ht="20.25" customHeight="1">
      <c r="A336" s="26"/>
      <c r="C336" s="80" t="s">
        <v>237</v>
      </c>
      <c r="E336" s="81" t="s">
        <v>798</v>
      </c>
      <c r="G336" s="215"/>
      <c r="I336" s="195"/>
    </row>
    <row r="337" spans="1:9" s="1" customFormat="1" ht="20.25" customHeight="1">
      <c r="A337" s="71"/>
      <c r="B337" s="72" t="s">
        <v>799</v>
      </c>
      <c r="C337" s="72" t="s">
        <v>232</v>
      </c>
      <c r="D337" s="73" t="s">
        <v>800</v>
      </c>
      <c r="E337" s="74" t="s">
        <v>801</v>
      </c>
      <c r="F337" s="75" t="s">
        <v>235</v>
      </c>
      <c r="G337" s="217">
        <v>6</v>
      </c>
      <c r="H337" s="242"/>
      <c r="I337" s="206">
        <f>ROUND(H337*G337,2)</f>
        <v>0</v>
      </c>
    </row>
    <row r="338" spans="1:9" s="1" customFormat="1" ht="20.25" customHeight="1">
      <c r="A338" s="26"/>
      <c r="C338" s="80" t="s">
        <v>237</v>
      </c>
      <c r="E338" s="81" t="s">
        <v>801</v>
      </c>
      <c r="G338" s="215"/>
      <c r="I338" s="195"/>
    </row>
    <row r="339" spans="1:9" s="1" customFormat="1" ht="20.25" customHeight="1">
      <c r="A339" s="71"/>
      <c r="B339" s="72" t="s">
        <v>802</v>
      </c>
      <c r="C339" s="72" t="s">
        <v>232</v>
      </c>
      <c r="D339" s="73" t="s">
        <v>803</v>
      </c>
      <c r="E339" s="74" t="s">
        <v>804</v>
      </c>
      <c r="F339" s="75" t="s">
        <v>235</v>
      </c>
      <c r="G339" s="217">
        <v>12</v>
      </c>
      <c r="H339" s="242"/>
      <c r="I339" s="206">
        <f>ROUND(H339*G339,2)</f>
        <v>0</v>
      </c>
    </row>
    <row r="340" spans="1:9" s="1" customFormat="1" ht="20.25" customHeight="1">
      <c r="A340" s="26"/>
      <c r="C340" s="80" t="s">
        <v>237</v>
      </c>
      <c r="E340" s="81" t="s">
        <v>804</v>
      </c>
      <c r="G340" s="215"/>
      <c r="I340" s="195"/>
    </row>
    <row r="341" spans="1:9" s="1" customFormat="1" ht="20.25" customHeight="1">
      <c r="A341" s="71"/>
      <c r="B341" s="72" t="s">
        <v>805</v>
      </c>
      <c r="C341" s="72" t="s">
        <v>232</v>
      </c>
      <c r="D341" s="73" t="s">
        <v>806</v>
      </c>
      <c r="E341" s="74" t="s">
        <v>807</v>
      </c>
      <c r="F341" s="75" t="s">
        <v>235</v>
      </c>
      <c r="G341" s="217">
        <v>16</v>
      </c>
      <c r="H341" s="242"/>
      <c r="I341" s="206">
        <f>ROUND(H341*G341,2)</f>
        <v>0</v>
      </c>
    </row>
    <row r="342" spans="1:9" s="1" customFormat="1" ht="20.25" customHeight="1">
      <c r="A342" s="26"/>
      <c r="C342" s="80" t="s">
        <v>237</v>
      </c>
      <c r="E342" s="81" t="s">
        <v>807</v>
      </c>
      <c r="G342" s="215"/>
      <c r="I342" s="195"/>
    </row>
    <row r="343" spans="1:9" s="1" customFormat="1" ht="40.5">
      <c r="A343" s="71"/>
      <c r="B343" s="72" t="s">
        <v>808</v>
      </c>
      <c r="C343" s="72" t="s">
        <v>232</v>
      </c>
      <c r="D343" s="73" t="s">
        <v>809</v>
      </c>
      <c r="E343" s="74" t="s">
        <v>810</v>
      </c>
      <c r="F343" s="75" t="s">
        <v>235</v>
      </c>
      <c r="G343" s="217">
        <v>114</v>
      </c>
      <c r="H343" s="242"/>
      <c r="I343" s="206">
        <f>ROUND(H343*G343,2)</f>
        <v>0</v>
      </c>
    </row>
    <row r="344" spans="1:9" s="1" customFormat="1" ht="27">
      <c r="A344" s="26"/>
      <c r="C344" s="80" t="s">
        <v>237</v>
      </c>
      <c r="E344" s="81" t="s">
        <v>810</v>
      </c>
      <c r="G344" s="215"/>
      <c r="I344" s="195"/>
    </row>
    <row r="345" spans="1:9" s="1" customFormat="1" ht="40.5">
      <c r="A345" s="71"/>
      <c r="B345" s="72" t="s">
        <v>811</v>
      </c>
      <c r="C345" s="72" t="s">
        <v>232</v>
      </c>
      <c r="D345" s="73" t="s">
        <v>812</v>
      </c>
      <c r="E345" s="74" t="s">
        <v>813</v>
      </c>
      <c r="F345" s="75" t="s">
        <v>235</v>
      </c>
      <c r="G345" s="217">
        <v>23</v>
      </c>
      <c r="H345" s="242"/>
      <c r="I345" s="206">
        <f>ROUND(H345*G345,2)</f>
        <v>0</v>
      </c>
    </row>
    <row r="346" spans="1:9" s="1" customFormat="1" ht="28.5" customHeight="1">
      <c r="A346" s="26"/>
      <c r="C346" s="80" t="s">
        <v>237</v>
      </c>
      <c r="E346" s="81" t="s">
        <v>813</v>
      </c>
      <c r="G346" s="215"/>
      <c r="I346" s="195"/>
    </row>
    <row r="347" spans="1:9" s="1" customFormat="1" ht="20.25" customHeight="1">
      <c r="A347" s="71"/>
      <c r="B347" s="72" t="s">
        <v>814</v>
      </c>
      <c r="C347" s="72" t="s">
        <v>232</v>
      </c>
      <c r="D347" s="73" t="s">
        <v>815</v>
      </c>
      <c r="E347" s="74" t="s">
        <v>816</v>
      </c>
      <c r="F347" s="75" t="s">
        <v>235</v>
      </c>
      <c r="G347" s="217">
        <v>28</v>
      </c>
      <c r="H347" s="242"/>
      <c r="I347" s="206">
        <f>ROUND(H347*G347,2)</f>
        <v>0</v>
      </c>
    </row>
    <row r="348" spans="1:9" s="1" customFormat="1" ht="20.25" customHeight="1">
      <c r="A348" s="26"/>
      <c r="C348" s="80" t="s">
        <v>237</v>
      </c>
      <c r="E348" s="81" t="s">
        <v>816</v>
      </c>
      <c r="G348" s="215"/>
      <c r="I348" s="195"/>
    </row>
    <row r="349" spans="1:9" s="1" customFormat="1" ht="20.25" customHeight="1">
      <c r="A349" s="71"/>
      <c r="B349" s="72" t="s">
        <v>817</v>
      </c>
      <c r="C349" s="72" t="s">
        <v>232</v>
      </c>
      <c r="D349" s="73" t="s">
        <v>818</v>
      </c>
      <c r="E349" s="74" t="s">
        <v>819</v>
      </c>
      <c r="F349" s="75" t="s">
        <v>235</v>
      </c>
      <c r="G349" s="217">
        <v>105</v>
      </c>
      <c r="H349" s="242"/>
      <c r="I349" s="206">
        <f>ROUND(H349*G349,2)</f>
        <v>0</v>
      </c>
    </row>
    <row r="350" spans="1:9" s="1" customFormat="1" ht="20.25" customHeight="1">
      <c r="A350" s="26"/>
      <c r="C350" s="80" t="s">
        <v>237</v>
      </c>
      <c r="E350" s="81" t="s">
        <v>819</v>
      </c>
      <c r="G350" s="215"/>
      <c r="I350" s="195"/>
    </row>
    <row r="351" spans="1:9" s="1" customFormat="1" ht="40.5">
      <c r="A351" s="71"/>
      <c r="B351" s="72" t="s">
        <v>820</v>
      </c>
      <c r="C351" s="72" t="s">
        <v>232</v>
      </c>
      <c r="D351" s="73" t="s">
        <v>821</v>
      </c>
      <c r="E351" s="74" t="s">
        <v>822</v>
      </c>
      <c r="F351" s="75" t="s">
        <v>741</v>
      </c>
      <c r="G351" s="217">
        <v>56</v>
      </c>
      <c r="H351" s="242"/>
      <c r="I351" s="206">
        <f>ROUND(H351*G351,2)</f>
        <v>0</v>
      </c>
    </row>
    <row r="352" spans="1:9" s="1" customFormat="1" ht="40.5">
      <c r="A352" s="26"/>
      <c r="C352" s="80" t="s">
        <v>237</v>
      </c>
      <c r="E352" s="81" t="s">
        <v>822</v>
      </c>
      <c r="G352" s="215"/>
      <c r="I352" s="195"/>
    </row>
    <row r="353" spans="1:9" s="1" customFormat="1" ht="20.25" customHeight="1">
      <c r="A353" s="71"/>
      <c r="B353" s="72" t="s">
        <v>181</v>
      </c>
      <c r="C353" s="72" t="s">
        <v>232</v>
      </c>
      <c r="D353" s="73" t="s">
        <v>823</v>
      </c>
      <c r="E353" s="74" t="s">
        <v>824</v>
      </c>
      <c r="F353" s="75" t="s">
        <v>825</v>
      </c>
      <c r="G353" s="217">
        <v>10</v>
      </c>
      <c r="H353" s="242"/>
      <c r="I353" s="206">
        <f>ROUND(H353*G353,2)</f>
        <v>0</v>
      </c>
    </row>
    <row r="354" spans="1:9" s="1" customFormat="1" ht="20.25" customHeight="1">
      <c r="A354" s="26"/>
      <c r="C354" s="80" t="s">
        <v>237</v>
      </c>
      <c r="E354" s="81" t="s">
        <v>824</v>
      </c>
      <c r="G354" s="215"/>
      <c r="I354" s="195"/>
    </row>
    <row r="355" spans="1:9" s="1" customFormat="1" ht="20.25" customHeight="1">
      <c r="A355" s="71"/>
      <c r="B355" s="72" t="s">
        <v>826</v>
      </c>
      <c r="C355" s="72" t="s">
        <v>232</v>
      </c>
      <c r="D355" s="73" t="s">
        <v>827</v>
      </c>
      <c r="E355" s="74" t="s">
        <v>828</v>
      </c>
      <c r="F355" s="75" t="s">
        <v>235</v>
      </c>
      <c r="G355" s="217">
        <v>40</v>
      </c>
      <c r="H355" s="242"/>
      <c r="I355" s="206">
        <f>ROUND(H355*G355,2)</f>
        <v>0</v>
      </c>
    </row>
    <row r="356" spans="1:9" s="1" customFormat="1" ht="20.25" customHeight="1">
      <c r="A356" s="26"/>
      <c r="C356" s="80" t="s">
        <v>237</v>
      </c>
      <c r="E356" s="81" t="s">
        <v>828</v>
      </c>
      <c r="G356" s="215"/>
      <c r="I356" s="195"/>
    </row>
    <row r="357" spans="1:9" s="1" customFormat="1" ht="20.25" customHeight="1">
      <c r="A357" s="71"/>
      <c r="B357" s="72" t="s">
        <v>829</v>
      </c>
      <c r="C357" s="72" t="s">
        <v>232</v>
      </c>
      <c r="D357" s="73" t="s">
        <v>830</v>
      </c>
      <c r="E357" s="74" t="s">
        <v>451</v>
      </c>
      <c r="F357" s="75" t="s">
        <v>235</v>
      </c>
      <c r="G357" s="217">
        <v>1</v>
      </c>
      <c r="H357" s="242"/>
      <c r="I357" s="206">
        <f>ROUND(H357*G357,2)</f>
        <v>0</v>
      </c>
    </row>
    <row r="358" spans="1:9" s="1" customFormat="1" ht="20.25" customHeight="1">
      <c r="A358" s="26"/>
      <c r="C358" s="80" t="s">
        <v>237</v>
      </c>
      <c r="E358" s="81" t="s">
        <v>451</v>
      </c>
      <c r="G358" s="215"/>
      <c r="I358" s="195"/>
    </row>
    <row r="359" spans="1:9" s="1" customFormat="1" ht="20.25" customHeight="1">
      <c r="A359" s="71"/>
      <c r="B359" s="72" t="s">
        <v>831</v>
      </c>
      <c r="C359" s="72" t="s">
        <v>232</v>
      </c>
      <c r="D359" s="73" t="s">
        <v>832</v>
      </c>
      <c r="E359" s="74" t="s">
        <v>454</v>
      </c>
      <c r="F359" s="75" t="s">
        <v>833</v>
      </c>
      <c r="G359" s="217">
        <v>20</v>
      </c>
      <c r="H359" s="242"/>
      <c r="I359" s="206">
        <f>ROUND(H359*G359,2)</f>
        <v>0</v>
      </c>
    </row>
    <row r="360" spans="1:9" s="1" customFormat="1" ht="20.25" customHeight="1">
      <c r="A360" s="26"/>
      <c r="C360" s="80" t="s">
        <v>237</v>
      </c>
      <c r="E360" s="81" t="s">
        <v>454</v>
      </c>
      <c r="G360" s="215"/>
      <c r="I360" s="195"/>
    </row>
    <row r="361" spans="1:9" s="1" customFormat="1" ht="20.25" customHeight="1">
      <c r="A361" s="71"/>
      <c r="B361" s="72" t="s">
        <v>834</v>
      </c>
      <c r="C361" s="72" t="s">
        <v>232</v>
      </c>
      <c r="D361" s="73" t="s">
        <v>835</v>
      </c>
      <c r="E361" s="74" t="s">
        <v>836</v>
      </c>
      <c r="F361" s="75" t="s">
        <v>837</v>
      </c>
      <c r="G361" s="217">
        <v>50</v>
      </c>
      <c r="H361" s="242"/>
      <c r="I361" s="206">
        <f>ROUND(H361*G361,2)</f>
        <v>0</v>
      </c>
    </row>
    <row r="362" spans="1:9" s="1" customFormat="1" ht="20.25" customHeight="1">
      <c r="A362" s="26"/>
      <c r="C362" s="80" t="s">
        <v>237</v>
      </c>
      <c r="E362" s="81" t="s">
        <v>836</v>
      </c>
      <c r="G362" s="215"/>
      <c r="I362" s="195"/>
    </row>
    <row r="363" spans="1:9" s="1" customFormat="1" ht="20.25" customHeight="1">
      <c r="A363" s="71"/>
      <c r="B363" s="72" t="s">
        <v>838</v>
      </c>
      <c r="C363" s="72" t="s">
        <v>232</v>
      </c>
      <c r="D363" s="73" t="s">
        <v>839</v>
      </c>
      <c r="E363" s="74" t="s">
        <v>458</v>
      </c>
      <c r="F363" s="75" t="s">
        <v>833</v>
      </c>
      <c r="G363" s="217">
        <v>60</v>
      </c>
      <c r="H363" s="242"/>
      <c r="I363" s="206">
        <f>ROUND(H363*G363,2)</f>
        <v>0</v>
      </c>
    </row>
    <row r="364" spans="1:9" s="1" customFormat="1" ht="20.25" customHeight="1">
      <c r="A364" s="26"/>
      <c r="C364" s="80" t="s">
        <v>237</v>
      </c>
      <c r="E364" s="81" t="s">
        <v>458</v>
      </c>
      <c r="G364" s="215"/>
      <c r="I364" s="195"/>
    </row>
    <row r="365" spans="1:9" s="1" customFormat="1" ht="20.25" customHeight="1">
      <c r="A365" s="71"/>
      <c r="B365" s="72" t="s">
        <v>840</v>
      </c>
      <c r="C365" s="72" t="s">
        <v>232</v>
      </c>
      <c r="D365" s="73" t="s">
        <v>841</v>
      </c>
      <c r="E365" s="74" t="s">
        <v>842</v>
      </c>
      <c r="F365" s="75" t="s">
        <v>462</v>
      </c>
      <c r="G365" s="217">
        <v>2</v>
      </c>
      <c r="H365" s="242"/>
      <c r="I365" s="206">
        <f>ROUND(H365*G365,2)</f>
        <v>0</v>
      </c>
    </row>
    <row r="366" spans="1:9" s="1" customFormat="1" ht="20.25" customHeight="1">
      <c r="A366" s="26"/>
      <c r="C366" s="80" t="s">
        <v>237</v>
      </c>
      <c r="E366" s="81" t="s">
        <v>842</v>
      </c>
      <c r="G366" s="215"/>
      <c r="I366" s="195"/>
    </row>
    <row r="367" spans="1:9" s="1" customFormat="1" ht="20.25" customHeight="1">
      <c r="A367" s="71"/>
      <c r="B367" s="72" t="s">
        <v>843</v>
      </c>
      <c r="C367" s="72" t="s">
        <v>232</v>
      </c>
      <c r="D367" s="73" t="s">
        <v>844</v>
      </c>
      <c r="E367" s="74" t="s">
        <v>343</v>
      </c>
      <c r="F367" s="75" t="s">
        <v>833</v>
      </c>
      <c r="G367" s="217">
        <v>4</v>
      </c>
      <c r="H367" s="242"/>
      <c r="I367" s="206">
        <f>ROUND(H367*G367,2)</f>
        <v>0</v>
      </c>
    </row>
    <row r="368" spans="1:9" s="1" customFormat="1" ht="20.25" customHeight="1">
      <c r="A368" s="26"/>
      <c r="C368" s="80" t="s">
        <v>237</v>
      </c>
      <c r="E368" s="81" t="s">
        <v>343</v>
      </c>
      <c r="G368" s="215"/>
      <c r="I368" s="195"/>
    </row>
    <row r="369" spans="1:9" s="1" customFormat="1" ht="20.25" customHeight="1">
      <c r="A369" s="71"/>
      <c r="B369" s="72" t="s">
        <v>845</v>
      </c>
      <c r="C369" s="72" t="s">
        <v>232</v>
      </c>
      <c r="D369" s="73" t="s">
        <v>846</v>
      </c>
      <c r="E369" s="74" t="s">
        <v>847</v>
      </c>
      <c r="F369" s="75" t="s">
        <v>235</v>
      </c>
      <c r="G369" s="217">
        <v>1</v>
      </c>
      <c r="H369" s="242"/>
      <c r="I369" s="206">
        <f>ROUND(H369*G369,2)</f>
        <v>0</v>
      </c>
    </row>
    <row r="370" spans="1:9" s="1" customFormat="1" ht="20.25" customHeight="1">
      <c r="A370" s="26"/>
      <c r="C370" s="80" t="s">
        <v>237</v>
      </c>
      <c r="E370" s="81" t="s">
        <v>847</v>
      </c>
      <c r="G370" s="215"/>
      <c r="I370" s="195"/>
    </row>
    <row r="371" spans="1:9" s="1" customFormat="1" ht="20.25" customHeight="1">
      <c r="A371" s="71"/>
      <c r="B371" s="72" t="s">
        <v>848</v>
      </c>
      <c r="C371" s="72" t="s">
        <v>232</v>
      </c>
      <c r="D371" s="73" t="s">
        <v>849</v>
      </c>
      <c r="E371" s="74" t="s">
        <v>850</v>
      </c>
      <c r="F371" s="75" t="s">
        <v>833</v>
      </c>
      <c r="G371" s="217">
        <v>52</v>
      </c>
      <c r="H371" s="242"/>
      <c r="I371" s="206">
        <f>ROUND(H371*G371,2)</f>
        <v>0</v>
      </c>
    </row>
    <row r="372" spans="1:9" s="1" customFormat="1" ht="20.25" customHeight="1">
      <c r="A372" s="26"/>
      <c r="C372" s="80" t="s">
        <v>237</v>
      </c>
      <c r="E372" s="81" t="s">
        <v>850</v>
      </c>
      <c r="G372" s="215"/>
      <c r="I372" s="195"/>
    </row>
    <row r="373" spans="1:9" s="1" customFormat="1" ht="20.25" customHeight="1">
      <c r="A373" s="71"/>
      <c r="B373" s="72" t="s">
        <v>851</v>
      </c>
      <c r="C373" s="72" t="s">
        <v>232</v>
      </c>
      <c r="D373" s="73" t="s">
        <v>852</v>
      </c>
      <c r="E373" s="74" t="s">
        <v>345</v>
      </c>
      <c r="F373" s="75" t="s">
        <v>235</v>
      </c>
      <c r="G373" s="217">
        <v>1</v>
      </c>
      <c r="H373" s="242"/>
      <c r="I373" s="206">
        <f>ROUND(H373*G373,2)</f>
        <v>0</v>
      </c>
    </row>
    <row r="374" spans="1:9" s="1" customFormat="1" ht="20.25" customHeight="1">
      <c r="A374" s="26"/>
      <c r="C374" s="80" t="s">
        <v>237</v>
      </c>
      <c r="E374" s="81" t="s">
        <v>345</v>
      </c>
      <c r="G374" s="215"/>
      <c r="I374" s="195"/>
    </row>
    <row r="375" spans="1:9" s="1" customFormat="1" ht="20.25" customHeight="1">
      <c r="A375" s="71"/>
      <c r="B375" s="72" t="s">
        <v>853</v>
      </c>
      <c r="C375" s="72" t="s">
        <v>232</v>
      </c>
      <c r="D375" s="73" t="s">
        <v>854</v>
      </c>
      <c r="E375" s="74" t="s">
        <v>348</v>
      </c>
      <c r="F375" s="75" t="s">
        <v>833</v>
      </c>
      <c r="G375" s="217">
        <v>180</v>
      </c>
      <c r="H375" s="242"/>
      <c r="I375" s="206">
        <f>ROUND(H375*G375,2)</f>
        <v>0</v>
      </c>
    </row>
    <row r="376" spans="1:9" s="1" customFormat="1" ht="20.25" customHeight="1">
      <c r="A376" s="26"/>
      <c r="C376" s="78" t="s">
        <v>237</v>
      </c>
      <c r="E376" s="79" t="s">
        <v>348</v>
      </c>
      <c r="G376" s="215"/>
      <c r="I376" s="195"/>
    </row>
    <row r="377" spans="1:9" s="1" customFormat="1" ht="6.75" customHeight="1">
      <c r="A377" s="38"/>
      <c r="B377" s="39"/>
      <c r="C377" s="39"/>
      <c r="D377" s="39"/>
      <c r="E377" s="39"/>
      <c r="F377" s="39"/>
      <c r="G377" s="211"/>
      <c r="H377" s="39"/>
      <c r="I377" s="199"/>
    </row>
  </sheetData>
  <sheetProtection password="EE28" sheet="1"/>
  <protectedRanges>
    <protectedRange sqref="H1:H65536" name="Oblast1"/>
  </protectedRanges>
  <mergeCells count="4">
    <mergeCell ref="D6:G6"/>
    <mergeCell ref="D8:G8"/>
    <mergeCell ref="D10:G10"/>
    <mergeCell ref="D12:G12"/>
  </mergeCells>
  <printOptions/>
  <pageMargins left="0.4724409448818898" right="0.2362204724409449" top="0.35" bottom="0.6692913385826772" header="0.31496062992125984" footer="0.31496062992125984"/>
  <pageSetup horizontalDpi="600" verticalDpi="600" orientation="portrait" paperSize="9" r:id="rId1"/>
  <headerFooter>
    <oddFooter>&amp;L&amp;"Arial,Obyčejné"&amp;9&amp;F&amp;R&amp;"Arial,Obyčejné"&amp;9strana &amp;P z &amp;N</oddFooter>
  </headerFooter>
</worksheet>
</file>

<file path=xl/worksheets/sheet5.xml><?xml version="1.0" encoding="utf-8"?>
<worksheet xmlns="http://schemas.openxmlformats.org/spreadsheetml/2006/main" xmlns:r="http://schemas.openxmlformats.org/officeDocument/2006/relationships">
  <dimension ref="A2:I67"/>
  <sheetViews>
    <sheetView zoomScalePageLayoutView="0" workbookViewId="0" topLeftCell="A1">
      <selection activeCell="B3" sqref="B3"/>
    </sheetView>
  </sheetViews>
  <sheetFormatPr defaultColWidth="9.140625" defaultRowHeight="13.5"/>
  <cols>
    <col min="1" max="1" width="0.5625" style="0" customWidth="1"/>
    <col min="2" max="2" width="3.57421875" style="0" customWidth="1"/>
    <col min="3" max="3" width="3.7109375" style="0" customWidth="1"/>
    <col min="4" max="4" width="5.8515625" style="0" customWidth="1"/>
    <col min="5" max="5" width="43.7109375" style="0" customWidth="1"/>
    <col min="6" max="6" width="4.7109375" style="0" customWidth="1"/>
    <col min="7" max="7" width="7.7109375" style="208" customWidth="1"/>
    <col min="8" max="8" width="9.7109375" style="0" customWidth="1"/>
    <col min="9" max="9" width="15.7109375" style="0" customWidth="1"/>
    <col min="10" max="10" width="9.140625" style="0" customWidth="1"/>
  </cols>
  <sheetData>
    <row r="2" spans="1:9" s="1" customFormat="1" ht="6.75" customHeight="1">
      <c r="A2" s="40"/>
      <c r="B2" s="41"/>
      <c r="C2" s="41"/>
      <c r="D2" s="41"/>
      <c r="E2" s="41"/>
      <c r="F2" s="41"/>
      <c r="G2" s="212"/>
      <c r="H2" s="41"/>
      <c r="I2" s="200"/>
    </row>
    <row r="3" spans="1:9" s="1" customFormat="1" ht="36.75" customHeight="1">
      <c r="A3" s="26"/>
      <c r="B3" s="19" t="s">
        <v>211</v>
      </c>
      <c r="C3" s="27"/>
      <c r="D3" s="27"/>
      <c r="E3" s="27"/>
      <c r="F3" s="27"/>
      <c r="G3" s="210"/>
      <c r="H3" s="27"/>
      <c r="I3" s="195"/>
    </row>
    <row r="4" spans="1:9" s="1" customFormat="1" ht="6.75" customHeight="1">
      <c r="A4" s="26"/>
      <c r="B4" s="27"/>
      <c r="C4" s="27"/>
      <c r="D4" s="27"/>
      <c r="E4" s="27"/>
      <c r="F4" s="27"/>
      <c r="G4" s="210"/>
      <c r="H4" s="27"/>
      <c r="I4" s="195"/>
    </row>
    <row r="5" spans="1:9" s="1" customFormat="1" ht="14.25" customHeight="1">
      <c r="A5" s="26"/>
      <c r="B5" s="24" t="s">
        <v>144</v>
      </c>
      <c r="C5" s="27"/>
      <c r="D5" s="27"/>
      <c r="E5" s="27"/>
      <c r="F5" s="27"/>
      <c r="G5" s="210"/>
      <c r="H5" s="27"/>
      <c r="I5" s="195"/>
    </row>
    <row r="6" spans="1:9" s="1" customFormat="1" ht="20.25" customHeight="1">
      <c r="A6" s="26"/>
      <c r="B6" s="27"/>
      <c r="C6" s="27"/>
      <c r="D6" s="288" t="s">
        <v>145</v>
      </c>
      <c r="E6" s="284"/>
      <c r="F6" s="284"/>
      <c r="G6" s="284"/>
      <c r="H6" s="27"/>
      <c r="I6" s="195"/>
    </row>
    <row r="7" spans="1:9" ht="15">
      <c r="A7" s="17"/>
      <c r="B7" s="24" t="s">
        <v>206</v>
      </c>
      <c r="C7" s="18"/>
      <c r="D7" s="18"/>
      <c r="E7" s="18"/>
      <c r="F7" s="18"/>
      <c r="G7" s="209"/>
      <c r="H7" s="18"/>
      <c r="I7" s="194"/>
    </row>
    <row r="8" spans="1:9" ht="20.25" customHeight="1">
      <c r="A8" s="17"/>
      <c r="B8" s="18"/>
      <c r="C8" s="18"/>
      <c r="D8" s="288" t="s">
        <v>207</v>
      </c>
      <c r="E8" s="277"/>
      <c r="F8" s="277"/>
      <c r="G8" s="277"/>
      <c r="H8" s="18"/>
      <c r="I8" s="194"/>
    </row>
    <row r="9" spans="1:9" ht="15">
      <c r="A9" s="17"/>
      <c r="B9" s="24" t="s">
        <v>208</v>
      </c>
      <c r="C9" s="18"/>
      <c r="D9" s="18"/>
      <c r="E9" s="18"/>
      <c r="F9" s="18"/>
      <c r="G9" s="209"/>
      <c r="H9" s="18"/>
      <c r="I9" s="194"/>
    </row>
    <row r="10" spans="1:9" s="1" customFormat="1" ht="20.25" customHeight="1">
      <c r="A10" s="26"/>
      <c r="B10" s="27"/>
      <c r="C10" s="27"/>
      <c r="D10" s="289" t="s">
        <v>209</v>
      </c>
      <c r="E10" s="284"/>
      <c r="F10" s="284"/>
      <c r="G10" s="284"/>
      <c r="H10" s="27"/>
      <c r="I10" s="195"/>
    </row>
    <row r="11" spans="1:9" s="1" customFormat="1" ht="14.25" customHeight="1">
      <c r="A11" s="26"/>
      <c r="B11" s="24" t="s">
        <v>210</v>
      </c>
      <c r="C11" s="27"/>
      <c r="D11" s="27"/>
      <c r="E11" s="27"/>
      <c r="F11" s="27"/>
      <c r="G11" s="210"/>
      <c r="H11" s="27"/>
      <c r="I11" s="195"/>
    </row>
    <row r="12" spans="1:9" s="1" customFormat="1" ht="21.75" customHeight="1">
      <c r="A12" s="26"/>
      <c r="B12" s="27"/>
      <c r="C12" s="27"/>
      <c r="D12" s="273" t="s">
        <v>201</v>
      </c>
      <c r="E12" s="284"/>
      <c r="F12" s="284"/>
      <c r="G12" s="284"/>
      <c r="H12" s="27"/>
      <c r="I12" s="195"/>
    </row>
    <row r="13" spans="1:9" s="1" customFormat="1" ht="6.75" customHeight="1">
      <c r="A13" s="26"/>
      <c r="B13" s="27"/>
      <c r="C13" s="27"/>
      <c r="D13" s="27"/>
      <c r="E13" s="27"/>
      <c r="F13" s="27"/>
      <c r="G13" s="210"/>
      <c r="H13" s="27"/>
      <c r="I13" s="195"/>
    </row>
    <row r="14" spans="1:9" s="1" customFormat="1" ht="18" customHeight="1">
      <c r="A14" s="26"/>
      <c r="B14" s="24" t="s">
        <v>149</v>
      </c>
      <c r="C14" s="27"/>
      <c r="D14" s="27"/>
      <c r="E14" s="22" t="s">
        <v>155</v>
      </c>
      <c r="F14" s="27"/>
      <c r="G14" s="210"/>
      <c r="H14" s="24" t="s">
        <v>151</v>
      </c>
      <c r="I14" s="197" t="str">
        <f>Rekapitulace!AE7</f>
        <v>4.11.2016</v>
      </c>
    </row>
    <row r="15" spans="1:9" s="1" customFormat="1" ht="6.75" customHeight="1">
      <c r="A15" s="26"/>
      <c r="B15" s="27"/>
      <c r="C15" s="27"/>
      <c r="D15" s="27"/>
      <c r="E15" s="27"/>
      <c r="F15" s="27"/>
      <c r="G15" s="210"/>
      <c r="H15" s="27"/>
      <c r="I15" s="195"/>
    </row>
    <row r="16" spans="1:9" s="1" customFormat="1" ht="15">
      <c r="A16" s="26"/>
      <c r="B16" s="24" t="s">
        <v>153</v>
      </c>
      <c r="C16" s="27"/>
      <c r="D16" s="27"/>
      <c r="E16" s="22" t="s">
        <v>155</v>
      </c>
      <c r="F16" s="27"/>
      <c r="G16" s="210"/>
      <c r="H16" s="24" t="s">
        <v>158</v>
      </c>
      <c r="I16" s="196" t="s">
        <v>155</v>
      </c>
    </row>
    <row r="17" spans="1:9" s="1" customFormat="1" ht="14.25" customHeight="1">
      <c r="A17" s="26"/>
      <c r="B17" s="24" t="s">
        <v>157</v>
      </c>
      <c r="C17" s="27"/>
      <c r="D17" s="27"/>
      <c r="E17" s="22">
        <f>Rekapitulace!H12</f>
        <v>0</v>
      </c>
      <c r="F17" s="27"/>
      <c r="G17" s="210"/>
      <c r="H17" s="27"/>
      <c r="I17" s="195"/>
    </row>
    <row r="18" spans="1:9" s="1" customFormat="1" ht="9.75" customHeight="1">
      <c r="A18" s="26"/>
      <c r="B18" s="27"/>
      <c r="C18" s="27"/>
      <c r="D18" s="27"/>
      <c r="E18" s="27"/>
      <c r="F18" s="27"/>
      <c r="G18" s="210"/>
      <c r="H18" s="27"/>
      <c r="I18" s="195"/>
    </row>
    <row r="19" spans="1:9" s="1" customFormat="1" ht="29.25" customHeight="1">
      <c r="A19" s="26"/>
      <c r="B19" s="52" t="s">
        <v>212</v>
      </c>
      <c r="C19" s="33"/>
      <c r="D19" s="33"/>
      <c r="E19" s="33"/>
      <c r="F19" s="33"/>
      <c r="G19" s="213"/>
      <c r="H19" s="33"/>
      <c r="I19" s="201" t="s">
        <v>213</v>
      </c>
    </row>
    <row r="20" spans="1:9" s="1" customFormat="1" ht="9.75" customHeight="1">
      <c r="A20" s="26"/>
      <c r="B20" s="27"/>
      <c r="C20" s="27"/>
      <c r="D20" s="27"/>
      <c r="E20" s="27"/>
      <c r="F20" s="27"/>
      <c r="G20" s="210"/>
      <c r="H20" s="27"/>
      <c r="I20" s="195"/>
    </row>
    <row r="21" spans="1:9" s="1" customFormat="1" ht="29.25" customHeight="1">
      <c r="A21" s="26"/>
      <c r="B21" s="53" t="s">
        <v>214</v>
      </c>
      <c r="C21" s="27"/>
      <c r="D21" s="27"/>
      <c r="E21" s="27"/>
      <c r="F21" s="27"/>
      <c r="G21" s="210"/>
      <c r="H21" s="27"/>
      <c r="I21" s="198">
        <f>I25</f>
        <v>0</v>
      </c>
    </row>
    <row r="22" spans="1:9" s="7" customFormat="1" ht="24.75" customHeight="1">
      <c r="A22" s="54"/>
      <c r="B22" s="55"/>
      <c r="C22" s="56" t="s">
        <v>855</v>
      </c>
      <c r="D22" s="57"/>
      <c r="E22" s="57"/>
      <c r="F22" s="57"/>
      <c r="G22" s="214"/>
      <c r="H22" s="57"/>
      <c r="I22" s="202">
        <f>I26</f>
        <v>0</v>
      </c>
    </row>
    <row r="23" spans="1:9" s="1" customFormat="1" ht="21.75" customHeight="1">
      <c r="A23" s="26"/>
      <c r="B23" s="27"/>
      <c r="C23" s="27"/>
      <c r="D23" s="27"/>
      <c r="E23" s="27"/>
      <c r="F23" s="27"/>
      <c r="G23" s="210"/>
      <c r="H23" s="27"/>
      <c r="I23" s="195"/>
    </row>
    <row r="24" spans="1:9" s="8" customFormat="1" ht="29.25" customHeight="1">
      <c r="A24" s="59"/>
      <c r="B24" s="60" t="s">
        <v>223</v>
      </c>
      <c r="C24" s="61" t="s">
        <v>178</v>
      </c>
      <c r="D24" s="61" t="s">
        <v>175</v>
      </c>
      <c r="E24" s="61" t="s">
        <v>224</v>
      </c>
      <c r="F24" s="61" t="s">
        <v>225</v>
      </c>
      <c r="G24" s="207" t="s">
        <v>226</v>
      </c>
      <c r="H24" s="62" t="s">
        <v>227</v>
      </c>
      <c r="I24" s="203" t="s">
        <v>213</v>
      </c>
    </row>
    <row r="25" spans="1:9" s="1" customFormat="1" ht="29.25" customHeight="1">
      <c r="A25" s="26"/>
      <c r="B25" s="45" t="s">
        <v>214</v>
      </c>
      <c r="G25" s="215"/>
      <c r="I25" s="204">
        <f>I26</f>
        <v>0</v>
      </c>
    </row>
    <row r="26" spans="1:9" s="9" customFormat="1" ht="36.75" customHeight="1">
      <c r="A26" s="65"/>
      <c r="C26" s="66" t="s">
        <v>180</v>
      </c>
      <c r="D26" s="67" t="s">
        <v>230</v>
      </c>
      <c r="E26" s="67" t="s">
        <v>856</v>
      </c>
      <c r="G26" s="216"/>
      <c r="I26" s="205">
        <f>SUM(I27:I66)</f>
        <v>0</v>
      </c>
    </row>
    <row r="27" spans="1:9" s="1" customFormat="1" ht="67.5">
      <c r="A27" s="71"/>
      <c r="B27" s="72" t="s">
        <v>189</v>
      </c>
      <c r="C27" s="72" t="s">
        <v>232</v>
      </c>
      <c r="D27" s="73" t="s">
        <v>857</v>
      </c>
      <c r="E27" s="239" t="s">
        <v>858</v>
      </c>
      <c r="F27" s="75" t="s">
        <v>235</v>
      </c>
      <c r="G27" s="217">
        <v>1</v>
      </c>
      <c r="H27" s="242"/>
      <c r="I27" s="206">
        <f>ROUND(H27*G27,2)</f>
        <v>0</v>
      </c>
    </row>
    <row r="28" spans="1:9" s="1" customFormat="1" ht="121.5">
      <c r="A28" s="26"/>
      <c r="C28" s="80" t="s">
        <v>237</v>
      </c>
      <c r="E28" s="81" t="s">
        <v>859</v>
      </c>
      <c r="G28" s="215"/>
      <c r="I28" s="195"/>
    </row>
    <row r="29" spans="1:9" s="1" customFormat="1" ht="67.5">
      <c r="A29" s="71"/>
      <c r="B29" s="72" t="s">
        <v>195</v>
      </c>
      <c r="C29" s="72" t="s">
        <v>232</v>
      </c>
      <c r="D29" s="73" t="s">
        <v>860</v>
      </c>
      <c r="E29" s="239" t="s">
        <v>861</v>
      </c>
      <c r="F29" s="75" t="s">
        <v>235</v>
      </c>
      <c r="G29" s="217">
        <v>1</v>
      </c>
      <c r="H29" s="242"/>
      <c r="I29" s="206">
        <f>ROUND(H29*G29,2)</f>
        <v>0</v>
      </c>
    </row>
    <row r="30" spans="1:9" s="1" customFormat="1" ht="67.5">
      <c r="A30" s="26"/>
      <c r="C30" s="80" t="s">
        <v>237</v>
      </c>
      <c r="E30" s="81" t="s">
        <v>862</v>
      </c>
      <c r="G30" s="215"/>
      <c r="I30" s="195"/>
    </row>
    <row r="31" spans="1:9" s="1" customFormat="1" ht="27">
      <c r="A31" s="71"/>
      <c r="B31" s="72" t="s">
        <v>236</v>
      </c>
      <c r="C31" s="72" t="s">
        <v>232</v>
      </c>
      <c r="D31" s="73" t="s">
        <v>863</v>
      </c>
      <c r="E31" s="74" t="s">
        <v>864</v>
      </c>
      <c r="F31" s="75" t="s">
        <v>364</v>
      </c>
      <c r="G31" s="217">
        <v>16</v>
      </c>
      <c r="H31" s="242"/>
      <c r="I31" s="206">
        <f>ROUND(H31*G31,2)</f>
        <v>0</v>
      </c>
    </row>
    <row r="32" spans="1:9" s="1" customFormat="1" ht="28.5" customHeight="1">
      <c r="A32" s="26"/>
      <c r="C32" s="80" t="s">
        <v>237</v>
      </c>
      <c r="E32" s="81" t="s">
        <v>864</v>
      </c>
      <c r="G32" s="215"/>
      <c r="I32" s="195"/>
    </row>
    <row r="33" spans="1:9" s="1" customFormat="1" ht="20.25" customHeight="1">
      <c r="A33" s="71"/>
      <c r="B33" s="72" t="s">
        <v>245</v>
      </c>
      <c r="C33" s="72" t="s">
        <v>232</v>
      </c>
      <c r="D33" s="73" t="s">
        <v>865</v>
      </c>
      <c r="E33" s="74" t="s">
        <v>866</v>
      </c>
      <c r="F33" s="75" t="s">
        <v>364</v>
      </c>
      <c r="G33" s="217">
        <v>8</v>
      </c>
      <c r="H33" s="242"/>
      <c r="I33" s="206">
        <f>ROUND(H33*G33,2)</f>
        <v>0</v>
      </c>
    </row>
    <row r="34" spans="1:9" s="1" customFormat="1" ht="20.25" customHeight="1">
      <c r="A34" s="26"/>
      <c r="C34" s="80" t="s">
        <v>237</v>
      </c>
      <c r="E34" s="81" t="s">
        <v>866</v>
      </c>
      <c r="G34" s="215"/>
      <c r="I34" s="195"/>
    </row>
    <row r="35" spans="1:9" s="1" customFormat="1" ht="20.25" customHeight="1">
      <c r="A35" s="71"/>
      <c r="B35" s="72" t="s">
        <v>248</v>
      </c>
      <c r="C35" s="72" t="s">
        <v>232</v>
      </c>
      <c r="D35" s="73" t="s">
        <v>867</v>
      </c>
      <c r="E35" s="74" t="s">
        <v>868</v>
      </c>
      <c r="F35" s="75" t="s">
        <v>235</v>
      </c>
      <c r="G35" s="217">
        <v>1</v>
      </c>
      <c r="H35" s="242"/>
      <c r="I35" s="206">
        <f>ROUND(H35*G35,2)</f>
        <v>0</v>
      </c>
    </row>
    <row r="36" spans="1:9" s="1" customFormat="1" ht="20.25" customHeight="1">
      <c r="A36" s="26"/>
      <c r="C36" s="80" t="s">
        <v>237</v>
      </c>
      <c r="E36" s="81" t="s">
        <v>868</v>
      </c>
      <c r="G36" s="215"/>
      <c r="I36" s="195"/>
    </row>
    <row r="37" spans="1:9" s="1" customFormat="1" ht="20.25" customHeight="1">
      <c r="A37" s="71"/>
      <c r="B37" s="72" t="s">
        <v>251</v>
      </c>
      <c r="C37" s="72" t="s">
        <v>232</v>
      </c>
      <c r="D37" s="73" t="s">
        <v>869</v>
      </c>
      <c r="E37" s="74" t="s">
        <v>870</v>
      </c>
      <c r="F37" s="75" t="s">
        <v>235</v>
      </c>
      <c r="G37" s="217">
        <v>1</v>
      </c>
      <c r="H37" s="242"/>
      <c r="I37" s="206">
        <f>ROUND(H37*G37,2)</f>
        <v>0</v>
      </c>
    </row>
    <row r="38" spans="1:9" s="1" customFormat="1" ht="20.25" customHeight="1">
      <c r="A38" s="26"/>
      <c r="C38" s="80" t="s">
        <v>237</v>
      </c>
      <c r="E38" s="81" t="s">
        <v>870</v>
      </c>
      <c r="G38" s="215"/>
      <c r="I38" s="195"/>
    </row>
    <row r="39" spans="1:9" s="1" customFormat="1" ht="20.25" customHeight="1">
      <c r="A39" s="71"/>
      <c r="B39" s="72" t="s">
        <v>254</v>
      </c>
      <c r="C39" s="72" t="s">
        <v>232</v>
      </c>
      <c r="D39" s="73" t="s">
        <v>871</v>
      </c>
      <c r="E39" s="74" t="s">
        <v>872</v>
      </c>
      <c r="F39" s="75" t="s">
        <v>235</v>
      </c>
      <c r="G39" s="217">
        <v>1</v>
      </c>
      <c r="H39" s="242"/>
      <c r="I39" s="206">
        <f>ROUND(H39*G39,2)</f>
        <v>0</v>
      </c>
    </row>
    <row r="40" spans="1:9" s="1" customFormat="1" ht="20.25" customHeight="1">
      <c r="A40" s="26"/>
      <c r="C40" s="80" t="s">
        <v>237</v>
      </c>
      <c r="E40" s="81" t="s">
        <v>872</v>
      </c>
      <c r="G40" s="215"/>
      <c r="I40" s="195"/>
    </row>
    <row r="41" spans="1:9" s="1" customFormat="1" ht="20.25" customHeight="1">
      <c r="A41" s="71"/>
      <c r="B41" s="72" t="s">
        <v>257</v>
      </c>
      <c r="C41" s="72" t="s">
        <v>232</v>
      </c>
      <c r="D41" s="73" t="s">
        <v>873</v>
      </c>
      <c r="E41" s="74" t="s">
        <v>874</v>
      </c>
      <c r="F41" s="75" t="s">
        <v>235</v>
      </c>
      <c r="G41" s="217">
        <v>1</v>
      </c>
      <c r="H41" s="242"/>
      <c r="I41" s="206">
        <f>ROUND(H41*G41,2)</f>
        <v>0</v>
      </c>
    </row>
    <row r="42" spans="1:9" s="1" customFormat="1" ht="20.25" customHeight="1">
      <c r="A42" s="26"/>
      <c r="C42" s="80" t="s">
        <v>237</v>
      </c>
      <c r="E42" s="81" t="s">
        <v>874</v>
      </c>
      <c r="G42" s="215"/>
      <c r="I42" s="195"/>
    </row>
    <row r="43" spans="1:9" s="1" customFormat="1" ht="28.5" customHeight="1">
      <c r="A43" s="71"/>
      <c r="B43" s="72" t="s">
        <v>260</v>
      </c>
      <c r="C43" s="72" t="s">
        <v>232</v>
      </c>
      <c r="D43" s="73" t="s">
        <v>875</v>
      </c>
      <c r="E43" s="74" t="s">
        <v>876</v>
      </c>
      <c r="F43" s="75" t="s">
        <v>235</v>
      </c>
      <c r="G43" s="217">
        <v>1</v>
      </c>
      <c r="H43" s="242"/>
      <c r="I43" s="206">
        <f>ROUND(H43*G43,2)</f>
        <v>0</v>
      </c>
    </row>
    <row r="44" spans="1:9" s="1" customFormat="1" ht="28.5" customHeight="1">
      <c r="A44" s="26"/>
      <c r="C44" s="80" t="s">
        <v>237</v>
      </c>
      <c r="E44" s="81" t="s">
        <v>876</v>
      </c>
      <c r="G44" s="215"/>
      <c r="I44" s="195"/>
    </row>
    <row r="45" spans="1:9" s="1" customFormat="1" ht="51" customHeight="1">
      <c r="A45" s="71"/>
      <c r="B45" s="72" t="s">
        <v>265</v>
      </c>
      <c r="C45" s="72" t="s">
        <v>232</v>
      </c>
      <c r="D45" s="73" t="s">
        <v>877</v>
      </c>
      <c r="E45" s="74" t="s">
        <v>878</v>
      </c>
      <c r="F45" s="75" t="s">
        <v>235</v>
      </c>
      <c r="G45" s="217">
        <v>1</v>
      </c>
      <c r="H45" s="242"/>
      <c r="I45" s="206">
        <f>ROUND(H45*G45,2)</f>
        <v>0</v>
      </c>
    </row>
    <row r="46" spans="1:9" s="1" customFormat="1" ht="51" customHeight="1">
      <c r="A46" s="26"/>
      <c r="C46" s="80" t="s">
        <v>237</v>
      </c>
      <c r="E46" s="81" t="s">
        <v>878</v>
      </c>
      <c r="G46" s="215"/>
      <c r="I46" s="195"/>
    </row>
    <row r="47" spans="1:9" s="1" customFormat="1" ht="20.25" customHeight="1">
      <c r="A47" s="71"/>
      <c r="B47" s="72" t="s">
        <v>268</v>
      </c>
      <c r="C47" s="72" t="s">
        <v>232</v>
      </c>
      <c r="D47" s="73" t="s">
        <v>879</v>
      </c>
      <c r="E47" s="74" t="s">
        <v>451</v>
      </c>
      <c r="F47" s="75" t="s">
        <v>235</v>
      </c>
      <c r="G47" s="217">
        <v>1</v>
      </c>
      <c r="H47" s="242"/>
      <c r="I47" s="206">
        <f>ROUND(H47*G47,2)</f>
        <v>0</v>
      </c>
    </row>
    <row r="48" spans="1:9" s="1" customFormat="1" ht="20.25" customHeight="1">
      <c r="A48" s="26"/>
      <c r="C48" s="80" t="s">
        <v>237</v>
      </c>
      <c r="E48" s="81" t="s">
        <v>451</v>
      </c>
      <c r="G48" s="215"/>
      <c r="I48" s="195"/>
    </row>
    <row r="49" spans="1:9" s="1" customFormat="1" ht="20.25" customHeight="1">
      <c r="A49" s="71"/>
      <c r="B49" s="72" t="s">
        <v>271</v>
      </c>
      <c r="C49" s="72" t="s">
        <v>232</v>
      </c>
      <c r="D49" s="73" t="s">
        <v>880</v>
      </c>
      <c r="E49" s="74" t="s">
        <v>454</v>
      </c>
      <c r="F49" s="75" t="s">
        <v>833</v>
      </c>
      <c r="G49" s="217">
        <v>3</v>
      </c>
      <c r="H49" s="242"/>
      <c r="I49" s="206">
        <f>ROUND(H49*G49,2)</f>
        <v>0</v>
      </c>
    </row>
    <row r="50" spans="1:9" s="1" customFormat="1" ht="20.25" customHeight="1">
      <c r="A50" s="26"/>
      <c r="C50" s="80" t="s">
        <v>237</v>
      </c>
      <c r="E50" s="81" t="s">
        <v>454</v>
      </c>
      <c r="G50" s="215"/>
      <c r="I50" s="195"/>
    </row>
    <row r="51" spans="1:9" s="1" customFormat="1" ht="20.25" customHeight="1">
      <c r="A51" s="71"/>
      <c r="B51" s="72" t="s">
        <v>275</v>
      </c>
      <c r="C51" s="72" t="s">
        <v>232</v>
      </c>
      <c r="D51" s="73" t="s">
        <v>881</v>
      </c>
      <c r="E51" s="74" t="s">
        <v>458</v>
      </c>
      <c r="F51" s="75" t="s">
        <v>833</v>
      </c>
      <c r="G51" s="217">
        <v>7</v>
      </c>
      <c r="H51" s="242"/>
      <c r="I51" s="206">
        <f>ROUND(H51*G51,2)</f>
        <v>0</v>
      </c>
    </row>
    <row r="52" spans="1:9" s="1" customFormat="1" ht="20.25" customHeight="1">
      <c r="A52" s="26"/>
      <c r="C52" s="80" t="s">
        <v>237</v>
      </c>
      <c r="E52" s="81" t="s">
        <v>458</v>
      </c>
      <c r="G52" s="215"/>
      <c r="I52" s="195"/>
    </row>
    <row r="53" spans="1:9" s="1" customFormat="1" ht="20.25" customHeight="1">
      <c r="A53" s="71"/>
      <c r="B53" s="72" t="s">
        <v>138</v>
      </c>
      <c r="C53" s="72" t="s">
        <v>232</v>
      </c>
      <c r="D53" s="73" t="s">
        <v>882</v>
      </c>
      <c r="E53" s="74" t="s">
        <v>883</v>
      </c>
      <c r="F53" s="75" t="s">
        <v>833</v>
      </c>
      <c r="G53" s="217">
        <v>4</v>
      </c>
      <c r="H53" s="242"/>
      <c r="I53" s="206">
        <f>ROUND(H53*G53,2)</f>
        <v>0</v>
      </c>
    </row>
    <row r="54" spans="1:9" s="1" customFormat="1" ht="20.25" customHeight="1">
      <c r="A54" s="26"/>
      <c r="C54" s="80" t="s">
        <v>237</v>
      </c>
      <c r="E54" s="81" t="s">
        <v>883</v>
      </c>
      <c r="G54" s="215"/>
      <c r="I54" s="195"/>
    </row>
    <row r="55" spans="1:9" s="1" customFormat="1" ht="20.25" customHeight="1">
      <c r="A55" s="71"/>
      <c r="B55" s="72" t="s">
        <v>281</v>
      </c>
      <c r="C55" s="72" t="s">
        <v>232</v>
      </c>
      <c r="D55" s="73" t="s">
        <v>884</v>
      </c>
      <c r="E55" s="74" t="s">
        <v>461</v>
      </c>
      <c r="F55" s="75" t="s">
        <v>462</v>
      </c>
      <c r="G55" s="217">
        <v>1</v>
      </c>
      <c r="H55" s="242"/>
      <c r="I55" s="206">
        <f>ROUND(H55*G55,2)</f>
        <v>0</v>
      </c>
    </row>
    <row r="56" spans="1:9" s="1" customFormat="1" ht="20.25" customHeight="1">
      <c r="A56" s="26"/>
      <c r="C56" s="80" t="s">
        <v>237</v>
      </c>
      <c r="E56" s="81" t="s">
        <v>461</v>
      </c>
      <c r="G56" s="215"/>
      <c r="I56" s="195"/>
    </row>
    <row r="57" spans="1:9" s="1" customFormat="1" ht="20.25" customHeight="1">
      <c r="A57" s="71"/>
      <c r="B57" s="72" t="s">
        <v>284</v>
      </c>
      <c r="C57" s="72" t="s">
        <v>232</v>
      </c>
      <c r="D57" s="73" t="s">
        <v>885</v>
      </c>
      <c r="E57" s="74" t="s">
        <v>886</v>
      </c>
      <c r="F57" s="75" t="s">
        <v>833</v>
      </c>
      <c r="G57" s="217">
        <v>1</v>
      </c>
      <c r="H57" s="242"/>
      <c r="I57" s="206">
        <f>ROUND(H57*G57,2)</f>
        <v>0</v>
      </c>
    </row>
    <row r="58" spans="1:9" s="1" customFormat="1" ht="20.25" customHeight="1">
      <c r="A58" s="26"/>
      <c r="C58" s="80" t="s">
        <v>237</v>
      </c>
      <c r="E58" s="81" t="s">
        <v>886</v>
      </c>
      <c r="G58" s="215"/>
      <c r="I58" s="195"/>
    </row>
    <row r="59" spans="1:9" s="1" customFormat="1" ht="20.25" customHeight="1">
      <c r="A59" s="71"/>
      <c r="B59" s="72" t="s">
        <v>287</v>
      </c>
      <c r="C59" s="72" t="s">
        <v>232</v>
      </c>
      <c r="D59" s="73" t="s">
        <v>887</v>
      </c>
      <c r="E59" s="74" t="s">
        <v>847</v>
      </c>
      <c r="F59" s="75" t="s">
        <v>235</v>
      </c>
      <c r="G59" s="217">
        <v>1</v>
      </c>
      <c r="H59" s="242"/>
      <c r="I59" s="206">
        <f>ROUND(H59*G59,2)</f>
        <v>0</v>
      </c>
    </row>
    <row r="60" spans="1:9" s="1" customFormat="1" ht="20.25" customHeight="1">
      <c r="A60" s="26"/>
      <c r="C60" s="80" t="s">
        <v>237</v>
      </c>
      <c r="E60" s="81" t="s">
        <v>847</v>
      </c>
      <c r="G60" s="215"/>
      <c r="I60" s="195"/>
    </row>
    <row r="61" spans="1:9" s="1" customFormat="1" ht="20.25" customHeight="1">
      <c r="A61" s="71"/>
      <c r="B61" s="72" t="s">
        <v>291</v>
      </c>
      <c r="C61" s="72" t="s">
        <v>232</v>
      </c>
      <c r="D61" s="73" t="s">
        <v>888</v>
      </c>
      <c r="E61" s="74" t="s">
        <v>850</v>
      </c>
      <c r="F61" s="75" t="s">
        <v>833</v>
      </c>
      <c r="G61" s="217">
        <v>8</v>
      </c>
      <c r="H61" s="242"/>
      <c r="I61" s="206">
        <f>ROUND(H61*G61,2)</f>
        <v>0</v>
      </c>
    </row>
    <row r="62" spans="1:9" s="1" customFormat="1" ht="20.25" customHeight="1">
      <c r="A62" s="26"/>
      <c r="C62" s="80" t="s">
        <v>237</v>
      </c>
      <c r="E62" s="81" t="s">
        <v>850</v>
      </c>
      <c r="G62" s="215"/>
      <c r="I62" s="195"/>
    </row>
    <row r="63" spans="1:9" s="1" customFormat="1" ht="20.25" customHeight="1">
      <c r="A63" s="71"/>
      <c r="B63" s="72" t="s">
        <v>294</v>
      </c>
      <c r="C63" s="72" t="s">
        <v>232</v>
      </c>
      <c r="D63" s="73" t="s">
        <v>889</v>
      </c>
      <c r="E63" s="74" t="s">
        <v>345</v>
      </c>
      <c r="F63" s="75" t="s">
        <v>235</v>
      </c>
      <c r="G63" s="217">
        <v>1</v>
      </c>
      <c r="H63" s="242"/>
      <c r="I63" s="206">
        <f>ROUND(H63*G63,2)</f>
        <v>0</v>
      </c>
    </row>
    <row r="64" spans="1:9" s="1" customFormat="1" ht="20.25" customHeight="1">
      <c r="A64" s="26"/>
      <c r="C64" s="80" t="s">
        <v>237</v>
      </c>
      <c r="E64" s="81" t="s">
        <v>345</v>
      </c>
      <c r="G64" s="215"/>
      <c r="I64" s="195"/>
    </row>
    <row r="65" spans="1:9" s="1" customFormat="1" ht="20.25" customHeight="1">
      <c r="A65" s="71"/>
      <c r="B65" s="72" t="s">
        <v>137</v>
      </c>
      <c r="C65" s="72" t="s">
        <v>232</v>
      </c>
      <c r="D65" s="73" t="s">
        <v>890</v>
      </c>
      <c r="E65" s="74" t="s">
        <v>348</v>
      </c>
      <c r="F65" s="75" t="s">
        <v>833</v>
      </c>
      <c r="G65" s="217">
        <v>4</v>
      </c>
      <c r="H65" s="242"/>
      <c r="I65" s="206">
        <f>ROUND(H65*G65,2)</f>
        <v>0</v>
      </c>
    </row>
    <row r="66" spans="1:9" s="1" customFormat="1" ht="20.25" customHeight="1">
      <c r="A66" s="26"/>
      <c r="C66" s="78" t="s">
        <v>237</v>
      </c>
      <c r="E66" s="79" t="s">
        <v>348</v>
      </c>
      <c r="G66" s="215"/>
      <c r="I66" s="195"/>
    </row>
    <row r="67" spans="1:9" s="1" customFormat="1" ht="6.75" customHeight="1">
      <c r="A67" s="38"/>
      <c r="B67" s="39"/>
      <c r="C67" s="39"/>
      <c r="D67" s="39"/>
      <c r="E67" s="39"/>
      <c r="F67" s="39"/>
      <c r="G67" s="211"/>
      <c r="H67" s="39"/>
      <c r="I67" s="199"/>
    </row>
  </sheetData>
  <sheetProtection password="EE28" sheet="1"/>
  <protectedRanges>
    <protectedRange sqref="H1:H65536" name="Oblast1"/>
  </protectedRanges>
  <mergeCells count="4">
    <mergeCell ref="D6:G6"/>
    <mergeCell ref="D8:G8"/>
    <mergeCell ref="D10:G10"/>
    <mergeCell ref="D12:G12"/>
  </mergeCells>
  <printOptions/>
  <pageMargins left="0.4724409448818898" right="0.2362204724409449" top="0.4724409448818898" bottom="0.6692913385826772" header="0.31496062992125984" footer="0.31496062992125984"/>
  <pageSetup horizontalDpi="600" verticalDpi="600" orientation="portrait" paperSize="9" r:id="rId1"/>
  <headerFooter>
    <oddFooter>&amp;L&amp;"Arial,Obyčejné"&amp;9&amp;F&amp;R&amp;"Arial,Obyčejné"&amp;9strana &amp;P z &amp;N</oddFooter>
  </headerFooter>
</worksheet>
</file>

<file path=xl/worksheets/sheet6.xml><?xml version="1.0" encoding="utf-8"?>
<worksheet xmlns="http://schemas.openxmlformats.org/spreadsheetml/2006/main" xmlns:r="http://schemas.openxmlformats.org/officeDocument/2006/relationships">
  <dimension ref="A2:J137"/>
  <sheetViews>
    <sheetView zoomScalePageLayoutView="0" workbookViewId="0" topLeftCell="A1">
      <selection activeCell="B3" sqref="B3"/>
    </sheetView>
  </sheetViews>
  <sheetFormatPr defaultColWidth="9.140625" defaultRowHeight="13.5"/>
  <cols>
    <col min="1" max="1" width="0.5625" style="0" customWidth="1"/>
    <col min="2" max="2" width="3.57421875" style="0" customWidth="1"/>
    <col min="3" max="3" width="3.7109375" style="0" customWidth="1"/>
    <col min="4" max="4" width="8.57421875" style="0" customWidth="1"/>
    <col min="5" max="5" width="43.7109375" style="0" customWidth="1"/>
    <col min="6" max="6" width="4.7109375" style="0" customWidth="1"/>
    <col min="7" max="7" width="7.7109375" style="0" customWidth="1"/>
    <col min="8" max="8" width="9.7109375" style="0" customWidth="1"/>
    <col min="9" max="9" width="13.8515625" style="0" customWidth="1"/>
    <col min="10" max="10" width="12.421875" style="0" hidden="1" customWidth="1"/>
    <col min="11" max="11" width="8.00390625" style="0" customWidth="1"/>
  </cols>
  <sheetData>
    <row r="2" spans="1:10" s="1" customFormat="1" ht="6.75" customHeight="1">
      <c r="A2" s="40"/>
      <c r="B2" s="41"/>
      <c r="C2" s="41"/>
      <c r="D2" s="41"/>
      <c r="E2" s="41"/>
      <c r="F2" s="41"/>
      <c r="G2" s="41"/>
      <c r="H2" s="41"/>
      <c r="I2" s="200"/>
      <c r="J2" s="51"/>
    </row>
    <row r="3" spans="1:10" s="1" customFormat="1" ht="36.75" customHeight="1">
      <c r="A3" s="26"/>
      <c r="B3" s="19" t="s">
        <v>211</v>
      </c>
      <c r="C3" s="27"/>
      <c r="D3" s="27"/>
      <c r="E3" s="27"/>
      <c r="F3" s="27"/>
      <c r="G3" s="27"/>
      <c r="H3" s="27"/>
      <c r="I3" s="195"/>
      <c r="J3" s="29"/>
    </row>
    <row r="4" spans="1:10" s="1" customFormat="1" ht="6.75" customHeight="1">
      <c r="A4" s="26"/>
      <c r="B4" s="27"/>
      <c r="C4" s="27"/>
      <c r="D4" s="27"/>
      <c r="E4" s="27"/>
      <c r="F4" s="27"/>
      <c r="G4" s="27"/>
      <c r="H4" s="27"/>
      <c r="I4" s="195"/>
      <c r="J4" s="29"/>
    </row>
    <row r="5" spans="1:10" s="1" customFormat="1" ht="14.25" customHeight="1">
      <c r="A5" s="26"/>
      <c r="B5" s="24" t="s">
        <v>144</v>
      </c>
      <c r="C5" s="27"/>
      <c r="D5" s="27"/>
      <c r="E5" s="27"/>
      <c r="F5" s="27"/>
      <c r="G5" s="27"/>
      <c r="H5" s="27"/>
      <c r="I5" s="195"/>
      <c r="J5" s="29"/>
    </row>
    <row r="6" spans="1:10" s="1" customFormat="1" ht="20.25" customHeight="1">
      <c r="A6" s="26"/>
      <c r="B6" s="27"/>
      <c r="C6" s="27"/>
      <c r="D6" s="288" t="s">
        <v>145</v>
      </c>
      <c r="E6" s="284"/>
      <c r="F6" s="284"/>
      <c r="G6" s="284"/>
      <c r="H6" s="27"/>
      <c r="I6" s="195"/>
      <c r="J6" s="29"/>
    </row>
    <row r="7" spans="1:10" ht="15">
      <c r="A7" s="17"/>
      <c r="B7" s="24" t="s">
        <v>206</v>
      </c>
      <c r="C7" s="18"/>
      <c r="D7" s="18"/>
      <c r="E7" s="18"/>
      <c r="F7" s="18"/>
      <c r="G7" s="18"/>
      <c r="H7" s="18"/>
      <c r="I7" s="194"/>
      <c r="J7" s="20"/>
    </row>
    <row r="8" spans="1:10" s="1" customFormat="1" ht="20.25" customHeight="1">
      <c r="A8" s="26"/>
      <c r="B8" s="27"/>
      <c r="C8" s="27"/>
      <c r="D8" s="288" t="s">
        <v>207</v>
      </c>
      <c r="E8" s="284"/>
      <c r="F8" s="284"/>
      <c r="G8" s="284"/>
      <c r="H8" s="27"/>
      <c r="I8" s="195"/>
      <c r="J8" s="29"/>
    </row>
    <row r="9" spans="1:10" s="1" customFormat="1" ht="14.25" customHeight="1">
      <c r="A9" s="26"/>
      <c r="B9" s="24" t="s">
        <v>208</v>
      </c>
      <c r="C9" s="27"/>
      <c r="D9" s="27"/>
      <c r="E9" s="27"/>
      <c r="F9" s="27"/>
      <c r="G9" s="27"/>
      <c r="H9" s="27"/>
      <c r="I9" s="195"/>
      <c r="J9" s="29"/>
    </row>
    <row r="10" spans="1:10" s="1" customFormat="1" ht="21.75" customHeight="1">
      <c r="A10" s="26"/>
      <c r="B10" s="27"/>
      <c r="C10" s="27"/>
      <c r="D10" s="273" t="s">
        <v>894</v>
      </c>
      <c r="E10" s="273"/>
      <c r="F10" s="273"/>
      <c r="G10" s="273"/>
      <c r="H10" s="273"/>
      <c r="I10" s="195"/>
      <c r="J10" s="29"/>
    </row>
    <row r="11" spans="1:10" s="1" customFormat="1" ht="6.75" customHeight="1">
      <c r="A11" s="26"/>
      <c r="B11" s="27"/>
      <c r="C11" s="27"/>
      <c r="D11" s="27"/>
      <c r="E11" s="27"/>
      <c r="F11" s="27"/>
      <c r="G11" s="27"/>
      <c r="H11" s="27"/>
      <c r="I11" s="195"/>
      <c r="J11" s="29"/>
    </row>
    <row r="12" spans="1:10" s="1" customFormat="1" ht="18" customHeight="1">
      <c r="A12" s="26"/>
      <c r="B12" s="24" t="s">
        <v>149</v>
      </c>
      <c r="C12" s="27"/>
      <c r="D12" s="27"/>
      <c r="E12" s="22" t="s">
        <v>150</v>
      </c>
      <c r="F12" s="27"/>
      <c r="G12" s="27"/>
      <c r="H12" s="24" t="s">
        <v>151</v>
      </c>
      <c r="I12" s="197" t="str">
        <f>Rekapitulace!AE7</f>
        <v>4.11.2016</v>
      </c>
      <c r="J12" s="29"/>
    </row>
    <row r="13" spans="1:10" s="1" customFormat="1" ht="6.75" customHeight="1">
      <c r="A13" s="26"/>
      <c r="B13" s="27"/>
      <c r="C13" s="27"/>
      <c r="D13" s="27"/>
      <c r="E13" s="27"/>
      <c r="F13" s="27"/>
      <c r="G13" s="27"/>
      <c r="H13" s="27"/>
      <c r="I13" s="195"/>
      <c r="J13" s="29"/>
    </row>
    <row r="14" spans="1:10" s="1" customFormat="1" ht="15">
      <c r="A14" s="26"/>
      <c r="B14" s="24" t="s">
        <v>153</v>
      </c>
      <c r="C14" s="27"/>
      <c r="D14" s="27"/>
      <c r="E14" s="22" t="s">
        <v>155</v>
      </c>
      <c r="F14" s="27"/>
      <c r="G14" s="27"/>
      <c r="H14" s="24" t="s">
        <v>158</v>
      </c>
      <c r="I14" s="196" t="s">
        <v>155</v>
      </c>
      <c r="J14" s="29"/>
    </row>
    <row r="15" spans="1:10" s="1" customFormat="1" ht="14.25" customHeight="1">
      <c r="A15" s="26"/>
      <c r="B15" s="24" t="s">
        <v>157</v>
      </c>
      <c r="C15" s="27"/>
      <c r="D15" s="27"/>
      <c r="E15" s="22">
        <f>Rekapitulace!H12</f>
        <v>0</v>
      </c>
      <c r="F15" s="27"/>
      <c r="G15" s="27"/>
      <c r="H15" s="27"/>
      <c r="I15" s="195"/>
      <c r="J15" s="29"/>
    </row>
    <row r="16" spans="1:10" s="1" customFormat="1" ht="9.75" customHeight="1">
      <c r="A16" s="26"/>
      <c r="B16" s="27"/>
      <c r="C16" s="27"/>
      <c r="D16" s="27"/>
      <c r="E16" s="27"/>
      <c r="F16" s="27"/>
      <c r="G16" s="27"/>
      <c r="H16" s="27"/>
      <c r="I16" s="195"/>
      <c r="J16" s="29"/>
    </row>
    <row r="17" spans="1:10" s="1" customFormat="1" ht="29.25" customHeight="1">
      <c r="A17" s="26"/>
      <c r="B17" s="52" t="s">
        <v>212</v>
      </c>
      <c r="C17" s="33"/>
      <c r="D17" s="33"/>
      <c r="E17" s="33"/>
      <c r="F17" s="33"/>
      <c r="G17" s="33"/>
      <c r="H17" s="33"/>
      <c r="I17" s="201" t="s">
        <v>213</v>
      </c>
      <c r="J17" s="37"/>
    </row>
    <row r="18" spans="1:10" s="1" customFormat="1" ht="9.75" customHeight="1">
      <c r="A18" s="26"/>
      <c r="B18" s="27"/>
      <c r="C18" s="27"/>
      <c r="D18" s="27"/>
      <c r="E18" s="27"/>
      <c r="F18" s="27"/>
      <c r="G18" s="27"/>
      <c r="H18" s="27"/>
      <c r="I18" s="195"/>
      <c r="J18" s="29"/>
    </row>
    <row r="19" spans="1:10" s="1" customFormat="1" ht="29.25" customHeight="1">
      <c r="A19" s="26"/>
      <c r="B19" s="53" t="s">
        <v>214</v>
      </c>
      <c r="C19" s="27"/>
      <c r="D19" s="27"/>
      <c r="E19" s="27"/>
      <c r="F19" s="27"/>
      <c r="G19" s="27"/>
      <c r="H19" s="27"/>
      <c r="I19" s="198">
        <f>I31</f>
        <v>0</v>
      </c>
      <c r="J19" s="29"/>
    </row>
    <row r="20" spans="1:10" s="7" customFormat="1" ht="24.75" customHeight="1">
      <c r="A20" s="54"/>
      <c r="B20" s="55"/>
      <c r="C20" s="56" t="s">
        <v>895</v>
      </c>
      <c r="D20" s="57"/>
      <c r="E20" s="57"/>
      <c r="F20" s="57"/>
      <c r="G20" s="57"/>
      <c r="H20" s="57"/>
      <c r="I20" s="202">
        <f>I32</f>
        <v>0</v>
      </c>
      <c r="J20" s="58"/>
    </row>
    <row r="21" spans="1:10" s="10" customFormat="1" ht="19.5" customHeight="1">
      <c r="A21" s="85"/>
      <c r="B21" s="86"/>
      <c r="C21" s="87" t="s">
        <v>896</v>
      </c>
      <c r="D21" s="88"/>
      <c r="E21" s="88"/>
      <c r="F21" s="88"/>
      <c r="G21" s="88"/>
      <c r="H21" s="88"/>
      <c r="I21" s="225">
        <f>I33</f>
        <v>0</v>
      </c>
      <c r="J21" s="89"/>
    </row>
    <row r="22" spans="1:10" s="10" customFormat="1" ht="19.5" customHeight="1">
      <c r="A22" s="85"/>
      <c r="B22" s="86"/>
      <c r="C22" s="87" t="s">
        <v>897</v>
      </c>
      <c r="D22" s="88"/>
      <c r="E22" s="88"/>
      <c r="F22" s="88"/>
      <c r="G22" s="88"/>
      <c r="H22" s="88"/>
      <c r="I22" s="225">
        <f>I37</f>
        <v>0</v>
      </c>
      <c r="J22" s="89"/>
    </row>
    <row r="23" spans="1:10" s="10" customFormat="1" ht="19.5" customHeight="1">
      <c r="A23" s="85"/>
      <c r="B23" s="86"/>
      <c r="C23" s="87" t="s">
        <v>898</v>
      </c>
      <c r="D23" s="88"/>
      <c r="E23" s="88"/>
      <c r="F23" s="88"/>
      <c r="G23" s="88"/>
      <c r="H23" s="88"/>
      <c r="I23" s="225">
        <f>I48</f>
        <v>0</v>
      </c>
      <c r="J23" s="89"/>
    </row>
    <row r="24" spans="1:10" s="10" customFormat="1" ht="19.5" customHeight="1">
      <c r="A24" s="85"/>
      <c r="B24" s="86"/>
      <c r="C24" s="87" t="s">
        <v>899</v>
      </c>
      <c r="D24" s="88"/>
      <c r="E24" s="88"/>
      <c r="F24" s="88"/>
      <c r="G24" s="88"/>
      <c r="H24" s="88"/>
      <c r="I24" s="225">
        <f>I58</f>
        <v>0</v>
      </c>
      <c r="J24" s="89"/>
    </row>
    <row r="25" spans="1:10" s="7" customFormat="1" ht="24.75" customHeight="1">
      <c r="A25" s="54"/>
      <c r="B25" s="55"/>
      <c r="C25" s="56" t="s">
        <v>900</v>
      </c>
      <c r="D25" s="57"/>
      <c r="E25" s="57"/>
      <c r="F25" s="57"/>
      <c r="G25" s="57"/>
      <c r="H25" s="57"/>
      <c r="I25" s="202">
        <f>I61</f>
        <v>0</v>
      </c>
      <c r="J25" s="58"/>
    </row>
    <row r="26" spans="1:10" s="10" customFormat="1" ht="19.5" customHeight="1">
      <c r="A26" s="85"/>
      <c r="B26" s="86"/>
      <c r="C26" s="87" t="s">
        <v>901</v>
      </c>
      <c r="D26" s="88"/>
      <c r="E26" s="88"/>
      <c r="F26" s="88"/>
      <c r="G26" s="88"/>
      <c r="H26" s="88"/>
      <c r="I26" s="225">
        <f>I62</f>
        <v>0</v>
      </c>
      <c r="J26" s="89"/>
    </row>
    <row r="27" spans="1:10" s="10" customFormat="1" ht="19.5" customHeight="1">
      <c r="A27" s="85"/>
      <c r="B27" s="86"/>
      <c r="C27" s="87" t="s">
        <v>902</v>
      </c>
      <c r="D27" s="88"/>
      <c r="E27" s="88"/>
      <c r="F27" s="88"/>
      <c r="G27" s="88"/>
      <c r="H27" s="88"/>
      <c r="I27" s="225">
        <f>I86</f>
        <v>0</v>
      </c>
      <c r="J27" s="89"/>
    </row>
    <row r="28" spans="1:10" s="10" customFormat="1" ht="19.5" customHeight="1">
      <c r="A28" s="85"/>
      <c r="B28" s="86"/>
      <c r="C28" s="87" t="s">
        <v>903</v>
      </c>
      <c r="D28" s="88"/>
      <c r="E28" s="88"/>
      <c r="F28" s="88"/>
      <c r="G28" s="88"/>
      <c r="H28" s="88"/>
      <c r="I28" s="225">
        <f>I97</f>
        <v>0</v>
      </c>
      <c r="J28" s="89"/>
    </row>
    <row r="29" spans="1:10" s="1" customFormat="1" ht="21.75" customHeight="1">
      <c r="A29" s="26"/>
      <c r="B29" s="27"/>
      <c r="C29" s="27"/>
      <c r="D29" s="27"/>
      <c r="E29" s="27"/>
      <c r="F29" s="27"/>
      <c r="G29" s="27"/>
      <c r="H29" s="27"/>
      <c r="I29" s="195"/>
      <c r="J29" s="29"/>
    </row>
    <row r="30" spans="1:10" s="8" customFormat="1" ht="29.25" customHeight="1">
      <c r="A30" s="59"/>
      <c r="B30" s="60" t="s">
        <v>223</v>
      </c>
      <c r="C30" s="61" t="s">
        <v>178</v>
      </c>
      <c r="D30" s="61" t="s">
        <v>175</v>
      </c>
      <c r="E30" s="61" t="s">
        <v>224</v>
      </c>
      <c r="F30" s="61" t="s">
        <v>225</v>
      </c>
      <c r="G30" s="61" t="s">
        <v>226</v>
      </c>
      <c r="H30" s="62" t="s">
        <v>227</v>
      </c>
      <c r="I30" s="203" t="s">
        <v>213</v>
      </c>
      <c r="J30" s="63" t="s">
        <v>228</v>
      </c>
    </row>
    <row r="31" spans="1:9" s="1" customFormat="1" ht="29.25" customHeight="1">
      <c r="A31" s="26"/>
      <c r="B31" s="45" t="s">
        <v>214</v>
      </c>
      <c r="I31" s="204">
        <f>I32+I61</f>
        <v>0</v>
      </c>
    </row>
    <row r="32" spans="1:9" s="9" customFormat="1" ht="36.75" customHeight="1">
      <c r="A32" s="65"/>
      <c r="C32" s="68" t="s">
        <v>180</v>
      </c>
      <c r="D32" s="90" t="s">
        <v>904</v>
      </c>
      <c r="E32" s="90" t="s">
        <v>905</v>
      </c>
      <c r="I32" s="205">
        <f>I33+I37+I48+I58</f>
        <v>0</v>
      </c>
    </row>
    <row r="33" spans="1:9" s="9" customFormat="1" ht="19.5" customHeight="1">
      <c r="A33" s="65"/>
      <c r="C33" s="66" t="s">
        <v>180</v>
      </c>
      <c r="D33" s="91" t="s">
        <v>248</v>
      </c>
      <c r="E33" s="91" t="s">
        <v>906</v>
      </c>
      <c r="I33" s="228">
        <f>SUM(I34:I36)</f>
        <v>0</v>
      </c>
    </row>
    <row r="34" spans="1:10" s="1" customFormat="1" ht="28.5" customHeight="1">
      <c r="A34" s="71"/>
      <c r="B34" s="72" t="s">
        <v>187</v>
      </c>
      <c r="C34" s="72" t="s">
        <v>232</v>
      </c>
      <c r="D34" s="73" t="s">
        <v>907</v>
      </c>
      <c r="E34" s="74" t="s">
        <v>908</v>
      </c>
      <c r="F34" s="75" t="s">
        <v>909</v>
      </c>
      <c r="G34" s="76">
        <v>3.36</v>
      </c>
      <c r="H34" s="242"/>
      <c r="I34" s="206">
        <f>ROUND(H34*G34,2)</f>
        <v>0</v>
      </c>
      <c r="J34" s="226" t="s">
        <v>910</v>
      </c>
    </row>
    <row r="35" spans="1:9" s="1" customFormat="1" ht="28.5" customHeight="1">
      <c r="A35" s="26"/>
      <c r="C35" s="78" t="s">
        <v>237</v>
      </c>
      <c r="E35" s="79" t="s">
        <v>911</v>
      </c>
      <c r="I35" s="195"/>
    </row>
    <row r="36" spans="1:9" s="11" customFormat="1" ht="20.25" customHeight="1">
      <c r="A36" s="92"/>
      <c r="C36" s="78" t="s">
        <v>912</v>
      </c>
      <c r="D36" s="93" t="s">
        <v>147</v>
      </c>
      <c r="E36" s="94" t="s">
        <v>891</v>
      </c>
      <c r="G36" s="95">
        <v>3.36</v>
      </c>
      <c r="I36" s="229"/>
    </row>
    <row r="37" spans="1:9" s="9" customFormat="1" ht="29.25" customHeight="1">
      <c r="A37" s="65"/>
      <c r="C37" s="66" t="s">
        <v>180</v>
      </c>
      <c r="D37" s="91" t="s">
        <v>257</v>
      </c>
      <c r="E37" s="91" t="s">
        <v>913</v>
      </c>
      <c r="I37" s="228">
        <f>SUM(I38:I47)</f>
        <v>0</v>
      </c>
    </row>
    <row r="38" spans="1:10" s="1" customFormat="1" ht="20.25" customHeight="1">
      <c r="A38" s="71"/>
      <c r="B38" s="72" t="s">
        <v>189</v>
      </c>
      <c r="C38" s="72" t="s">
        <v>232</v>
      </c>
      <c r="D38" s="73" t="s">
        <v>914</v>
      </c>
      <c r="E38" s="74" t="s">
        <v>915</v>
      </c>
      <c r="F38" s="75" t="s">
        <v>909</v>
      </c>
      <c r="G38" s="76">
        <v>3.36</v>
      </c>
      <c r="H38" s="242"/>
      <c r="I38" s="206">
        <f>ROUND(H38*G38,2)</f>
        <v>0</v>
      </c>
      <c r="J38" s="226" t="s">
        <v>147</v>
      </c>
    </row>
    <row r="39" spans="1:9" s="11" customFormat="1" ht="20.25" customHeight="1">
      <c r="A39" s="92"/>
      <c r="C39" s="80" t="s">
        <v>912</v>
      </c>
      <c r="D39" s="96" t="s">
        <v>147</v>
      </c>
      <c r="E39" s="97" t="s">
        <v>891</v>
      </c>
      <c r="G39" s="98">
        <v>3.36</v>
      </c>
      <c r="I39" s="229"/>
    </row>
    <row r="40" spans="1:10" s="1" customFormat="1" ht="20.25" customHeight="1">
      <c r="A40" s="71"/>
      <c r="B40" s="72" t="s">
        <v>195</v>
      </c>
      <c r="C40" s="72" t="s">
        <v>232</v>
      </c>
      <c r="D40" s="73" t="s">
        <v>916</v>
      </c>
      <c r="E40" s="74" t="s">
        <v>917</v>
      </c>
      <c r="F40" s="75" t="s">
        <v>364</v>
      </c>
      <c r="G40" s="76">
        <v>38</v>
      </c>
      <c r="H40" s="242"/>
      <c r="I40" s="206">
        <f>ROUND(H40*G40,2)</f>
        <v>0</v>
      </c>
      <c r="J40" s="226" t="s">
        <v>147</v>
      </c>
    </row>
    <row r="41" spans="1:9" s="11" customFormat="1" ht="20.25" customHeight="1">
      <c r="A41" s="92"/>
      <c r="C41" s="78" t="s">
        <v>912</v>
      </c>
      <c r="D41" s="93" t="s">
        <v>147</v>
      </c>
      <c r="E41" s="94" t="s">
        <v>918</v>
      </c>
      <c r="G41" s="95">
        <v>15.2</v>
      </c>
      <c r="I41" s="229"/>
    </row>
    <row r="42" spans="1:9" s="11" customFormat="1" ht="20.25" customHeight="1">
      <c r="A42" s="92"/>
      <c r="C42" s="78" t="s">
        <v>912</v>
      </c>
      <c r="D42" s="93" t="s">
        <v>147</v>
      </c>
      <c r="E42" s="94" t="s">
        <v>919</v>
      </c>
      <c r="G42" s="95">
        <v>14.7</v>
      </c>
      <c r="I42" s="229"/>
    </row>
    <row r="43" spans="1:9" s="11" customFormat="1" ht="20.25" customHeight="1">
      <c r="A43" s="92"/>
      <c r="C43" s="78" t="s">
        <v>912</v>
      </c>
      <c r="D43" s="93" t="s">
        <v>147</v>
      </c>
      <c r="E43" s="94" t="s">
        <v>920</v>
      </c>
      <c r="G43" s="95">
        <v>8.1</v>
      </c>
      <c r="I43" s="229"/>
    </row>
    <row r="44" spans="1:9" s="12" customFormat="1" ht="20.25" customHeight="1">
      <c r="A44" s="99"/>
      <c r="C44" s="80" t="s">
        <v>912</v>
      </c>
      <c r="D44" s="100" t="s">
        <v>147</v>
      </c>
      <c r="E44" s="101" t="s">
        <v>921</v>
      </c>
      <c r="G44" s="102">
        <v>38</v>
      </c>
      <c r="I44" s="230"/>
    </row>
    <row r="45" spans="1:10" s="1" customFormat="1" ht="27">
      <c r="A45" s="71"/>
      <c r="B45" s="72" t="s">
        <v>236</v>
      </c>
      <c r="C45" s="72" t="s">
        <v>232</v>
      </c>
      <c r="D45" s="73" t="s">
        <v>922</v>
      </c>
      <c r="E45" s="74" t="s">
        <v>923</v>
      </c>
      <c r="F45" s="75" t="s">
        <v>909</v>
      </c>
      <c r="G45" s="76">
        <v>3.36</v>
      </c>
      <c r="H45" s="242"/>
      <c r="I45" s="206">
        <f>ROUND(H45*G45,2)</f>
        <v>0</v>
      </c>
      <c r="J45" s="226" t="s">
        <v>910</v>
      </c>
    </row>
    <row r="46" spans="1:9" s="1" customFormat="1" ht="27">
      <c r="A46" s="26"/>
      <c r="C46" s="78" t="s">
        <v>237</v>
      </c>
      <c r="E46" s="79" t="s">
        <v>924</v>
      </c>
      <c r="I46" s="195"/>
    </row>
    <row r="47" spans="1:9" s="11" customFormat="1" ht="20.25" customHeight="1">
      <c r="A47" s="92"/>
      <c r="C47" s="78" t="s">
        <v>912</v>
      </c>
      <c r="D47" s="93" t="s">
        <v>147</v>
      </c>
      <c r="E47" s="94" t="s">
        <v>891</v>
      </c>
      <c r="G47" s="95">
        <v>3.36</v>
      </c>
      <c r="I47" s="229"/>
    </row>
    <row r="48" spans="1:9" s="9" customFormat="1" ht="29.25" customHeight="1">
      <c r="A48" s="65"/>
      <c r="C48" s="66" t="s">
        <v>180</v>
      </c>
      <c r="D48" s="91" t="s">
        <v>925</v>
      </c>
      <c r="E48" s="91" t="s">
        <v>926</v>
      </c>
      <c r="I48" s="228">
        <f>SUM(I49:I57)</f>
        <v>0</v>
      </c>
    </row>
    <row r="49" spans="1:10" s="1" customFormat="1" ht="28.5" customHeight="1">
      <c r="A49" s="71"/>
      <c r="B49" s="72" t="s">
        <v>245</v>
      </c>
      <c r="C49" s="72" t="s">
        <v>232</v>
      </c>
      <c r="D49" s="73" t="s">
        <v>927</v>
      </c>
      <c r="E49" s="74" t="s">
        <v>928</v>
      </c>
      <c r="F49" s="75" t="s">
        <v>462</v>
      </c>
      <c r="G49" s="76">
        <v>11.224</v>
      </c>
      <c r="H49" s="242"/>
      <c r="I49" s="206">
        <f>ROUND(H49*G49,2)</f>
        <v>0</v>
      </c>
      <c r="J49" s="226" t="s">
        <v>910</v>
      </c>
    </row>
    <row r="50" spans="1:9" s="1" customFormat="1" ht="40.5">
      <c r="A50" s="26"/>
      <c r="C50" s="80" t="s">
        <v>237</v>
      </c>
      <c r="E50" s="81" t="s">
        <v>929</v>
      </c>
      <c r="I50" s="195"/>
    </row>
    <row r="51" spans="1:10" s="1" customFormat="1" ht="28.5" customHeight="1">
      <c r="A51" s="71"/>
      <c r="B51" s="72" t="s">
        <v>248</v>
      </c>
      <c r="C51" s="72" t="s">
        <v>232</v>
      </c>
      <c r="D51" s="73" t="s">
        <v>930</v>
      </c>
      <c r="E51" s="74" t="s">
        <v>931</v>
      </c>
      <c r="F51" s="75" t="s">
        <v>462</v>
      </c>
      <c r="G51" s="76">
        <v>11.224</v>
      </c>
      <c r="H51" s="242"/>
      <c r="I51" s="206">
        <f>ROUND(H51*G51,2)</f>
        <v>0</v>
      </c>
      <c r="J51" s="226" t="s">
        <v>910</v>
      </c>
    </row>
    <row r="52" spans="1:9" s="1" customFormat="1" ht="28.5" customHeight="1">
      <c r="A52" s="26"/>
      <c r="C52" s="80" t="s">
        <v>237</v>
      </c>
      <c r="E52" s="81" t="s">
        <v>932</v>
      </c>
      <c r="I52" s="195"/>
    </row>
    <row r="53" spans="1:10" s="1" customFormat="1" ht="27">
      <c r="A53" s="71"/>
      <c r="B53" s="72" t="s">
        <v>251</v>
      </c>
      <c r="C53" s="72" t="s">
        <v>232</v>
      </c>
      <c r="D53" s="73" t="s">
        <v>933</v>
      </c>
      <c r="E53" s="74" t="s">
        <v>934</v>
      </c>
      <c r="F53" s="75" t="s">
        <v>462</v>
      </c>
      <c r="G53" s="76">
        <v>101.016</v>
      </c>
      <c r="H53" s="242"/>
      <c r="I53" s="206">
        <f>ROUND(H53*G53,2)</f>
        <v>0</v>
      </c>
      <c r="J53" s="226" t="s">
        <v>910</v>
      </c>
    </row>
    <row r="54" spans="1:9" s="1" customFormat="1" ht="40.5">
      <c r="A54" s="26"/>
      <c r="C54" s="78" t="s">
        <v>237</v>
      </c>
      <c r="E54" s="79" t="s">
        <v>935</v>
      </c>
      <c r="I54" s="195"/>
    </row>
    <row r="55" spans="1:9" s="11" customFormat="1" ht="20.25" customHeight="1">
      <c r="A55" s="92"/>
      <c r="C55" s="80" t="s">
        <v>912</v>
      </c>
      <c r="E55" s="97" t="s">
        <v>936</v>
      </c>
      <c r="G55" s="98">
        <v>101.016</v>
      </c>
      <c r="I55" s="229"/>
    </row>
    <row r="56" spans="1:10" s="1" customFormat="1" ht="27">
      <c r="A56" s="71"/>
      <c r="B56" s="72" t="s">
        <v>254</v>
      </c>
      <c r="C56" s="72" t="s">
        <v>232</v>
      </c>
      <c r="D56" s="73" t="s">
        <v>937</v>
      </c>
      <c r="E56" s="74" t="s">
        <v>938</v>
      </c>
      <c r="F56" s="75" t="s">
        <v>462</v>
      </c>
      <c r="G56" s="76">
        <v>11.224</v>
      </c>
      <c r="H56" s="242"/>
      <c r="I56" s="206">
        <f>ROUND(H56*G56,2)</f>
        <v>0</v>
      </c>
      <c r="J56" s="226" t="s">
        <v>910</v>
      </c>
    </row>
    <row r="57" spans="1:9" s="1" customFormat="1" ht="27">
      <c r="A57" s="26"/>
      <c r="C57" s="78" t="s">
        <v>237</v>
      </c>
      <c r="E57" s="79" t="s">
        <v>939</v>
      </c>
      <c r="I57" s="195"/>
    </row>
    <row r="58" spans="1:9" s="9" customFormat="1" ht="29.25" customHeight="1">
      <c r="A58" s="65"/>
      <c r="C58" s="66" t="s">
        <v>180</v>
      </c>
      <c r="D58" s="91" t="s">
        <v>940</v>
      </c>
      <c r="E58" s="91" t="s">
        <v>941</v>
      </c>
      <c r="I58" s="228">
        <f>SUM(I59)</f>
        <v>0</v>
      </c>
    </row>
    <row r="59" spans="1:10" s="1" customFormat="1" ht="20.25" customHeight="1">
      <c r="A59" s="71"/>
      <c r="B59" s="72" t="s">
        <v>257</v>
      </c>
      <c r="C59" s="72" t="s">
        <v>232</v>
      </c>
      <c r="D59" s="73" t="s">
        <v>942</v>
      </c>
      <c r="E59" s="74" t="s">
        <v>943</v>
      </c>
      <c r="F59" s="75" t="s">
        <v>462</v>
      </c>
      <c r="G59" s="76">
        <v>0.212</v>
      </c>
      <c r="H59" s="242"/>
      <c r="I59" s="206">
        <f>ROUND(H59*G59,2)</f>
        <v>0</v>
      </c>
      <c r="J59" s="226" t="s">
        <v>910</v>
      </c>
    </row>
    <row r="60" spans="1:9" s="1" customFormat="1" ht="39.75" customHeight="1">
      <c r="A60" s="26"/>
      <c r="C60" s="78" t="s">
        <v>237</v>
      </c>
      <c r="E60" s="79" t="s">
        <v>944</v>
      </c>
      <c r="I60" s="195"/>
    </row>
    <row r="61" spans="1:9" s="9" customFormat="1" ht="36.75" customHeight="1">
      <c r="A61" s="65"/>
      <c r="C61" s="68" t="s">
        <v>180</v>
      </c>
      <c r="D61" s="90" t="s">
        <v>945</v>
      </c>
      <c r="E61" s="90" t="s">
        <v>946</v>
      </c>
      <c r="I61" s="205">
        <f>I62+I86+I97</f>
        <v>0</v>
      </c>
    </row>
    <row r="62" spans="1:9" s="9" customFormat="1" ht="19.5" customHeight="1">
      <c r="A62" s="65"/>
      <c r="C62" s="66" t="s">
        <v>180</v>
      </c>
      <c r="D62" s="91" t="s">
        <v>947</v>
      </c>
      <c r="E62" s="91" t="s">
        <v>948</v>
      </c>
      <c r="I62" s="228">
        <f>SUM(I63:I85)</f>
        <v>0</v>
      </c>
    </row>
    <row r="63" spans="1:10" s="1" customFormat="1" ht="27">
      <c r="A63" s="71"/>
      <c r="B63" s="72" t="s">
        <v>260</v>
      </c>
      <c r="C63" s="72" t="s">
        <v>232</v>
      </c>
      <c r="D63" s="73" t="s">
        <v>949</v>
      </c>
      <c r="E63" s="74" t="s">
        <v>950</v>
      </c>
      <c r="F63" s="75" t="s">
        <v>951</v>
      </c>
      <c r="G63" s="76">
        <v>1.37</v>
      </c>
      <c r="H63" s="242"/>
      <c r="I63" s="206">
        <f>ROUND(H63*G63,2)</f>
        <v>0</v>
      </c>
      <c r="J63" s="226" t="s">
        <v>910</v>
      </c>
    </row>
    <row r="64" spans="1:9" s="1" customFormat="1" ht="40.5">
      <c r="A64" s="26"/>
      <c r="C64" s="78" t="s">
        <v>237</v>
      </c>
      <c r="E64" s="79" t="s">
        <v>952</v>
      </c>
      <c r="I64" s="195"/>
    </row>
    <row r="65" spans="1:9" s="11" customFormat="1" ht="20.25" customHeight="1">
      <c r="A65" s="92"/>
      <c r="C65" s="80" t="s">
        <v>912</v>
      </c>
      <c r="D65" s="96" t="s">
        <v>147</v>
      </c>
      <c r="E65" s="97" t="s">
        <v>953</v>
      </c>
      <c r="G65" s="98">
        <v>1.37</v>
      </c>
      <c r="I65" s="229"/>
    </row>
    <row r="66" spans="1:10" s="1" customFormat="1" ht="28.5" customHeight="1">
      <c r="A66" s="71"/>
      <c r="B66" s="72" t="s">
        <v>265</v>
      </c>
      <c r="C66" s="72" t="s">
        <v>232</v>
      </c>
      <c r="D66" s="73" t="s">
        <v>954</v>
      </c>
      <c r="E66" s="74" t="s">
        <v>955</v>
      </c>
      <c r="F66" s="75" t="s">
        <v>909</v>
      </c>
      <c r="G66" s="76">
        <v>219.174</v>
      </c>
      <c r="H66" s="242"/>
      <c r="I66" s="206">
        <f>ROUND(H66*G66,2)</f>
        <v>0</v>
      </c>
      <c r="J66" s="226" t="s">
        <v>910</v>
      </c>
    </row>
    <row r="67" spans="1:9" s="1" customFormat="1" ht="28.5" customHeight="1">
      <c r="A67" s="26"/>
      <c r="C67" s="78" t="s">
        <v>237</v>
      </c>
      <c r="E67" s="79" t="s">
        <v>956</v>
      </c>
      <c r="I67" s="195"/>
    </row>
    <row r="68" spans="1:9" s="11" customFormat="1" ht="20.25" customHeight="1">
      <c r="A68" s="92"/>
      <c r="C68" s="80" t="s">
        <v>912</v>
      </c>
      <c r="D68" s="96" t="s">
        <v>147</v>
      </c>
      <c r="E68" s="97" t="s">
        <v>893</v>
      </c>
      <c r="G68" s="98">
        <v>219.174</v>
      </c>
      <c r="I68" s="229"/>
    </row>
    <row r="69" spans="1:10" s="1" customFormat="1" ht="20.25" customHeight="1">
      <c r="A69" s="71"/>
      <c r="B69" s="72" t="s">
        <v>268</v>
      </c>
      <c r="C69" s="72" t="s">
        <v>232</v>
      </c>
      <c r="D69" s="73" t="s">
        <v>957</v>
      </c>
      <c r="E69" s="74" t="s">
        <v>958</v>
      </c>
      <c r="F69" s="75" t="s">
        <v>909</v>
      </c>
      <c r="G69" s="76">
        <v>109.587</v>
      </c>
      <c r="H69" s="242"/>
      <c r="I69" s="206">
        <f>ROUND(H69*G69,2)</f>
        <v>0</v>
      </c>
      <c r="J69" s="226" t="s">
        <v>910</v>
      </c>
    </row>
    <row r="70" spans="1:9" s="1" customFormat="1" ht="20.25" customHeight="1">
      <c r="A70" s="26"/>
      <c r="C70" s="78" t="s">
        <v>237</v>
      </c>
      <c r="E70" s="79" t="s">
        <v>959</v>
      </c>
      <c r="I70" s="195"/>
    </row>
    <row r="71" spans="1:9" s="11" customFormat="1" ht="20.25" customHeight="1">
      <c r="A71" s="92"/>
      <c r="C71" s="80" t="s">
        <v>912</v>
      </c>
      <c r="D71" s="96" t="s">
        <v>147</v>
      </c>
      <c r="E71" s="97" t="s">
        <v>960</v>
      </c>
      <c r="G71" s="98">
        <v>109.587</v>
      </c>
      <c r="I71" s="229"/>
    </row>
    <row r="72" spans="1:10" s="1" customFormat="1" ht="40.5">
      <c r="A72" s="71"/>
      <c r="B72" s="103" t="s">
        <v>271</v>
      </c>
      <c r="C72" s="103" t="s">
        <v>961</v>
      </c>
      <c r="D72" s="104" t="s">
        <v>962</v>
      </c>
      <c r="E72" s="105" t="s">
        <v>963</v>
      </c>
      <c r="F72" s="106" t="s">
        <v>951</v>
      </c>
      <c r="G72" s="107">
        <v>1.479</v>
      </c>
      <c r="H72" s="243"/>
      <c r="I72" s="231">
        <f>ROUND(H72*G72,2)</f>
        <v>0</v>
      </c>
      <c r="J72" s="227" t="s">
        <v>910</v>
      </c>
    </row>
    <row r="73" spans="1:9" s="1" customFormat="1" ht="39.75" customHeight="1">
      <c r="A73" s="26"/>
      <c r="C73" s="78" t="s">
        <v>237</v>
      </c>
      <c r="E73" s="79" t="s">
        <v>964</v>
      </c>
      <c r="I73" s="195"/>
    </row>
    <row r="74" spans="1:9" s="11" customFormat="1" ht="20.25" customHeight="1">
      <c r="A74" s="92"/>
      <c r="C74" s="80" t="s">
        <v>912</v>
      </c>
      <c r="D74" s="96" t="s">
        <v>147</v>
      </c>
      <c r="E74" s="97" t="s">
        <v>965</v>
      </c>
      <c r="G74" s="98">
        <v>1.479</v>
      </c>
      <c r="I74" s="229"/>
    </row>
    <row r="75" spans="1:10" s="1" customFormat="1" ht="28.5" customHeight="1">
      <c r="A75" s="71"/>
      <c r="B75" s="72" t="s">
        <v>275</v>
      </c>
      <c r="C75" s="72" t="s">
        <v>232</v>
      </c>
      <c r="D75" s="73" t="s">
        <v>966</v>
      </c>
      <c r="E75" s="74" t="s">
        <v>967</v>
      </c>
      <c r="F75" s="75" t="s">
        <v>909</v>
      </c>
      <c r="G75" s="76">
        <v>109.587</v>
      </c>
      <c r="H75" s="242"/>
      <c r="I75" s="206">
        <f>ROUND(H75*G75,2)</f>
        <v>0</v>
      </c>
      <c r="J75" s="226" t="s">
        <v>910</v>
      </c>
    </row>
    <row r="76" spans="1:9" s="1" customFormat="1" ht="20.25" customHeight="1">
      <c r="A76" s="26"/>
      <c r="C76" s="78" t="s">
        <v>237</v>
      </c>
      <c r="E76" s="79" t="s">
        <v>968</v>
      </c>
      <c r="I76" s="195"/>
    </row>
    <row r="77" spans="1:9" s="11" customFormat="1" ht="20.25" customHeight="1">
      <c r="A77" s="92"/>
      <c r="C77" s="80" t="s">
        <v>912</v>
      </c>
      <c r="D77" s="96" t="s">
        <v>147</v>
      </c>
      <c r="E77" s="97" t="s">
        <v>960</v>
      </c>
      <c r="G77" s="98">
        <v>109.587</v>
      </c>
      <c r="I77" s="229"/>
    </row>
    <row r="78" spans="1:10" s="1" customFormat="1" ht="28.5" customHeight="1">
      <c r="A78" s="71"/>
      <c r="B78" s="72" t="s">
        <v>138</v>
      </c>
      <c r="C78" s="72" t="s">
        <v>232</v>
      </c>
      <c r="D78" s="73" t="s">
        <v>969</v>
      </c>
      <c r="E78" s="74" t="s">
        <v>970</v>
      </c>
      <c r="F78" s="75" t="s">
        <v>909</v>
      </c>
      <c r="G78" s="76">
        <v>219.174</v>
      </c>
      <c r="H78" s="242"/>
      <c r="I78" s="206">
        <f>ROUND(H78*G78,2)</f>
        <v>0</v>
      </c>
      <c r="J78" s="226" t="s">
        <v>910</v>
      </c>
    </row>
    <row r="79" spans="1:9" s="1" customFormat="1" ht="28.5" customHeight="1">
      <c r="A79" s="26"/>
      <c r="C79" s="78" t="s">
        <v>237</v>
      </c>
      <c r="E79" s="79" t="s">
        <v>971</v>
      </c>
      <c r="I79" s="195"/>
    </row>
    <row r="80" spans="1:9" s="11" customFormat="1" ht="20.25" customHeight="1">
      <c r="A80" s="92"/>
      <c r="C80" s="80" t="s">
        <v>912</v>
      </c>
      <c r="D80" s="96" t="s">
        <v>147</v>
      </c>
      <c r="E80" s="97" t="s">
        <v>893</v>
      </c>
      <c r="G80" s="98">
        <v>219.174</v>
      </c>
      <c r="I80" s="229"/>
    </row>
    <row r="81" spans="1:10" s="1" customFormat="1" ht="27">
      <c r="A81" s="71"/>
      <c r="B81" s="72" t="s">
        <v>281</v>
      </c>
      <c r="C81" s="72" t="s">
        <v>232</v>
      </c>
      <c r="D81" s="73" t="s">
        <v>972</v>
      </c>
      <c r="E81" s="74" t="s">
        <v>973</v>
      </c>
      <c r="F81" s="75" t="s">
        <v>909</v>
      </c>
      <c r="G81" s="76">
        <v>219.174</v>
      </c>
      <c r="H81" s="242"/>
      <c r="I81" s="206">
        <f>ROUND(H81*G81,2)</f>
        <v>0</v>
      </c>
      <c r="J81" s="226" t="s">
        <v>910</v>
      </c>
    </row>
    <row r="82" spans="1:9" s="1" customFormat="1" ht="27">
      <c r="A82" s="26"/>
      <c r="C82" s="78" t="s">
        <v>237</v>
      </c>
      <c r="E82" s="79" t="s">
        <v>974</v>
      </c>
      <c r="I82" s="195"/>
    </row>
    <row r="83" spans="1:9" s="11" customFormat="1" ht="20.25" customHeight="1">
      <c r="A83" s="92"/>
      <c r="C83" s="80" t="s">
        <v>912</v>
      </c>
      <c r="D83" s="96" t="s">
        <v>147</v>
      </c>
      <c r="E83" s="97" t="s">
        <v>893</v>
      </c>
      <c r="G83" s="98">
        <v>219.174</v>
      </c>
      <c r="I83" s="229"/>
    </row>
    <row r="84" spans="1:10" s="1" customFormat="1" ht="27">
      <c r="A84" s="71"/>
      <c r="B84" s="72" t="s">
        <v>284</v>
      </c>
      <c r="C84" s="72" t="s">
        <v>232</v>
      </c>
      <c r="D84" s="73" t="s">
        <v>975</v>
      </c>
      <c r="E84" s="74" t="s">
        <v>976</v>
      </c>
      <c r="F84" s="75" t="s">
        <v>462</v>
      </c>
      <c r="G84" s="76">
        <v>5.806</v>
      </c>
      <c r="H84" s="242"/>
      <c r="I84" s="206">
        <f>ROUND(H84*G84,2)</f>
        <v>0</v>
      </c>
      <c r="J84" s="226" t="s">
        <v>910</v>
      </c>
    </row>
    <row r="85" spans="1:9" s="1" customFormat="1" ht="39.75" customHeight="1">
      <c r="A85" s="26"/>
      <c r="C85" s="78" t="s">
        <v>237</v>
      </c>
      <c r="E85" s="79" t="s">
        <v>977</v>
      </c>
      <c r="I85" s="195"/>
    </row>
    <row r="86" spans="1:9" s="9" customFormat="1" ht="29.25" customHeight="1">
      <c r="A86" s="65"/>
      <c r="C86" s="66" t="s">
        <v>180</v>
      </c>
      <c r="D86" s="91" t="s">
        <v>978</v>
      </c>
      <c r="E86" s="91" t="s">
        <v>979</v>
      </c>
      <c r="I86" s="228">
        <f>SUM(I87:I95)</f>
        <v>0</v>
      </c>
    </row>
    <row r="87" spans="1:10" s="1" customFormat="1" ht="40.5">
      <c r="A87" s="71"/>
      <c r="B87" s="72" t="s">
        <v>287</v>
      </c>
      <c r="C87" s="72" t="s">
        <v>232</v>
      </c>
      <c r="D87" s="73" t="s">
        <v>980</v>
      </c>
      <c r="E87" s="74" t="s">
        <v>981</v>
      </c>
      <c r="F87" s="75" t="s">
        <v>364</v>
      </c>
      <c r="G87" s="76">
        <v>4.8</v>
      </c>
      <c r="H87" s="242"/>
      <c r="I87" s="206">
        <f>ROUND(H87*G87,2)</f>
        <v>0</v>
      </c>
      <c r="J87" s="226" t="s">
        <v>147</v>
      </c>
    </row>
    <row r="88" spans="1:9" s="11" customFormat="1" ht="20.25" customHeight="1">
      <c r="A88" s="92"/>
      <c r="C88" s="80" t="s">
        <v>912</v>
      </c>
      <c r="D88" s="96" t="s">
        <v>147</v>
      </c>
      <c r="E88" s="97" t="s">
        <v>982</v>
      </c>
      <c r="G88" s="98">
        <v>4.8</v>
      </c>
      <c r="I88" s="229"/>
    </row>
    <row r="89" spans="1:10" s="1" customFormat="1" ht="20.25" customHeight="1">
      <c r="A89" s="71"/>
      <c r="B89" s="72" t="s">
        <v>291</v>
      </c>
      <c r="C89" s="72" t="s">
        <v>232</v>
      </c>
      <c r="D89" s="73" t="s">
        <v>983</v>
      </c>
      <c r="E89" s="74" t="s">
        <v>984</v>
      </c>
      <c r="F89" s="75" t="s">
        <v>909</v>
      </c>
      <c r="G89" s="76">
        <v>3.36</v>
      </c>
      <c r="H89" s="242"/>
      <c r="I89" s="206">
        <f>ROUND(H89*G89,2)</f>
        <v>0</v>
      </c>
      <c r="J89" s="226" t="s">
        <v>147</v>
      </c>
    </row>
    <row r="90" spans="1:9" s="11" customFormat="1" ht="20.25" customHeight="1">
      <c r="A90" s="92"/>
      <c r="C90" s="80" t="s">
        <v>912</v>
      </c>
      <c r="D90" s="96" t="s">
        <v>891</v>
      </c>
      <c r="E90" s="97" t="s">
        <v>985</v>
      </c>
      <c r="G90" s="98">
        <v>3.36</v>
      </c>
      <c r="I90" s="229"/>
    </row>
    <row r="91" spans="1:10" s="1" customFormat="1" ht="20.25" customHeight="1">
      <c r="A91" s="71"/>
      <c r="B91" s="72" t="s">
        <v>294</v>
      </c>
      <c r="C91" s="72" t="s">
        <v>232</v>
      </c>
      <c r="D91" s="73" t="s">
        <v>986</v>
      </c>
      <c r="E91" s="74" t="s">
        <v>987</v>
      </c>
      <c r="F91" s="75" t="s">
        <v>909</v>
      </c>
      <c r="G91" s="76">
        <v>3.36</v>
      </c>
      <c r="H91" s="242"/>
      <c r="I91" s="206">
        <f>ROUND(H91*G91,2)</f>
        <v>0</v>
      </c>
      <c r="J91" s="226" t="s">
        <v>147</v>
      </c>
    </row>
    <row r="92" spans="1:9" s="11" customFormat="1" ht="20.25" customHeight="1">
      <c r="A92" s="92"/>
      <c r="C92" s="80" t="s">
        <v>912</v>
      </c>
      <c r="D92" s="96" t="s">
        <v>147</v>
      </c>
      <c r="E92" s="97" t="s">
        <v>891</v>
      </c>
      <c r="G92" s="98">
        <v>3.36</v>
      </c>
      <c r="I92" s="229"/>
    </row>
    <row r="93" spans="1:10" s="1" customFormat="1" ht="27">
      <c r="A93" s="71"/>
      <c r="B93" s="103" t="s">
        <v>137</v>
      </c>
      <c r="C93" s="103" t="s">
        <v>961</v>
      </c>
      <c r="D93" s="104" t="s">
        <v>988</v>
      </c>
      <c r="E93" s="105" t="s">
        <v>989</v>
      </c>
      <c r="F93" s="106" t="s">
        <v>909</v>
      </c>
      <c r="G93" s="107">
        <v>3.36</v>
      </c>
      <c r="H93" s="243"/>
      <c r="I93" s="231">
        <f>ROUND(H93*G93,2)</f>
        <v>0</v>
      </c>
      <c r="J93" s="227" t="s">
        <v>147</v>
      </c>
    </row>
    <row r="94" spans="1:9" s="11" customFormat="1" ht="20.25" customHeight="1">
      <c r="A94" s="92"/>
      <c r="C94" s="80" t="s">
        <v>912</v>
      </c>
      <c r="D94" s="96" t="s">
        <v>147</v>
      </c>
      <c r="E94" s="97" t="s">
        <v>891</v>
      </c>
      <c r="G94" s="98">
        <v>3.36</v>
      </c>
      <c r="I94" s="229"/>
    </row>
    <row r="95" spans="1:10" s="1" customFormat="1" ht="27">
      <c r="A95" s="71"/>
      <c r="B95" s="72" t="s">
        <v>300</v>
      </c>
      <c r="C95" s="72" t="s">
        <v>232</v>
      </c>
      <c r="D95" s="73" t="s">
        <v>990</v>
      </c>
      <c r="E95" s="74" t="s">
        <v>991</v>
      </c>
      <c r="F95" s="75" t="s">
        <v>462</v>
      </c>
      <c r="G95" s="76">
        <v>0.022</v>
      </c>
      <c r="H95" s="242"/>
      <c r="I95" s="206">
        <f>ROUND(H95*G95,2)</f>
        <v>0</v>
      </c>
      <c r="J95" s="226" t="s">
        <v>910</v>
      </c>
    </row>
    <row r="96" spans="1:9" s="1" customFormat="1" ht="39.75" customHeight="1">
      <c r="A96" s="26"/>
      <c r="C96" s="78" t="s">
        <v>237</v>
      </c>
      <c r="E96" s="79" t="s">
        <v>992</v>
      </c>
      <c r="I96" s="195"/>
    </row>
    <row r="97" spans="1:9" s="9" customFormat="1" ht="29.25" customHeight="1">
      <c r="A97" s="65"/>
      <c r="C97" s="66" t="s">
        <v>180</v>
      </c>
      <c r="D97" s="91" t="s">
        <v>993</v>
      </c>
      <c r="E97" s="91" t="s">
        <v>994</v>
      </c>
      <c r="I97" s="228">
        <f>SUM(I98:I136)</f>
        <v>0</v>
      </c>
    </row>
    <row r="98" spans="1:10" s="1" customFormat="1" ht="28.5" customHeight="1">
      <c r="A98" s="71"/>
      <c r="B98" s="72" t="s">
        <v>303</v>
      </c>
      <c r="C98" s="72" t="s">
        <v>232</v>
      </c>
      <c r="D98" s="73" t="s">
        <v>995</v>
      </c>
      <c r="E98" s="74" t="s">
        <v>996</v>
      </c>
      <c r="F98" s="75" t="s">
        <v>909</v>
      </c>
      <c r="G98" s="76">
        <v>219.174</v>
      </c>
      <c r="H98" s="242"/>
      <c r="I98" s="206">
        <f>ROUND(H98*G98,2)</f>
        <v>0</v>
      </c>
      <c r="J98" s="226" t="s">
        <v>910</v>
      </c>
    </row>
    <row r="99" spans="1:9" s="1" customFormat="1" ht="28.5" customHeight="1">
      <c r="A99" s="26"/>
      <c r="C99" s="78" t="s">
        <v>237</v>
      </c>
      <c r="E99" s="79" t="s">
        <v>997</v>
      </c>
      <c r="I99" s="195"/>
    </row>
    <row r="100" spans="1:9" s="11" customFormat="1" ht="20.25" customHeight="1">
      <c r="A100" s="92"/>
      <c r="C100" s="80" t="s">
        <v>912</v>
      </c>
      <c r="D100" s="96" t="s">
        <v>147</v>
      </c>
      <c r="E100" s="97" t="s">
        <v>893</v>
      </c>
      <c r="G100" s="98">
        <v>219.174</v>
      </c>
      <c r="I100" s="229"/>
    </row>
    <row r="101" spans="1:10" s="1" customFormat="1" ht="27">
      <c r="A101" s="71"/>
      <c r="B101" s="72" t="s">
        <v>306</v>
      </c>
      <c r="C101" s="72" t="s">
        <v>232</v>
      </c>
      <c r="D101" s="73" t="s">
        <v>998</v>
      </c>
      <c r="E101" s="74" t="s">
        <v>999</v>
      </c>
      <c r="F101" s="75" t="s">
        <v>909</v>
      </c>
      <c r="G101" s="76">
        <v>219.174</v>
      </c>
      <c r="H101" s="242"/>
      <c r="I101" s="206">
        <f>ROUND(H101*G101,2)</f>
        <v>0</v>
      </c>
      <c r="J101" s="226" t="s">
        <v>910</v>
      </c>
    </row>
    <row r="102" spans="1:9" s="1" customFormat="1" ht="28.5" customHeight="1">
      <c r="A102" s="26"/>
      <c r="C102" s="78" t="s">
        <v>237</v>
      </c>
      <c r="E102" s="79" t="s">
        <v>1000</v>
      </c>
      <c r="I102" s="195"/>
    </row>
    <row r="103" spans="1:9" s="11" customFormat="1" ht="20.25" customHeight="1">
      <c r="A103" s="92"/>
      <c r="C103" s="80" t="s">
        <v>912</v>
      </c>
      <c r="D103" s="96" t="s">
        <v>147</v>
      </c>
      <c r="E103" s="97" t="s">
        <v>893</v>
      </c>
      <c r="G103" s="98">
        <v>219.174</v>
      </c>
      <c r="I103" s="229"/>
    </row>
    <row r="104" spans="1:10" s="1" customFormat="1" ht="20.25" customHeight="1">
      <c r="A104" s="71"/>
      <c r="B104" s="72" t="s">
        <v>309</v>
      </c>
      <c r="C104" s="72" t="s">
        <v>232</v>
      </c>
      <c r="D104" s="73" t="s">
        <v>1001</v>
      </c>
      <c r="E104" s="74" t="s">
        <v>1002</v>
      </c>
      <c r="F104" s="75" t="s">
        <v>909</v>
      </c>
      <c r="G104" s="76">
        <v>438.348</v>
      </c>
      <c r="H104" s="242"/>
      <c r="I104" s="206">
        <f>ROUND(H104*G104,2)</f>
        <v>0</v>
      </c>
      <c r="J104" s="226" t="s">
        <v>910</v>
      </c>
    </row>
    <row r="105" spans="1:9" s="1" customFormat="1" ht="20.25" customHeight="1">
      <c r="A105" s="26"/>
      <c r="C105" s="78" t="s">
        <v>237</v>
      </c>
      <c r="E105" s="79" t="s">
        <v>1003</v>
      </c>
      <c r="I105" s="195"/>
    </row>
    <row r="106" spans="1:9" s="11" customFormat="1" ht="20.25" customHeight="1">
      <c r="A106" s="92"/>
      <c r="C106" s="78" t="s">
        <v>912</v>
      </c>
      <c r="D106" s="93" t="s">
        <v>147</v>
      </c>
      <c r="E106" s="94" t="s">
        <v>1004</v>
      </c>
      <c r="G106" s="95">
        <v>74.1</v>
      </c>
      <c r="I106" s="229"/>
    </row>
    <row r="107" spans="1:9" s="11" customFormat="1" ht="20.25" customHeight="1">
      <c r="A107" s="92"/>
      <c r="C107" s="78" t="s">
        <v>912</v>
      </c>
      <c r="D107" s="93" t="s">
        <v>147</v>
      </c>
      <c r="E107" s="94" t="s">
        <v>1005</v>
      </c>
      <c r="G107" s="95">
        <v>73.59</v>
      </c>
      <c r="I107" s="229"/>
    </row>
    <row r="108" spans="1:9" s="11" customFormat="1" ht="20.25" customHeight="1">
      <c r="A108" s="92"/>
      <c r="C108" s="78" t="s">
        <v>912</v>
      </c>
      <c r="D108" s="93" t="s">
        <v>147</v>
      </c>
      <c r="E108" s="94" t="s">
        <v>1006</v>
      </c>
      <c r="G108" s="95">
        <v>71.484</v>
      </c>
      <c r="I108" s="229"/>
    </row>
    <row r="109" spans="1:9" s="13" customFormat="1" ht="20.25" customHeight="1">
      <c r="A109" s="108"/>
      <c r="C109" s="78" t="s">
        <v>912</v>
      </c>
      <c r="D109" s="109" t="s">
        <v>893</v>
      </c>
      <c r="E109" s="110" t="s">
        <v>1007</v>
      </c>
      <c r="G109" s="111">
        <v>219.174</v>
      </c>
      <c r="I109" s="232"/>
    </row>
    <row r="110" spans="1:9" s="11" customFormat="1" ht="20.25" customHeight="1">
      <c r="A110" s="92"/>
      <c r="C110" s="80" t="s">
        <v>912</v>
      </c>
      <c r="D110" s="96" t="s">
        <v>147</v>
      </c>
      <c r="E110" s="97" t="s">
        <v>1008</v>
      </c>
      <c r="G110" s="98">
        <v>438.348</v>
      </c>
      <c r="I110" s="229"/>
    </row>
    <row r="111" spans="1:10" s="1" customFormat="1" ht="20.25" customHeight="1">
      <c r="A111" s="71"/>
      <c r="B111" s="72" t="s">
        <v>312</v>
      </c>
      <c r="C111" s="72" t="s">
        <v>232</v>
      </c>
      <c r="D111" s="73" t="s">
        <v>1009</v>
      </c>
      <c r="E111" s="74" t="s">
        <v>1010</v>
      </c>
      <c r="F111" s="75" t="s">
        <v>909</v>
      </c>
      <c r="G111" s="76">
        <v>219.174</v>
      </c>
      <c r="H111" s="242"/>
      <c r="I111" s="206">
        <f>ROUND(H111*G111,2)</f>
        <v>0</v>
      </c>
      <c r="J111" s="226" t="s">
        <v>910</v>
      </c>
    </row>
    <row r="112" spans="1:9" s="1" customFormat="1" ht="27">
      <c r="A112" s="26"/>
      <c r="C112" s="78" t="s">
        <v>237</v>
      </c>
      <c r="E112" s="79" t="s">
        <v>1011</v>
      </c>
      <c r="I112" s="195"/>
    </row>
    <row r="113" spans="1:9" s="11" customFormat="1" ht="20.25" customHeight="1">
      <c r="A113" s="92"/>
      <c r="C113" s="80" t="s">
        <v>912</v>
      </c>
      <c r="D113" s="96" t="s">
        <v>147</v>
      </c>
      <c r="E113" s="97" t="s">
        <v>893</v>
      </c>
      <c r="G113" s="98">
        <v>219.174</v>
      </c>
      <c r="I113" s="229"/>
    </row>
    <row r="114" spans="1:10" s="1" customFormat="1" ht="40.5">
      <c r="A114" s="71"/>
      <c r="B114" s="103" t="s">
        <v>316</v>
      </c>
      <c r="C114" s="103" t="s">
        <v>961</v>
      </c>
      <c r="D114" s="104" t="s">
        <v>1012</v>
      </c>
      <c r="E114" s="105" t="s">
        <v>1013</v>
      </c>
      <c r="F114" s="106" t="s">
        <v>909</v>
      </c>
      <c r="G114" s="107">
        <v>247.573</v>
      </c>
      <c r="H114" s="243"/>
      <c r="I114" s="231">
        <f>ROUND(H114*G114,2)</f>
        <v>0</v>
      </c>
      <c r="J114" s="227" t="s">
        <v>910</v>
      </c>
    </row>
    <row r="115" spans="1:9" s="1" customFormat="1" ht="28.5" customHeight="1">
      <c r="A115" s="26"/>
      <c r="C115" s="78" t="s">
        <v>237</v>
      </c>
      <c r="E115" s="79" t="s">
        <v>1014</v>
      </c>
      <c r="I115" s="195"/>
    </row>
    <row r="116" spans="1:9" s="1" customFormat="1" ht="39.75" customHeight="1">
      <c r="A116" s="26"/>
      <c r="C116" s="78" t="s">
        <v>359</v>
      </c>
      <c r="E116" s="83" t="s">
        <v>1015</v>
      </c>
      <c r="I116" s="195"/>
    </row>
    <row r="117" spans="1:9" s="11" customFormat="1" ht="20.25" customHeight="1">
      <c r="A117" s="92"/>
      <c r="C117" s="80" t="s">
        <v>912</v>
      </c>
      <c r="D117" s="96" t="s">
        <v>147</v>
      </c>
      <c r="E117" s="97" t="s">
        <v>1016</v>
      </c>
      <c r="G117" s="98">
        <v>247.573</v>
      </c>
      <c r="I117" s="229"/>
    </row>
    <row r="118" spans="1:10" s="1" customFormat="1" ht="20.25" customHeight="1">
      <c r="A118" s="71"/>
      <c r="B118" s="72" t="s">
        <v>319</v>
      </c>
      <c r="C118" s="72" t="s">
        <v>232</v>
      </c>
      <c r="D118" s="73" t="s">
        <v>1017</v>
      </c>
      <c r="E118" s="74" t="s">
        <v>1018</v>
      </c>
      <c r="F118" s="75" t="s">
        <v>364</v>
      </c>
      <c r="G118" s="76">
        <v>98.2</v>
      </c>
      <c r="H118" s="242"/>
      <c r="I118" s="206">
        <f>ROUND(H118*G118,2)</f>
        <v>0</v>
      </c>
      <c r="J118" s="226" t="s">
        <v>910</v>
      </c>
    </row>
    <row r="119" spans="1:9" s="1" customFormat="1" ht="20.25" customHeight="1">
      <c r="A119" s="26"/>
      <c r="C119" s="78" t="s">
        <v>237</v>
      </c>
      <c r="E119" s="79" t="s">
        <v>1019</v>
      </c>
      <c r="I119" s="195"/>
    </row>
    <row r="120" spans="1:9" s="11" customFormat="1" ht="20.25" customHeight="1">
      <c r="A120" s="92"/>
      <c r="C120" s="80" t="s">
        <v>912</v>
      </c>
      <c r="D120" s="96" t="s">
        <v>147</v>
      </c>
      <c r="E120" s="97" t="s">
        <v>892</v>
      </c>
      <c r="G120" s="98">
        <v>98.2</v>
      </c>
      <c r="I120" s="229"/>
    </row>
    <row r="121" spans="1:10" s="1" customFormat="1" ht="20.25" customHeight="1">
      <c r="A121" s="71"/>
      <c r="B121" s="72" t="s">
        <v>320</v>
      </c>
      <c r="C121" s="72" t="s">
        <v>232</v>
      </c>
      <c r="D121" s="73" t="s">
        <v>1020</v>
      </c>
      <c r="E121" s="74" t="s">
        <v>1021</v>
      </c>
      <c r="F121" s="75" t="s">
        <v>364</v>
      </c>
      <c r="G121" s="76">
        <v>98.2</v>
      </c>
      <c r="H121" s="242"/>
      <c r="I121" s="206">
        <f>ROUND(H121*G121,2)</f>
        <v>0</v>
      </c>
      <c r="J121" s="226" t="s">
        <v>910</v>
      </c>
    </row>
    <row r="122" spans="1:9" s="1" customFormat="1" ht="20.25" customHeight="1">
      <c r="A122" s="26"/>
      <c r="C122" s="78" t="s">
        <v>237</v>
      </c>
      <c r="E122" s="79" t="s">
        <v>1022</v>
      </c>
      <c r="I122" s="195"/>
    </row>
    <row r="123" spans="1:9" s="11" customFormat="1" ht="20.25" customHeight="1">
      <c r="A123" s="92"/>
      <c r="C123" s="78" t="s">
        <v>912</v>
      </c>
      <c r="D123" s="93" t="s">
        <v>147</v>
      </c>
      <c r="E123" s="94" t="s">
        <v>1023</v>
      </c>
      <c r="G123" s="95">
        <v>33.2</v>
      </c>
      <c r="I123" s="229"/>
    </row>
    <row r="124" spans="1:9" s="11" customFormat="1" ht="20.25" customHeight="1">
      <c r="A124" s="92"/>
      <c r="C124" s="78" t="s">
        <v>912</v>
      </c>
      <c r="D124" s="93" t="s">
        <v>147</v>
      </c>
      <c r="E124" s="94" t="s">
        <v>1024</v>
      </c>
      <c r="G124" s="95">
        <v>32.46</v>
      </c>
      <c r="I124" s="229"/>
    </row>
    <row r="125" spans="1:9" s="11" customFormat="1" ht="20.25" customHeight="1">
      <c r="A125" s="92"/>
      <c r="C125" s="78" t="s">
        <v>912</v>
      </c>
      <c r="D125" s="93" t="s">
        <v>147</v>
      </c>
      <c r="E125" s="94" t="s">
        <v>1025</v>
      </c>
      <c r="G125" s="95">
        <v>32.54</v>
      </c>
      <c r="I125" s="229"/>
    </row>
    <row r="126" spans="1:9" s="12" customFormat="1" ht="20.25" customHeight="1">
      <c r="A126" s="99"/>
      <c r="C126" s="80" t="s">
        <v>912</v>
      </c>
      <c r="D126" s="100" t="s">
        <v>892</v>
      </c>
      <c r="E126" s="101" t="s">
        <v>921</v>
      </c>
      <c r="G126" s="102">
        <v>98.2</v>
      </c>
      <c r="I126" s="230"/>
    </row>
    <row r="127" spans="1:10" s="1" customFormat="1" ht="20.25" customHeight="1">
      <c r="A127" s="71"/>
      <c r="B127" s="103" t="s">
        <v>323</v>
      </c>
      <c r="C127" s="103" t="s">
        <v>961</v>
      </c>
      <c r="D127" s="104" t="s">
        <v>1026</v>
      </c>
      <c r="E127" s="105" t="s">
        <v>1027</v>
      </c>
      <c r="F127" s="106" t="s">
        <v>364</v>
      </c>
      <c r="G127" s="107">
        <v>108.02</v>
      </c>
      <c r="H127" s="243"/>
      <c r="I127" s="231">
        <f>ROUND(H127*G127,2)</f>
        <v>0</v>
      </c>
      <c r="J127" s="227" t="s">
        <v>147</v>
      </c>
    </row>
    <row r="128" spans="1:9" s="11" customFormat="1" ht="20.25" customHeight="1">
      <c r="A128" s="92"/>
      <c r="C128" s="80" t="s">
        <v>912</v>
      </c>
      <c r="D128" s="96" t="s">
        <v>147</v>
      </c>
      <c r="E128" s="97" t="s">
        <v>1028</v>
      </c>
      <c r="G128" s="98">
        <v>108.02</v>
      </c>
      <c r="I128" s="229"/>
    </row>
    <row r="129" spans="1:10" s="1" customFormat="1" ht="20.25" customHeight="1">
      <c r="A129" s="71"/>
      <c r="B129" s="72" t="s">
        <v>456</v>
      </c>
      <c r="C129" s="72" t="s">
        <v>232</v>
      </c>
      <c r="D129" s="73" t="s">
        <v>1029</v>
      </c>
      <c r="E129" s="74" t="s">
        <v>1030</v>
      </c>
      <c r="F129" s="75" t="s">
        <v>364</v>
      </c>
      <c r="G129" s="76">
        <v>98.2</v>
      </c>
      <c r="H129" s="242"/>
      <c r="I129" s="206">
        <f>ROUND(H129*G129,2)</f>
        <v>0</v>
      </c>
      <c r="J129" s="226" t="s">
        <v>910</v>
      </c>
    </row>
    <row r="130" spans="1:9" s="1" customFormat="1" ht="20.25" customHeight="1">
      <c r="A130" s="26"/>
      <c r="C130" s="78" t="s">
        <v>237</v>
      </c>
      <c r="E130" s="79" t="s">
        <v>1031</v>
      </c>
      <c r="I130" s="195"/>
    </row>
    <row r="131" spans="1:9" s="11" customFormat="1" ht="20.25" customHeight="1">
      <c r="A131" s="92"/>
      <c r="C131" s="80" t="s">
        <v>912</v>
      </c>
      <c r="D131" s="96" t="s">
        <v>147</v>
      </c>
      <c r="E131" s="97" t="s">
        <v>892</v>
      </c>
      <c r="G131" s="98">
        <v>98.2</v>
      </c>
      <c r="I131" s="229"/>
    </row>
    <row r="132" spans="1:10" s="1" customFormat="1" ht="28.5" customHeight="1">
      <c r="A132" s="71"/>
      <c r="B132" s="72" t="s">
        <v>331</v>
      </c>
      <c r="C132" s="72" t="s">
        <v>232</v>
      </c>
      <c r="D132" s="73" t="s">
        <v>1032</v>
      </c>
      <c r="E132" s="74" t="s">
        <v>1033</v>
      </c>
      <c r="F132" s="75" t="s">
        <v>909</v>
      </c>
      <c r="G132" s="76">
        <v>219.174</v>
      </c>
      <c r="H132" s="242"/>
      <c r="I132" s="206">
        <f>ROUND(H132*G132,2)</f>
        <v>0</v>
      </c>
      <c r="J132" s="226" t="s">
        <v>910</v>
      </c>
    </row>
    <row r="133" spans="1:9" s="1" customFormat="1" ht="28.5" customHeight="1">
      <c r="A133" s="26"/>
      <c r="C133" s="78" t="s">
        <v>237</v>
      </c>
      <c r="E133" s="79" t="s">
        <v>1034</v>
      </c>
      <c r="I133" s="195"/>
    </row>
    <row r="134" spans="1:9" s="11" customFormat="1" ht="20.25" customHeight="1">
      <c r="A134" s="92"/>
      <c r="C134" s="80" t="s">
        <v>912</v>
      </c>
      <c r="D134" s="96" t="s">
        <v>147</v>
      </c>
      <c r="E134" s="97" t="s">
        <v>893</v>
      </c>
      <c r="G134" s="98">
        <v>219.174</v>
      </c>
      <c r="I134" s="229"/>
    </row>
    <row r="135" spans="1:10" s="1" customFormat="1" ht="27">
      <c r="A135" s="71"/>
      <c r="B135" s="72" t="s">
        <v>328</v>
      </c>
      <c r="C135" s="72" t="s">
        <v>232</v>
      </c>
      <c r="D135" s="73" t="s">
        <v>1035</v>
      </c>
      <c r="E135" s="74" t="s">
        <v>1036</v>
      </c>
      <c r="F135" s="75" t="s">
        <v>462</v>
      </c>
      <c r="G135" s="76">
        <v>2.039</v>
      </c>
      <c r="H135" s="242"/>
      <c r="I135" s="206">
        <f>ROUND(H135*G135,2)</f>
        <v>0</v>
      </c>
      <c r="J135" s="226" t="s">
        <v>910</v>
      </c>
    </row>
    <row r="136" spans="1:9" s="1" customFormat="1" ht="39.75" customHeight="1">
      <c r="A136" s="26"/>
      <c r="C136" s="78" t="s">
        <v>237</v>
      </c>
      <c r="E136" s="79" t="s">
        <v>1037</v>
      </c>
      <c r="I136" s="195"/>
    </row>
    <row r="137" spans="1:10" s="1" customFormat="1" ht="6.75" customHeight="1">
      <c r="A137" s="38"/>
      <c r="B137" s="39"/>
      <c r="C137" s="39"/>
      <c r="D137" s="39"/>
      <c r="E137" s="39"/>
      <c r="F137" s="39"/>
      <c r="G137" s="39"/>
      <c r="H137" s="39"/>
      <c r="I137" s="199"/>
      <c r="J137" s="39"/>
    </row>
  </sheetData>
  <sheetProtection password="EE28" sheet="1"/>
  <protectedRanges>
    <protectedRange sqref="H1:H65536" name="Oblast1"/>
  </protectedRanges>
  <mergeCells count="3">
    <mergeCell ref="D6:G6"/>
    <mergeCell ref="D8:G8"/>
    <mergeCell ref="D10:H10"/>
  </mergeCells>
  <printOptions/>
  <pageMargins left="0.4724409448818898" right="0.2362204724409449" top="0.4724409448818898" bottom="0.6692913385826772" header="0.31496062992125984" footer="0.31496062992125984"/>
  <pageSetup horizontalDpi="600" verticalDpi="600" orientation="portrait" paperSize="9" r:id="rId1"/>
  <headerFooter>
    <oddFooter>&amp;L&amp;"Arial,Obyčejné"&amp;9&amp;F&amp;R&amp;"Arial,Obyčejné"&amp;9strana &amp;P z &amp;N</oddFooter>
  </headerFooter>
</worksheet>
</file>

<file path=xl/worksheets/sheet7.xml><?xml version="1.0" encoding="utf-8"?>
<worksheet xmlns="http://schemas.openxmlformats.org/spreadsheetml/2006/main" xmlns:r="http://schemas.openxmlformats.org/officeDocument/2006/relationships">
  <dimension ref="B2:K213"/>
  <sheetViews>
    <sheetView showGridLines="0" zoomScalePageLayoutView="0" workbookViewId="0" topLeftCell="A1">
      <selection activeCell="C3" sqref="C3:J3"/>
    </sheetView>
  </sheetViews>
  <sheetFormatPr defaultColWidth="7.140625" defaultRowHeight="13.5"/>
  <cols>
    <col min="1" max="1" width="2.421875" style="112" customWidth="1"/>
    <col min="2" max="2" width="1.28515625" style="112" customWidth="1"/>
    <col min="3" max="4" width="3.8515625" style="112" customWidth="1"/>
    <col min="5" max="5" width="9.140625" style="112" customWidth="1"/>
    <col min="6" max="6" width="7.140625" style="112" customWidth="1"/>
    <col min="7" max="7" width="3.8515625" style="112" customWidth="1"/>
    <col min="8" max="8" width="54.7109375" style="112" customWidth="1"/>
    <col min="9" max="9" width="16.28125" style="112" customWidth="1"/>
    <col min="10" max="10" width="35.421875" style="112" customWidth="1"/>
    <col min="11" max="11" width="1.28515625" style="112" customWidth="1"/>
    <col min="12" max="16384" width="7.140625" style="112" customWidth="1"/>
  </cols>
  <sheetData>
    <row r="1" ht="15" customHeight="1"/>
    <row r="2" spans="2:11" ht="7.5" customHeight="1">
      <c r="B2" s="113"/>
      <c r="C2" s="114"/>
      <c r="D2" s="114"/>
      <c r="E2" s="114"/>
      <c r="F2" s="114"/>
      <c r="G2" s="114"/>
      <c r="H2" s="114"/>
      <c r="I2" s="114"/>
      <c r="J2" s="114"/>
      <c r="K2" s="115"/>
    </row>
    <row r="3" spans="2:11" s="118" customFormat="1" ht="25.5" customHeight="1">
      <c r="B3" s="116"/>
      <c r="C3" s="295" t="s">
        <v>1039</v>
      </c>
      <c r="D3" s="295"/>
      <c r="E3" s="295"/>
      <c r="F3" s="295"/>
      <c r="G3" s="295"/>
      <c r="H3" s="295"/>
      <c r="I3" s="295"/>
      <c r="J3" s="295"/>
      <c r="K3" s="117"/>
    </row>
    <row r="4" spans="2:11" ht="15.75" customHeight="1">
      <c r="B4" s="119"/>
      <c r="C4" s="299" t="s">
        <v>1040</v>
      </c>
      <c r="D4" s="299"/>
      <c r="E4" s="299"/>
      <c r="F4" s="299"/>
      <c r="G4" s="299"/>
      <c r="H4" s="299"/>
      <c r="I4" s="299"/>
      <c r="J4" s="299"/>
      <c r="K4" s="120"/>
    </row>
    <row r="5" spans="2:11" ht="5.25" customHeight="1">
      <c r="B5" s="119"/>
      <c r="C5" s="121"/>
      <c r="D5" s="121"/>
      <c r="E5" s="121"/>
      <c r="F5" s="121"/>
      <c r="G5" s="121"/>
      <c r="H5" s="121"/>
      <c r="I5" s="121"/>
      <c r="J5" s="121"/>
      <c r="K5" s="120"/>
    </row>
    <row r="6" spans="2:11" ht="15" customHeight="1">
      <c r="B6" s="119"/>
      <c r="C6" s="293" t="s">
        <v>1041</v>
      </c>
      <c r="D6" s="293"/>
      <c r="E6" s="293"/>
      <c r="F6" s="293"/>
      <c r="G6" s="293"/>
      <c r="H6" s="293"/>
      <c r="I6" s="293"/>
      <c r="J6" s="293"/>
      <c r="K6" s="120"/>
    </row>
    <row r="7" spans="2:11" ht="15" customHeight="1">
      <c r="B7" s="123"/>
      <c r="C7" s="293" t="s">
        <v>1042</v>
      </c>
      <c r="D7" s="293"/>
      <c r="E7" s="293"/>
      <c r="F7" s="293"/>
      <c r="G7" s="293"/>
      <c r="H7" s="293"/>
      <c r="I7" s="293"/>
      <c r="J7" s="293"/>
      <c r="K7" s="120"/>
    </row>
    <row r="8" spans="2:11" ht="12.75" customHeight="1">
      <c r="B8" s="123"/>
      <c r="C8" s="122"/>
      <c r="D8" s="122"/>
      <c r="E8" s="122"/>
      <c r="F8" s="122"/>
      <c r="G8" s="122"/>
      <c r="H8" s="122"/>
      <c r="I8" s="122"/>
      <c r="J8" s="122"/>
      <c r="K8" s="120"/>
    </row>
    <row r="9" spans="2:11" ht="15" customHeight="1">
      <c r="B9" s="123"/>
      <c r="C9" s="293" t="s">
        <v>127</v>
      </c>
      <c r="D9" s="293"/>
      <c r="E9" s="293"/>
      <c r="F9" s="293"/>
      <c r="G9" s="293"/>
      <c r="H9" s="293"/>
      <c r="I9" s="293"/>
      <c r="J9" s="293"/>
      <c r="K9" s="120"/>
    </row>
    <row r="10" spans="2:11" ht="28.5" customHeight="1">
      <c r="B10" s="123"/>
      <c r="C10" s="122"/>
      <c r="D10" s="291" t="s">
        <v>128</v>
      </c>
      <c r="E10" s="291"/>
      <c r="F10" s="291"/>
      <c r="G10" s="291"/>
      <c r="H10" s="291"/>
      <c r="I10" s="291"/>
      <c r="J10" s="291"/>
      <c r="K10" s="120"/>
    </row>
    <row r="11" spans="2:11" ht="15" customHeight="1">
      <c r="B11" s="123"/>
      <c r="C11" s="124"/>
      <c r="D11" s="293" t="s">
        <v>1043</v>
      </c>
      <c r="E11" s="293"/>
      <c r="F11" s="293"/>
      <c r="G11" s="293"/>
      <c r="H11" s="293"/>
      <c r="I11" s="293"/>
      <c r="J11" s="293"/>
      <c r="K11" s="120"/>
    </row>
    <row r="12" spans="2:11" ht="12.75" customHeight="1">
      <c r="B12" s="123"/>
      <c r="C12" s="124"/>
      <c r="D12" s="124"/>
      <c r="E12" s="124"/>
      <c r="F12" s="124"/>
      <c r="G12" s="124"/>
      <c r="H12" s="124"/>
      <c r="I12" s="124"/>
      <c r="J12" s="124"/>
      <c r="K12" s="120"/>
    </row>
    <row r="13" spans="2:11" ht="15" customHeight="1">
      <c r="B13" s="123"/>
      <c r="C13" s="124"/>
      <c r="D13" s="293" t="s">
        <v>129</v>
      </c>
      <c r="E13" s="293"/>
      <c r="F13" s="293"/>
      <c r="G13" s="293"/>
      <c r="H13" s="293"/>
      <c r="I13" s="293"/>
      <c r="J13" s="293"/>
      <c r="K13" s="120"/>
    </row>
    <row r="14" spans="2:11" ht="15" customHeight="1">
      <c r="B14" s="123"/>
      <c r="C14" s="124"/>
      <c r="D14" s="293" t="s">
        <v>1044</v>
      </c>
      <c r="E14" s="293"/>
      <c r="F14" s="293"/>
      <c r="G14" s="293"/>
      <c r="H14" s="293"/>
      <c r="I14" s="293"/>
      <c r="J14" s="293"/>
      <c r="K14" s="120"/>
    </row>
    <row r="15" spans="2:11" ht="15" customHeight="1">
      <c r="B15" s="123"/>
      <c r="C15" s="124"/>
      <c r="D15" s="293" t="s">
        <v>1045</v>
      </c>
      <c r="E15" s="293"/>
      <c r="F15" s="293"/>
      <c r="G15" s="293"/>
      <c r="H15" s="293"/>
      <c r="I15" s="293"/>
      <c r="J15" s="293"/>
      <c r="K15" s="120"/>
    </row>
    <row r="16" spans="2:11" ht="15" customHeight="1">
      <c r="B16" s="123"/>
      <c r="C16" s="124"/>
      <c r="D16" s="124"/>
      <c r="E16" s="125" t="s">
        <v>186</v>
      </c>
      <c r="F16" s="293" t="s">
        <v>1046</v>
      </c>
      <c r="G16" s="293"/>
      <c r="H16" s="293"/>
      <c r="I16" s="293"/>
      <c r="J16" s="293"/>
      <c r="K16" s="120"/>
    </row>
    <row r="17" spans="2:11" ht="15" customHeight="1">
      <c r="B17" s="123"/>
      <c r="C17" s="124"/>
      <c r="D17" s="124"/>
      <c r="E17" s="125" t="s">
        <v>1047</v>
      </c>
      <c r="F17" s="293" t="s">
        <v>1048</v>
      </c>
      <c r="G17" s="293"/>
      <c r="H17" s="293"/>
      <c r="I17" s="293"/>
      <c r="J17" s="293"/>
      <c r="K17" s="120"/>
    </row>
    <row r="18" spans="2:11" ht="15" customHeight="1">
      <c r="B18" s="123"/>
      <c r="C18" s="124"/>
      <c r="D18" s="124"/>
      <c r="E18" s="125" t="s">
        <v>1049</v>
      </c>
      <c r="F18" s="293" t="s">
        <v>1050</v>
      </c>
      <c r="G18" s="293"/>
      <c r="H18" s="293"/>
      <c r="I18" s="293"/>
      <c r="J18" s="293"/>
      <c r="K18" s="120"/>
    </row>
    <row r="19" spans="2:11" ht="15" customHeight="1">
      <c r="B19" s="123"/>
      <c r="C19" s="124"/>
      <c r="D19" s="124"/>
      <c r="E19" s="125" t="s">
        <v>1051</v>
      </c>
      <c r="F19" s="293" t="s">
        <v>1052</v>
      </c>
      <c r="G19" s="293"/>
      <c r="H19" s="293"/>
      <c r="I19" s="293"/>
      <c r="J19" s="293"/>
      <c r="K19" s="120"/>
    </row>
    <row r="20" spans="2:11" ht="15" customHeight="1">
      <c r="B20" s="123"/>
      <c r="C20" s="124"/>
      <c r="D20" s="124"/>
      <c r="E20" s="125" t="s">
        <v>1053</v>
      </c>
      <c r="F20" s="293" t="s">
        <v>1054</v>
      </c>
      <c r="G20" s="293"/>
      <c r="H20" s="293"/>
      <c r="I20" s="293"/>
      <c r="J20" s="293"/>
      <c r="K20" s="120"/>
    </row>
    <row r="21" spans="2:11" ht="15" customHeight="1">
      <c r="B21" s="123"/>
      <c r="C21" s="124"/>
      <c r="D21" s="124"/>
      <c r="E21" s="125" t="s">
        <v>192</v>
      </c>
      <c r="F21" s="293" t="s">
        <v>1055</v>
      </c>
      <c r="G21" s="293"/>
      <c r="H21" s="293"/>
      <c r="I21" s="293"/>
      <c r="J21" s="293"/>
      <c r="K21" s="120"/>
    </row>
    <row r="22" spans="2:11" ht="12.75" customHeight="1">
      <c r="B22" s="123"/>
      <c r="C22" s="124"/>
      <c r="D22" s="124"/>
      <c r="E22" s="124"/>
      <c r="F22" s="124"/>
      <c r="G22" s="124"/>
      <c r="H22" s="124"/>
      <c r="I22" s="124"/>
      <c r="J22" s="124"/>
      <c r="K22" s="120"/>
    </row>
    <row r="23" spans="2:11" ht="15" customHeight="1">
      <c r="B23" s="123"/>
      <c r="C23" s="293" t="s">
        <v>130</v>
      </c>
      <c r="D23" s="293"/>
      <c r="E23" s="293"/>
      <c r="F23" s="293"/>
      <c r="G23" s="293"/>
      <c r="H23" s="293"/>
      <c r="I23" s="293"/>
      <c r="J23" s="293"/>
      <c r="K23" s="120"/>
    </row>
    <row r="24" spans="2:11" ht="15" customHeight="1">
      <c r="B24" s="123"/>
      <c r="C24" s="293" t="s">
        <v>1056</v>
      </c>
      <c r="D24" s="293"/>
      <c r="E24" s="293"/>
      <c r="F24" s="293"/>
      <c r="G24" s="293"/>
      <c r="H24" s="293"/>
      <c r="I24" s="293"/>
      <c r="J24" s="293"/>
      <c r="K24" s="120"/>
    </row>
    <row r="25" spans="2:11" ht="15" customHeight="1">
      <c r="B25" s="123"/>
      <c r="C25" s="122"/>
      <c r="D25" s="293" t="s">
        <v>131</v>
      </c>
      <c r="E25" s="293"/>
      <c r="F25" s="293"/>
      <c r="G25" s="293"/>
      <c r="H25" s="293"/>
      <c r="I25" s="293"/>
      <c r="J25" s="293"/>
      <c r="K25" s="120"/>
    </row>
    <row r="26" spans="2:11" ht="15" customHeight="1">
      <c r="B26" s="123"/>
      <c r="C26" s="124"/>
      <c r="D26" s="293" t="s">
        <v>1057</v>
      </c>
      <c r="E26" s="293"/>
      <c r="F26" s="293"/>
      <c r="G26" s="293"/>
      <c r="H26" s="293"/>
      <c r="I26" s="293"/>
      <c r="J26" s="293"/>
      <c r="K26" s="120"/>
    </row>
    <row r="27" spans="2:11" ht="12.75" customHeight="1">
      <c r="B27" s="123"/>
      <c r="C27" s="124"/>
      <c r="D27" s="124"/>
      <c r="E27" s="124"/>
      <c r="F27" s="124"/>
      <c r="G27" s="124"/>
      <c r="H27" s="124"/>
      <c r="I27" s="124"/>
      <c r="J27" s="124"/>
      <c r="K27" s="120"/>
    </row>
    <row r="28" spans="2:11" ht="15" customHeight="1">
      <c r="B28" s="123"/>
      <c r="C28" s="124"/>
      <c r="D28" s="293" t="s">
        <v>132</v>
      </c>
      <c r="E28" s="293"/>
      <c r="F28" s="293"/>
      <c r="G28" s="293"/>
      <c r="H28" s="293"/>
      <c r="I28" s="293"/>
      <c r="J28" s="293"/>
      <c r="K28" s="120"/>
    </row>
    <row r="29" spans="2:11" ht="15" customHeight="1">
      <c r="B29" s="123"/>
      <c r="C29" s="124"/>
      <c r="D29" s="293" t="s">
        <v>1058</v>
      </c>
      <c r="E29" s="293"/>
      <c r="F29" s="293"/>
      <c r="G29" s="293"/>
      <c r="H29" s="293"/>
      <c r="I29" s="293"/>
      <c r="J29" s="293"/>
      <c r="K29" s="120"/>
    </row>
    <row r="30" spans="2:11" ht="12.75" customHeight="1">
      <c r="B30" s="123"/>
      <c r="C30" s="124"/>
      <c r="D30" s="124"/>
      <c r="E30" s="124"/>
      <c r="F30" s="124"/>
      <c r="G30" s="124"/>
      <c r="H30" s="124"/>
      <c r="I30" s="124"/>
      <c r="J30" s="124"/>
      <c r="K30" s="120"/>
    </row>
    <row r="31" spans="2:11" ht="15" customHeight="1">
      <c r="B31" s="123"/>
      <c r="C31" s="124"/>
      <c r="D31" s="293" t="s">
        <v>133</v>
      </c>
      <c r="E31" s="293"/>
      <c r="F31" s="293"/>
      <c r="G31" s="293"/>
      <c r="H31" s="293"/>
      <c r="I31" s="293"/>
      <c r="J31" s="293"/>
      <c r="K31" s="120"/>
    </row>
    <row r="32" spans="2:11" ht="15" customHeight="1">
      <c r="B32" s="123"/>
      <c r="C32" s="124"/>
      <c r="D32" s="293" t="s">
        <v>1059</v>
      </c>
      <c r="E32" s="293"/>
      <c r="F32" s="293"/>
      <c r="G32" s="293"/>
      <c r="H32" s="293"/>
      <c r="I32" s="293"/>
      <c r="J32" s="293"/>
      <c r="K32" s="120"/>
    </row>
    <row r="33" spans="2:11" ht="15" customHeight="1">
      <c r="B33" s="123"/>
      <c r="C33" s="124"/>
      <c r="D33" s="293" t="s">
        <v>1060</v>
      </c>
      <c r="E33" s="293"/>
      <c r="F33" s="293"/>
      <c r="G33" s="293"/>
      <c r="H33" s="293"/>
      <c r="I33" s="293"/>
      <c r="J33" s="293"/>
      <c r="K33" s="120"/>
    </row>
    <row r="34" spans="2:11" ht="15" customHeight="1">
      <c r="B34" s="123"/>
      <c r="C34" s="124"/>
      <c r="D34" s="122"/>
      <c r="E34" s="126" t="s">
        <v>223</v>
      </c>
      <c r="F34" s="122"/>
      <c r="G34" s="293" t="s">
        <v>1061</v>
      </c>
      <c r="H34" s="293"/>
      <c r="I34" s="293"/>
      <c r="J34" s="293"/>
      <c r="K34" s="120"/>
    </row>
    <row r="35" spans="2:11" ht="30.75" customHeight="1">
      <c r="B35" s="123"/>
      <c r="C35" s="124"/>
      <c r="D35" s="122"/>
      <c r="E35" s="126" t="s">
        <v>1062</v>
      </c>
      <c r="F35" s="122"/>
      <c r="G35" s="293" t="s">
        <v>1063</v>
      </c>
      <c r="H35" s="293"/>
      <c r="I35" s="293"/>
      <c r="J35" s="293"/>
      <c r="K35" s="120"/>
    </row>
    <row r="36" spans="2:11" ht="15" customHeight="1">
      <c r="B36" s="123"/>
      <c r="C36" s="124"/>
      <c r="D36" s="122"/>
      <c r="E36" s="126" t="s">
        <v>175</v>
      </c>
      <c r="F36" s="122"/>
      <c r="G36" s="293" t="s">
        <v>1064</v>
      </c>
      <c r="H36" s="293"/>
      <c r="I36" s="293"/>
      <c r="J36" s="293"/>
      <c r="K36" s="120"/>
    </row>
    <row r="37" spans="2:11" ht="15" customHeight="1">
      <c r="B37" s="123"/>
      <c r="C37" s="124"/>
      <c r="D37" s="122"/>
      <c r="E37" s="126" t="s">
        <v>224</v>
      </c>
      <c r="F37" s="122"/>
      <c r="G37" s="293" t="s">
        <v>1065</v>
      </c>
      <c r="H37" s="293"/>
      <c r="I37" s="293"/>
      <c r="J37" s="293"/>
      <c r="K37" s="120"/>
    </row>
    <row r="38" spans="2:11" ht="15" customHeight="1">
      <c r="B38" s="123"/>
      <c r="C38" s="124"/>
      <c r="D38" s="122"/>
      <c r="E38" s="126" t="s">
        <v>225</v>
      </c>
      <c r="F38" s="122"/>
      <c r="G38" s="293" t="s">
        <v>1066</v>
      </c>
      <c r="H38" s="293"/>
      <c r="I38" s="293"/>
      <c r="J38" s="293"/>
      <c r="K38" s="120"/>
    </row>
    <row r="39" spans="2:11" ht="15" customHeight="1">
      <c r="B39" s="123"/>
      <c r="C39" s="124"/>
      <c r="D39" s="122"/>
      <c r="E39" s="126" t="s">
        <v>226</v>
      </c>
      <c r="F39" s="122"/>
      <c r="G39" s="293" t="s">
        <v>1067</v>
      </c>
      <c r="H39" s="293"/>
      <c r="I39" s="293"/>
      <c r="J39" s="293"/>
      <c r="K39" s="120"/>
    </row>
    <row r="40" spans="2:11" ht="15" customHeight="1">
      <c r="B40" s="123"/>
      <c r="C40" s="124"/>
      <c r="D40" s="122"/>
      <c r="E40" s="126" t="s">
        <v>1068</v>
      </c>
      <c r="F40" s="122"/>
      <c r="G40" s="293" t="s">
        <v>1069</v>
      </c>
      <c r="H40" s="293"/>
      <c r="I40" s="293"/>
      <c r="J40" s="293"/>
      <c r="K40" s="120"/>
    </row>
    <row r="41" spans="2:11" ht="15" customHeight="1">
      <c r="B41" s="123"/>
      <c r="C41" s="124"/>
      <c r="D41" s="122"/>
      <c r="E41" s="126"/>
      <c r="F41" s="122"/>
      <c r="G41" s="293" t="s">
        <v>1070</v>
      </c>
      <c r="H41" s="293"/>
      <c r="I41" s="293"/>
      <c r="J41" s="293"/>
      <c r="K41" s="120"/>
    </row>
    <row r="42" spans="2:11" ht="15" customHeight="1">
      <c r="B42" s="123"/>
      <c r="C42" s="124"/>
      <c r="D42" s="122"/>
      <c r="E42" s="126" t="s">
        <v>1071</v>
      </c>
      <c r="F42" s="122"/>
      <c r="G42" s="293" t="s">
        <v>1072</v>
      </c>
      <c r="H42" s="293"/>
      <c r="I42" s="293"/>
      <c r="J42" s="293"/>
      <c r="K42" s="120"/>
    </row>
    <row r="43" spans="2:11" ht="15" customHeight="1">
      <c r="B43" s="123"/>
      <c r="C43" s="124"/>
      <c r="D43" s="122"/>
      <c r="E43" s="126" t="s">
        <v>228</v>
      </c>
      <c r="F43" s="122"/>
      <c r="G43" s="293" t="s">
        <v>1073</v>
      </c>
      <c r="H43" s="293"/>
      <c r="I43" s="293"/>
      <c r="J43" s="293"/>
      <c r="K43" s="120"/>
    </row>
    <row r="44" spans="2:11" ht="12.75" customHeight="1">
      <c r="B44" s="123"/>
      <c r="C44" s="124"/>
      <c r="D44" s="122"/>
      <c r="E44" s="122"/>
      <c r="F44" s="122"/>
      <c r="G44" s="122"/>
      <c r="H44" s="122"/>
      <c r="I44" s="122"/>
      <c r="J44" s="122"/>
      <c r="K44" s="120"/>
    </row>
    <row r="45" spans="2:11" ht="15" customHeight="1">
      <c r="B45" s="123"/>
      <c r="C45" s="124"/>
      <c r="D45" s="293" t="s">
        <v>1074</v>
      </c>
      <c r="E45" s="293"/>
      <c r="F45" s="293"/>
      <c r="G45" s="293"/>
      <c r="H45" s="293"/>
      <c r="I45" s="293"/>
      <c r="J45" s="293"/>
      <c r="K45" s="120"/>
    </row>
    <row r="46" spans="2:11" ht="15" customHeight="1">
      <c r="B46" s="123"/>
      <c r="C46" s="124"/>
      <c r="D46" s="124"/>
      <c r="E46" s="293" t="s">
        <v>1075</v>
      </c>
      <c r="F46" s="293"/>
      <c r="G46" s="293"/>
      <c r="H46" s="293"/>
      <c r="I46" s="293"/>
      <c r="J46" s="293"/>
      <c r="K46" s="120"/>
    </row>
    <row r="47" spans="2:11" ht="15" customHeight="1">
      <c r="B47" s="123"/>
      <c r="C47" s="124"/>
      <c r="D47" s="124"/>
      <c r="E47" s="293" t="s">
        <v>1076</v>
      </c>
      <c r="F47" s="293"/>
      <c r="G47" s="293"/>
      <c r="H47" s="293"/>
      <c r="I47" s="293"/>
      <c r="J47" s="293"/>
      <c r="K47" s="120"/>
    </row>
    <row r="48" spans="2:11" ht="15" customHeight="1">
      <c r="B48" s="123"/>
      <c r="C48" s="124"/>
      <c r="D48" s="124"/>
      <c r="E48" s="293" t="s">
        <v>1077</v>
      </c>
      <c r="F48" s="293"/>
      <c r="G48" s="293"/>
      <c r="H48" s="293"/>
      <c r="I48" s="293"/>
      <c r="J48" s="293"/>
      <c r="K48" s="120"/>
    </row>
    <row r="49" spans="2:11" ht="15" customHeight="1">
      <c r="B49" s="123"/>
      <c r="C49" s="124"/>
      <c r="D49" s="293" t="s">
        <v>1078</v>
      </c>
      <c r="E49" s="293"/>
      <c r="F49" s="293"/>
      <c r="G49" s="293"/>
      <c r="H49" s="293"/>
      <c r="I49" s="293"/>
      <c r="J49" s="293"/>
      <c r="K49" s="120"/>
    </row>
    <row r="50" spans="2:11" ht="25.5" customHeight="1">
      <c r="B50" s="119"/>
      <c r="C50" s="299" t="s">
        <v>1079</v>
      </c>
      <c r="D50" s="299"/>
      <c r="E50" s="299"/>
      <c r="F50" s="299"/>
      <c r="G50" s="299"/>
      <c r="H50" s="299"/>
      <c r="I50" s="299"/>
      <c r="J50" s="299"/>
      <c r="K50" s="120"/>
    </row>
    <row r="51" spans="2:11" ht="5.25" customHeight="1">
      <c r="B51" s="119"/>
      <c r="C51" s="121"/>
      <c r="D51" s="121"/>
      <c r="E51" s="121"/>
      <c r="F51" s="121"/>
      <c r="G51" s="121"/>
      <c r="H51" s="121"/>
      <c r="I51" s="121"/>
      <c r="J51" s="121"/>
      <c r="K51" s="120"/>
    </row>
    <row r="52" spans="2:11" ht="15" customHeight="1">
      <c r="B52" s="119"/>
      <c r="C52" s="297" t="s">
        <v>0</v>
      </c>
      <c r="D52" s="297"/>
      <c r="E52" s="297"/>
      <c r="F52" s="297"/>
      <c r="G52" s="297"/>
      <c r="H52" s="297"/>
      <c r="I52" s="297"/>
      <c r="J52" s="297"/>
      <c r="K52" s="120"/>
    </row>
    <row r="53" spans="2:11" ht="15" customHeight="1">
      <c r="B53" s="119"/>
      <c r="C53" s="297" t="s">
        <v>1</v>
      </c>
      <c r="D53" s="297"/>
      <c r="E53" s="297"/>
      <c r="F53" s="297"/>
      <c r="G53" s="297"/>
      <c r="H53" s="297"/>
      <c r="I53" s="297"/>
      <c r="J53" s="297"/>
      <c r="K53" s="120"/>
    </row>
    <row r="54" spans="2:11" ht="15" customHeight="1">
      <c r="B54" s="119"/>
      <c r="C54" s="122"/>
      <c r="D54" s="122"/>
      <c r="E54" s="122"/>
      <c r="F54" s="122"/>
      <c r="G54" s="122"/>
      <c r="H54" s="122"/>
      <c r="I54" s="122"/>
      <c r="J54" s="122"/>
      <c r="K54" s="120"/>
    </row>
    <row r="55" spans="2:11" ht="49.5" customHeight="1">
      <c r="B55" s="119"/>
      <c r="C55" s="298" t="s">
        <v>1091</v>
      </c>
      <c r="D55" s="298"/>
      <c r="E55" s="298"/>
      <c r="F55" s="298"/>
      <c r="G55" s="298"/>
      <c r="H55" s="298"/>
      <c r="I55" s="298"/>
      <c r="J55" s="298"/>
      <c r="K55" s="120"/>
    </row>
    <row r="56" spans="2:11" ht="12.75" customHeight="1">
      <c r="B56" s="119"/>
      <c r="C56" s="122"/>
      <c r="D56" s="122"/>
      <c r="E56" s="122"/>
      <c r="F56" s="122"/>
      <c r="G56" s="122"/>
      <c r="H56" s="122"/>
      <c r="I56" s="122"/>
      <c r="J56" s="122"/>
      <c r="K56" s="120"/>
    </row>
    <row r="57" spans="2:11" ht="15" customHeight="1">
      <c r="B57" s="119"/>
      <c r="C57" s="293" t="s">
        <v>2</v>
      </c>
      <c r="D57" s="293"/>
      <c r="E57" s="293"/>
      <c r="F57" s="293"/>
      <c r="G57" s="293"/>
      <c r="H57" s="293"/>
      <c r="I57" s="293"/>
      <c r="J57" s="293"/>
      <c r="K57" s="120"/>
    </row>
    <row r="58" spans="2:11" ht="15" customHeight="1">
      <c r="B58" s="119"/>
      <c r="C58" s="124"/>
      <c r="D58" s="293" t="s">
        <v>3</v>
      </c>
      <c r="E58" s="293"/>
      <c r="F58" s="293"/>
      <c r="G58" s="293"/>
      <c r="H58" s="293"/>
      <c r="I58" s="293"/>
      <c r="J58" s="293"/>
      <c r="K58" s="120"/>
    </row>
    <row r="59" spans="2:11" ht="15" customHeight="1">
      <c r="B59" s="119"/>
      <c r="C59" s="124"/>
      <c r="D59" s="293" t="s">
        <v>4</v>
      </c>
      <c r="E59" s="293"/>
      <c r="F59" s="293"/>
      <c r="G59" s="293"/>
      <c r="H59" s="293"/>
      <c r="I59" s="293"/>
      <c r="J59" s="293"/>
      <c r="K59" s="120"/>
    </row>
    <row r="60" spans="2:11" ht="15" customHeight="1">
      <c r="B60" s="119"/>
      <c r="C60" s="124"/>
      <c r="D60" s="293" t="s">
        <v>5</v>
      </c>
      <c r="E60" s="293"/>
      <c r="F60" s="293"/>
      <c r="G60" s="293"/>
      <c r="H60" s="293"/>
      <c r="I60" s="293"/>
      <c r="J60" s="293"/>
      <c r="K60" s="120"/>
    </row>
    <row r="61" spans="2:11" ht="15" customHeight="1">
      <c r="B61" s="119"/>
      <c r="C61" s="124"/>
      <c r="D61" s="293" t="s">
        <v>6</v>
      </c>
      <c r="E61" s="293"/>
      <c r="F61" s="293"/>
      <c r="G61" s="293"/>
      <c r="H61" s="293"/>
      <c r="I61" s="293"/>
      <c r="J61" s="293"/>
      <c r="K61" s="120"/>
    </row>
    <row r="62" spans="2:11" ht="15" customHeight="1">
      <c r="B62" s="119"/>
      <c r="C62" s="124"/>
      <c r="D62" s="296" t="s">
        <v>7</v>
      </c>
      <c r="E62" s="296"/>
      <c r="F62" s="296"/>
      <c r="G62" s="296"/>
      <c r="H62" s="296"/>
      <c r="I62" s="296"/>
      <c r="J62" s="296"/>
      <c r="K62" s="120"/>
    </row>
    <row r="63" spans="2:11" ht="15" customHeight="1">
      <c r="B63" s="119"/>
      <c r="C63" s="124"/>
      <c r="D63" s="293" t="s">
        <v>8</v>
      </c>
      <c r="E63" s="293"/>
      <c r="F63" s="293"/>
      <c r="G63" s="293"/>
      <c r="H63" s="293"/>
      <c r="I63" s="293"/>
      <c r="J63" s="293"/>
      <c r="K63" s="120"/>
    </row>
    <row r="64" spans="2:11" ht="12.75" customHeight="1">
      <c r="B64" s="119"/>
      <c r="C64" s="122"/>
      <c r="D64" s="122"/>
      <c r="E64" s="122"/>
      <c r="F64" s="122"/>
      <c r="G64" s="122"/>
      <c r="H64" s="122"/>
      <c r="I64" s="122"/>
      <c r="J64" s="122"/>
      <c r="K64" s="120"/>
    </row>
    <row r="65" spans="2:11" ht="15" customHeight="1">
      <c r="B65" s="119"/>
      <c r="C65" s="124"/>
      <c r="D65" s="293" t="s">
        <v>9</v>
      </c>
      <c r="E65" s="293"/>
      <c r="F65" s="293"/>
      <c r="G65" s="293"/>
      <c r="H65" s="293"/>
      <c r="I65" s="293"/>
      <c r="J65" s="293"/>
      <c r="K65" s="120"/>
    </row>
    <row r="66" spans="2:11" ht="15" customHeight="1">
      <c r="B66" s="119"/>
      <c r="C66" s="124"/>
      <c r="D66" s="296" t="s">
        <v>10</v>
      </c>
      <c r="E66" s="296"/>
      <c r="F66" s="296"/>
      <c r="G66" s="296"/>
      <c r="H66" s="296"/>
      <c r="I66" s="296"/>
      <c r="J66" s="296"/>
      <c r="K66" s="120"/>
    </row>
    <row r="67" spans="2:11" ht="15" customHeight="1">
      <c r="B67" s="119"/>
      <c r="C67" s="124"/>
      <c r="D67" s="293" t="s">
        <v>11</v>
      </c>
      <c r="E67" s="293"/>
      <c r="F67" s="293"/>
      <c r="G67" s="293"/>
      <c r="H67" s="293"/>
      <c r="I67" s="293"/>
      <c r="J67" s="293"/>
      <c r="K67" s="120"/>
    </row>
    <row r="68" spans="2:11" ht="15" customHeight="1">
      <c r="B68" s="119"/>
      <c r="C68" s="124"/>
      <c r="D68" s="293" t="s">
        <v>12</v>
      </c>
      <c r="E68" s="293"/>
      <c r="F68" s="293"/>
      <c r="G68" s="293"/>
      <c r="H68" s="293"/>
      <c r="I68" s="293"/>
      <c r="J68" s="293"/>
      <c r="K68" s="120"/>
    </row>
    <row r="69" spans="2:11" ht="15" customHeight="1">
      <c r="B69" s="119"/>
      <c r="C69" s="124"/>
      <c r="D69" s="293" t="s">
        <v>13</v>
      </c>
      <c r="E69" s="293"/>
      <c r="F69" s="293"/>
      <c r="G69" s="293"/>
      <c r="H69" s="293"/>
      <c r="I69" s="293"/>
      <c r="J69" s="293"/>
      <c r="K69" s="120"/>
    </row>
    <row r="70" spans="2:11" ht="15" customHeight="1">
      <c r="B70" s="119"/>
      <c r="C70" s="124"/>
      <c r="D70" s="293" t="s">
        <v>14</v>
      </c>
      <c r="E70" s="293"/>
      <c r="F70" s="293"/>
      <c r="G70" s="293"/>
      <c r="H70" s="293"/>
      <c r="I70" s="293"/>
      <c r="J70" s="293"/>
      <c r="K70" s="120"/>
    </row>
    <row r="71" spans="2:11" ht="12.75" customHeight="1">
      <c r="B71" s="127"/>
      <c r="C71" s="128"/>
      <c r="D71" s="128"/>
      <c r="E71" s="128"/>
      <c r="F71" s="128"/>
      <c r="G71" s="128"/>
      <c r="H71" s="128"/>
      <c r="I71" s="128"/>
      <c r="J71" s="128"/>
      <c r="K71" s="129"/>
    </row>
    <row r="72" spans="2:11" ht="18.75" customHeight="1">
      <c r="B72" s="130"/>
      <c r="C72" s="130"/>
      <c r="D72" s="130"/>
      <c r="E72" s="130"/>
      <c r="F72" s="130"/>
      <c r="G72" s="130"/>
      <c r="H72" s="130"/>
      <c r="I72" s="130"/>
      <c r="J72" s="130"/>
      <c r="K72" s="131"/>
    </row>
    <row r="73" spans="2:11" ht="18.75" customHeight="1">
      <c r="B73" s="131"/>
      <c r="C73" s="131"/>
      <c r="D73" s="131"/>
      <c r="E73" s="131"/>
      <c r="F73" s="131"/>
      <c r="G73" s="131"/>
      <c r="H73" s="131"/>
      <c r="I73" s="131"/>
      <c r="J73" s="131"/>
      <c r="K73" s="131"/>
    </row>
    <row r="74" spans="2:11" ht="7.5" customHeight="1">
      <c r="B74" s="132"/>
      <c r="C74" s="133"/>
      <c r="D74" s="133"/>
      <c r="E74" s="133"/>
      <c r="F74" s="133"/>
      <c r="G74" s="133"/>
      <c r="H74" s="133"/>
      <c r="I74" s="133"/>
      <c r="J74" s="133"/>
      <c r="K74" s="134"/>
    </row>
    <row r="75" spans="2:11" ht="27" customHeight="1">
      <c r="B75" s="135"/>
      <c r="C75" s="292" t="s">
        <v>1038</v>
      </c>
      <c r="D75" s="292"/>
      <c r="E75" s="292"/>
      <c r="F75" s="292"/>
      <c r="G75" s="292"/>
      <c r="H75" s="292"/>
      <c r="I75" s="292"/>
      <c r="J75" s="292"/>
      <c r="K75" s="136"/>
    </row>
    <row r="76" spans="2:11" ht="17.25" customHeight="1">
      <c r="B76" s="135"/>
      <c r="C76" s="137" t="s">
        <v>15</v>
      </c>
      <c r="D76" s="137"/>
      <c r="E76" s="137"/>
      <c r="F76" s="137" t="s">
        <v>16</v>
      </c>
      <c r="G76" s="138"/>
      <c r="H76" s="137" t="s">
        <v>224</v>
      </c>
      <c r="I76" s="137" t="s">
        <v>178</v>
      </c>
      <c r="J76" s="137" t="s">
        <v>17</v>
      </c>
      <c r="K76" s="136"/>
    </row>
    <row r="77" spans="2:11" ht="17.25" customHeight="1">
      <c r="B77" s="135"/>
      <c r="C77" s="139" t="s">
        <v>18</v>
      </c>
      <c r="D77" s="139"/>
      <c r="E77" s="139"/>
      <c r="F77" s="140" t="s">
        <v>19</v>
      </c>
      <c r="G77" s="141"/>
      <c r="H77" s="139"/>
      <c r="I77" s="139"/>
      <c r="J77" s="139" t="s">
        <v>20</v>
      </c>
      <c r="K77" s="136"/>
    </row>
    <row r="78" spans="2:11" ht="5.25" customHeight="1">
      <c r="B78" s="135"/>
      <c r="C78" s="142"/>
      <c r="D78" s="142"/>
      <c r="E78" s="142"/>
      <c r="F78" s="142"/>
      <c r="G78" s="143"/>
      <c r="H78" s="142"/>
      <c r="I78" s="142"/>
      <c r="J78" s="142"/>
      <c r="K78" s="136"/>
    </row>
    <row r="79" spans="2:11" ht="15" customHeight="1">
      <c r="B79" s="135"/>
      <c r="C79" s="126" t="s">
        <v>175</v>
      </c>
      <c r="D79" s="142"/>
      <c r="E79" s="142"/>
      <c r="F79" s="144" t="s">
        <v>21</v>
      </c>
      <c r="G79" s="143"/>
      <c r="H79" s="126" t="s">
        <v>22</v>
      </c>
      <c r="I79" s="126" t="s">
        <v>23</v>
      </c>
      <c r="J79" s="126">
        <v>20</v>
      </c>
      <c r="K79" s="136"/>
    </row>
    <row r="80" spans="2:11" ht="15" customHeight="1">
      <c r="B80" s="135"/>
      <c r="C80" s="126" t="s">
        <v>24</v>
      </c>
      <c r="D80" s="126"/>
      <c r="E80" s="126"/>
      <c r="F80" s="144" t="s">
        <v>21</v>
      </c>
      <c r="G80" s="143"/>
      <c r="H80" s="126" t="s">
        <v>25</v>
      </c>
      <c r="I80" s="126" t="s">
        <v>23</v>
      </c>
      <c r="J80" s="126">
        <v>120</v>
      </c>
      <c r="K80" s="136"/>
    </row>
    <row r="81" spans="2:11" ht="15" customHeight="1">
      <c r="B81" s="145"/>
      <c r="C81" s="126" t="s">
        <v>26</v>
      </c>
      <c r="D81" s="126"/>
      <c r="E81" s="126"/>
      <c r="F81" s="144" t="s">
        <v>27</v>
      </c>
      <c r="G81" s="143"/>
      <c r="H81" s="126" t="s">
        <v>28</v>
      </c>
      <c r="I81" s="126" t="s">
        <v>23</v>
      </c>
      <c r="J81" s="126">
        <v>50</v>
      </c>
      <c r="K81" s="136"/>
    </row>
    <row r="82" spans="2:11" ht="15" customHeight="1">
      <c r="B82" s="145"/>
      <c r="C82" s="126" t="s">
        <v>29</v>
      </c>
      <c r="D82" s="126"/>
      <c r="E82" s="126"/>
      <c r="F82" s="144" t="s">
        <v>21</v>
      </c>
      <c r="G82" s="143"/>
      <c r="H82" s="126" t="s">
        <v>30</v>
      </c>
      <c r="I82" s="126" t="s">
        <v>31</v>
      </c>
      <c r="J82" s="126"/>
      <c r="K82" s="136"/>
    </row>
    <row r="83" spans="2:11" ht="15" customHeight="1">
      <c r="B83" s="145"/>
      <c r="C83" s="146" t="s">
        <v>32</v>
      </c>
      <c r="D83" s="146"/>
      <c r="E83" s="146"/>
      <c r="F83" s="147" t="s">
        <v>27</v>
      </c>
      <c r="G83" s="146"/>
      <c r="H83" s="146" t="s">
        <v>33</v>
      </c>
      <c r="I83" s="146" t="s">
        <v>23</v>
      </c>
      <c r="J83" s="146">
        <v>15</v>
      </c>
      <c r="K83" s="136"/>
    </row>
    <row r="84" spans="2:11" ht="15" customHeight="1">
      <c r="B84" s="145"/>
      <c r="C84" s="146" t="s">
        <v>34</v>
      </c>
      <c r="D84" s="146"/>
      <c r="E84" s="146"/>
      <c r="F84" s="147" t="s">
        <v>27</v>
      </c>
      <c r="G84" s="146"/>
      <c r="H84" s="146" t="s">
        <v>35</v>
      </c>
      <c r="I84" s="146" t="s">
        <v>23</v>
      </c>
      <c r="J84" s="146">
        <v>15</v>
      </c>
      <c r="K84" s="136"/>
    </row>
    <row r="85" spans="2:11" ht="15" customHeight="1">
      <c r="B85" s="145"/>
      <c r="C85" s="146" t="s">
        <v>36</v>
      </c>
      <c r="D85" s="146"/>
      <c r="E85" s="146"/>
      <c r="F85" s="147" t="s">
        <v>27</v>
      </c>
      <c r="G85" s="146"/>
      <c r="H85" s="146" t="s">
        <v>37</v>
      </c>
      <c r="I85" s="146" t="s">
        <v>23</v>
      </c>
      <c r="J85" s="146">
        <v>20</v>
      </c>
      <c r="K85" s="136"/>
    </row>
    <row r="86" spans="2:11" ht="15" customHeight="1">
      <c r="B86" s="145"/>
      <c r="C86" s="146" t="s">
        <v>38</v>
      </c>
      <c r="D86" s="146"/>
      <c r="E86" s="146"/>
      <c r="F86" s="147" t="s">
        <v>27</v>
      </c>
      <c r="G86" s="146"/>
      <c r="H86" s="146" t="s">
        <v>39</v>
      </c>
      <c r="I86" s="146" t="s">
        <v>23</v>
      </c>
      <c r="J86" s="146">
        <v>20</v>
      </c>
      <c r="K86" s="136"/>
    </row>
    <row r="87" spans="2:11" ht="15" customHeight="1">
      <c r="B87" s="145"/>
      <c r="C87" s="126" t="s">
        <v>40</v>
      </c>
      <c r="D87" s="126"/>
      <c r="E87" s="126"/>
      <c r="F87" s="144" t="s">
        <v>27</v>
      </c>
      <c r="G87" s="143"/>
      <c r="H87" s="126" t="s">
        <v>41</v>
      </c>
      <c r="I87" s="126" t="s">
        <v>23</v>
      </c>
      <c r="J87" s="126">
        <v>50</v>
      </c>
      <c r="K87" s="136"/>
    </row>
    <row r="88" spans="2:11" ht="15" customHeight="1">
      <c r="B88" s="145"/>
      <c r="C88" s="126" t="s">
        <v>42</v>
      </c>
      <c r="D88" s="126"/>
      <c r="E88" s="126"/>
      <c r="F88" s="144" t="s">
        <v>27</v>
      </c>
      <c r="G88" s="143"/>
      <c r="H88" s="126" t="s">
        <v>43</v>
      </c>
      <c r="I88" s="126" t="s">
        <v>23</v>
      </c>
      <c r="J88" s="126">
        <v>20</v>
      </c>
      <c r="K88" s="136"/>
    </row>
    <row r="89" spans="2:11" ht="15" customHeight="1">
      <c r="B89" s="145"/>
      <c r="C89" s="126" t="s">
        <v>44</v>
      </c>
      <c r="D89" s="126"/>
      <c r="E89" s="126"/>
      <c r="F89" s="144" t="s">
        <v>27</v>
      </c>
      <c r="G89" s="143"/>
      <c r="H89" s="126" t="s">
        <v>45</v>
      </c>
      <c r="I89" s="126" t="s">
        <v>23</v>
      </c>
      <c r="J89" s="126">
        <v>20</v>
      </c>
      <c r="K89" s="136"/>
    </row>
    <row r="90" spans="2:11" ht="15" customHeight="1">
      <c r="B90" s="145"/>
      <c r="C90" s="126" t="s">
        <v>46</v>
      </c>
      <c r="D90" s="126"/>
      <c r="E90" s="126"/>
      <c r="F90" s="144" t="s">
        <v>27</v>
      </c>
      <c r="G90" s="143"/>
      <c r="H90" s="126" t="s">
        <v>47</v>
      </c>
      <c r="I90" s="126" t="s">
        <v>23</v>
      </c>
      <c r="J90" s="126">
        <v>50</v>
      </c>
      <c r="K90" s="136"/>
    </row>
    <row r="91" spans="2:11" ht="15" customHeight="1">
      <c r="B91" s="145"/>
      <c r="C91" s="126" t="s">
        <v>48</v>
      </c>
      <c r="D91" s="126"/>
      <c r="E91" s="126"/>
      <c r="F91" s="144" t="s">
        <v>27</v>
      </c>
      <c r="G91" s="143"/>
      <c r="H91" s="126" t="s">
        <v>48</v>
      </c>
      <c r="I91" s="126" t="s">
        <v>23</v>
      </c>
      <c r="J91" s="126">
        <v>50</v>
      </c>
      <c r="K91" s="136"/>
    </row>
    <row r="92" spans="2:11" ht="15" customHeight="1">
      <c r="B92" s="145"/>
      <c r="C92" s="126" t="s">
        <v>229</v>
      </c>
      <c r="D92" s="126"/>
      <c r="E92" s="126"/>
      <c r="F92" s="144" t="s">
        <v>27</v>
      </c>
      <c r="G92" s="143"/>
      <c r="H92" s="126" t="s">
        <v>49</v>
      </c>
      <c r="I92" s="126" t="s">
        <v>23</v>
      </c>
      <c r="J92" s="126">
        <v>255</v>
      </c>
      <c r="K92" s="136"/>
    </row>
    <row r="93" spans="2:11" ht="15" customHeight="1">
      <c r="B93" s="145"/>
      <c r="C93" s="126" t="s">
        <v>50</v>
      </c>
      <c r="D93" s="126"/>
      <c r="E93" s="126"/>
      <c r="F93" s="144" t="s">
        <v>21</v>
      </c>
      <c r="G93" s="143"/>
      <c r="H93" s="126" t="s">
        <v>51</v>
      </c>
      <c r="I93" s="126" t="s">
        <v>52</v>
      </c>
      <c r="J93" s="126"/>
      <c r="K93" s="136"/>
    </row>
    <row r="94" spans="2:11" ht="15" customHeight="1">
      <c r="B94" s="145"/>
      <c r="C94" s="126" t="s">
        <v>53</v>
      </c>
      <c r="D94" s="126"/>
      <c r="E94" s="126"/>
      <c r="F94" s="144" t="s">
        <v>21</v>
      </c>
      <c r="G94" s="143"/>
      <c r="H94" s="126" t="s">
        <v>54</v>
      </c>
      <c r="I94" s="126" t="s">
        <v>55</v>
      </c>
      <c r="J94" s="126"/>
      <c r="K94" s="136"/>
    </row>
    <row r="95" spans="2:11" ht="15" customHeight="1">
      <c r="B95" s="145"/>
      <c r="C95" s="126" t="s">
        <v>56</v>
      </c>
      <c r="D95" s="126"/>
      <c r="E95" s="126"/>
      <c r="F95" s="144" t="s">
        <v>21</v>
      </c>
      <c r="G95" s="143"/>
      <c r="H95" s="126" t="s">
        <v>56</v>
      </c>
      <c r="I95" s="126" t="s">
        <v>55</v>
      </c>
      <c r="J95" s="126"/>
      <c r="K95" s="136"/>
    </row>
    <row r="96" spans="2:11" ht="15" customHeight="1">
      <c r="B96" s="145"/>
      <c r="C96" s="126" t="s">
        <v>161</v>
      </c>
      <c r="D96" s="126"/>
      <c r="E96" s="126"/>
      <c r="F96" s="144" t="s">
        <v>21</v>
      </c>
      <c r="G96" s="143"/>
      <c r="H96" s="126" t="s">
        <v>57</v>
      </c>
      <c r="I96" s="126" t="s">
        <v>55</v>
      </c>
      <c r="J96" s="126"/>
      <c r="K96" s="136"/>
    </row>
    <row r="97" spans="2:11" ht="15" customHeight="1">
      <c r="B97" s="145"/>
      <c r="C97" s="126" t="s">
        <v>171</v>
      </c>
      <c r="D97" s="126"/>
      <c r="E97" s="126"/>
      <c r="F97" s="144" t="s">
        <v>21</v>
      </c>
      <c r="G97" s="143"/>
      <c r="H97" s="126" t="s">
        <v>58</v>
      </c>
      <c r="I97" s="126" t="s">
        <v>55</v>
      </c>
      <c r="J97" s="126"/>
      <c r="K97" s="136"/>
    </row>
    <row r="98" spans="2:11" ht="15" customHeight="1">
      <c r="B98" s="148"/>
      <c r="C98" s="149"/>
      <c r="D98" s="149"/>
      <c r="E98" s="149"/>
      <c r="F98" s="149"/>
      <c r="G98" s="149"/>
      <c r="H98" s="149"/>
      <c r="I98" s="149"/>
      <c r="J98" s="149"/>
      <c r="K98" s="150"/>
    </row>
    <row r="99" spans="2:11" ht="18.75" customHeight="1">
      <c r="B99" s="151"/>
      <c r="C99" s="152"/>
      <c r="D99" s="152"/>
      <c r="E99" s="152"/>
      <c r="F99" s="152"/>
      <c r="G99" s="152"/>
      <c r="H99" s="152"/>
      <c r="I99" s="152"/>
      <c r="J99" s="152"/>
      <c r="K99" s="151"/>
    </row>
    <row r="100" spans="2:11" ht="18.75" customHeight="1">
      <c r="B100" s="131"/>
      <c r="C100" s="131"/>
      <c r="D100" s="131"/>
      <c r="E100" s="131"/>
      <c r="F100" s="131"/>
      <c r="G100" s="131"/>
      <c r="H100" s="131"/>
      <c r="I100" s="131"/>
      <c r="J100" s="131"/>
      <c r="K100" s="131"/>
    </row>
    <row r="101" spans="2:11" ht="7.5" customHeight="1">
      <c r="B101" s="132"/>
      <c r="C101" s="133"/>
      <c r="D101" s="133"/>
      <c r="E101" s="133"/>
      <c r="F101" s="133"/>
      <c r="G101" s="133"/>
      <c r="H101" s="133"/>
      <c r="I101" s="133"/>
      <c r="J101" s="133"/>
      <c r="K101" s="134"/>
    </row>
    <row r="102" spans="2:11" ht="32.25" customHeight="1">
      <c r="B102" s="135"/>
      <c r="C102" s="292" t="s">
        <v>59</v>
      </c>
      <c r="D102" s="292"/>
      <c r="E102" s="292"/>
      <c r="F102" s="292"/>
      <c r="G102" s="292"/>
      <c r="H102" s="292"/>
      <c r="I102" s="292"/>
      <c r="J102" s="292"/>
      <c r="K102" s="136"/>
    </row>
    <row r="103" spans="2:11" ht="17.25" customHeight="1">
      <c r="B103" s="135"/>
      <c r="C103" s="137" t="s">
        <v>15</v>
      </c>
      <c r="D103" s="137"/>
      <c r="E103" s="137"/>
      <c r="F103" s="137" t="s">
        <v>16</v>
      </c>
      <c r="G103" s="138"/>
      <c r="H103" s="137" t="s">
        <v>224</v>
      </c>
      <c r="I103" s="137" t="s">
        <v>178</v>
      </c>
      <c r="J103" s="137" t="s">
        <v>17</v>
      </c>
      <c r="K103" s="136"/>
    </row>
    <row r="104" spans="2:11" ht="17.25" customHeight="1">
      <c r="B104" s="135"/>
      <c r="C104" s="139" t="s">
        <v>18</v>
      </c>
      <c r="D104" s="139"/>
      <c r="E104" s="139"/>
      <c r="F104" s="140" t="s">
        <v>19</v>
      </c>
      <c r="G104" s="141"/>
      <c r="H104" s="139"/>
      <c r="I104" s="139"/>
      <c r="J104" s="139" t="s">
        <v>20</v>
      </c>
      <c r="K104" s="136"/>
    </row>
    <row r="105" spans="2:11" ht="5.25" customHeight="1">
      <c r="B105" s="135"/>
      <c r="C105" s="137"/>
      <c r="D105" s="137"/>
      <c r="E105" s="137"/>
      <c r="F105" s="137"/>
      <c r="G105" s="153"/>
      <c r="H105" s="137"/>
      <c r="I105" s="137"/>
      <c r="J105" s="137"/>
      <c r="K105" s="136"/>
    </row>
    <row r="106" spans="2:11" ht="15" customHeight="1">
      <c r="B106" s="135"/>
      <c r="C106" s="126" t="s">
        <v>175</v>
      </c>
      <c r="D106" s="142"/>
      <c r="E106" s="142"/>
      <c r="F106" s="144" t="s">
        <v>21</v>
      </c>
      <c r="G106" s="153"/>
      <c r="H106" s="126" t="s">
        <v>60</v>
      </c>
      <c r="I106" s="126" t="s">
        <v>23</v>
      </c>
      <c r="J106" s="126">
        <v>20</v>
      </c>
      <c r="K106" s="136"/>
    </row>
    <row r="107" spans="2:11" ht="15" customHeight="1">
      <c r="B107" s="135"/>
      <c r="C107" s="126" t="s">
        <v>24</v>
      </c>
      <c r="D107" s="126"/>
      <c r="E107" s="126"/>
      <c r="F107" s="144" t="s">
        <v>21</v>
      </c>
      <c r="G107" s="126"/>
      <c r="H107" s="126" t="s">
        <v>60</v>
      </c>
      <c r="I107" s="126" t="s">
        <v>23</v>
      </c>
      <c r="J107" s="126">
        <v>120</v>
      </c>
      <c r="K107" s="136"/>
    </row>
    <row r="108" spans="2:11" ht="15" customHeight="1">
      <c r="B108" s="145"/>
      <c r="C108" s="126" t="s">
        <v>26</v>
      </c>
      <c r="D108" s="126"/>
      <c r="E108" s="126"/>
      <c r="F108" s="144" t="s">
        <v>27</v>
      </c>
      <c r="G108" s="126"/>
      <c r="H108" s="126" t="s">
        <v>60</v>
      </c>
      <c r="I108" s="126" t="s">
        <v>23</v>
      </c>
      <c r="J108" s="126">
        <v>50</v>
      </c>
      <c r="K108" s="136"/>
    </row>
    <row r="109" spans="2:11" ht="15" customHeight="1">
      <c r="B109" s="145"/>
      <c r="C109" s="126" t="s">
        <v>29</v>
      </c>
      <c r="D109" s="126"/>
      <c r="E109" s="126"/>
      <c r="F109" s="144" t="s">
        <v>21</v>
      </c>
      <c r="G109" s="126"/>
      <c r="H109" s="126" t="s">
        <v>60</v>
      </c>
      <c r="I109" s="126" t="s">
        <v>31</v>
      </c>
      <c r="J109" s="126"/>
      <c r="K109" s="136"/>
    </row>
    <row r="110" spans="2:11" ht="15" customHeight="1">
      <c r="B110" s="145"/>
      <c r="C110" s="126" t="s">
        <v>40</v>
      </c>
      <c r="D110" s="126"/>
      <c r="E110" s="126"/>
      <c r="F110" s="144" t="s">
        <v>27</v>
      </c>
      <c r="G110" s="126"/>
      <c r="H110" s="126" t="s">
        <v>60</v>
      </c>
      <c r="I110" s="126" t="s">
        <v>23</v>
      </c>
      <c r="J110" s="126">
        <v>50</v>
      </c>
      <c r="K110" s="136"/>
    </row>
    <row r="111" spans="2:11" ht="15" customHeight="1">
      <c r="B111" s="145"/>
      <c r="C111" s="126" t="s">
        <v>48</v>
      </c>
      <c r="D111" s="126"/>
      <c r="E111" s="126"/>
      <c r="F111" s="144" t="s">
        <v>27</v>
      </c>
      <c r="G111" s="126"/>
      <c r="H111" s="126" t="s">
        <v>60</v>
      </c>
      <c r="I111" s="126" t="s">
        <v>23</v>
      </c>
      <c r="J111" s="126">
        <v>50</v>
      </c>
      <c r="K111" s="136"/>
    </row>
    <row r="112" spans="2:11" ht="15" customHeight="1">
      <c r="B112" s="145"/>
      <c r="C112" s="126" t="s">
        <v>46</v>
      </c>
      <c r="D112" s="126"/>
      <c r="E112" s="126"/>
      <c r="F112" s="144" t="s">
        <v>27</v>
      </c>
      <c r="G112" s="126"/>
      <c r="H112" s="126" t="s">
        <v>60</v>
      </c>
      <c r="I112" s="126" t="s">
        <v>23</v>
      </c>
      <c r="J112" s="126">
        <v>50</v>
      </c>
      <c r="K112" s="136"/>
    </row>
    <row r="113" spans="2:11" ht="15" customHeight="1">
      <c r="B113" s="145"/>
      <c r="C113" s="126" t="s">
        <v>175</v>
      </c>
      <c r="D113" s="126"/>
      <c r="E113" s="126"/>
      <c r="F113" s="144" t="s">
        <v>21</v>
      </c>
      <c r="G113" s="126"/>
      <c r="H113" s="126" t="s">
        <v>61</v>
      </c>
      <c r="I113" s="126" t="s">
        <v>23</v>
      </c>
      <c r="J113" s="126">
        <v>20</v>
      </c>
      <c r="K113" s="136"/>
    </row>
    <row r="114" spans="2:11" ht="15" customHeight="1">
      <c r="B114" s="145"/>
      <c r="C114" s="126" t="s">
        <v>62</v>
      </c>
      <c r="D114" s="126"/>
      <c r="E114" s="126"/>
      <c r="F114" s="144" t="s">
        <v>21</v>
      </c>
      <c r="G114" s="126"/>
      <c r="H114" s="126" t="s">
        <v>63</v>
      </c>
      <c r="I114" s="126" t="s">
        <v>23</v>
      </c>
      <c r="J114" s="126">
        <v>120</v>
      </c>
      <c r="K114" s="136"/>
    </row>
    <row r="115" spans="2:11" ht="15" customHeight="1">
      <c r="B115" s="145"/>
      <c r="C115" s="126" t="s">
        <v>161</v>
      </c>
      <c r="D115" s="126"/>
      <c r="E115" s="126"/>
      <c r="F115" s="144" t="s">
        <v>21</v>
      </c>
      <c r="G115" s="126"/>
      <c r="H115" s="126" t="s">
        <v>64</v>
      </c>
      <c r="I115" s="126" t="s">
        <v>55</v>
      </c>
      <c r="J115" s="126"/>
      <c r="K115" s="136"/>
    </row>
    <row r="116" spans="2:11" ht="15" customHeight="1">
      <c r="B116" s="145"/>
      <c r="C116" s="126" t="s">
        <v>171</v>
      </c>
      <c r="D116" s="126"/>
      <c r="E116" s="126"/>
      <c r="F116" s="144" t="s">
        <v>21</v>
      </c>
      <c r="G116" s="126"/>
      <c r="H116" s="126" t="s">
        <v>65</v>
      </c>
      <c r="I116" s="126" t="s">
        <v>55</v>
      </c>
      <c r="J116" s="126"/>
      <c r="K116" s="136"/>
    </row>
    <row r="117" spans="2:11" ht="15" customHeight="1">
      <c r="B117" s="145"/>
      <c r="C117" s="126" t="s">
        <v>178</v>
      </c>
      <c r="D117" s="126"/>
      <c r="E117" s="126"/>
      <c r="F117" s="144" t="s">
        <v>21</v>
      </c>
      <c r="G117" s="126"/>
      <c r="H117" s="126" t="s">
        <v>66</v>
      </c>
      <c r="I117" s="126" t="s">
        <v>67</v>
      </c>
      <c r="J117" s="126"/>
      <c r="K117" s="136"/>
    </row>
    <row r="118" spans="2:11" ht="15" customHeight="1">
      <c r="B118" s="148"/>
      <c r="C118" s="154"/>
      <c r="D118" s="154"/>
      <c r="E118" s="154"/>
      <c r="F118" s="154"/>
      <c r="G118" s="154"/>
      <c r="H118" s="154"/>
      <c r="I118" s="154"/>
      <c r="J118" s="154"/>
      <c r="K118" s="150"/>
    </row>
    <row r="119" spans="2:11" ht="18.75" customHeight="1">
      <c r="B119" s="155"/>
      <c r="C119" s="122"/>
      <c r="D119" s="122"/>
      <c r="E119" s="122"/>
      <c r="F119" s="156"/>
      <c r="G119" s="122"/>
      <c r="H119" s="122"/>
      <c r="I119" s="122"/>
      <c r="J119" s="122"/>
      <c r="K119" s="155"/>
    </row>
    <row r="120" spans="2:11" ht="18.75" customHeight="1">
      <c r="B120" s="131"/>
      <c r="C120" s="131"/>
      <c r="D120" s="131"/>
      <c r="E120" s="131"/>
      <c r="F120" s="131"/>
      <c r="G120" s="131"/>
      <c r="H120" s="131"/>
      <c r="I120" s="131"/>
      <c r="J120" s="131"/>
      <c r="K120" s="131"/>
    </row>
    <row r="121" spans="2:11" ht="7.5" customHeight="1">
      <c r="B121" s="157"/>
      <c r="C121" s="158"/>
      <c r="D121" s="158"/>
      <c r="E121" s="158"/>
      <c r="F121" s="158"/>
      <c r="G121" s="158"/>
      <c r="H121" s="158"/>
      <c r="I121" s="158"/>
      <c r="J121" s="158"/>
      <c r="K121" s="159"/>
    </row>
    <row r="122" spans="2:11" ht="30.75" customHeight="1">
      <c r="B122" s="160"/>
      <c r="C122" s="295" t="s">
        <v>68</v>
      </c>
      <c r="D122" s="295"/>
      <c r="E122" s="295"/>
      <c r="F122" s="295"/>
      <c r="G122" s="295"/>
      <c r="H122" s="295"/>
      <c r="I122" s="295"/>
      <c r="J122" s="295"/>
      <c r="K122" s="161"/>
    </row>
    <row r="123" spans="2:11" ht="17.25" customHeight="1">
      <c r="B123" s="162"/>
      <c r="C123" s="137" t="s">
        <v>15</v>
      </c>
      <c r="D123" s="137"/>
      <c r="E123" s="137"/>
      <c r="F123" s="137" t="s">
        <v>16</v>
      </c>
      <c r="G123" s="138"/>
      <c r="H123" s="137" t="s">
        <v>224</v>
      </c>
      <c r="I123" s="137" t="s">
        <v>178</v>
      </c>
      <c r="J123" s="137" t="s">
        <v>17</v>
      </c>
      <c r="K123" s="163"/>
    </row>
    <row r="124" spans="2:11" ht="17.25" customHeight="1">
      <c r="B124" s="162"/>
      <c r="C124" s="139" t="s">
        <v>18</v>
      </c>
      <c r="D124" s="139"/>
      <c r="E124" s="139"/>
      <c r="F124" s="140" t="s">
        <v>19</v>
      </c>
      <c r="G124" s="141"/>
      <c r="H124" s="139"/>
      <c r="I124" s="139"/>
      <c r="J124" s="139" t="s">
        <v>20</v>
      </c>
      <c r="K124" s="163"/>
    </row>
    <row r="125" spans="2:11" ht="5.25" customHeight="1">
      <c r="B125" s="164"/>
      <c r="C125" s="142"/>
      <c r="D125" s="142"/>
      <c r="E125" s="142"/>
      <c r="F125" s="142"/>
      <c r="G125" s="126"/>
      <c r="H125" s="142"/>
      <c r="I125" s="142"/>
      <c r="J125" s="142"/>
      <c r="K125" s="165"/>
    </row>
    <row r="126" spans="2:11" ht="15" customHeight="1">
      <c r="B126" s="164"/>
      <c r="C126" s="126" t="s">
        <v>24</v>
      </c>
      <c r="D126" s="142"/>
      <c r="E126" s="142"/>
      <c r="F126" s="144" t="s">
        <v>21</v>
      </c>
      <c r="G126" s="126"/>
      <c r="H126" s="126" t="s">
        <v>60</v>
      </c>
      <c r="I126" s="126" t="s">
        <v>23</v>
      </c>
      <c r="J126" s="126">
        <v>120</v>
      </c>
      <c r="K126" s="166"/>
    </row>
    <row r="127" spans="2:11" ht="15" customHeight="1">
      <c r="B127" s="164"/>
      <c r="C127" s="126" t="s">
        <v>69</v>
      </c>
      <c r="D127" s="126"/>
      <c r="E127" s="126"/>
      <c r="F127" s="144" t="s">
        <v>21</v>
      </c>
      <c r="G127" s="126"/>
      <c r="H127" s="126" t="s">
        <v>70</v>
      </c>
      <c r="I127" s="126" t="s">
        <v>23</v>
      </c>
      <c r="J127" s="126" t="s">
        <v>71</v>
      </c>
      <c r="K127" s="166"/>
    </row>
    <row r="128" spans="2:11" ht="15" customHeight="1">
      <c r="B128" s="164"/>
      <c r="C128" s="126" t="s">
        <v>192</v>
      </c>
      <c r="D128" s="126"/>
      <c r="E128" s="126"/>
      <c r="F128" s="144" t="s">
        <v>21</v>
      </c>
      <c r="G128" s="126"/>
      <c r="H128" s="126" t="s">
        <v>72</v>
      </c>
      <c r="I128" s="126" t="s">
        <v>23</v>
      </c>
      <c r="J128" s="126" t="s">
        <v>71</v>
      </c>
      <c r="K128" s="166"/>
    </row>
    <row r="129" spans="2:11" ht="15" customHeight="1">
      <c r="B129" s="164"/>
      <c r="C129" s="126" t="s">
        <v>32</v>
      </c>
      <c r="D129" s="126"/>
      <c r="E129" s="126"/>
      <c r="F129" s="144" t="s">
        <v>27</v>
      </c>
      <c r="G129" s="126"/>
      <c r="H129" s="126" t="s">
        <v>33</v>
      </c>
      <c r="I129" s="126" t="s">
        <v>23</v>
      </c>
      <c r="J129" s="126">
        <v>15</v>
      </c>
      <c r="K129" s="166"/>
    </row>
    <row r="130" spans="2:11" ht="15" customHeight="1">
      <c r="B130" s="164"/>
      <c r="C130" s="146" t="s">
        <v>34</v>
      </c>
      <c r="D130" s="146"/>
      <c r="E130" s="146"/>
      <c r="F130" s="147" t="s">
        <v>27</v>
      </c>
      <c r="G130" s="146"/>
      <c r="H130" s="146" t="s">
        <v>35</v>
      </c>
      <c r="I130" s="146" t="s">
        <v>23</v>
      </c>
      <c r="J130" s="146">
        <v>15</v>
      </c>
      <c r="K130" s="166"/>
    </row>
    <row r="131" spans="2:11" ht="15" customHeight="1">
      <c r="B131" s="164"/>
      <c r="C131" s="146" t="s">
        <v>36</v>
      </c>
      <c r="D131" s="146"/>
      <c r="E131" s="146"/>
      <c r="F131" s="147" t="s">
        <v>27</v>
      </c>
      <c r="G131" s="146"/>
      <c r="H131" s="146" t="s">
        <v>37</v>
      </c>
      <c r="I131" s="146" t="s">
        <v>23</v>
      </c>
      <c r="J131" s="146">
        <v>20</v>
      </c>
      <c r="K131" s="166"/>
    </row>
    <row r="132" spans="2:11" ht="15" customHeight="1">
      <c r="B132" s="164"/>
      <c r="C132" s="146" t="s">
        <v>38</v>
      </c>
      <c r="D132" s="146"/>
      <c r="E132" s="146"/>
      <c r="F132" s="147" t="s">
        <v>27</v>
      </c>
      <c r="G132" s="146"/>
      <c r="H132" s="146" t="s">
        <v>39</v>
      </c>
      <c r="I132" s="146" t="s">
        <v>23</v>
      </c>
      <c r="J132" s="146">
        <v>20</v>
      </c>
      <c r="K132" s="166"/>
    </row>
    <row r="133" spans="2:11" ht="15" customHeight="1">
      <c r="B133" s="164"/>
      <c r="C133" s="126" t="s">
        <v>26</v>
      </c>
      <c r="D133" s="126"/>
      <c r="E133" s="126"/>
      <c r="F133" s="144" t="s">
        <v>27</v>
      </c>
      <c r="G133" s="126"/>
      <c r="H133" s="126" t="s">
        <v>60</v>
      </c>
      <c r="I133" s="126" t="s">
        <v>23</v>
      </c>
      <c r="J133" s="126">
        <v>50</v>
      </c>
      <c r="K133" s="166"/>
    </row>
    <row r="134" spans="2:11" ht="15" customHeight="1">
      <c r="B134" s="164"/>
      <c r="C134" s="126" t="s">
        <v>40</v>
      </c>
      <c r="D134" s="126"/>
      <c r="E134" s="126"/>
      <c r="F134" s="144" t="s">
        <v>27</v>
      </c>
      <c r="G134" s="126"/>
      <c r="H134" s="126" t="s">
        <v>60</v>
      </c>
      <c r="I134" s="126" t="s">
        <v>23</v>
      </c>
      <c r="J134" s="126">
        <v>50</v>
      </c>
      <c r="K134" s="166"/>
    </row>
    <row r="135" spans="2:11" ht="15" customHeight="1">
      <c r="B135" s="164"/>
      <c r="C135" s="126" t="s">
        <v>46</v>
      </c>
      <c r="D135" s="126"/>
      <c r="E135" s="126"/>
      <c r="F135" s="144" t="s">
        <v>27</v>
      </c>
      <c r="G135" s="126"/>
      <c r="H135" s="126" t="s">
        <v>60</v>
      </c>
      <c r="I135" s="126" t="s">
        <v>23</v>
      </c>
      <c r="J135" s="126">
        <v>50</v>
      </c>
      <c r="K135" s="166"/>
    </row>
    <row r="136" spans="2:11" ht="15" customHeight="1">
      <c r="B136" s="164"/>
      <c r="C136" s="126" t="s">
        <v>48</v>
      </c>
      <c r="D136" s="126"/>
      <c r="E136" s="126"/>
      <c r="F136" s="144" t="s">
        <v>27</v>
      </c>
      <c r="G136" s="126"/>
      <c r="H136" s="126" t="s">
        <v>60</v>
      </c>
      <c r="I136" s="126" t="s">
        <v>23</v>
      </c>
      <c r="J136" s="126">
        <v>50</v>
      </c>
      <c r="K136" s="166"/>
    </row>
    <row r="137" spans="2:11" ht="15" customHeight="1">
      <c r="B137" s="164"/>
      <c r="C137" s="126" t="s">
        <v>229</v>
      </c>
      <c r="D137" s="126"/>
      <c r="E137" s="126"/>
      <c r="F137" s="144" t="s">
        <v>27</v>
      </c>
      <c r="G137" s="126"/>
      <c r="H137" s="126" t="s">
        <v>73</v>
      </c>
      <c r="I137" s="126" t="s">
        <v>23</v>
      </c>
      <c r="J137" s="126">
        <v>255</v>
      </c>
      <c r="K137" s="166"/>
    </row>
    <row r="138" spans="2:11" ht="15" customHeight="1">
      <c r="B138" s="164"/>
      <c r="C138" s="126" t="s">
        <v>50</v>
      </c>
      <c r="D138" s="126"/>
      <c r="E138" s="126"/>
      <c r="F138" s="144" t="s">
        <v>21</v>
      </c>
      <c r="G138" s="126"/>
      <c r="H138" s="126" t="s">
        <v>74</v>
      </c>
      <c r="I138" s="126" t="s">
        <v>52</v>
      </c>
      <c r="J138" s="126"/>
      <c r="K138" s="166"/>
    </row>
    <row r="139" spans="2:11" ht="15" customHeight="1">
      <c r="B139" s="164"/>
      <c r="C139" s="126" t="s">
        <v>53</v>
      </c>
      <c r="D139" s="126"/>
      <c r="E139" s="126"/>
      <c r="F139" s="144" t="s">
        <v>21</v>
      </c>
      <c r="G139" s="126"/>
      <c r="H139" s="126" t="s">
        <v>75</v>
      </c>
      <c r="I139" s="126" t="s">
        <v>55</v>
      </c>
      <c r="J139" s="126"/>
      <c r="K139" s="166"/>
    </row>
    <row r="140" spans="2:11" ht="15" customHeight="1">
      <c r="B140" s="164"/>
      <c r="C140" s="126" t="s">
        <v>56</v>
      </c>
      <c r="D140" s="126"/>
      <c r="E140" s="126"/>
      <c r="F140" s="144" t="s">
        <v>21</v>
      </c>
      <c r="G140" s="126"/>
      <c r="H140" s="126" t="s">
        <v>56</v>
      </c>
      <c r="I140" s="126" t="s">
        <v>55</v>
      </c>
      <c r="J140" s="126"/>
      <c r="K140" s="166"/>
    </row>
    <row r="141" spans="2:11" ht="15" customHeight="1">
      <c r="B141" s="164"/>
      <c r="C141" s="126" t="s">
        <v>161</v>
      </c>
      <c r="D141" s="126"/>
      <c r="E141" s="126"/>
      <c r="F141" s="144" t="s">
        <v>21</v>
      </c>
      <c r="G141" s="126"/>
      <c r="H141" s="126" t="s">
        <v>76</v>
      </c>
      <c r="I141" s="126" t="s">
        <v>55</v>
      </c>
      <c r="J141" s="126"/>
      <c r="K141" s="166"/>
    </row>
    <row r="142" spans="2:11" ht="15" customHeight="1">
      <c r="B142" s="164"/>
      <c r="C142" s="126" t="s">
        <v>77</v>
      </c>
      <c r="D142" s="126"/>
      <c r="E142" s="126"/>
      <c r="F142" s="144" t="s">
        <v>21</v>
      </c>
      <c r="G142" s="126"/>
      <c r="H142" s="126" t="s">
        <v>78</v>
      </c>
      <c r="I142" s="126" t="s">
        <v>55</v>
      </c>
      <c r="J142" s="126"/>
      <c r="K142" s="166"/>
    </row>
    <row r="143" spans="2:11" ht="15" customHeight="1">
      <c r="B143" s="167"/>
      <c r="C143" s="168"/>
      <c r="D143" s="168"/>
      <c r="E143" s="168"/>
      <c r="F143" s="168"/>
      <c r="G143" s="168"/>
      <c r="H143" s="168"/>
      <c r="I143" s="168"/>
      <c r="J143" s="168"/>
      <c r="K143" s="169"/>
    </row>
    <row r="144" spans="2:11" ht="14.25" customHeight="1">
      <c r="B144" s="122"/>
      <c r="C144" s="122"/>
      <c r="D144" s="122"/>
      <c r="E144" s="122"/>
      <c r="F144" s="156"/>
      <c r="G144" s="122"/>
      <c r="H144" s="122"/>
      <c r="I144" s="122"/>
      <c r="J144" s="122"/>
      <c r="K144" s="122"/>
    </row>
    <row r="145" spans="2:11" ht="14.25" customHeight="1">
      <c r="B145" s="131"/>
      <c r="C145" s="131"/>
      <c r="D145" s="131"/>
      <c r="E145" s="131"/>
      <c r="F145" s="131"/>
      <c r="G145" s="131"/>
      <c r="H145" s="131"/>
      <c r="I145" s="131"/>
      <c r="J145" s="131"/>
      <c r="K145" s="131"/>
    </row>
    <row r="146" spans="2:11" ht="7.5" customHeight="1">
      <c r="B146" s="132"/>
      <c r="C146" s="133"/>
      <c r="D146" s="133"/>
      <c r="E146" s="133"/>
      <c r="F146" s="133"/>
      <c r="G146" s="133"/>
      <c r="H146" s="133"/>
      <c r="I146" s="133"/>
      <c r="J146" s="133"/>
      <c r="K146" s="134"/>
    </row>
    <row r="147" spans="2:11" ht="32.25" customHeight="1">
      <c r="B147" s="135"/>
      <c r="C147" s="292" t="s">
        <v>79</v>
      </c>
      <c r="D147" s="292"/>
      <c r="E147" s="292"/>
      <c r="F147" s="292"/>
      <c r="G147" s="292"/>
      <c r="H147" s="292"/>
      <c r="I147" s="292"/>
      <c r="J147" s="292"/>
      <c r="K147" s="136"/>
    </row>
    <row r="148" spans="2:11" ht="17.25" customHeight="1">
      <c r="B148" s="135"/>
      <c r="C148" s="137" t="s">
        <v>15</v>
      </c>
      <c r="D148" s="137"/>
      <c r="E148" s="137"/>
      <c r="F148" s="137" t="s">
        <v>16</v>
      </c>
      <c r="G148" s="138"/>
      <c r="H148" s="137" t="s">
        <v>224</v>
      </c>
      <c r="I148" s="137" t="s">
        <v>178</v>
      </c>
      <c r="J148" s="137" t="s">
        <v>17</v>
      </c>
      <c r="K148" s="136"/>
    </row>
    <row r="149" spans="2:11" ht="17.25" customHeight="1">
      <c r="B149" s="135"/>
      <c r="C149" s="139" t="s">
        <v>18</v>
      </c>
      <c r="D149" s="139"/>
      <c r="E149" s="139"/>
      <c r="F149" s="140" t="s">
        <v>19</v>
      </c>
      <c r="G149" s="141"/>
      <c r="H149" s="139"/>
      <c r="I149" s="139"/>
      <c r="J149" s="139" t="s">
        <v>20</v>
      </c>
      <c r="K149" s="136"/>
    </row>
    <row r="150" spans="2:11" ht="5.25" customHeight="1">
      <c r="B150" s="145"/>
      <c r="C150" s="142"/>
      <c r="D150" s="142"/>
      <c r="E150" s="142"/>
      <c r="F150" s="142"/>
      <c r="G150" s="143"/>
      <c r="H150" s="142"/>
      <c r="I150" s="142"/>
      <c r="J150" s="142"/>
      <c r="K150" s="166"/>
    </row>
    <row r="151" spans="2:11" ht="15" customHeight="1">
      <c r="B151" s="145"/>
      <c r="C151" s="170" t="s">
        <v>24</v>
      </c>
      <c r="D151" s="126"/>
      <c r="E151" s="126"/>
      <c r="F151" s="171" t="s">
        <v>21</v>
      </c>
      <c r="G151" s="126"/>
      <c r="H151" s="170" t="s">
        <v>60</v>
      </c>
      <c r="I151" s="170" t="s">
        <v>23</v>
      </c>
      <c r="J151" s="170">
        <v>120</v>
      </c>
      <c r="K151" s="166"/>
    </row>
    <row r="152" spans="2:11" ht="15" customHeight="1">
      <c r="B152" s="145"/>
      <c r="C152" s="170" t="s">
        <v>69</v>
      </c>
      <c r="D152" s="126"/>
      <c r="E152" s="126"/>
      <c r="F152" s="171" t="s">
        <v>21</v>
      </c>
      <c r="G152" s="126"/>
      <c r="H152" s="170" t="s">
        <v>80</v>
      </c>
      <c r="I152" s="170" t="s">
        <v>23</v>
      </c>
      <c r="J152" s="170" t="s">
        <v>71</v>
      </c>
      <c r="K152" s="166"/>
    </row>
    <row r="153" spans="2:11" ht="15" customHeight="1">
      <c r="B153" s="145"/>
      <c r="C153" s="170" t="s">
        <v>192</v>
      </c>
      <c r="D153" s="126"/>
      <c r="E153" s="126"/>
      <c r="F153" s="171" t="s">
        <v>21</v>
      </c>
      <c r="G153" s="126"/>
      <c r="H153" s="170" t="s">
        <v>81</v>
      </c>
      <c r="I153" s="170" t="s">
        <v>23</v>
      </c>
      <c r="J153" s="170" t="s">
        <v>71</v>
      </c>
      <c r="K153" s="166"/>
    </row>
    <row r="154" spans="2:11" ht="15" customHeight="1">
      <c r="B154" s="145"/>
      <c r="C154" s="170" t="s">
        <v>26</v>
      </c>
      <c r="D154" s="126"/>
      <c r="E154" s="126"/>
      <c r="F154" s="171" t="s">
        <v>27</v>
      </c>
      <c r="G154" s="126"/>
      <c r="H154" s="170" t="s">
        <v>60</v>
      </c>
      <c r="I154" s="170" t="s">
        <v>23</v>
      </c>
      <c r="J154" s="170">
        <v>50</v>
      </c>
      <c r="K154" s="166"/>
    </row>
    <row r="155" spans="2:11" ht="15" customHeight="1">
      <c r="B155" s="145"/>
      <c r="C155" s="170" t="s">
        <v>29</v>
      </c>
      <c r="D155" s="126"/>
      <c r="E155" s="126"/>
      <c r="F155" s="171" t="s">
        <v>21</v>
      </c>
      <c r="G155" s="126"/>
      <c r="H155" s="170" t="s">
        <v>60</v>
      </c>
      <c r="I155" s="170" t="s">
        <v>31</v>
      </c>
      <c r="J155" s="170"/>
      <c r="K155" s="166"/>
    </row>
    <row r="156" spans="2:11" ht="15" customHeight="1">
      <c r="B156" s="145"/>
      <c r="C156" s="170" t="s">
        <v>40</v>
      </c>
      <c r="D156" s="126"/>
      <c r="E156" s="126"/>
      <c r="F156" s="171" t="s">
        <v>27</v>
      </c>
      <c r="G156" s="126"/>
      <c r="H156" s="170" t="s">
        <v>60</v>
      </c>
      <c r="I156" s="170" t="s">
        <v>23</v>
      </c>
      <c r="J156" s="170">
        <v>50</v>
      </c>
      <c r="K156" s="166"/>
    </row>
    <row r="157" spans="2:11" ht="15" customHeight="1">
      <c r="B157" s="145"/>
      <c r="C157" s="170" t="s">
        <v>48</v>
      </c>
      <c r="D157" s="126"/>
      <c r="E157" s="126"/>
      <c r="F157" s="171" t="s">
        <v>27</v>
      </c>
      <c r="G157" s="126"/>
      <c r="H157" s="170" t="s">
        <v>60</v>
      </c>
      <c r="I157" s="170" t="s">
        <v>23</v>
      </c>
      <c r="J157" s="170">
        <v>50</v>
      </c>
      <c r="K157" s="166"/>
    </row>
    <row r="158" spans="2:11" ht="15" customHeight="1">
      <c r="B158" s="145"/>
      <c r="C158" s="170" t="s">
        <v>46</v>
      </c>
      <c r="D158" s="126"/>
      <c r="E158" s="126"/>
      <c r="F158" s="171" t="s">
        <v>27</v>
      </c>
      <c r="G158" s="126"/>
      <c r="H158" s="170" t="s">
        <v>60</v>
      </c>
      <c r="I158" s="170" t="s">
        <v>23</v>
      </c>
      <c r="J158" s="170">
        <v>50</v>
      </c>
      <c r="K158" s="166"/>
    </row>
    <row r="159" spans="2:11" ht="15" customHeight="1">
      <c r="B159" s="145"/>
      <c r="C159" s="170" t="s">
        <v>212</v>
      </c>
      <c r="D159" s="126"/>
      <c r="E159" s="126"/>
      <c r="F159" s="171" t="s">
        <v>21</v>
      </c>
      <c r="G159" s="126"/>
      <c r="H159" s="170" t="s">
        <v>82</v>
      </c>
      <c r="I159" s="170" t="s">
        <v>23</v>
      </c>
      <c r="J159" s="170" t="s">
        <v>83</v>
      </c>
      <c r="K159" s="166"/>
    </row>
    <row r="160" spans="2:11" ht="15" customHeight="1">
      <c r="B160" s="145"/>
      <c r="C160" s="170" t="s">
        <v>84</v>
      </c>
      <c r="D160" s="126"/>
      <c r="E160" s="126"/>
      <c r="F160" s="171" t="s">
        <v>21</v>
      </c>
      <c r="G160" s="126"/>
      <c r="H160" s="170" t="s">
        <v>85</v>
      </c>
      <c r="I160" s="170" t="s">
        <v>55</v>
      </c>
      <c r="J160" s="170"/>
      <c r="K160" s="166"/>
    </row>
    <row r="161" spans="2:11" ht="9.75" customHeight="1">
      <c r="B161" s="172"/>
      <c r="C161" s="154"/>
      <c r="D161" s="154"/>
      <c r="E161" s="154"/>
      <c r="F161" s="154"/>
      <c r="G161" s="154"/>
      <c r="H161" s="154"/>
      <c r="I161" s="154"/>
      <c r="J161" s="154"/>
      <c r="K161" s="173"/>
    </row>
    <row r="162" spans="2:11" ht="12.75" customHeight="1">
      <c r="B162" s="122"/>
      <c r="C162" s="126"/>
      <c r="D162" s="126"/>
      <c r="E162" s="126"/>
      <c r="F162" s="144"/>
      <c r="G162" s="126"/>
      <c r="H162" s="126"/>
      <c r="I162" s="126"/>
      <c r="J162" s="126"/>
      <c r="K162" s="122"/>
    </row>
    <row r="163" spans="2:11" ht="12.75" customHeight="1">
      <c r="B163" s="131"/>
      <c r="C163" s="131"/>
      <c r="D163" s="131"/>
      <c r="E163" s="131"/>
      <c r="F163" s="131"/>
      <c r="G163" s="131"/>
      <c r="H163" s="131"/>
      <c r="I163" s="131"/>
      <c r="J163" s="131"/>
      <c r="K163" s="131"/>
    </row>
    <row r="164" spans="2:11" ht="6" customHeight="1">
      <c r="B164" s="113"/>
      <c r="C164" s="114"/>
      <c r="D164" s="114"/>
      <c r="E164" s="114"/>
      <c r="F164" s="114"/>
      <c r="G164" s="114"/>
      <c r="H164" s="114"/>
      <c r="I164" s="114"/>
      <c r="J164" s="114"/>
      <c r="K164" s="115"/>
    </row>
    <row r="165" spans="2:11" ht="21.75" customHeight="1">
      <c r="B165" s="116"/>
      <c r="C165" s="295" t="s">
        <v>86</v>
      </c>
      <c r="D165" s="295"/>
      <c r="E165" s="295"/>
      <c r="F165" s="295"/>
      <c r="G165" s="295"/>
      <c r="H165" s="295"/>
      <c r="I165" s="295"/>
      <c r="J165" s="295"/>
      <c r="K165" s="117"/>
    </row>
    <row r="166" spans="2:11" ht="17.25" customHeight="1">
      <c r="B166" s="116"/>
      <c r="C166" s="137" t="s">
        <v>15</v>
      </c>
      <c r="D166" s="137"/>
      <c r="E166" s="137"/>
      <c r="F166" s="137" t="s">
        <v>16</v>
      </c>
      <c r="G166" s="174"/>
      <c r="H166" s="175" t="s">
        <v>224</v>
      </c>
      <c r="I166" s="175" t="s">
        <v>178</v>
      </c>
      <c r="J166" s="137" t="s">
        <v>17</v>
      </c>
      <c r="K166" s="117"/>
    </row>
    <row r="167" spans="2:11" ht="17.25" customHeight="1">
      <c r="B167" s="119"/>
      <c r="C167" s="139" t="s">
        <v>18</v>
      </c>
      <c r="D167" s="139"/>
      <c r="E167" s="139"/>
      <c r="F167" s="140" t="s">
        <v>19</v>
      </c>
      <c r="G167" s="176"/>
      <c r="H167" s="177"/>
      <c r="I167" s="177"/>
      <c r="J167" s="139" t="s">
        <v>20</v>
      </c>
      <c r="K167" s="120"/>
    </row>
    <row r="168" spans="2:11" ht="5.25" customHeight="1">
      <c r="B168" s="145"/>
      <c r="C168" s="142"/>
      <c r="D168" s="142"/>
      <c r="E168" s="142"/>
      <c r="F168" s="142"/>
      <c r="G168" s="143"/>
      <c r="H168" s="142"/>
      <c r="I168" s="142"/>
      <c r="J168" s="142"/>
      <c r="K168" s="166"/>
    </row>
    <row r="169" spans="2:11" ht="15" customHeight="1">
      <c r="B169" s="145"/>
      <c r="C169" s="126" t="s">
        <v>24</v>
      </c>
      <c r="D169" s="126"/>
      <c r="E169" s="126"/>
      <c r="F169" s="144" t="s">
        <v>21</v>
      </c>
      <c r="G169" s="126"/>
      <c r="H169" s="126" t="s">
        <v>60</v>
      </c>
      <c r="I169" s="126" t="s">
        <v>23</v>
      </c>
      <c r="J169" s="126">
        <v>120</v>
      </c>
      <c r="K169" s="166"/>
    </row>
    <row r="170" spans="2:11" ht="15" customHeight="1">
      <c r="B170" s="145"/>
      <c r="C170" s="126" t="s">
        <v>69</v>
      </c>
      <c r="D170" s="126"/>
      <c r="E170" s="126"/>
      <c r="F170" s="144" t="s">
        <v>21</v>
      </c>
      <c r="G170" s="126"/>
      <c r="H170" s="126" t="s">
        <v>70</v>
      </c>
      <c r="I170" s="126" t="s">
        <v>23</v>
      </c>
      <c r="J170" s="126" t="s">
        <v>71</v>
      </c>
      <c r="K170" s="166"/>
    </row>
    <row r="171" spans="2:11" ht="15" customHeight="1">
      <c r="B171" s="145"/>
      <c r="C171" s="126" t="s">
        <v>192</v>
      </c>
      <c r="D171" s="126"/>
      <c r="E171" s="126"/>
      <c r="F171" s="144" t="s">
        <v>21</v>
      </c>
      <c r="G171" s="126"/>
      <c r="H171" s="126" t="s">
        <v>87</v>
      </c>
      <c r="I171" s="126" t="s">
        <v>23</v>
      </c>
      <c r="J171" s="126" t="s">
        <v>71</v>
      </c>
      <c r="K171" s="166"/>
    </row>
    <row r="172" spans="2:11" ht="15" customHeight="1">
      <c r="B172" s="145"/>
      <c r="C172" s="126" t="s">
        <v>26</v>
      </c>
      <c r="D172" s="126"/>
      <c r="E172" s="126"/>
      <c r="F172" s="144" t="s">
        <v>27</v>
      </c>
      <c r="G172" s="126"/>
      <c r="H172" s="126" t="s">
        <v>87</v>
      </c>
      <c r="I172" s="126" t="s">
        <v>23</v>
      </c>
      <c r="J172" s="126">
        <v>50</v>
      </c>
      <c r="K172" s="166"/>
    </row>
    <row r="173" spans="2:11" ht="15" customHeight="1">
      <c r="B173" s="145"/>
      <c r="C173" s="126" t="s">
        <v>29</v>
      </c>
      <c r="D173" s="126"/>
      <c r="E173" s="126"/>
      <c r="F173" s="144" t="s">
        <v>21</v>
      </c>
      <c r="G173" s="126"/>
      <c r="H173" s="126" t="s">
        <v>87</v>
      </c>
      <c r="I173" s="126" t="s">
        <v>31</v>
      </c>
      <c r="J173" s="126"/>
      <c r="K173" s="166"/>
    </row>
    <row r="174" spans="2:11" ht="15" customHeight="1">
      <c r="B174" s="145"/>
      <c r="C174" s="126" t="s">
        <v>40</v>
      </c>
      <c r="D174" s="126"/>
      <c r="E174" s="126"/>
      <c r="F174" s="144" t="s">
        <v>27</v>
      </c>
      <c r="G174" s="126"/>
      <c r="H174" s="126" t="s">
        <v>87</v>
      </c>
      <c r="I174" s="126" t="s">
        <v>23</v>
      </c>
      <c r="J174" s="126">
        <v>50</v>
      </c>
      <c r="K174" s="166"/>
    </row>
    <row r="175" spans="2:11" ht="15" customHeight="1">
      <c r="B175" s="145"/>
      <c r="C175" s="126" t="s">
        <v>48</v>
      </c>
      <c r="D175" s="126"/>
      <c r="E175" s="126"/>
      <c r="F175" s="144" t="s">
        <v>27</v>
      </c>
      <c r="G175" s="126"/>
      <c r="H175" s="126" t="s">
        <v>87</v>
      </c>
      <c r="I175" s="126" t="s">
        <v>23</v>
      </c>
      <c r="J175" s="126">
        <v>50</v>
      </c>
      <c r="K175" s="166"/>
    </row>
    <row r="176" spans="2:11" ht="15" customHeight="1">
      <c r="B176" s="145"/>
      <c r="C176" s="126" t="s">
        <v>46</v>
      </c>
      <c r="D176" s="126"/>
      <c r="E176" s="126"/>
      <c r="F176" s="144" t="s">
        <v>27</v>
      </c>
      <c r="G176" s="126"/>
      <c r="H176" s="126" t="s">
        <v>87</v>
      </c>
      <c r="I176" s="126" t="s">
        <v>23</v>
      </c>
      <c r="J176" s="126">
        <v>50</v>
      </c>
      <c r="K176" s="166"/>
    </row>
    <row r="177" spans="2:11" ht="15" customHeight="1">
      <c r="B177" s="145"/>
      <c r="C177" s="126" t="s">
        <v>223</v>
      </c>
      <c r="D177" s="126"/>
      <c r="E177" s="126"/>
      <c r="F177" s="144" t="s">
        <v>21</v>
      </c>
      <c r="G177" s="126"/>
      <c r="H177" s="126" t="s">
        <v>88</v>
      </c>
      <c r="I177" s="126" t="s">
        <v>89</v>
      </c>
      <c r="J177" s="126"/>
      <c r="K177" s="166"/>
    </row>
    <row r="178" spans="2:11" ht="15" customHeight="1">
      <c r="B178" s="145"/>
      <c r="C178" s="126" t="s">
        <v>178</v>
      </c>
      <c r="D178" s="126"/>
      <c r="E178" s="126"/>
      <c r="F178" s="144" t="s">
        <v>21</v>
      </c>
      <c r="G178" s="126"/>
      <c r="H178" s="126" t="s">
        <v>90</v>
      </c>
      <c r="I178" s="126" t="s">
        <v>91</v>
      </c>
      <c r="J178" s="126">
        <v>1</v>
      </c>
      <c r="K178" s="166"/>
    </row>
    <row r="179" spans="2:11" ht="15" customHeight="1">
      <c r="B179" s="145"/>
      <c r="C179" s="126" t="s">
        <v>175</v>
      </c>
      <c r="D179" s="126"/>
      <c r="E179" s="126"/>
      <c r="F179" s="144" t="s">
        <v>21</v>
      </c>
      <c r="G179" s="126"/>
      <c r="H179" s="126" t="s">
        <v>92</v>
      </c>
      <c r="I179" s="126" t="s">
        <v>23</v>
      </c>
      <c r="J179" s="126">
        <v>20</v>
      </c>
      <c r="K179" s="166"/>
    </row>
    <row r="180" spans="2:11" ht="15" customHeight="1">
      <c r="B180" s="145"/>
      <c r="C180" s="126" t="s">
        <v>224</v>
      </c>
      <c r="D180" s="126"/>
      <c r="E180" s="126"/>
      <c r="F180" s="144" t="s">
        <v>21</v>
      </c>
      <c r="G180" s="126"/>
      <c r="H180" s="126" t="s">
        <v>93</v>
      </c>
      <c r="I180" s="126" t="s">
        <v>23</v>
      </c>
      <c r="J180" s="126">
        <v>255</v>
      </c>
      <c r="K180" s="166"/>
    </row>
    <row r="181" spans="2:11" ht="15" customHeight="1">
      <c r="B181" s="145"/>
      <c r="C181" s="126" t="s">
        <v>225</v>
      </c>
      <c r="D181" s="126"/>
      <c r="E181" s="126"/>
      <c r="F181" s="144" t="s">
        <v>21</v>
      </c>
      <c r="G181" s="126"/>
      <c r="H181" s="126" t="s">
        <v>1066</v>
      </c>
      <c r="I181" s="126" t="s">
        <v>23</v>
      </c>
      <c r="J181" s="126">
        <v>10</v>
      </c>
      <c r="K181" s="166"/>
    </row>
    <row r="182" spans="2:11" ht="15" customHeight="1">
      <c r="B182" s="145"/>
      <c r="C182" s="126" t="s">
        <v>226</v>
      </c>
      <c r="D182" s="126"/>
      <c r="E182" s="126"/>
      <c r="F182" s="144" t="s">
        <v>21</v>
      </c>
      <c r="G182" s="126"/>
      <c r="H182" s="126" t="s">
        <v>94</v>
      </c>
      <c r="I182" s="126" t="s">
        <v>55</v>
      </c>
      <c r="J182" s="126"/>
      <c r="K182" s="166"/>
    </row>
    <row r="183" spans="2:11" ht="15" customHeight="1">
      <c r="B183" s="145"/>
      <c r="C183" s="126" t="s">
        <v>95</v>
      </c>
      <c r="D183" s="126"/>
      <c r="E183" s="126"/>
      <c r="F183" s="144" t="s">
        <v>21</v>
      </c>
      <c r="G183" s="126"/>
      <c r="H183" s="126" t="s">
        <v>96</v>
      </c>
      <c r="I183" s="126" t="s">
        <v>55</v>
      </c>
      <c r="J183" s="126"/>
      <c r="K183" s="166"/>
    </row>
    <row r="184" spans="2:11" ht="15" customHeight="1">
      <c r="B184" s="145"/>
      <c r="C184" s="126" t="s">
        <v>84</v>
      </c>
      <c r="D184" s="126"/>
      <c r="E184" s="126"/>
      <c r="F184" s="144" t="s">
        <v>21</v>
      </c>
      <c r="G184" s="126"/>
      <c r="H184" s="126" t="s">
        <v>97</v>
      </c>
      <c r="I184" s="126" t="s">
        <v>55</v>
      </c>
      <c r="J184" s="126"/>
      <c r="K184" s="166"/>
    </row>
    <row r="185" spans="2:11" ht="15" customHeight="1">
      <c r="B185" s="145"/>
      <c r="C185" s="126" t="s">
        <v>228</v>
      </c>
      <c r="D185" s="126"/>
      <c r="E185" s="126"/>
      <c r="F185" s="144" t="s">
        <v>27</v>
      </c>
      <c r="G185" s="126"/>
      <c r="H185" s="126" t="s">
        <v>98</v>
      </c>
      <c r="I185" s="126" t="s">
        <v>23</v>
      </c>
      <c r="J185" s="126">
        <v>50</v>
      </c>
      <c r="K185" s="166"/>
    </row>
    <row r="186" spans="2:11" ht="15" customHeight="1">
      <c r="B186" s="145"/>
      <c r="C186" s="126" t="s">
        <v>99</v>
      </c>
      <c r="D186" s="126"/>
      <c r="E186" s="126"/>
      <c r="F186" s="144" t="s">
        <v>27</v>
      </c>
      <c r="G186" s="126"/>
      <c r="H186" s="126" t="s">
        <v>100</v>
      </c>
      <c r="I186" s="126" t="s">
        <v>101</v>
      </c>
      <c r="J186" s="126"/>
      <c r="K186" s="166"/>
    </row>
    <row r="187" spans="2:11" ht="15" customHeight="1">
      <c r="B187" s="145"/>
      <c r="C187" s="126" t="s">
        <v>102</v>
      </c>
      <c r="D187" s="126"/>
      <c r="E187" s="126"/>
      <c r="F187" s="144" t="s">
        <v>27</v>
      </c>
      <c r="G187" s="126"/>
      <c r="H187" s="126" t="s">
        <v>103</v>
      </c>
      <c r="I187" s="126" t="s">
        <v>101</v>
      </c>
      <c r="J187" s="126"/>
      <c r="K187" s="166"/>
    </row>
    <row r="188" spans="2:11" ht="15" customHeight="1">
      <c r="B188" s="145"/>
      <c r="C188" s="126" t="s">
        <v>104</v>
      </c>
      <c r="D188" s="126"/>
      <c r="E188" s="126"/>
      <c r="F188" s="144" t="s">
        <v>27</v>
      </c>
      <c r="G188" s="126"/>
      <c r="H188" s="126" t="s">
        <v>105</v>
      </c>
      <c r="I188" s="126" t="s">
        <v>101</v>
      </c>
      <c r="J188" s="126"/>
      <c r="K188" s="166"/>
    </row>
    <row r="189" spans="2:11" ht="15" customHeight="1">
      <c r="B189" s="145"/>
      <c r="C189" s="178" t="s">
        <v>106</v>
      </c>
      <c r="D189" s="126"/>
      <c r="E189" s="126"/>
      <c r="F189" s="144" t="s">
        <v>27</v>
      </c>
      <c r="G189" s="126"/>
      <c r="H189" s="126" t="s">
        <v>107</v>
      </c>
      <c r="I189" s="126" t="s">
        <v>108</v>
      </c>
      <c r="J189" s="179" t="s">
        <v>109</v>
      </c>
      <c r="K189" s="166"/>
    </row>
    <row r="190" spans="2:11" ht="7.5" customHeight="1">
      <c r="B190" s="172"/>
      <c r="C190" s="180"/>
      <c r="D190" s="154"/>
      <c r="E190" s="154"/>
      <c r="F190" s="154"/>
      <c r="G190" s="154"/>
      <c r="H190" s="154"/>
      <c r="I190" s="154"/>
      <c r="J190" s="154"/>
      <c r="K190" s="173"/>
    </row>
    <row r="191" spans="2:11" ht="18.75" customHeight="1">
      <c r="B191" s="181"/>
      <c r="C191" s="182"/>
      <c r="D191" s="182"/>
      <c r="E191" s="182"/>
      <c r="F191" s="183"/>
      <c r="G191" s="126"/>
      <c r="H191" s="126"/>
      <c r="I191" s="126"/>
      <c r="J191" s="126"/>
      <c r="K191" s="122"/>
    </row>
    <row r="192" spans="2:11" ht="13.5" customHeight="1">
      <c r="B192" s="131"/>
      <c r="C192" s="131"/>
      <c r="D192" s="131"/>
      <c r="E192" s="131"/>
      <c r="F192" s="131"/>
      <c r="G192" s="131"/>
      <c r="H192" s="131"/>
      <c r="I192" s="131"/>
      <c r="J192" s="131"/>
      <c r="K192" s="131"/>
    </row>
    <row r="193" spans="2:11" ht="13.5">
      <c r="B193" s="113"/>
      <c r="C193" s="114"/>
      <c r="D193" s="114"/>
      <c r="E193" s="114"/>
      <c r="F193" s="114"/>
      <c r="G193" s="114"/>
      <c r="H193" s="114"/>
      <c r="I193" s="114"/>
      <c r="J193" s="114"/>
      <c r="K193" s="115"/>
    </row>
    <row r="194" spans="2:11" ht="21">
      <c r="B194" s="116"/>
      <c r="C194" s="295" t="s">
        <v>110</v>
      </c>
      <c r="D194" s="295"/>
      <c r="E194" s="295"/>
      <c r="F194" s="295"/>
      <c r="G194" s="295"/>
      <c r="H194" s="295"/>
      <c r="I194" s="295"/>
      <c r="J194" s="295"/>
      <c r="K194" s="117"/>
    </row>
    <row r="195" spans="2:11" ht="18.75" customHeight="1">
      <c r="B195" s="116"/>
      <c r="C195" s="184" t="s">
        <v>111</v>
      </c>
      <c r="D195" s="184"/>
      <c r="E195" s="184"/>
      <c r="F195" s="184" t="s">
        <v>112</v>
      </c>
      <c r="G195" s="185"/>
      <c r="H195" s="294" t="s">
        <v>113</v>
      </c>
      <c r="I195" s="294"/>
      <c r="J195" s="294"/>
      <c r="K195" s="117"/>
    </row>
    <row r="196" spans="2:11" ht="5.25" customHeight="1">
      <c r="B196" s="145"/>
      <c r="C196" s="142"/>
      <c r="D196" s="142"/>
      <c r="E196" s="142"/>
      <c r="F196" s="142"/>
      <c r="G196" s="126"/>
      <c r="H196" s="142"/>
      <c r="I196" s="142"/>
      <c r="J196" s="142"/>
      <c r="K196" s="166"/>
    </row>
    <row r="197" spans="2:11" ht="15" customHeight="1">
      <c r="B197" s="145"/>
      <c r="C197" s="126" t="s">
        <v>114</v>
      </c>
      <c r="D197" s="126"/>
      <c r="E197" s="126"/>
      <c r="F197" s="144" t="s">
        <v>166</v>
      </c>
      <c r="G197" s="126"/>
      <c r="H197" s="291" t="s">
        <v>115</v>
      </c>
      <c r="I197" s="291"/>
      <c r="J197" s="291"/>
      <c r="K197" s="166"/>
    </row>
    <row r="198" spans="2:11" ht="15" customHeight="1">
      <c r="B198" s="145"/>
      <c r="C198" s="151"/>
      <c r="D198" s="126"/>
      <c r="E198" s="126"/>
      <c r="F198" s="144" t="s">
        <v>167</v>
      </c>
      <c r="G198" s="126"/>
      <c r="H198" s="291" t="s">
        <v>116</v>
      </c>
      <c r="I198" s="291"/>
      <c r="J198" s="291"/>
      <c r="K198" s="166"/>
    </row>
    <row r="199" spans="2:11" ht="15" customHeight="1">
      <c r="B199" s="145"/>
      <c r="C199" s="151"/>
      <c r="D199" s="126"/>
      <c r="E199" s="126"/>
      <c r="F199" s="144" t="s">
        <v>170</v>
      </c>
      <c r="G199" s="126"/>
      <c r="H199" s="291" t="s">
        <v>117</v>
      </c>
      <c r="I199" s="291"/>
      <c r="J199" s="291"/>
      <c r="K199" s="166"/>
    </row>
    <row r="200" spans="2:11" ht="15" customHeight="1">
      <c r="B200" s="145"/>
      <c r="C200" s="126"/>
      <c r="D200" s="126"/>
      <c r="E200" s="126"/>
      <c r="F200" s="144" t="s">
        <v>168</v>
      </c>
      <c r="G200" s="126"/>
      <c r="H200" s="291" t="s">
        <v>118</v>
      </c>
      <c r="I200" s="291"/>
      <c r="J200" s="291"/>
      <c r="K200" s="166"/>
    </row>
    <row r="201" spans="2:11" ht="15" customHeight="1">
      <c r="B201" s="145"/>
      <c r="C201" s="126"/>
      <c r="D201" s="126"/>
      <c r="E201" s="126"/>
      <c r="F201" s="144" t="s">
        <v>169</v>
      </c>
      <c r="G201" s="126"/>
      <c r="H201" s="291" t="s">
        <v>119</v>
      </c>
      <c r="I201" s="291"/>
      <c r="J201" s="291"/>
      <c r="K201" s="166"/>
    </row>
    <row r="202" spans="2:11" ht="15" customHeight="1">
      <c r="B202" s="145"/>
      <c r="C202" s="126"/>
      <c r="D202" s="126"/>
      <c r="E202" s="126"/>
      <c r="F202" s="144"/>
      <c r="G202" s="126"/>
      <c r="H202" s="126"/>
      <c r="I202" s="126"/>
      <c r="J202" s="126"/>
      <c r="K202" s="166"/>
    </row>
    <row r="203" spans="2:11" ht="15" customHeight="1">
      <c r="B203" s="145"/>
      <c r="C203" s="126" t="s">
        <v>67</v>
      </c>
      <c r="D203" s="126"/>
      <c r="E203" s="126"/>
      <c r="F203" s="144" t="s">
        <v>186</v>
      </c>
      <c r="G203" s="126"/>
      <c r="H203" s="291" t="s">
        <v>120</v>
      </c>
      <c r="I203" s="291"/>
      <c r="J203" s="291"/>
      <c r="K203" s="166"/>
    </row>
    <row r="204" spans="2:11" ht="15" customHeight="1">
      <c r="B204" s="145"/>
      <c r="C204" s="151"/>
      <c r="D204" s="126"/>
      <c r="E204" s="126"/>
      <c r="F204" s="144" t="s">
        <v>1049</v>
      </c>
      <c r="G204" s="126"/>
      <c r="H204" s="291" t="s">
        <v>1050</v>
      </c>
      <c r="I204" s="291"/>
      <c r="J204" s="291"/>
      <c r="K204" s="166"/>
    </row>
    <row r="205" spans="2:11" ht="15" customHeight="1">
      <c r="B205" s="145"/>
      <c r="C205" s="126"/>
      <c r="D205" s="126"/>
      <c r="E205" s="126"/>
      <c r="F205" s="144" t="s">
        <v>1047</v>
      </c>
      <c r="G205" s="126"/>
      <c r="H205" s="291" t="s">
        <v>121</v>
      </c>
      <c r="I205" s="291"/>
      <c r="J205" s="291"/>
      <c r="K205" s="166"/>
    </row>
    <row r="206" spans="2:11" ht="15" customHeight="1">
      <c r="B206" s="186"/>
      <c r="C206" s="151"/>
      <c r="D206" s="151"/>
      <c r="E206" s="151"/>
      <c r="F206" s="144" t="s">
        <v>1051</v>
      </c>
      <c r="G206" s="130"/>
      <c r="H206" s="290" t="s">
        <v>1052</v>
      </c>
      <c r="I206" s="290"/>
      <c r="J206" s="290"/>
      <c r="K206" s="187"/>
    </row>
    <row r="207" spans="2:11" ht="15" customHeight="1">
      <c r="B207" s="186"/>
      <c r="C207" s="151"/>
      <c r="D207" s="151"/>
      <c r="E207" s="151"/>
      <c r="F207" s="144" t="s">
        <v>1053</v>
      </c>
      <c r="G207" s="130"/>
      <c r="H207" s="290" t="s">
        <v>122</v>
      </c>
      <c r="I207" s="290"/>
      <c r="J207" s="290"/>
      <c r="K207" s="187"/>
    </row>
    <row r="208" spans="2:11" ht="15" customHeight="1">
      <c r="B208" s="186"/>
      <c r="C208" s="151"/>
      <c r="D208" s="151"/>
      <c r="E208" s="151"/>
      <c r="F208" s="188"/>
      <c r="G208" s="130"/>
      <c r="H208" s="189"/>
      <c r="I208" s="189"/>
      <c r="J208" s="189"/>
      <c r="K208" s="187"/>
    </row>
    <row r="209" spans="2:11" ht="15" customHeight="1">
      <c r="B209" s="186"/>
      <c r="C209" s="126" t="s">
        <v>91</v>
      </c>
      <c r="D209" s="151"/>
      <c r="E209" s="151"/>
      <c r="F209" s="144">
        <v>1</v>
      </c>
      <c r="G209" s="130"/>
      <c r="H209" s="290" t="s">
        <v>123</v>
      </c>
      <c r="I209" s="290"/>
      <c r="J209" s="290"/>
      <c r="K209" s="187"/>
    </row>
    <row r="210" spans="2:11" ht="15" customHeight="1">
      <c r="B210" s="186"/>
      <c r="C210" s="151"/>
      <c r="D210" s="151"/>
      <c r="E210" s="151"/>
      <c r="F210" s="144">
        <v>2</v>
      </c>
      <c r="G210" s="130"/>
      <c r="H210" s="290" t="s">
        <v>124</v>
      </c>
      <c r="I210" s="290"/>
      <c r="J210" s="290"/>
      <c r="K210" s="187"/>
    </row>
    <row r="211" spans="2:11" ht="15" customHeight="1">
      <c r="B211" s="186"/>
      <c r="C211" s="151"/>
      <c r="D211" s="151"/>
      <c r="E211" s="151"/>
      <c r="F211" s="144">
        <v>3</v>
      </c>
      <c r="G211" s="130"/>
      <c r="H211" s="290" t="s">
        <v>125</v>
      </c>
      <c r="I211" s="290"/>
      <c r="J211" s="290"/>
      <c r="K211" s="187"/>
    </row>
    <row r="212" spans="2:11" ht="15" customHeight="1">
      <c r="B212" s="186"/>
      <c r="C212" s="151"/>
      <c r="D212" s="151"/>
      <c r="E212" s="151"/>
      <c r="F212" s="144">
        <v>4</v>
      </c>
      <c r="G212" s="130"/>
      <c r="H212" s="290" t="s">
        <v>126</v>
      </c>
      <c r="I212" s="290"/>
      <c r="J212" s="290"/>
      <c r="K212" s="187"/>
    </row>
    <row r="213" spans="2:11" ht="12.75" customHeight="1">
      <c r="B213" s="190"/>
      <c r="C213" s="191"/>
      <c r="D213" s="191"/>
      <c r="E213" s="191"/>
      <c r="F213" s="191"/>
      <c r="G213" s="191"/>
      <c r="H213" s="191"/>
      <c r="I213" s="191"/>
      <c r="J213" s="191"/>
      <c r="K213" s="192"/>
    </row>
  </sheetData>
  <sheetProtection password="EE28" sheet="1"/>
  <mergeCells count="78">
    <mergeCell ref="C9:J9"/>
    <mergeCell ref="D10:J10"/>
    <mergeCell ref="D13:J13"/>
    <mergeCell ref="C3:J3"/>
    <mergeCell ref="C4:J4"/>
    <mergeCell ref="C6:J6"/>
    <mergeCell ref="C7:J7"/>
    <mergeCell ref="F18:J18"/>
    <mergeCell ref="F21:J21"/>
    <mergeCell ref="D11:J11"/>
    <mergeCell ref="F19:J19"/>
    <mergeCell ref="F20:J20"/>
    <mergeCell ref="D14:J14"/>
    <mergeCell ref="D15:J15"/>
    <mergeCell ref="F16:J16"/>
    <mergeCell ref="F17:J17"/>
    <mergeCell ref="C23:J23"/>
    <mergeCell ref="D25:J25"/>
    <mergeCell ref="D26:J26"/>
    <mergeCell ref="D28:J28"/>
    <mergeCell ref="C24:J24"/>
    <mergeCell ref="E47:J47"/>
    <mergeCell ref="D33:J33"/>
    <mergeCell ref="G34:J34"/>
    <mergeCell ref="G35:J35"/>
    <mergeCell ref="D32:J32"/>
    <mergeCell ref="G36:J36"/>
    <mergeCell ref="G37:J37"/>
    <mergeCell ref="D29:J29"/>
    <mergeCell ref="D31:J31"/>
    <mergeCell ref="C50:J50"/>
    <mergeCell ref="G38:J38"/>
    <mergeCell ref="G39:J39"/>
    <mergeCell ref="G40:J40"/>
    <mergeCell ref="G41:J41"/>
    <mergeCell ref="G42:J42"/>
    <mergeCell ref="G43:J43"/>
    <mergeCell ref="D45:J45"/>
    <mergeCell ref="E46:J46"/>
    <mergeCell ref="D49:J49"/>
    <mergeCell ref="C52:J52"/>
    <mergeCell ref="E48:J48"/>
    <mergeCell ref="C53:J53"/>
    <mergeCell ref="C57:J57"/>
    <mergeCell ref="D58:J58"/>
    <mergeCell ref="D59:J59"/>
    <mergeCell ref="D60:J60"/>
    <mergeCell ref="D62:J62"/>
    <mergeCell ref="C55:J55"/>
    <mergeCell ref="D65:J65"/>
    <mergeCell ref="D63:J63"/>
    <mergeCell ref="D61:J61"/>
    <mergeCell ref="D66:J66"/>
    <mergeCell ref="D68:J68"/>
    <mergeCell ref="D67:J67"/>
    <mergeCell ref="C102:J102"/>
    <mergeCell ref="D69:J69"/>
    <mergeCell ref="D70:J70"/>
    <mergeCell ref="C75:J75"/>
    <mergeCell ref="H197:J197"/>
    <mergeCell ref="H195:J195"/>
    <mergeCell ref="C165:J165"/>
    <mergeCell ref="C122:J122"/>
    <mergeCell ref="C147:J147"/>
    <mergeCell ref="C194:J194"/>
    <mergeCell ref="H198:J198"/>
    <mergeCell ref="H209:J209"/>
    <mergeCell ref="H206:J206"/>
    <mergeCell ref="H204:J204"/>
    <mergeCell ref="H203:J203"/>
    <mergeCell ref="H201:J201"/>
    <mergeCell ref="H199:J199"/>
    <mergeCell ref="H211:J211"/>
    <mergeCell ref="H212:J212"/>
    <mergeCell ref="H210:J210"/>
    <mergeCell ref="H207:J207"/>
    <mergeCell ref="H205:J205"/>
    <mergeCell ref="H200:J200"/>
  </mergeCells>
  <printOptions/>
  <pageMargins left="0.4724409448818898" right="0.2362204724409449" top="0.33" bottom="0.48" header="0.19" footer="0.21"/>
  <pageSetup horizontalDpi="600" verticalDpi="600" orientation="landscape" paperSize="9" r:id="rId1"/>
  <headerFooter>
    <oddFooter>&amp;L&amp;"Arial,Obyčejné"&amp;9&amp;F&amp;R&amp;"Arial,Obyčejné"&amp;9strana &amp;P z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HAVLIŠTA\František Bartoň</dc:creator>
  <cp:keywords/>
  <dc:description/>
  <cp:lastModifiedBy>Skořepa Jiří</cp:lastModifiedBy>
  <cp:lastPrinted>2017-06-21T09:24:39Z</cp:lastPrinted>
  <dcterms:created xsi:type="dcterms:W3CDTF">2017-01-27T14:04:55Z</dcterms:created>
  <dcterms:modified xsi:type="dcterms:W3CDTF">2017-06-21T11:49:24Z</dcterms:modified>
  <cp:category/>
  <cp:version/>
  <cp:contentType/>
  <cp:contentStatus/>
</cp:coreProperties>
</file>