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870" windowHeight="7680" activeTab="3"/>
  </bookViews>
  <sheets>
    <sheet name="Rekapitulace stavby" sheetId="1" r:id="rId1"/>
    <sheet name="D.1.1 - ASŔ" sheetId="2" r:id="rId2"/>
    <sheet name="ZTI - Zdravotechnika" sheetId="3" r:id="rId3"/>
    <sheet name="EI - Elektroinstalace" sheetId="4" r:id="rId4"/>
    <sheet name="VON - Vedlješí a ostatní ..." sheetId="5" r:id="rId5"/>
    <sheet name="Pokyny pro vyplnění" sheetId="6" r:id="rId6"/>
  </sheets>
  <definedNames>
    <definedName name="_xlnm._FilterDatabase" localSheetId="1" hidden="1">'D.1.1 - ASŔ'!$C$90:$K$284</definedName>
    <definedName name="_xlnm._FilterDatabase" localSheetId="3" hidden="1">'EI - Elektroinstalace'!$C$77:$K$81</definedName>
    <definedName name="_xlnm._FilterDatabase" localSheetId="4" hidden="1">'VON - Vedlješí a ostatní ...'!$C$78:$K$84</definedName>
    <definedName name="_xlnm._FilterDatabase" localSheetId="2" hidden="1">'ZTI - Zdravotechnika'!$C$77:$K$86</definedName>
    <definedName name="_xlnm.Print_Area" localSheetId="1">'D.1.1 - ASŔ'!$C$4:$J$36,'D.1.1 - ASŔ'!$C$42:$J$72,'D.1.1 - ASŔ'!$C$78:$K$284</definedName>
    <definedName name="_xlnm.Print_Area" localSheetId="3">'EI - Elektroinstalace'!$C$4:$J$36,'EI - Elektroinstalace'!$C$42:$J$59,'EI - Elektroinstalace'!$C$65:$K$81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4">'VON - Vedlješí a ostatní ...'!$C$4:$J$36,'VON - Vedlješí a ostatní ...'!$C$42:$J$60,'VON - Vedlješí a ostatní ...'!$C$66:$K$84</definedName>
    <definedName name="_xlnm.Print_Area" localSheetId="2">'ZTI - Zdravotechnika'!$C$4:$J$36,'ZTI - Zdravotechnika'!$C$42:$J$59,'ZTI - Zdravotechnika'!$C$65:$K$86</definedName>
    <definedName name="_xlnm.Print_Titles" localSheetId="0">'Rekapitulace stavby'!$49:$49</definedName>
    <definedName name="_xlnm.Print_Titles" localSheetId="1">'D.1.1 - ASŔ'!$90:$90</definedName>
    <definedName name="_xlnm.Print_Titles" localSheetId="2">'ZTI - Zdravotechnika'!$77:$77</definedName>
    <definedName name="_xlnm.Print_Titles" localSheetId="3">'EI - Elektroinstalace'!$77:$77</definedName>
    <definedName name="_xlnm.Print_Titles" localSheetId="4">'VON - Vedlješí a ostatní ...'!$78:$78</definedName>
  </definedNames>
  <calcPr calcId="152511"/>
</workbook>
</file>

<file path=xl/sharedStrings.xml><?xml version="1.0" encoding="utf-8"?>
<sst xmlns="http://schemas.openxmlformats.org/spreadsheetml/2006/main" count="3320" uniqueCount="732">
  <si>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</si>
  <si>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</si>
  <si>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</si>
  <si>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</si>
  <si>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</si>
  <si>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</si>
  <si>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</si>
  <si>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{8a74502b-c414-4aef-a133-b544fb5101f0}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</si>
  <si>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</si>
  <si>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</si>
  <si>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</si>
  <si>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</si>
  <si>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</si>
  <si>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</si>
  <si>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</si>
  <si>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</si>
  <si>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DUM_MLADEZE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</si>
  <si>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</si>
  <si>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</si>
  <si>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STŘEŠNÍHO PLÁŠTĚ DOMU MLÁDEŽE</t>
  </si>
  <si>
    <t>0,1</t>
  </si>
  <si>
    <t>KSO:</t>
  </si>
  <si>
    <t/>
  </si>
  <si>
    <t>CC-CZ:</t>
  </si>
  <si>
    <t>1</t>
  </si>
  <si>
    <t>Místo:</t>
  </si>
  <si>
    <t>Hradec Králové</t>
  </si>
  <si>
    <t>Datum:</t>
  </si>
  <si>
    <t>24.2.2017</t>
  </si>
  <si>
    <t>10</t>
  </si>
  <si>
    <t>100</t>
  </si>
  <si>
    <t>Zadavatel:</t>
  </si>
  <si>
    <t>IČ:</t>
  </si>
  <si>
    <t>SUPŠ HNN, 17.lisoptadu 1202, Hradec Králové</t>
  </si>
  <si>
    <t>DIČ:</t>
  </si>
  <si>
    <t>Uchazeč:</t>
  </si>
  <si>
    <t>Vyplň údaj</t>
  </si>
  <si>
    <t>Projektant:</t>
  </si>
  <si>
    <t>Ing. Jan Vaněček, Kampanova 1064,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</si>
  <si>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</si>
  <si>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</si>
  <si>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</si>
  <si>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</si>
  <si>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</si>
  <si>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</si>
  <si>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</si>
  <si>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</si>
  <si>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</si>
  <si>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</si>
  <si>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</si>
  <si>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</si>
  <si>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</si>
  <si>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</si>
  <si>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</si>
  <si>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</si>
  <si>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</si>
  <si>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</si>
  <si>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</si>
  <si>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</si>
  <si>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</si>
  <si>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</si>
  <si>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</si>
  <si>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</si>
  <si>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</si>
  <si>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</si>
  <si>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</si>
  <si>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</si>
  <si>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</si>
  <si>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</si>
  <si>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</si>
  <si>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</si>
  <si>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</si>
  <si>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</si>
  <si>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</si>
  <si>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</si>
  <si>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</si>
  <si>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</si>
  <si>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</si>
  <si>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</si>
  <si>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</si>
  <si>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</si>
  <si>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ASŔ</t>
  </si>
  <si>
    <t>STA</t>
  </si>
  <si>
    <t>{cfbf316c-2d56-467c-b539-caa32d2ca7ab}</t>
  </si>
  <si>
    <t>2</t>
  </si>
  <si>
    <t>ZTI</t>
  </si>
  <si>
    <t>Zdravotechnika</t>
  </si>
  <si>
    <t>{f0bbf05e-da48-4445-af6c-eb513706b306}</t>
  </si>
  <si>
    <t>EI</t>
  </si>
  <si>
    <t>Elektroinstalace</t>
  </si>
  <si>
    <t>{a7803805-ffb3-44eb-b738-a704a9e108a5}</t>
  </si>
  <si>
    <t>VON</t>
  </si>
  <si>
    <t>Vedlješí a ostatní náklady</t>
  </si>
  <si>
    <t>{846ef0c4-a804-48af-9931-5715922e4ee9}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</si>
  <si>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</si>
  <si>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</si>
  <si>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</si>
  <si>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</si>
  <si>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</si>
  <si>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</si>
  <si>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</si>
  <si>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D.1.1 - ASŔ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</si>
  <si>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</si>
  <si>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</si>
  <si>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</si>
  <si>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</si>
  <si>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</si>
  <si>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</si>
  <si>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</si>
  <si>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</si>
  <si>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</si>
  <si>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</si>
  <si>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</si>
  <si>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</si>
  <si>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</si>
  <si>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</si>
  <si>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</si>
  <si>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</si>
  <si>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</si>
  <si>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</si>
  <si>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</si>
  <si>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</si>
  <si>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</si>
  <si>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</si>
  <si>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</si>
  <si>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</si>
  <si>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</si>
  <si>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</si>
  <si>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</si>
  <si>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</si>
  <si>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</si>
  <si>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</si>
  <si>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</si>
  <si>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</si>
  <si>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</si>
  <si>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</si>
  <si>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</si>
  <si>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</si>
  <si>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</si>
  <si>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</si>
  <si>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</si>
  <si>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</si>
  <si>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622215130</t>
  </si>
  <si>
    <t>Oprava kontaktního zateplení stěn z polystyrenových desek tloušťky do 160 mm plochy do 0,5m2 vč. povrchové úpravy (perlinka, tmel, omítka, popř. fasádní nátěr)</t>
  </si>
  <si>
    <t>kus</t>
  </si>
  <si>
    <t>4</t>
  </si>
  <si>
    <t>-947821110</t>
  </si>
  <si>
    <t>VV</t>
  </si>
  <si>
    <t>2,000    "východní stěna strojovny - stoupačky S6, S7 + za vstupem na střechu</t>
  </si>
  <si>
    <t>1,  "jižní strana strojovny</t>
  </si>
  <si>
    <t>Součet</t>
  </si>
  <si>
    <t>9</t>
  </si>
  <si>
    <t>Ostatní konstrukce a práce, bourání</t>
  </si>
  <si>
    <t>941111122.1</t>
  </si>
  <si>
    <t>Montáž lešení řadového trubkového lehkého s podlahami zatížení do 200 kg/m2 š do 1,2 m v do 25 m vč. stavebního výtahu</t>
  </si>
  <si>
    <t>m2</t>
  </si>
  <si>
    <t>571365933</t>
  </si>
  <si>
    <t>5,0*22,5   "pro přepravu materiálu</t>
  </si>
  <si>
    <t>3</t>
  </si>
  <si>
    <t>941111222</t>
  </si>
  <si>
    <t>Příplatek k lešení řadovému trubkovému lehkému s podlahami š 1,2 m v 25 m vč. výtahu  za první a ZKD den použití</t>
  </si>
  <si>
    <t>CS ÚRS 2017 01</t>
  </si>
  <si>
    <t>-805499316</t>
  </si>
  <si>
    <t>112,5*15    "dalších 15 dní</t>
  </si>
  <si>
    <t>941111822</t>
  </si>
  <si>
    <t>Demontáž lešení řadového trubkového lehkého s podlahami zatížení do 200 kg/m2 š do 1,2 m v do 25 m vč. stavebního výtahu</t>
  </si>
  <si>
    <t>-1275397157</t>
  </si>
  <si>
    <t>5</t>
  </si>
  <si>
    <t>965042141</t>
  </si>
  <si>
    <t>Bourání podkladů pod dlažby nebo litých celistvých podlah a mazanin betonových nebo z litého asfaltu tl. do 100 mm, plochy přes 4 m2</t>
  </si>
  <si>
    <t>m3</t>
  </si>
  <si>
    <t>1470020702</t>
  </si>
  <si>
    <t xml:space="preserve">170,0*0,08  "výkaz  - Půdorys střechy -bourací práce  (střecha s dlažbou), předopkl. tl. = 80 mm  </t>
  </si>
  <si>
    <t>965081313</t>
  </si>
  <si>
    <t>Bourání podlah ostatních bez podkladního lože nebo mazaniny z dlaždic s jakoukoliv výplní spár betonových, teracových nebo čedičových tl. do 20 mm, plochy přes 1 m2</t>
  </si>
  <si>
    <t>-1862802143</t>
  </si>
  <si>
    <t>170,0  "výkaz  - Půdorys střechy -bourací práce (střecha s dlažbou)</t>
  </si>
  <si>
    <t>7</t>
  </si>
  <si>
    <t>971033250</t>
  </si>
  <si>
    <t>Vybourání prostupu  DN 150 v atice tl.300 mm a KZS tl. 200 mm vč.  začištění otvoru, opravy KZS a fasády</t>
  </si>
  <si>
    <t>1110321890</t>
  </si>
  <si>
    <t>1  "pro bezpečnostní přepad v atice</t>
  </si>
  <si>
    <t>8</t>
  </si>
  <si>
    <t>971033260</t>
  </si>
  <si>
    <t>Vybourání prostupu  DN 150 v atice tl.500 mm +200 mm   a  vKZS tl. 200 mm vč. začištění otvoru,  opravy KZS a omítky (fasády)</t>
  </si>
  <si>
    <t>1840591996</t>
  </si>
  <si>
    <t>971033270</t>
  </si>
  <si>
    <t>Vybourání a začištění  prostupu  500 x 200 mm v kci střechy -  pro odsunutí odvětrání kanalizace od stěny strojovny (východní strana)</t>
  </si>
  <si>
    <t>653789503</t>
  </si>
  <si>
    <t>2  "východní stěna strojovny - stoupačky S6, S7</t>
  </si>
  <si>
    <t>974042565</t>
  </si>
  <si>
    <t>Vysekání rýh v betonové nebo jiné monolitické dlažbě s betonovým podkladem do hl. 150 mm a šířky do 200 mm</t>
  </si>
  <si>
    <t>m</t>
  </si>
  <si>
    <t>91371861</t>
  </si>
  <si>
    <t>3,225   "pro bezp. přepad - východ</t>
  </si>
  <si>
    <t>997</t>
  </si>
  <si>
    <t>Přesun sutě</t>
  </si>
  <si>
    <t>11</t>
  </si>
  <si>
    <t>997013117</t>
  </si>
  <si>
    <t>Vnitrostaveništní doprava suti a vybouraných hmot vodorovně do 50 m svisle s použitím mechanizace pro budovy a haly výšky přes 21 do 24 m</t>
  </si>
  <si>
    <t>t</t>
  </si>
  <si>
    <t>-8066954</t>
  </si>
  <si>
    <t>12</t>
  </si>
  <si>
    <t>997013313</t>
  </si>
  <si>
    <t>Shoz suti montáž a demontáž shozu výšky přes 20 do 30 m</t>
  </si>
  <si>
    <t>-725221114</t>
  </si>
  <si>
    <t>13</t>
  </si>
  <si>
    <t>997013323</t>
  </si>
  <si>
    <t>Shoz suti montáž a demontáž shozu výšky Příplatek za první a každý další den použití shozu k ceně -3313</t>
  </si>
  <si>
    <t>309302260</t>
  </si>
  <si>
    <t>24,000*14  "dalších 14 dní</t>
  </si>
  <si>
    <t>14</t>
  </si>
  <si>
    <t>997013501</t>
  </si>
  <si>
    <t>Odvoz suti a vybouraných hmot na skládku nebo meziskládku se složením, na vzdálenost do 1 km</t>
  </si>
  <si>
    <t>-750157161</t>
  </si>
  <si>
    <t>997013509</t>
  </si>
  <si>
    <t>Odvoz suti a vybouraných hmot na skládku nebo meziskládku se složením, na vzdálenost Příplatek k ceně za každý další i započatý 1 km přes 1 km</t>
  </si>
  <si>
    <t>601673029</t>
  </si>
  <si>
    <t>43,926*14  "dalších 14 km</t>
  </si>
  <si>
    <t>16</t>
  </si>
  <si>
    <t>997013801</t>
  </si>
  <si>
    <t>Poplatek za uložení stavebního odpadu na skládce (skládkovné) betonového</t>
  </si>
  <si>
    <t>-2034913557</t>
  </si>
  <si>
    <t>43,926-3,699  "odpočet folie</t>
  </si>
  <si>
    <t>17</t>
  </si>
  <si>
    <t>997013814</t>
  </si>
  <si>
    <t>Poplatek za uložení stavebního odpadu na skládce (skládkovné) z izolačních materiálů</t>
  </si>
  <si>
    <t>-220501229</t>
  </si>
  <si>
    <t>3,699   "fólie</t>
  </si>
  <si>
    <t>998</t>
  </si>
  <si>
    <t>Přesun hmot</t>
  </si>
  <si>
    <t>18</t>
  </si>
  <si>
    <t>998014022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</si>
  <si>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přes 18 do 52 m vícepodlažní, výšky</t>
  </si>
  <si>
    <t>-1631354403</t>
  </si>
  <si>
    <t>PSV</t>
  </si>
  <si>
    <t>Práce a dodávky PSV</t>
  </si>
  <si>
    <t>712</t>
  </si>
  <si>
    <t>Povlakové krytiny</t>
  </si>
  <si>
    <t>19</t>
  </si>
  <si>
    <t>712300830.1</t>
  </si>
  <si>
    <t>Odstranění střešní PVC fólie  střech do 10° jednovrstvé vč. podkladní ochranné vrstvy a systémových klempířských prvků (lišt, koutů, rohů,..) a TiZn okapnice atiky -STÁVAJÍCÍ TiZn OPLECHOVÁNÍ KZS BUDE PONECHÁNO!!!!</t>
  </si>
  <si>
    <t>-230555319</t>
  </si>
  <si>
    <t>110,0  "výkaz  - Půdorys střechy -bourací práce (střecha bez dlažby)</t>
  </si>
  <si>
    <t>30,0+28,0  "atika</t>
  </si>
  <si>
    <t>59,0  "svislá část atiky</t>
  </si>
  <si>
    <t>101,0  "strojovna</t>
  </si>
  <si>
    <t>20</t>
  </si>
  <si>
    <t>712300845</t>
  </si>
  <si>
    <t>Odstranění ze střech plochých do 10 st. doplňky ventilační hlavice</t>
  </si>
  <si>
    <t>-211725607</t>
  </si>
  <si>
    <t xml:space="preserve">10,0   "hlavní střecha + strojovna </t>
  </si>
  <si>
    <t>712363060.1</t>
  </si>
  <si>
    <t>Provedení povlakové krytiny střech do 10° pojištění spoje bitumenovou páskou  (závatrná lišta / oplechování KZS)</t>
  </si>
  <si>
    <t>-1358282396</t>
  </si>
  <si>
    <t>2*(33,24+13,55)+2*0,2  "spára mezi KZS a střechou</t>
  </si>
  <si>
    <t>22</t>
  </si>
  <si>
    <t>712363300.K4</t>
  </si>
  <si>
    <t>Povlakové krytiny střech do 10° fóliové plechy  ukončovací profil rš 100 mm</t>
  </si>
  <si>
    <t>665596396</t>
  </si>
  <si>
    <t>47,0  "ozn. K4</t>
  </si>
  <si>
    <t>23</t>
  </si>
  <si>
    <t>712363308.K8</t>
  </si>
  <si>
    <t>Lemovací plech - příponka  střech do 10° fóliové plechy  RŚ 100 mm</t>
  </si>
  <si>
    <t>plašič</t>
  </si>
  <si>
    <t>-2146982156</t>
  </si>
  <si>
    <t>152,0  "ozn. K8</t>
  </si>
  <si>
    <t>24</t>
  </si>
  <si>
    <t>712363311.K3</t>
  </si>
  <si>
    <t>Povlakové krytiny střech do 10° fóliové plechy pásek rš 50 mm</t>
  </si>
  <si>
    <t>1113011995</t>
  </si>
  <si>
    <t>45,0    "ozn. K3</t>
  </si>
  <si>
    <t>25</t>
  </si>
  <si>
    <t>712363312.K2</t>
  </si>
  <si>
    <t>Povlakové krytiny střech do 10° fóliové plechy  koutová lišta vnitřní rš 100 mm</t>
  </si>
  <si>
    <t>1789492440</t>
  </si>
  <si>
    <t>244   "ozn. K2</t>
  </si>
  <si>
    <t>26</t>
  </si>
  <si>
    <t>712363313.K1</t>
  </si>
  <si>
    <t>Povlakové krytiny střech do 10° fóliové plechy koutová lišta vnější rš 100 mm</t>
  </si>
  <si>
    <t>-576084243</t>
  </si>
  <si>
    <t>193   "ozn. K1</t>
  </si>
  <si>
    <t>27</t>
  </si>
  <si>
    <t>712363314.K11</t>
  </si>
  <si>
    <t>Povlakové krytiny střech do 10° fóliové plechy stěnová lišta vyhnutá rš 71 mm</t>
  </si>
  <si>
    <t>1885607641</t>
  </si>
  <si>
    <t>15  "K11</t>
  </si>
  <si>
    <t>28</t>
  </si>
  <si>
    <t>712363314.K7</t>
  </si>
  <si>
    <t>Povlakové krytiny střech do 10° fóliové plechy  lemovací plech  rš 100 mm</t>
  </si>
  <si>
    <t>-1727444949</t>
  </si>
  <si>
    <t>152,0   "ozn. K7</t>
  </si>
  <si>
    <t>29</t>
  </si>
  <si>
    <t>712363319.K5</t>
  </si>
  <si>
    <t>Povlakové krytiny střech do 10° fóliové plechy závětrná lišta rš 350 mm</t>
  </si>
  <si>
    <t>1056501243</t>
  </si>
  <si>
    <t>105   "ozn. K5</t>
  </si>
  <si>
    <t>30</t>
  </si>
  <si>
    <t>712363319.K6</t>
  </si>
  <si>
    <t>Povlakové krytiny střech do 10° fóliové plechy  závětrná lišta rš 450 mm</t>
  </si>
  <si>
    <t>-2111297813</t>
  </si>
  <si>
    <t>47,0  "ozn. K6</t>
  </si>
  <si>
    <t>31</t>
  </si>
  <si>
    <t>712363510.1</t>
  </si>
  <si>
    <t>Provedení povlakové krytiny střech plochých do 10 st. s mechanicky kotvenou izolací včetně položení fólie a horkovzdušného svaření při tl. tepelné izolace přes 140 mm do 200 mm budovy výšky do 25 m, kotvené do betonového podkladu  - dle zpracovaného kotevního plánu
- tl. mPVC folie min. 1,5mm
- materiál třídy Broof (t3)</t>
  </si>
  <si>
    <t>194720688</t>
  </si>
  <si>
    <t>280,0  "výkaz plocha střechy - Půdorys střechy - nový stav</t>
  </si>
  <si>
    <t xml:space="preserve">30,0   "výkaz atiky s TI - Půdorys střechy - nový stav </t>
  </si>
  <si>
    <t xml:space="preserve">28,0    "výkaz atiky bez TI  - Půdorys střechy - nový stav </t>
  </si>
  <si>
    <t>Mezisoučet</t>
  </si>
  <si>
    <t>101,0  "střecha strojovny</t>
  </si>
  <si>
    <t>32</t>
  </si>
  <si>
    <t>M</t>
  </si>
  <si>
    <t>283220100</t>
  </si>
  <si>
    <t>fólie hydroizolační střešn 1,5 mm Broof (t3)</t>
  </si>
  <si>
    <t>-503105013</t>
  </si>
  <si>
    <t>397,0*1,15   "výkaz plocha střechy hlavní vč. atiky + 15% prořez</t>
  </si>
  <si>
    <t>33</t>
  </si>
  <si>
    <t>283220110</t>
  </si>
  <si>
    <t>fólie hydroizolační střešn 1,5 mm Broof (t1)</t>
  </si>
  <si>
    <t>-276443508</t>
  </si>
  <si>
    <t>101,0*1,15   "strojovna  - Půdorys střechy - nový stav   15% prořez</t>
  </si>
  <si>
    <t>34</t>
  </si>
  <si>
    <t>712391179</t>
  </si>
  <si>
    <t>Odstranění podkladní textilní vrstvy povlakové krytiny střech do 10°</t>
  </si>
  <si>
    <t>718263114</t>
  </si>
  <si>
    <t>35</t>
  </si>
  <si>
    <t>712400940</t>
  </si>
  <si>
    <t>Oprava povlakové krytiny střech plochých do 10° -  natavení přířezů, proříznutí boulí apod. vč. dodávky materiálu (asfaltových pásů) v rozsahu do 50% výměry</t>
  </si>
  <si>
    <t>M2</t>
  </si>
  <si>
    <t>CS ÚRS 2016 01</t>
  </si>
  <si>
    <t>1196949989</t>
  </si>
  <si>
    <t>280,0  "výkaz  - Půdorys střechy - nový stav, bourací práce</t>
  </si>
  <si>
    <t>36</t>
  </si>
  <si>
    <t>712861723</t>
  </si>
  <si>
    <t xml:space="preserve">D+M povlakové krytiny vytažením na konstrukce VZT jednotky </t>
  </si>
  <si>
    <t>ks</t>
  </si>
  <si>
    <t>-1533054165</t>
  </si>
  <si>
    <t xml:space="preserve">6  "VZT šachty </t>
  </si>
  <si>
    <t>37</t>
  </si>
  <si>
    <t>712961991</t>
  </si>
  <si>
    <t>Provedení údržby průniků povlakové krytiny střech fólií vpustí, ventilací nebo komínů přilepenou plnoplošně se zalitím okrajů</t>
  </si>
  <si>
    <t>1728464163</t>
  </si>
  <si>
    <t>2  "výpis legenda</t>
  </si>
  <si>
    <t>38</t>
  </si>
  <si>
    <t>998712103</t>
  </si>
  <si>
    <t>Přesun hmot pro povlakové krytiny stanovený z hmotnosti přesunovaného materiálu vodorovná dopravní vzdálenost do 50 m v objektech výšky přes 12 do 24 m</t>
  </si>
  <si>
    <t>-550117991</t>
  </si>
  <si>
    <t>713</t>
  </si>
  <si>
    <t>Izolace tepelné</t>
  </si>
  <si>
    <t>39</t>
  </si>
  <si>
    <t>713141160</t>
  </si>
  <si>
    <t>Montáž izolace tepelné atik (vodoroná a svislá)  tl. do 80 mm šrouby  budova v do 32 m</t>
  </si>
  <si>
    <t>-415308441</t>
  </si>
  <si>
    <t xml:space="preserve">30,0   "výkaz  - Půdorys střechy - nový stav </t>
  </si>
  <si>
    <t>59,0   "svislé části atiky</t>
  </si>
  <si>
    <t>6*((2*1,58+1,06)*0,7)   "svislé části větracích šachet</t>
  </si>
  <si>
    <t>(2*(12,75+7,7))*0,35   "svislá část strojovny</t>
  </si>
  <si>
    <t>40</t>
  </si>
  <si>
    <t>283763660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</si>
  <si>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N-III-I , XPS N-III-L,  XPS N-FT(2500mm) URSA XPS N - (S,G,NF,) - 50 mm</t>
  </si>
  <si>
    <t>-1706285591</t>
  </si>
  <si>
    <t>121,039*1,03  "% prořez</t>
  </si>
  <si>
    <t>41</t>
  </si>
  <si>
    <t>713141180.1</t>
  </si>
  <si>
    <t>Montáž izolace tepelné dvouvrstvé překládané  střech plochých vč. vytvoření spádů,  tl přes 170 mm kotvené šroub,  budova v do 32 m -  část  kotvení pro oblast F, části pro oblast G, část pro oblast H</t>
  </si>
  <si>
    <t>45136094</t>
  </si>
  <si>
    <t>280,0  "výkaz  - Půdorys střechy - nový stav (2 vrstvy)</t>
  </si>
  <si>
    <t>101,0  "střecha strojovny nový stav (2 vrstvy)</t>
  </si>
  <si>
    <t>42</t>
  </si>
  <si>
    <t>283759140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</si>
  <si>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100 mm - prořez vč. vytvoření spádů</t>
  </si>
  <si>
    <t>-715479249</t>
  </si>
  <si>
    <t xml:space="preserve">280,0*1,06  "hklavní střecha + 6% prořez </t>
  </si>
  <si>
    <t xml:space="preserve">101,*1,06  "strojovna + 6% prořez </t>
  </si>
  <si>
    <t>43</t>
  </si>
  <si>
    <t>283723090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</si>
  <si>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</si>
  <si>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308234901</t>
  </si>
  <si>
    <t>280,0*1,03  "3% prořez</t>
  </si>
  <si>
    <t xml:space="preserve">101,*1,03  "strojovna + 3% prořez </t>
  </si>
  <si>
    <t>44</t>
  </si>
  <si>
    <t>713191133</t>
  </si>
  <si>
    <t>Montáž a dodávka separační vrstvy z netakané textilie (120g/m2), materiál vč. prořezu</t>
  </si>
  <si>
    <t>837654591</t>
  </si>
  <si>
    <t>45</t>
  </si>
  <si>
    <t>998713102</t>
  </si>
  <si>
    <t>Přesun hmot pro izolace tepelné stanovený z hmotnosti přesunovaného materiálu vodorovná dopravní vzdálenost do 50 m v objektech výšky přes 6 m do 12 m</t>
  </si>
  <si>
    <t>218580466</t>
  </si>
  <si>
    <t>721</t>
  </si>
  <si>
    <t>Zdravotechnika - vnitřní kanalizace</t>
  </si>
  <si>
    <t>46</t>
  </si>
  <si>
    <t>721210822</t>
  </si>
  <si>
    <t>Demontáž kanalizačního příslušenství střešních vtoků DN 100</t>
  </si>
  <si>
    <t>1987826550</t>
  </si>
  <si>
    <t>3   "výpis výrobků ozn. V1</t>
  </si>
  <si>
    <t>47</t>
  </si>
  <si>
    <t>721233110.V1</t>
  </si>
  <si>
    <t>Střešní vtok tepelně izolovaný s integrovanou PVC manžetou pro ploché střechy svislý odtok DN 125 - ozn. V1</t>
  </si>
  <si>
    <t>790111664</t>
  </si>
  <si>
    <t>48</t>
  </si>
  <si>
    <t>721233120.V2</t>
  </si>
  <si>
    <t>Nástavec  vtoku pro vpusť DN 125 s bitumenovou manžetou pro ploché střechy  - ozn. V2</t>
  </si>
  <si>
    <t>-875057216</t>
  </si>
  <si>
    <t>5  "výpis výrobků ozn. V2</t>
  </si>
  <si>
    <t>49</t>
  </si>
  <si>
    <t>721273143</t>
  </si>
  <si>
    <t xml:space="preserve">Demotnáž ventilační hlavice </t>
  </si>
  <si>
    <t>-1850261818</t>
  </si>
  <si>
    <t>8  "stávající</t>
  </si>
  <si>
    <t>50</t>
  </si>
  <si>
    <t>721273150.V3</t>
  </si>
  <si>
    <t>Ventilační hlavice z polypropylenu (PP) DN 110 (HL 810)</t>
  </si>
  <si>
    <t>509434536</t>
  </si>
  <si>
    <t>8  "výpis výrobků ozn. V3</t>
  </si>
  <si>
    <t>51</t>
  </si>
  <si>
    <t>721275124.V4</t>
  </si>
  <si>
    <t>Kontrolní signalizace a komín DN 110 s integrovanou manžetou - ozn. V4</t>
  </si>
  <si>
    <t>-2041952421</t>
  </si>
  <si>
    <t>3  "výpis výrobků ozn. V4</t>
  </si>
  <si>
    <t>52</t>
  </si>
  <si>
    <t>721276124.V5</t>
  </si>
  <si>
    <t>Kulatý chrlič  DN 125 s integrovanou manžetou - ozn. V5</t>
  </si>
  <si>
    <t>-545846836</t>
  </si>
  <si>
    <t>1  "výpis výrobků ozn. V5</t>
  </si>
  <si>
    <t>53</t>
  </si>
  <si>
    <t>721277124.V6</t>
  </si>
  <si>
    <t>Kulatý chrlič  DN 125 s integrovanou manžetou - ozn. V6</t>
  </si>
  <si>
    <t>-1142295026</t>
  </si>
  <si>
    <t>4  "výpis výrobků ozn. V6</t>
  </si>
  <si>
    <t>54</t>
  </si>
  <si>
    <t>7212771244</t>
  </si>
  <si>
    <t>Certifikovaný záchytný a zádržný systém proti pádu z výšky a do hloubky - montáž lano tl. 14 mm dl. 23m, kotevní bod dl. 700 mm - 11ks, dl. 800 m -1ks</t>
  </si>
  <si>
    <t>2000671697</t>
  </si>
  <si>
    <t>1  "výpis výrobků ozn.ML+ KB</t>
  </si>
  <si>
    <t>55</t>
  </si>
  <si>
    <t>721277164.O1</t>
  </si>
  <si>
    <t>D+M plašiče ptáků - ozn.  O1</t>
  </si>
  <si>
    <t>1792157591</t>
  </si>
  <si>
    <t>5  "výpis výrobků ozn. O1</t>
  </si>
  <si>
    <t>56</t>
  </si>
  <si>
    <t>998721103</t>
  </si>
  <si>
    <t>Přesun hmot pro vnitřní kanalizace stanovený z hmotnosti přesunovaného materiálu vodorovná dopravní vzdálenost do 50 m v objektech výšky přes 12 do 24 m</t>
  </si>
  <si>
    <t>30090758</t>
  </si>
  <si>
    <t>751</t>
  </si>
  <si>
    <t>Vzduchotechnika</t>
  </si>
  <si>
    <t>57</t>
  </si>
  <si>
    <t>751344192</t>
  </si>
  <si>
    <t>Dtž tlumiče hluku střešního ventilátoru na rovnou střechu vč. střešního ventilátoru</t>
  </si>
  <si>
    <t>627814044</t>
  </si>
  <si>
    <t>6,0  "výpsi legenda</t>
  </si>
  <si>
    <t>762</t>
  </si>
  <si>
    <t>Konstrukce tesařské</t>
  </si>
  <si>
    <t>58</t>
  </si>
  <si>
    <t>762341019</t>
  </si>
  <si>
    <t xml:space="preserve">Bednění střech rovných z desek OSB tl 25 mm na sraz </t>
  </si>
  <si>
    <t>-1851403312</t>
  </si>
  <si>
    <t xml:space="preserve">30,0  "výkaz atiky s TI  - Půdorys střechy - nový stav </t>
  </si>
  <si>
    <t xml:space="preserve"> 28,0    "výkaz atiky bez TI  - Půdorys střechy - nový stav </t>
  </si>
  <si>
    <t>9,975   "atika strojovna</t>
  </si>
  <si>
    <t>(6*(1,58*1,06))  "větrací šachty</t>
  </si>
  <si>
    <t>59</t>
  </si>
  <si>
    <t>762395000</t>
  </si>
  <si>
    <t>Spojovací prostředky krovů, bednění a laťování, nadstřešních konstrukcí svory, prkna, hřebíky, pásová ocel, vruty</t>
  </si>
  <si>
    <t>367538679</t>
  </si>
  <si>
    <t>78,024*0,025  "pro OSB desky</t>
  </si>
  <si>
    <t>60</t>
  </si>
  <si>
    <t>998762104</t>
  </si>
  <si>
    <t>Přesun hmot pro konstrukce tesařské stanovený z hmotnosti přesunovaného materiálu vodorovná dopravní vzdálenost do 50 m v objektech výšky přes 24 do 36 m</t>
  </si>
  <si>
    <t>1954699171</t>
  </si>
  <si>
    <t>764</t>
  </si>
  <si>
    <t>Konstrukce klempířské</t>
  </si>
  <si>
    <t>61</t>
  </si>
  <si>
    <t>764001855</t>
  </si>
  <si>
    <t>Demontáž opelchování krytiny (větracích šachet) ze svitků nebo tabulí do suti</t>
  </si>
  <si>
    <t>-1734146162</t>
  </si>
  <si>
    <t>6*(1,58*1,06)  "větrací šachty</t>
  </si>
  <si>
    <t>62</t>
  </si>
  <si>
    <t>764141320.K9</t>
  </si>
  <si>
    <t xml:space="preserve">Roznášecí plech z TiZn 1 000 x 1 500mm se zabroušenými hranami </t>
  </si>
  <si>
    <t>-856349626</t>
  </si>
  <si>
    <t>2  "ozn. K9</t>
  </si>
  <si>
    <t>63</t>
  </si>
  <si>
    <t>7646518.K10</t>
  </si>
  <si>
    <t>D+M nerezový plech tl. 1,0 mm  RŚ 150 mm (ochrana fólie ve dveřích)</t>
  </si>
  <si>
    <t>-1427965878</t>
  </si>
  <si>
    <t>1,0  "K10</t>
  </si>
  <si>
    <t>64</t>
  </si>
  <si>
    <t>998764103</t>
  </si>
  <si>
    <t>Přesun hmot pro konstrukce klempířské stanovený z hmotnosti přesunovaného materiálu vodorovná dopravní vzdálenost do 50 m v objektech výšky přes 12 do 24 m</t>
  </si>
  <si>
    <t>-665661563</t>
  </si>
  <si>
    <t>767</t>
  </si>
  <si>
    <t>Konstrukce zámečnické</t>
  </si>
  <si>
    <t>65</t>
  </si>
  <si>
    <t>767833100.1</t>
  </si>
  <si>
    <t>Demontáž a zpětná montáž žebříků do zdi s bočnicemi (nátěr)</t>
  </si>
  <si>
    <t>-1217554332</t>
  </si>
  <si>
    <t>1  "strojovna</t>
  </si>
  <si>
    <t>783</t>
  </si>
  <si>
    <t>Dokončovací práce - nátěry</t>
  </si>
  <si>
    <t>66</t>
  </si>
  <si>
    <t>783317100.1</t>
  </si>
  <si>
    <t>Oprava nátěru stávajícího žebříku vč. přípravy podkladu  -  obroušení, odrezivění,odstranění nátěru, apod.</t>
  </si>
  <si>
    <t>soub</t>
  </si>
  <si>
    <t>1213559615</t>
  </si>
  <si>
    <t>67</t>
  </si>
  <si>
    <t>783442101.1</t>
  </si>
  <si>
    <t>Tmelení klempířských konstrukcí šířky spáry do 2 mm, tmelem vhodným pro zvolený typ klempířských prvků</t>
  </si>
  <si>
    <t>-424803180</t>
  </si>
  <si>
    <t>105,0+47,0+152,0+15,0  "K5, K6, K7+K11</t>
  </si>
  <si>
    <t>OST</t>
  </si>
  <si>
    <t>Ostatní</t>
  </si>
  <si>
    <t>68</t>
  </si>
  <si>
    <t>043134000</t>
  </si>
  <si>
    <t xml:space="preserve">Tahové zkoušky výtažné </t>
  </si>
  <si>
    <t>1024</t>
  </si>
  <si>
    <t>1977656661</t>
  </si>
  <si>
    <t>ZTI - Zdravotechnika</t>
  </si>
  <si>
    <t xml:space="preserve"> </t>
  </si>
  <si>
    <t>721140802</t>
  </si>
  <si>
    <t>Demontáž potrubí litinové do DN 100</t>
  </si>
  <si>
    <t>721140915</t>
  </si>
  <si>
    <t>Potrubí litinové propojení potrubí DN 100</t>
  </si>
  <si>
    <t>721174025</t>
  </si>
  <si>
    <t>Potrubí kanalizační z PP odpadní systém HT DN 100</t>
  </si>
  <si>
    <t>721174056</t>
  </si>
  <si>
    <t>Potrubí kanalizační z PP dešťové systém HT DN 125</t>
  </si>
  <si>
    <t>721273153</t>
  </si>
  <si>
    <t>Hlavice ventilační polypropylen PP DN 110</t>
  </si>
  <si>
    <t>Přesun hmot tonážní pro vnitřní kanalizace v objektech v do 24 m</t>
  </si>
  <si>
    <t>EI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</si>
  <si>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</si>
  <si>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</si>
  <si>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</si>
  <si>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</si>
  <si>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</si>
  <si>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Elektroinstalace dle samostatného rozpočtu</t>
  </si>
  <si>
    <t>406717190</t>
  </si>
  <si>
    <t>VON - Vedlješí a ostatní náklady</t>
  </si>
  <si>
    <t>VRN - Vedlejší rozpočtové náklady</t>
  </si>
  <si>
    <t xml:space="preserve">    VRN3 - Vedlejší a ostatní náklady</t>
  </si>
  <si>
    <t xml:space="preserve">    VRN9 - Ostatní náklady</t>
  </si>
  <si>
    <t>VRN</t>
  </si>
  <si>
    <t>Vedlejší rozpočtové náklady</t>
  </si>
  <si>
    <t>VRN3</t>
  </si>
  <si>
    <t>Vedlejší a ostatní náklady</t>
  </si>
  <si>
    <t>034203000.1</t>
  </si>
  <si>
    <t>Oplocení staveniště</t>
  </si>
  <si>
    <t>1660112802</t>
  </si>
  <si>
    <t>VRN9</t>
  </si>
  <si>
    <t>Ostatní náklady</t>
  </si>
  <si>
    <t>0912040.1</t>
  </si>
  <si>
    <t>Bezpečnostní opatření po dobu stavby</t>
  </si>
  <si>
    <t>-592805563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</si>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</sst>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8" t="s">
        <v>16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8"/>
      <c r="AQ5" s="30"/>
      <c r="BE5" s="366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0" t="s">
        <v>19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8"/>
      <c r="AQ6" s="30"/>
      <c r="BE6" s="367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67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67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7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67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67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7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67"/>
      <c r="BS13" s="23" t="s">
        <v>20</v>
      </c>
    </row>
    <row r="14" spans="2:71" ht="15">
      <c r="B14" s="27"/>
      <c r="C14" s="28"/>
      <c r="D14" s="28"/>
      <c r="E14" s="371" t="s">
        <v>36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67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7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67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67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7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7"/>
      <c r="BS19" s="23" t="s">
        <v>8</v>
      </c>
    </row>
    <row r="20" spans="2:71" ht="22.5" customHeight="1">
      <c r="B20" s="27"/>
      <c r="C20" s="28"/>
      <c r="D20" s="28"/>
      <c r="E20" s="373" t="s">
        <v>22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28"/>
      <c r="AP20" s="28"/>
      <c r="AQ20" s="30"/>
      <c r="BE20" s="367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7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4">
        <f>ROUND(AG51,2)</f>
        <v>0</v>
      </c>
      <c r="AL23" s="375"/>
      <c r="AM23" s="375"/>
      <c r="AN23" s="375"/>
      <c r="AO23" s="375"/>
      <c r="AP23" s="41"/>
      <c r="AQ23" s="44"/>
      <c r="BE23" s="36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6" t="s">
        <v>42</v>
      </c>
      <c r="M25" s="376"/>
      <c r="N25" s="376"/>
      <c r="O25" s="376"/>
      <c r="P25" s="41"/>
      <c r="Q25" s="41"/>
      <c r="R25" s="41"/>
      <c r="S25" s="41"/>
      <c r="T25" s="41"/>
      <c r="U25" s="41"/>
      <c r="V25" s="41"/>
      <c r="W25" s="376" t="s">
        <v>43</v>
      </c>
      <c r="X25" s="376"/>
      <c r="Y25" s="376"/>
      <c r="Z25" s="376"/>
      <c r="AA25" s="376"/>
      <c r="AB25" s="376"/>
      <c r="AC25" s="376"/>
      <c r="AD25" s="376"/>
      <c r="AE25" s="376"/>
      <c r="AF25" s="41"/>
      <c r="AG25" s="41"/>
      <c r="AH25" s="41"/>
      <c r="AI25" s="41"/>
      <c r="AJ25" s="41"/>
      <c r="AK25" s="376" t="s">
        <v>44</v>
      </c>
      <c r="AL25" s="376"/>
      <c r="AM25" s="376"/>
      <c r="AN25" s="376"/>
      <c r="AO25" s="376"/>
      <c r="AP25" s="41"/>
      <c r="AQ25" s="44"/>
      <c r="BE25" s="367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9">
        <v>0.21</v>
      </c>
      <c r="M26" s="360"/>
      <c r="N26" s="360"/>
      <c r="O26" s="360"/>
      <c r="P26" s="47"/>
      <c r="Q26" s="47"/>
      <c r="R26" s="47"/>
      <c r="S26" s="47"/>
      <c r="T26" s="47"/>
      <c r="U26" s="47"/>
      <c r="V26" s="47"/>
      <c r="W26" s="361">
        <f>ROUND(AZ51,2)</f>
        <v>0</v>
      </c>
      <c r="X26" s="360"/>
      <c r="Y26" s="360"/>
      <c r="Z26" s="360"/>
      <c r="AA26" s="360"/>
      <c r="AB26" s="360"/>
      <c r="AC26" s="360"/>
      <c r="AD26" s="360"/>
      <c r="AE26" s="360"/>
      <c r="AF26" s="47"/>
      <c r="AG26" s="47"/>
      <c r="AH26" s="47"/>
      <c r="AI26" s="47"/>
      <c r="AJ26" s="47"/>
      <c r="AK26" s="361">
        <f>ROUND(AV51,2)</f>
        <v>0</v>
      </c>
      <c r="AL26" s="360"/>
      <c r="AM26" s="360"/>
      <c r="AN26" s="360"/>
      <c r="AO26" s="360"/>
      <c r="AP26" s="47"/>
      <c r="AQ26" s="49"/>
      <c r="BE26" s="367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9">
        <v>0.15</v>
      </c>
      <c r="M27" s="360"/>
      <c r="N27" s="360"/>
      <c r="O27" s="360"/>
      <c r="P27" s="47"/>
      <c r="Q27" s="47"/>
      <c r="R27" s="47"/>
      <c r="S27" s="47"/>
      <c r="T27" s="47"/>
      <c r="U27" s="47"/>
      <c r="V27" s="47"/>
      <c r="W27" s="361">
        <f>ROUND(BA51,2)</f>
        <v>0</v>
      </c>
      <c r="X27" s="360"/>
      <c r="Y27" s="360"/>
      <c r="Z27" s="360"/>
      <c r="AA27" s="360"/>
      <c r="AB27" s="360"/>
      <c r="AC27" s="360"/>
      <c r="AD27" s="360"/>
      <c r="AE27" s="360"/>
      <c r="AF27" s="47"/>
      <c r="AG27" s="47"/>
      <c r="AH27" s="47"/>
      <c r="AI27" s="47"/>
      <c r="AJ27" s="47"/>
      <c r="AK27" s="361">
        <f>ROUND(AW51,2)</f>
        <v>0</v>
      </c>
      <c r="AL27" s="360"/>
      <c r="AM27" s="360"/>
      <c r="AN27" s="360"/>
      <c r="AO27" s="360"/>
      <c r="AP27" s="47"/>
      <c r="AQ27" s="49"/>
      <c r="BE27" s="367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9">
        <v>0.21</v>
      </c>
      <c r="M28" s="360"/>
      <c r="N28" s="360"/>
      <c r="O28" s="360"/>
      <c r="P28" s="47"/>
      <c r="Q28" s="47"/>
      <c r="R28" s="47"/>
      <c r="S28" s="47"/>
      <c r="T28" s="47"/>
      <c r="U28" s="47"/>
      <c r="V28" s="47"/>
      <c r="W28" s="361">
        <f>ROUND(BB51,2)</f>
        <v>0</v>
      </c>
      <c r="X28" s="360"/>
      <c r="Y28" s="360"/>
      <c r="Z28" s="360"/>
      <c r="AA28" s="360"/>
      <c r="AB28" s="360"/>
      <c r="AC28" s="360"/>
      <c r="AD28" s="360"/>
      <c r="AE28" s="360"/>
      <c r="AF28" s="47"/>
      <c r="AG28" s="47"/>
      <c r="AH28" s="47"/>
      <c r="AI28" s="47"/>
      <c r="AJ28" s="47"/>
      <c r="AK28" s="361">
        <v>0</v>
      </c>
      <c r="AL28" s="360"/>
      <c r="AM28" s="360"/>
      <c r="AN28" s="360"/>
      <c r="AO28" s="360"/>
      <c r="AP28" s="47"/>
      <c r="AQ28" s="49"/>
      <c r="BE28" s="367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9">
        <v>0.15</v>
      </c>
      <c r="M29" s="360"/>
      <c r="N29" s="360"/>
      <c r="O29" s="360"/>
      <c r="P29" s="47"/>
      <c r="Q29" s="47"/>
      <c r="R29" s="47"/>
      <c r="S29" s="47"/>
      <c r="T29" s="47"/>
      <c r="U29" s="47"/>
      <c r="V29" s="47"/>
      <c r="W29" s="361">
        <f>ROUND(BC51,2)</f>
        <v>0</v>
      </c>
      <c r="X29" s="360"/>
      <c r="Y29" s="360"/>
      <c r="Z29" s="360"/>
      <c r="AA29" s="360"/>
      <c r="AB29" s="360"/>
      <c r="AC29" s="360"/>
      <c r="AD29" s="360"/>
      <c r="AE29" s="360"/>
      <c r="AF29" s="47"/>
      <c r="AG29" s="47"/>
      <c r="AH29" s="47"/>
      <c r="AI29" s="47"/>
      <c r="AJ29" s="47"/>
      <c r="AK29" s="361">
        <v>0</v>
      </c>
      <c r="AL29" s="360"/>
      <c r="AM29" s="360"/>
      <c r="AN29" s="360"/>
      <c r="AO29" s="360"/>
      <c r="AP29" s="47"/>
      <c r="AQ29" s="49"/>
      <c r="BE29" s="367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9">
        <v>0</v>
      </c>
      <c r="M30" s="360"/>
      <c r="N30" s="360"/>
      <c r="O30" s="360"/>
      <c r="P30" s="47"/>
      <c r="Q30" s="47"/>
      <c r="R30" s="47"/>
      <c r="S30" s="47"/>
      <c r="T30" s="47"/>
      <c r="U30" s="47"/>
      <c r="V30" s="47"/>
      <c r="W30" s="361">
        <f>ROUND(BD51,2)</f>
        <v>0</v>
      </c>
      <c r="X30" s="360"/>
      <c r="Y30" s="360"/>
      <c r="Z30" s="360"/>
      <c r="AA30" s="360"/>
      <c r="AB30" s="360"/>
      <c r="AC30" s="360"/>
      <c r="AD30" s="360"/>
      <c r="AE30" s="360"/>
      <c r="AF30" s="47"/>
      <c r="AG30" s="47"/>
      <c r="AH30" s="47"/>
      <c r="AI30" s="47"/>
      <c r="AJ30" s="47"/>
      <c r="AK30" s="361">
        <v>0</v>
      </c>
      <c r="AL30" s="360"/>
      <c r="AM30" s="360"/>
      <c r="AN30" s="360"/>
      <c r="AO30" s="360"/>
      <c r="AP30" s="47"/>
      <c r="AQ30" s="49"/>
      <c r="BE30" s="36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7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62" t="s">
        <v>53</v>
      </c>
      <c r="Y32" s="363"/>
      <c r="Z32" s="363"/>
      <c r="AA32" s="363"/>
      <c r="AB32" s="363"/>
      <c r="AC32" s="52"/>
      <c r="AD32" s="52"/>
      <c r="AE32" s="52"/>
      <c r="AF32" s="52"/>
      <c r="AG32" s="52"/>
      <c r="AH32" s="52"/>
      <c r="AI32" s="52"/>
      <c r="AJ32" s="52"/>
      <c r="AK32" s="364">
        <f>SUM(AK23:AK30)</f>
        <v>0</v>
      </c>
      <c r="AL32" s="363"/>
      <c r="AM32" s="363"/>
      <c r="AN32" s="363"/>
      <c r="AO32" s="365"/>
      <c r="AP32" s="50"/>
      <c r="AQ32" s="54"/>
      <c r="BE32" s="36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DUM_MLADEZE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5" t="str">
        <f>K6</f>
        <v>ZATEPLENÍ STŘEŠNÍHO PLÁŠTĚ DOMU MLÁDEŽE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Hradec Králové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47" t="str">
        <f>IF(AN8="","",AN8)</f>
        <v>24.2.2017</v>
      </c>
      <c r="AN44" s="347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SUPŠ HNN, 17.lisoptadu 1202, Hradec Králové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48" t="str">
        <f>IF(E17="","",E17)</f>
        <v>Ing. Jan Vaněček, Kampanova 1064, Hradec Králové</v>
      </c>
      <c r="AN46" s="348"/>
      <c r="AO46" s="348"/>
      <c r="AP46" s="348"/>
      <c r="AQ46" s="62"/>
      <c r="AR46" s="60"/>
      <c r="AS46" s="349" t="s">
        <v>55</v>
      </c>
      <c r="AT46" s="350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1"/>
      <c r="AT47" s="352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3"/>
      <c r="AT48" s="354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5" t="s">
        <v>56</v>
      </c>
      <c r="D49" s="356"/>
      <c r="E49" s="356"/>
      <c r="F49" s="356"/>
      <c r="G49" s="356"/>
      <c r="H49" s="78"/>
      <c r="I49" s="357" t="s">
        <v>57</v>
      </c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8" t="s">
        <v>58</v>
      </c>
      <c r="AH49" s="356"/>
      <c r="AI49" s="356"/>
      <c r="AJ49" s="356"/>
      <c r="AK49" s="356"/>
      <c r="AL49" s="356"/>
      <c r="AM49" s="356"/>
      <c r="AN49" s="357" t="s">
        <v>59</v>
      </c>
      <c r="AO49" s="356"/>
      <c r="AP49" s="356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9">
        <f>ROUND(SUM(AG52:AG55),2)</f>
        <v>0</v>
      </c>
      <c r="AH51" s="339"/>
      <c r="AI51" s="339"/>
      <c r="AJ51" s="339"/>
      <c r="AK51" s="339"/>
      <c r="AL51" s="339"/>
      <c r="AM51" s="339"/>
      <c r="AN51" s="340">
        <f>SUM(AG51,AT51)</f>
        <v>0</v>
      </c>
      <c r="AO51" s="340"/>
      <c r="AP51" s="340"/>
      <c r="AQ51" s="88" t="s">
        <v>22</v>
      </c>
      <c r="AR51" s="70"/>
      <c r="AS51" s="89">
        <f>ROUND(SUM(AS52:AS55),2)</f>
        <v>0</v>
      </c>
      <c r="AT51" s="90">
        <f>ROUND(SUM(AV51:AW51),2)</f>
        <v>0</v>
      </c>
      <c r="AU51" s="91">
        <f>ROUND(SUM(AU52:AU55),5)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ROUND(SUM(AZ52:AZ55),2)</f>
        <v>0</v>
      </c>
      <c r="BA51" s="90">
        <f>ROUND(SUM(BA52:BA55),2)</f>
        <v>0</v>
      </c>
      <c r="BB51" s="90">
        <f>ROUND(SUM(BB52:BB55),2)</f>
        <v>0</v>
      </c>
      <c r="BC51" s="90">
        <f>ROUND(SUM(BC52:BC55),2)</f>
        <v>0</v>
      </c>
      <c r="BD51" s="92">
        <f>ROUND(SUM(BD52:BD55),2)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22</v>
      </c>
    </row>
    <row r="52" spans="1:91" s="5" customFormat="1" ht="22.5" customHeight="1">
      <c r="A52" s="95" t="s">
        <v>79</v>
      </c>
      <c r="B52" s="96"/>
      <c r="C52" s="97"/>
      <c r="D52" s="344" t="s">
        <v>80</v>
      </c>
      <c r="E52" s="344"/>
      <c r="F52" s="344"/>
      <c r="G52" s="344"/>
      <c r="H52" s="344"/>
      <c r="I52" s="98"/>
      <c r="J52" s="344" t="s">
        <v>81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2">
        <f>'D.1.1 - ASŔ'!J27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9" t="s">
        <v>82</v>
      </c>
      <c r="AR52" s="100"/>
      <c r="AS52" s="101">
        <v>0</v>
      </c>
      <c r="AT52" s="102">
        <f>ROUND(SUM(AV52:AW52),2)</f>
        <v>0</v>
      </c>
      <c r="AU52" s="103">
        <f>'D.1.1 - ASŔ'!P91</f>
        <v>0</v>
      </c>
      <c r="AV52" s="102">
        <f>'D.1.1 - ASŔ'!J30</f>
        <v>0</v>
      </c>
      <c r="AW52" s="102">
        <f>'D.1.1 - ASŔ'!J31</f>
        <v>0</v>
      </c>
      <c r="AX52" s="102">
        <f>'D.1.1 - ASŔ'!J32</f>
        <v>0</v>
      </c>
      <c r="AY52" s="102">
        <f>'D.1.1 - ASŔ'!J33</f>
        <v>0</v>
      </c>
      <c r="AZ52" s="102">
        <f>'D.1.1 - ASŔ'!F30</f>
        <v>0</v>
      </c>
      <c r="BA52" s="102">
        <f>'D.1.1 - ASŔ'!F31</f>
        <v>0</v>
      </c>
      <c r="BB52" s="102">
        <f>'D.1.1 - ASŔ'!F32</f>
        <v>0</v>
      </c>
      <c r="BC52" s="102">
        <f>'D.1.1 - ASŔ'!F33</f>
        <v>0</v>
      </c>
      <c r="BD52" s="104">
        <f>'D.1.1 - ASŔ'!F34</f>
        <v>0</v>
      </c>
      <c r="BT52" s="105" t="s">
        <v>24</v>
      </c>
      <c r="BV52" s="105" t="s">
        <v>77</v>
      </c>
      <c r="BW52" s="105" t="s">
        <v>83</v>
      </c>
      <c r="BX52" s="105" t="s">
        <v>7</v>
      </c>
      <c r="CL52" s="105" t="s">
        <v>22</v>
      </c>
      <c r="CM52" s="105" t="s">
        <v>84</v>
      </c>
    </row>
    <row r="53" spans="1:91" s="5" customFormat="1" ht="22.5" customHeight="1">
      <c r="A53" s="95" t="s">
        <v>79</v>
      </c>
      <c r="B53" s="96"/>
      <c r="C53" s="97"/>
      <c r="D53" s="344" t="s">
        <v>85</v>
      </c>
      <c r="E53" s="344"/>
      <c r="F53" s="344"/>
      <c r="G53" s="344"/>
      <c r="H53" s="344"/>
      <c r="I53" s="98"/>
      <c r="J53" s="344" t="s">
        <v>86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2">
        <f>'ZTI - Zdravotechnika'!J27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99" t="s">
        <v>82</v>
      </c>
      <c r="AR53" s="100"/>
      <c r="AS53" s="101">
        <v>0</v>
      </c>
      <c r="AT53" s="102">
        <f>ROUND(SUM(AV53:AW53),2)</f>
        <v>0</v>
      </c>
      <c r="AU53" s="103">
        <f>'ZTI - Zdravotechnika'!P78</f>
        <v>0</v>
      </c>
      <c r="AV53" s="102">
        <f>'ZTI - Zdravotechnika'!J30</f>
        <v>0</v>
      </c>
      <c r="AW53" s="102">
        <f>'ZTI - Zdravotechnika'!J31</f>
        <v>0</v>
      </c>
      <c r="AX53" s="102">
        <f>'ZTI - Zdravotechnika'!J32</f>
        <v>0</v>
      </c>
      <c r="AY53" s="102">
        <f>'ZTI - Zdravotechnika'!J33</f>
        <v>0</v>
      </c>
      <c r="AZ53" s="102">
        <f>'ZTI - Zdravotechnika'!F30</f>
        <v>0</v>
      </c>
      <c r="BA53" s="102">
        <f>'ZTI - Zdravotechnika'!F31</f>
        <v>0</v>
      </c>
      <c r="BB53" s="102">
        <f>'ZTI - Zdravotechnika'!F32</f>
        <v>0</v>
      </c>
      <c r="BC53" s="102">
        <f>'ZTI - Zdravotechnika'!F33</f>
        <v>0</v>
      </c>
      <c r="BD53" s="104">
        <f>'ZTI - Zdravotechnika'!F34</f>
        <v>0</v>
      </c>
      <c r="BT53" s="105" t="s">
        <v>24</v>
      </c>
      <c r="BV53" s="105" t="s">
        <v>77</v>
      </c>
      <c r="BW53" s="105" t="s">
        <v>87</v>
      </c>
      <c r="BX53" s="105" t="s">
        <v>7</v>
      </c>
      <c r="CL53" s="105" t="s">
        <v>22</v>
      </c>
      <c r="CM53" s="105" t="s">
        <v>84</v>
      </c>
    </row>
    <row r="54" spans="1:91" s="5" customFormat="1" ht="22.5" customHeight="1">
      <c r="A54" s="95" t="s">
        <v>79</v>
      </c>
      <c r="B54" s="96"/>
      <c r="C54" s="97"/>
      <c r="D54" s="344" t="s">
        <v>88</v>
      </c>
      <c r="E54" s="344"/>
      <c r="F54" s="344"/>
      <c r="G54" s="344"/>
      <c r="H54" s="344"/>
      <c r="I54" s="98"/>
      <c r="J54" s="344" t="s">
        <v>89</v>
      </c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2">
        <f>'EI - Elektroinstalace'!J27</f>
        <v>0</v>
      </c>
      <c r="AH54" s="343"/>
      <c r="AI54" s="343"/>
      <c r="AJ54" s="343"/>
      <c r="AK54" s="343"/>
      <c r="AL54" s="343"/>
      <c r="AM54" s="343"/>
      <c r="AN54" s="342">
        <f>SUM(AG54,AT54)</f>
        <v>0</v>
      </c>
      <c r="AO54" s="343"/>
      <c r="AP54" s="343"/>
      <c r="AQ54" s="99" t="s">
        <v>82</v>
      </c>
      <c r="AR54" s="100"/>
      <c r="AS54" s="101">
        <v>0</v>
      </c>
      <c r="AT54" s="102">
        <f>ROUND(SUM(AV54:AW54),2)</f>
        <v>0</v>
      </c>
      <c r="AU54" s="103">
        <f>'EI - Elektroinstalace'!P78</f>
        <v>0</v>
      </c>
      <c r="AV54" s="102">
        <f>'EI - Elektroinstalace'!J30</f>
        <v>0</v>
      </c>
      <c r="AW54" s="102">
        <f>'EI - Elektroinstalace'!J31</f>
        <v>0</v>
      </c>
      <c r="AX54" s="102">
        <f>'EI - Elektroinstalace'!J32</f>
        <v>0</v>
      </c>
      <c r="AY54" s="102">
        <f>'EI - Elektroinstalace'!J33</f>
        <v>0</v>
      </c>
      <c r="AZ54" s="102">
        <f>'EI - Elektroinstalace'!F30</f>
        <v>0</v>
      </c>
      <c r="BA54" s="102">
        <f>'EI - Elektroinstalace'!F31</f>
        <v>0</v>
      </c>
      <c r="BB54" s="102">
        <f>'EI - Elektroinstalace'!F32</f>
        <v>0</v>
      </c>
      <c r="BC54" s="102">
        <f>'EI - Elektroinstalace'!F33</f>
        <v>0</v>
      </c>
      <c r="BD54" s="104">
        <f>'EI - Elektroinstalace'!F34</f>
        <v>0</v>
      </c>
      <c r="BT54" s="105" t="s">
        <v>24</v>
      </c>
      <c r="BV54" s="105" t="s">
        <v>77</v>
      </c>
      <c r="BW54" s="105" t="s">
        <v>90</v>
      </c>
      <c r="BX54" s="105" t="s">
        <v>7</v>
      </c>
      <c r="CL54" s="105" t="s">
        <v>22</v>
      </c>
      <c r="CM54" s="105" t="s">
        <v>84</v>
      </c>
    </row>
    <row r="55" spans="1:91" s="5" customFormat="1" ht="22.5" customHeight="1">
      <c r="A55" s="95" t="s">
        <v>79</v>
      </c>
      <c r="B55" s="96"/>
      <c r="C55" s="97"/>
      <c r="D55" s="344" t="s">
        <v>91</v>
      </c>
      <c r="E55" s="344"/>
      <c r="F55" s="344"/>
      <c r="G55" s="344"/>
      <c r="H55" s="344"/>
      <c r="I55" s="98"/>
      <c r="J55" s="344" t="s">
        <v>92</v>
      </c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2">
        <f>'VON - Vedlješí a ostatní ...'!J27</f>
        <v>0</v>
      </c>
      <c r="AH55" s="343"/>
      <c r="AI55" s="343"/>
      <c r="AJ55" s="343"/>
      <c r="AK55" s="343"/>
      <c r="AL55" s="343"/>
      <c r="AM55" s="343"/>
      <c r="AN55" s="342">
        <f>SUM(AG55,AT55)</f>
        <v>0</v>
      </c>
      <c r="AO55" s="343"/>
      <c r="AP55" s="343"/>
      <c r="AQ55" s="99" t="s">
        <v>82</v>
      </c>
      <c r="AR55" s="100"/>
      <c r="AS55" s="106">
        <v>0</v>
      </c>
      <c r="AT55" s="107">
        <f>ROUND(SUM(AV55:AW55),2)</f>
        <v>0</v>
      </c>
      <c r="AU55" s="108">
        <f>'VON - Vedlješí a ostatní ...'!P79</f>
        <v>0</v>
      </c>
      <c r="AV55" s="107">
        <f>'VON - Vedlješí a ostatní ...'!J30</f>
        <v>0</v>
      </c>
      <c r="AW55" s="107">
        <f>'VON - Vedlješí a ostatní ...'!J31</f>
        <v>0</v>
      </c>
      <c r="AX55" s="107">
        <f>'VON - Vedlješí a ostatní ...'!J32</f>
        <v>0</v>
      </c>
      <c r="AY55" s="107">
        <f>'VON - Vedlješí a ostatní ...'!J33</f>
        <v>0</v>
      </c>
      <c r="AZ55" s="107">
        <f>'VON - Vedlješí a ostatní ...'!F30</f>
        <v>0</v>
      </c>
      <c r="BA55" s="107">
        <f>'VON - Vedlješí a ostatní ...'!F31</f>
        <v>0</v>
      </c>
      <c r="BB55" s="107">
        <f>'VON - Vedlješí a ostatní ...'!F32</f>
        <v>0</v>
      </c>
      <c r="BC55" s="107">
        <f>'VON - Vedlješí a ostatní ...'!F33</f>
        <v>0</v>
      </c>
      <c r="BD55" s="109">
        <f>'VON - Vedlješí a ostatní ...'!F34</f>
        <v>0</v>
      </c>
      <c r="BT55" s="105" t="s">
        <v>24</v>
      </c>
      <c r="BV55" s="105" t="s">
        <v>77</v>
      </c>
      <c r="BW55" s="105" t="s">
        <v>93</v>
      </c>
      <c r="BX55" s="105" t="s">
        <v>7</v>
      </c>
      <c r="CL55" s="105" t="s">
        <v>22</v>
      </c>
      <c r="CM55" s="105" t="s">
        <v>84</v>
      </c>
    </row>
    <row r="56" spans="2:44" s="1" customFormat="1" ht="30" customHeight="1">
      <c r="B56" s="4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0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60"/>
    </row>
  </sheetData>
  <sheetProtection password="CC35" sheet="1" objects="1" scenarios="1" formatCells="0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D.1.1 - ASŔ'!C2" display="/"/>
    <hyperlink ref="A53" location="'ZTI - Zdravotechnika'!C2" display="/"/>
    <hyperlink ref="A54" location="'EI - Elektroinstalace'!C2" display="/"/>
    <hyperlink ref="A55" location="'VON - Vedlje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0" t="s">
        <v>95</v>
      </c>
      <c r="H1" s="380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ZATEPLENÍ STŘEŠNÍHO PLÁŠTĚ DOMU MLÁDEŽE</v>
      </c>
      <c r="F7" s="382"/>
      <c r="G7" s="382"/>
      <c r="H7" s="382"/>
      <c r="I7" s="116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101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24.2.2017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3" t="s">
        <v>22</v>
      </c>
      <c r="F24" s="373"/>
      <c r="G24" s="373"/>
      <c r="H24" s="37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ROUND(J91,2)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ROUND(SUM(BE91:BE284),2)</f>
        <v>0</v>
      </c>
      <c r="G30" s="41"/>
      <c r="H30" s="41"/>
      <c r="I30" s="130">
        <v>0.21</v>
      </c>
      <c r="J30" s="129">
        <f>ROUND(ROUND((SUM(BE91:BE284)),2)*I30,2)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ROUND(SUM(BF91:BF284),2)</f>
        <v>0</v>
      </c>
      <c r="G31" s="41"/>
      <c r="H31" s="41"/>
      <c r="I31" s="130">
        <v>0.15</v>
      </c>
      <c r="J31" s="129">
        <f>ROUND(ROUND((SUM(BF91:BF284)),2)*I31,2)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ROUND(SUM(BG91:BG284),2)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ROUND(SUM(BH91:BH284),2)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ROUND(SUM(BI91:BI284),2)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ZATEPLENÍ STŘEŠNÍHO PLÁŠTĚ DOMU MLÁDEŽE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D.1.1 - ASŔ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Hradec Králové</v>
      </c>
      <c r="G49" s="41"/>
      <c r="H49" s="41"/>
      <c r="I49" s="118" t="s">
        <v>27</v>
      </c>
      <c r="J49" s="119" t="str">
        <f>IF(J12="","",J12)</f>
        <v>24.2.2017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SUPŠ HNN, 17.lisoptadu 1202, Hradec Králové</v>
      </c>
      <c r="G51" s="41"/>
      <c r="H51" s="41"/>
      <c r="I51" s="118" t="s">
        <v>37</v>
      </c>
      <c r="J51" s="34" t="str">
        <f>E21</f>
        <v>Ing. Jan Vaněček, Kampanova 1064,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J91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J92</f>
        <v>0</v>
      </c>
      <c r="K57" s="154"/>
    </row>
    <row r="58" spans="2:11" s="8" customFormat="1" ht="19.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J93</f>
        <v>0</v>
      </c>
      <c r="K58" s="161"/>
    </row>
    <row r="59" spans="2:11" s="8" customFormat="1" ht="19.9" customHeight="1">
      <c r="B59" s="155"/>
      <c r="C59" s="156"/>
      <c r="D59" s="157" t="s">
        <v>109</v>
      </c>
      <c r="E59" s="158"/>
      <c r="F59" s="158"/>
      <c r="G59" s="158"/>
      <c r="H59" s="158"/>
      <c r="I59" s="159"/>
      <c r="J59" s="160">
        <f>J98</f>
        <v>0</v>
      </c>
      <c r="K59" s="161"/>
    </row>
    <row r="60" spans="2:11" s="8" customFormat="1" ht="19.9" customHeight="1">
      <c r="B60" s="155"/>
      <c r="C60" s="156"/>
      <c r="D60" s="157" t="s">
        <v>110</v>
      </c>
      <c r="E60" s="158"/>
      <c r="F60" s="158"/>
      <c r="G60" s="158"/>
      <c r="H60" s="158"/>
      <c r="I60" s="159"/>
      <c r="J60" s="160">
        <f>J117</f>
        <v>0</v>
      </c>
      <c r="K60" s="161"/>
    </row>
    <row r="61" spans="2:11" s="8" customFormat="1" ht="19.9" customHeight="1">
      <c r="B61" s="155"/>
      <c r="C61" s="156"/>
      <c r="D61" s="157" t="s">
        <v>111</v>
      </c>
      <c r="E61" s="158"/>
      <c r="F61" s="158"/>
      <c r="G61" s="158"/>
      <c r="H61" s="158"/>
      <c r="I61" s="159"/>
      <c r="J61" s="160">
        <f>J129</f>
        <v>0</v>
      </c>
      <c r="K61" s="161"/>
    </row>
    <row r="62" spans="2:11" s="7" customFormat="1" ht="24.95" customHeight="1">
      <c r="B62" s="148"/>
      <c r="C62" s="149"/>
      <c r="D62" s="150" t="s">
        <v>112</v>
      </c>
      <c r="E62" s="151"/>
      <c r="F62" s="151"/>
      <c r="G62" s="151"/>
      <c r="H62" s="151"/>
      <c r="I62" s="152"/>
      <c r="J62" s="153">
        <f>J131</f>
        <v>0</v>
      </c>
      <c r="K62" s="154"/>
    </row>
    <row r="63" spans="2:11" s="8" customFormat="1" ht="19.9" customHeight="1">
      <c r="B63" s="155"/>
      <c r="C63" s="156"/>
      <c r="D63" s="157" t="s">
        <v>113</v>
      </c>
      <c r="E63" s="158"/>
      <c r="F63" s="158"/>
      <c r="G63" s="158"/>
      <c r="H63" s="158"/>
      <c r="I63" s="159"/>
      <c r="J63" s="160">
        <f>J132</f>
        <v>0</v>
      </c>
      <c r="K63" s="161"/>
    </row>
    <row r="64" spans="2:11" s="8" customFormat="1" ht="19.9" customHeight="1">
      <c r="B64" s="155"/>
      <c r="C64" s="156"/>
      <c r="D64" s="157" t="s">
        <v>114</v>
      </c>
      <c r="E64" s="158"/>
      <c r="F64" s="158"/>
      <c r="G64" s="158"/>
      <c r="H64" s="158"/>
      <c r="I64" s="159"/>
      <c r="J64" s="160">
        <f>J191</f>
        <v>0</v>
      </c>
      <c r="K64" s="161"/>
    </row>
    <row r="65" spans="2:11" s="8" customFormat="1" ht="19.9" customHeight="1">
      <c r="B65" s="155"/>
      <c r="C65" s="156"/>
      <c r="D65" s="157" t="s">
        <v>115</v>
      </c>
      <c r="E65" s="158"/>
      <c r="F65" s="158"/>
      <c r="G65" s="158"/>
      <c r="H65" s="158"/>
      <c r="I65" s="159"/>
      <c r="J65" s="160">
        <f>J222</f>
        <v>0</v>
      </c>
      <c r="K65" s="161"/>
    </row>
    <row r="66" spans="2:11" s="8" customFormat="1" ht="19.9" customHeight="1">
      <c r="B66" s="155"/>
      <c r="C66" s="156"/>
      <c r="D66" s="157" t="s">
        <v>116</v>
      </c>
      <c r="E66" s="158"/>
      <c r="F66" s="158"/>
      <c r="G66" s="158"/>
      <c r="H66" s="158"/>
      <c r="I66" s="159"/>
      <c r="J66" s="160">
        <f>J255</f>
        <v>0</v>
      </c>
      <c r="K66" s="161"/>
    </row>
    <row r="67" spans="2:11" s="8" customFormat="1" ht="19.9" customHeight="1">
      <c r="B67" s="155"/>
      <c r="C67" s="156"/>
      <c r="D67" s="157" t="s">
        <v>117</v>
      </c>
      <c r="E67" s="158"/>
      <c r="F67" s="158"/>
      <c r="G67" s="158"/>
      <c r="H67" s="158"/>
      <c r="I67" s="159"/>
      <c r="J67" s="160">
        <f>J258</f>
        <v>0</v>
      </c>
      <c r="K67" s="161"/>
    </row>
    <row r="68" spans="2:11" s="8" customFormat="1" ht="19.9" customHeight="1">
      <c r="B68" s="155"/>
      <c r="C68" s="156"/>
      <c r="D68" s="157" t="s">
        <v>118</v>
      </c>
      <c r="E68" s="158"/>
      <c r="F68" s="158"/>
      <c r="G68" s="158"/>
      <c r="H68" s="158"/>
      <c r="I68" s="159"/>
      <c r="J68" s="160">
        <f>J268</f>
        <v>0</v>
      </c>
      <c r="K68" s="161"/>
    </row>
    <row r="69" spans="2:11" s="8" customFormat="1" ht="19.9" customHeight="1">
      <c r="B69" s="155"/>
      <c r="C69" s="156"/>
      <c r="D69" s="157" t="s">
        <v>119</v>
      </c>
      <c r="E69" s="158"/>
      <c r="F69" s="158"/>
      <c r="G69" s="158"/>
      <c r="H69" s="158"/>
      <c r="I69" s="159"/>
      <c r="J69" s="160">
        <f>J276</f>
        <v>0</v>
      </c>
      <c r="K69" s="161"/>
    </row>
    <row r="70" spans="2:11" s="8" customFormat="1" ht="19.9" customHeight="1">
      <c r="B70" s="155"/>
      <c r="C70" s="156"/>
      <c r="D70" s="157" t="s">
        <v>120</v>
      </c>
      <c r="E70" s="158"/>
      <c r="F70" s="158"/>
      <c r="G70" s="158"/>
      <c r="H70" s="158"/>
      <c r="I70" s="159"/>
      <c r="J70" s="160">
        <f>J279</f>
        <v>0</v>
      </c>
      <c r="K70" s="161"/>
    </row>
    <row r="71" spans="2:11" s="7" customFormat="1" ht="24.95" customHeight="1">
      <c r="B71" s="148"/>
      <c r="C71" s="149"/>
      <c r="D71" s="150" t="s">
        <v>121</v>
      </c>
      <c r="E71" s="151"/>
      <c r="F71" s="151"/>
      <c r="G71" s="151"/>
      <c r="H71" s="151"/>
      <c r="I71" s="152"/>
      <c r="J71" s="153">
        <f>J283</f>
        <v>0</v>
      </c>
      <c r="K71" s="154"/>
    </row>
    <row r="72" spans="2:11" s="1" customFormat="1" ht="21.75" customHeight="1">
      <c r="B72" s="40"/>
      <c r="C72" s="41"/>
      <c r="D72" s="41"/>
      <c r="E72" s="41"/>
      <c r="F72" s="41"/>
      <c r="G72" s="41"/>
      <c r="H72" s="41"/>
      <c r="I72" s="117"/>
      <c r="J72" s="41"/>
      <c r="K72" s="44"/>
    </row>
    <row r="73" spans="2:11" s="1" customFormat="1" ht="6.95" customHeight="1">
      <c r="B73" s="55"/>
      <c r="C73" s="56"/>
      <c r="D73" s="56"/>
      <c r="E73" s="56"/>
      <c r="F73" s="56"/>
      <c r="G73" s="56"/>
      <c r="H73" s="56"/>
      <c r="I73" s="138"/>
      <c r="J73" s="56"/>
      <c r="K73" s="57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41"/>
      <c r="J77" s="59"/>
      <c r="K77" s="59"/>
      <c r="L77" s="60"/>
    </row>
    <row r="78" spans="2:12" s="1" customFormat="1" ht="36.95" customHeight="1">
      <c r="B78" s="40"/>
      <c r="C78" s="61" t="s">
        <v>122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4.45" customHeight="1">
      <c r="B80" s="40"/>
      <c r="C80" s="64" t="s">
        <v>18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22.5" customHeight="1">
      <c r="B81" s="40"/>
      <c r="C81" s="62"/>
      <c r="D81" s="62"/>
      <c r="E81" s="377" t="str">
        <f>E7</f>
        <v>ZATEPLENÍ STŘEŠNÍHO PLÁŠTĚ DOMU MLÁDEŽE</v>
      </c>
      <c r="F81" s="378"/>
      <c r="G81" s="378"/>
      <c r="H81" s="378"/>
      <c r="I81" s="162"/>
      <c r="J81" s="62"/>
      <c r="K81" s="62"/>
      <c r="L81" s="60"/>
    </row>
    <row r="82" spans="2:12" s="1" customFormat="1" ht="14.45" customHeight="1">
      <c r="B82" s="40"/>
      <c r="C82" s="64" t="s">
        <v>100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23.25" customHeight="1">
      <c r="B83" s="40"/>
      <c r="C83" s="62"/>
      <c r="D83" s="62"/>
      <c r="E83" s="345" t="str">
        <f>E9</f>
        <v>D.1.1 - ASŔ</v>
      </c>
      <c r="F83" s="379"/>
      <c r="G83" s="379"/>
      <c r="H83" s="379"/>
      <c r="I83" s="162"/>
      <c r="J83" s="62"/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8" customHeight="1">
      <c r="B85" s="40"/>
      <c r="C85" s="64" t="s">
        <v>25</v>
      </c>
      <c r="D85" s="62"/>
      <c r="E85" s="62"/>
      <c r="F85" s="163" t="str">
        <f>F12</f>
        <v>Hradec Králové</v>
      </c>
      <c r="G85" s="62"/>
      <c r="H85" s="62"/>
      <c r="I85" s="164" t="s">
        <v>27</v>
      </c>
      <c r="J85" s="72" t="str">
        <f>IF(J12="","",J12)</f>
        <v>24.2.2017</v>
      </c>
      <c r="K85" s="62"/>
      <c r="L85" s="60"/>
    </row>
    <row r="86" spans="2:12" s="1" customFormat="1" ht="6.9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12" s="1" customFormat="1" ht="15">
      <c r="B87" s="40"/>
      <c r="C87" s="64" t="s">
        <v>31</v>
      </c>
      <c r="D87" s="62"/>
      <c r="E87" s="62"/>
      <c r="F87" s="163" t="str">
        <f>E15</f>
        <v>SUPŠ HNN, 17.lisoptadu 1202, Hradec Králové</v>
      </c>
      <c r="G87" s="62"/>
      <c r="H87" s="62"/>
      <c r="I87" s="164" t="s">
        <v>37</v>
      </c>
      <c r="J87" s="163" t="str">
        <f>E21</f>
        <v>Ing. Jan Vaněček, Kampanova 1064, Hradec Králové</v>
      </c>
      <c r="K87" s="62"/>
      <c r="L87" s="60"/>
    </row>
    <row r="88" spans="2:12" s="1" customFormat="1" ht="14.45" customHeight="1">
      <c r="B88" s="40"/>
      <c r="C88" s="64" t="s">
        <v>35</v>
      </c>
      <c r="D88" s="62"/>
      <c r="E88" s="62"/>
      <c r="F88" s="163" t="str">
        <f>IF(E18="","",E18)</f>
        <v/>
      </c>
      <c r="G88" s="62"/>
      <c r="H88" s="62"/>
      <c r="I88" s="162"/>
      <c r="J88" s="62"/>
      <c r="K88" s="62"/>
      <c r="L88" s="60"/>
    </row>
    <row r="89" spans="2:12" s="1" customFormat="1" ht="10.3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20" s="9" customFormat="1" ht="29.25" customHeight="1">
      <c r="B90" s="165"/>
      <c r="C90" s="166" t="s">
        <v>123</v>
      </c>
      <c r="D90" s="167" t="s">
        <v>60</v>
      </c>
      <c r="E90" s="167" t="s">
        <v>56</v>
      </c>
      <c r="F90" s="167" t="s">
        <v>124</v>
      </c>
      <c r="G90" s="167" t="s">
        <v>125</v>
      </c>
      <c r="H90" s="167" t="s">
        <v>126</v>
      </c>
      <c r="I90" s="168" t="s">
        <v>127</v>
      </c>
      <c r="J90" s="167" t="s">
        <v>104</v>
      </c>
      <c r="K90" s="169" t="s">
        <v>128</v>
      </c>
      <c r="L90" s="170"/>
      <c r="M90" s="80" t="s">
        <v>129</v>
      </c>
      <c r="N90" s="81" t="s">
        <v>45</v>
      </c>
      <c r="O90" s="81" t="s">
        <v>130</v>
      </c>
      <c r="P90" s="81" t="s">
        <v>131</v>
      </c>
      <c r="Q90" s="81" t="s">
        <v>132</v>
      </c>
      <c r="R90" s="81" t="s">
        <v>133</v>
      </c>
      <c r="S90" s="81" t="s">
        <v>134</v>
      </c>
      <c r="T90" s="82" t="s">
        <v>135</v>
      </c>
    </row>
    <row r="91" spans="2:63" s="1" customFormat="1" ht="29.25" customHeight="1">
      <c r="B91" s="40"/>
      <c r="C91" s="86" t="s">
        <v>105</v>
      </c>
      <c r="D91" s="62"/>
      <c r="E91" s="62"/>
      <c r="F91" s="62"/>
      <c r="G91" s="62"/>
      <c r="H91" s="62"/>
      <c r="I91" s="162"/>
      <c r="J91" s="171">
        <f>BK91</f>
        <v>0</v>
      </c>
      <c r="K91" s="62"/>
      <c r="L91" s="60"/>
      <c r="M91" s="83"/>
      <c r="N91" s="84"/>
      <c r="O91" s="84"/>
      <c r="P91" s="172">
        <f>P92+P131+P283</f>
        <v>0</v>
      </c>
      <c r="Q91" s="84"/>
      <c r="R91" s="172">
        <f>R92+R131+R283</f>
        <v>7.583116900000001</v>
      </c>
      <c r="S91" s="84"/>
      <c r="T91" s="173">
        <f>T92+T131+T283</f>
        <v>43.92629106</v>
      </c>
      <c r="AT91" s="23" t="s">
        <v>74</v>
      </c>
      <c r="AU91" s="23" t="s">
        <v>106</v>
      </c>
      <c r="BK91" s="174">
        <f>BK92+BK131+BK283</f>
        <v>0</v>
      </c>
    </row>
    <row r="92" spans="2:63" s="10" customFormat="1" ht="37.35" customHeight="1">
      <c r="B92" s="175"/>
      <c r="C92" s="176"/>
      <c r="D92" s="177" t="s">
        <v>74</v>
      </c>
      <c r="E92" s="178" t="s">
        <v>136</v>
      </c>
      <c r="F92" s="178" t="s">
        <v>137</v>
      </c>
      <c r="G92" s="176"/>
      <c r="H92" s="176"/>
      <c r="I92" s="179"/>
      <c r="J92" s="180">
        <f>BK92</f>
        <v>0</v>
      </c>
      <c r="K92" s="176"/>
      <c r="L92" s="181"/>
      <c r="M92" s="182"/>
      <c r="N92" s="183"/>
      <c r="O92" s="183"/>
      <c r="P92" s="184">
        <f>P93+P98+P117+P129</f>
        <v>0</v>
      </c>
      <c r="Q92" s="183"/>
      <c r="R92" s="184">
        <f>R93+R98+R117+R129</f>
        <v>0.040069999999999995</v>
      </c>
      <c r="S92" s="183"/>
      <c r="T92" s="185">
        <f>T93+T98+T117+T129</f>
        <v>40.22685</v>
      </c>
      <c r="AR92" s="186" t="s">
        <v>24</v>
      </c>
      <c r="AT92" s="187" t="s">
        <v>74</v>
      </c>
      <c r="AU92" s="187" t="s">
        <v>75</v>
      </c>
      <c r="AY92" s="186" t="s">
        <v>138</v>
      </c>
      <c r="BK92" s="188">
        <f>BK93+BK98+BK117+BK129</f>
        <v>0</v>
      </c>
    </row>
    <row r="93" spans="2:63" s="10" customFormat="1" ht="19.9" customHeight="1">
      <c r="B93" s="175"/>
      <c r="C93" s="176"/>
      <c r="D93" s="189" t="s">
        <v>74</v>
      </c>
      <c r="E93" s="190" t="s">
        <v>139</v>
      </c>
      <c r="F93" s="190" t="s">
        <v>140</v>
      </c>
      <c r="G93" s="176"/>
      <c r="H93" s="176"/>
      <c r="I93" s="179"/>
      <c r="J93" s="191">
        <f>BK93</f>
        <v>0</v>
      </c>
      <c r="K93" s="176"/>
      <c r="L93" s="181"/>
      <c r="M93" s="182"/>
      <c r="N93" s="183"/>
      <c r="O93" s="183"/>
      <c r="P93" s="184">
        <f>SUM(P94:P97)</f>
        <v>0</v>
      </c>
      <c r="Q93" s="183"/>
      <c r="R93" s="184">
        <f>SUM(R94:R97)</f>
        <v>0.020069999999999998</v>
      </c>
      <c r="S93" s="183"/>
      <c r="T93" s="185">
        <f>SUM(T94:T97)</f>
        <v>0</v>
      </c>
      <c r="AR93" s="186" t="s">
        <v>24</v>
      </c>
      <c r="AT93" s="187" t="s">
        <v>74</v>
      </c>
      <c r="AU93" s="187" t="s">
        <v>24</v>
      </c>
      <c r="AY93" s="186" t="s">
        <v>138</v>
      </c>
      <c r="BK93" s="188">
        <f>SUM(BK94:BK97)</f>
        <v>0</v>
      </c>
    </row>
    <row r="94" spans="2:65" s="1" customFormat="1" ht="31.5" customHeight="1">
      <c r="B94" s="40"/>
      <c r="C94" s="192" t="s">
        <v>24</v>
      </c>
      <c r="D94" s="192" t="s">
        <v>141</v>
      </c>
      <c r="E94" s="193" t="s">
        <v>142</v>
      </c>
      <c r="F94" s="194" t="s">
        <v>143</v>
      </c>
      <c r="G94" s="195" t="s">
        <v>144</v>
      </c>
      <c r="H94" s="196">
        <v>3</v>
      </c>
      <c r="I94" s="197"/>
      <c r="J94" s="198">
        <f>ROUND(I94*H94,2)</f>
        <v>0</v>
      </c>
      <c r="K94" s="194" t="s">
        <v>22</v>
      </c>
      <c r="L94" s="60"/>
      <c r="M94" s="199" t="s">
        <v>22</v>
      </c>
      <c r="N94" s="200" t="s">
        <v>46</v>
      </c>
      <c r="O94" s="41"/>
      <c r="P94" s="201">
        <f>O94*H94</f>
        <v>0</v>
      </c>
      <c r="Q94" s="201">
        <v>0.00669</v>
      </c>
      <c r="R94" s="201">
        <f>Q94*H94</f>
        <v>0.020069999999999998</v>
      </c>
      <c r="S94" s="201">
        <v>0</v>
      </c>
      <c r="T94" s="202">
        <f>S94*H94</f>
        <v>0</v>
      </c>
      <c r="AR94" s="23" t="s">
        <v>145</v>
      </c>
      <c r="AT94" s="23" t="s">
        <v>141</v>
      </c>
      <c r="AU94" s="23" t="s">
        <v>84</v>
      </c>
      <c r="AY94" s="23" t="s">
        <v>138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24</v>
      </c>
      <c r="BK94" s="203">
        <f>ROUND(I94*H94,2)</f>
        <v>0</v>
      </c>
      <c r="BL94" s="23" t="s">
        <v>145</v>
      </c>
      <c r="BM94" s="23" t="s">
        <v>146</v>
      </c>
    </row>
    <row r="95" spans="2:51" s="11" customFormat="1" ht="13.5">
      <c r="B95" s="204"/>
      <c r="C95" s="205"/>
      <c r="D95" s="206" t="s">
        <v>147</v>
      </c>
      <c r="E95" s="207" t="s">
        <v>22</v>
      </c>
      <c r="F95" s="208" t="s">
        <v>148</v>
      </c>
      <c r="G95" s="205"/>
      <c r="H95" s="209">
        <v>2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147</v>
      </c>
      <c r="AU95" s="215" t="s">
        <v>84</v>
      </c>
      <c r="AV95" s="11" t="s">
        <v>84</v>
      </c>
      <c r="AW95" s="11" t="s">
        <v>39</v>
      </c>
      <c r="AX95" s="11" t="s">
        <v>75</v>
      </c>
      <c r="AY95" s="215" t="s">
        <v>138</v>
      </c>
    </row>
    <row r="96" spans="2:51" s="11" customFormat="1" ht="13.5">
      <c r="B96" s="204"/>
      <c r="C96" s="205"/>
      <c r="D96" s="206" t="s">
        <v>147</v>
      </c>
      <c r="E96" s="207" t="s">
        <v>22</v>
      </c>
      <c r="F96" s="208" t="s">
        <v>149</v>
      </c>
      <c r="G96" s="205"/>
      <c r="H96" s="209">
        <v>1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147</v>
      </c>
      <c r="AU96" s="215" t="s">
        <v>84</v>
      </c>
      <c r="AV96" s="11" t="s">
        <v>84</v>
      </c>
      <c r="AW96" s="11" t="s">
        <v>39</v>
      </c>
      <c r="AX96" s="11" t="s">
        <v>75</v>
      </c>
      <c r="AY96" s="215" t="s">
        <v>138</v>
      </c>
    </row>
    <row r="97" spans="2:51" s="12" customFormat="1" ht="13.5">
      <c r="B97" s="216"/>
      <c r="C97" s="217"/>
      <c r="D97" s="206" t="s">
        <v>147</v>
      </c>
      <c r="E97" s="218" t="s">
        <v>22</v>
      </c>
      <c r="F97" s="219" t="s">
        <v>150</v>
      </c>
      <c r="G97" s="217"/>
      <c r="H97" s="220">
        <v>3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147</v>
      </c>
      <c r="AU97" s="226" t="s">
        <v>84</v>
      </c>
      <c r="AV97" s="12" t="s">
        <v>145</v>
      </c>
      <c r="AW97" s="12" t="s">
        <v>39</v>
      </c>
      <c r="AX97" s="12" t="s">
        <v>24</v>
      </c>
      <c r="AY97" s="226" t="s">
        <v>138</v>
      </c>
    </row>
    <row r="98" spans="2:63" s="10" customFormat="1" ht="29.85" customHeight="1">
      <c r="B98" s="175"/>
      <c r="C98" s="176"/>
      <c r="D98" s="189" t="s">
        <v>74</v>
      </c>
      <c r="E98" s="190" t="s">
        <v>151</v>
      </c>
      <c r="F98" s="190" t="s">
        <v>152</v>
      </c>
      <c r="G98" s="176"/>
      <c r="H98" s="176"/>
      <c r="I98" s="179"/>
      <c r="J98" s="191">
        <f>BK98</f>
        <v>0</v>
      </c>
      <c r="K98" s="176"/>
      <c r="L98" s="181"/>
      <c r="M98" s="182"/>
      <c r="N98" s="183"/>
      <c r="O98" s="183"/>
      <c r="P98" s="184">
        <f>SUM(P99:P116)</f>
        <v>0</v>
      </c>
      <c r="Q98" s="183"/>
      <c r="R98" s="184">
        <f>SUM(R99:R116)</f>
        <v>0.02</v>
      </c>
      <c r="S98" s="183"/>
      <c r="T98" s="185">
        <f>SUM(T99:T116)</f>
        <v>40.22685</v>
      </c>
      <c r="AR98" s="186" t="s">
        <v>24</v>
      </c>
      <c r="AT98" s="187" t="s">
        <v>74</v>
      </c>
      <c r="AU98" s="187" t="s">
        <v>24</v>
      </c>
      <c r="AY98" s="186" t="s">
        <v>138</v>
      </c>
      <c r="BK98" s="188">
        <f>SUM(BK99:BK116)</f>
        <v>0</v>
      </c>
    </row>
    <row r="99" spans="2:65" s="1" customFormat="1" ht="31.5" customHeight="1">
      <c r="B99" s="40"/>
      <c r="C99" s="192" t="s">
        <v>84</v>
      </c>
      <c r="D99" s="192" t="s">
        <v>141</v>
      </c>
      <c r="E99" s="193" t="s">
        <v>153</v>
      </c>
      <c r="F99" s="194" t="s">
        <v>154</v>
      </c>
      <c r="G99" s="195" t="s">
        <v>155</v>
      </c>
      <c r="H99" s="196">
        <v>112.5</v>
      </c>
      <c r="I99" s="197"/>
      <c r="J99" s="198">
        <f>ROUND(I99*H99,2)</f>
        <v>0</v>
      </c>
      <c r="K99" s="194" t="s">
        <v>22</v>
      </c>
      <c r="L99" s="60"/>
      <c r="M99" s="199" t="s">
        <v>22</v>
      </c>
      <c r="N99" s="200" t="s">
        <v>46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145</v>
      </c>
      <c r="AT99" s="23" t="s">
        <v>141</v>
      </c>
      <c r="AU99" s="23" t="s">
        <v>84</v>
      </c>
      <c r="AY99" s="23" t="s">
        <v>138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24</v>
      </c>
      <c r="BK99" s="203">
        <f>ROUND(I99*H99,2)</f>
        <v>0</v>
      </c>
      <c r="BL99" s="23" t="s">
        <v>145</v>
      </c>
      <c r="BM99" s="23" t="s">
        <v>156</v>
      </c>
    </row>
    <row r="100" spans="2:51" s="11" customFormat="1" ht="13.5">
      <c r="B100" s="204"/>
      <c r="C100" s="205"/>
      <c r="D100" s="227" t="s">
        <v>147</v>
      </c>
      <c r="E100" s="228" t="s">
        <v>22</v>
      </c>
      <c r="F100" s="229" t="s">
        <v>157</v>
      </c>
      <c r="G100" s="205"/>
      <c r="H100" s="230">
        <v>112.5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147</v>
      </c>
      <c r="AU100" s="215" t="s">
        <v>84</v>
      </c>
      <c r="AV100" s="11" t="s">
        <v>84</v>
      </c>
      <c r="AW100" s="11" t="s">
        <v>39</v>
      </c>
      <c r="AX100" s="11" t="s">
        <v>24</v>
      </c>
      <c r="AY100" s="215" t="s">
        <v>138</v>
      </c>
    </row>
    <row r="101" spans="2:65" s="1" customFormat="1" ht="31.5" customHeight="1">
      <c r="B101" s="40"/>
      <c r="C101" s="192" t="s">
        <v>158</v>
      </c>
      <c r="D101" s="192" t="s">
        <v>141</v>
      </c>
      <c r="E101" s="193" t="s">
        <v>159</v>
      </c>
      <c r="F101" s="194" t="s">
        <v>160</v>
      </c>
      <c r="G101" s="195" t="s">
        <v>155</v>
      </c>
      <c r="H101" s="196">
        <v>1687.5</v>
      </c>
      <c r="I101" s="197"/>
      <c r="J101" s="198">
        <f>ROUND(I101*H101,2)</f>
        <v>0</v>
      </c>
      <c r="K101" s="194" t="s">
        <v>161</v>
      </c>
      <c r="L101" s="60"/>
      <c r="M101" s="199" t="s">
        <v>22</v>
      </c>
      <c r="N101" s="200" t="s">
        <v>46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145</v>
      </c>
      <c r="AT101" s="23" t="s">
        <v>141</v>
      </c>
      <c r="AU101" s="23" t="s">
        <v>84</v>
      </c>
      <c r="AY101" s="23" t="s">
        <v>138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24</v>
      </c>
      <c r="BK101" s="203">
        <f>ROUND(I101*H101,2)</f>
        <v>0</v>
      </c>
      <c r="BL101" s="23" t="s">
        <v>145</v>
      </c>
      <c r="BM101" s="23" t="s">
        <v>162</v>
      </c>
    </row>
    <row r="102" spans="2:51" s="11" customFormat="1" ht="13.5">
      <c r="B102" s="204"/>
      <c r="C102" s="205"/>
      <c r="D102" s="227" t="s">
        <v>147</v>
      </c>
      <c r="E102" s="228" t="s">
        <v>22</v>
      </c>
      <c r="F102" s="229" t="s">
        <v>163</v>
      </c>
      <c r="G102" s="205"/>
      <c r="H102" s="230">
        <v>1687.5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147</v>
      </c>
      <c r="AU102" s="215" t="s">
        <v>84</v>
      </c>
      <c r="AV102" s="11" t="s">
        <v>84</v>
      </c>
      <c r="AW102" s="11" t="s">
        <v>39</v>
      </c>
      <c r="AX102" s="11" t="s">
        <v>24</v>
      </c>
      <c r="AY102" s="215" t="s">
        <v>138</v>
      </c>
    </row>
    <row r="103" spans="2:65" s="1" customFormat="1" ht="31.5" customHeight="1">
      <c r="B103" s="40"/>
      <c r="C103" s="192" t="s">
        <v>145</v>
      </c>
      <c r="D103" s="192" t="s">
        <v>141</v>
      </c>
      <c r="E103" s="193" t="s">
        <v>164</v>
      </c>
      <c r="F103" s="194" t="s">
        <v>165</v>
      </c>
      <c r="G103" s="195" t="s">
        <v>155</v>
      </c>
      <c r="H103" s="196">
        <v>112.5</v>
      </c>
      <c r="I103" s="197"/>
      <c r="J103" s="198">
        <f>ROUND(I103*H103,2)</f>
        <v>0</v>
      </c>
      <c r="K103" s="194" t="s">
        <v>161</v>
      </c>
      <c r="L103" s="60"/>
      <c r="M103" s="199" t="s">
        <v>22</v>
      </c>
      <c r="N103" s="200" t="s">
        <v>46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145</v>
      </c>
      <c r="AT103" s="23" t="s">
        <v>141</v>
      </c>
      <c r="AU103" s="23" t="s">
        <v>84</v>
      </c>
      <c r="AY103" s="23" t="s">
        <v>138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24</v>
      </c>
      <c r="BK103" s="203">
        <f>ROUND(I103*H103,2)</f>
        <v>0</v>
      </c>
      <c r="BL103" s="23" t="s">
        <v>145</v>
      </c>
      <c r="BM103" s="23" t="s">
        <v>166</v>
      </c>
    </row>
    <row r="104" spans="2:51" s="11" customFormat="1" ht="13.5">
      <c r="B104" s="204"/>
      <c r="C104" s="205"/>
      <c r="D104" s="227" t="s">
        <v>147</v>
      </c>
      <c r="E104" s="228" t="s">
        <v>22</v>
      </c>
      <c r="F104" s="229" t="s">
        <v>157</v>
      </c>
      <c r="G104" s="205"/>
      <c r="H104" s="230">
        <v>112.5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147</v>
      </c>
      <c r="AU104" s="215" t="s">
        <v>84</v>
      </c>
      <c r="AV104" s="11" t="s">
        <v>84</v>
      </c>
      <c r="AW104" s="11" t="s">
        <v>39</v>
      </c>
      <c r="AX104" s="11" t="s">
        <v>24</v>
      </c>
      <c r="AY104" s="215" t="s">
        <v>138</v>
      </c>
    </row>
    <row r="105" spans="2:65" s="1" customFormat="1" ht="31.5" customHeight="1">
      <c r="B105" s="40"/>
      <c r="C105" s="192" t="s">
        <v>167</v>
      </c>
      <c r="D105" s="192" t="s">
        <v>141</v>
      </c>
      <c r="E105" s="193" t="s">
        <v>168</v>
      </c>
      <c r="F105" s="194" t="s">
        <v>169</v>
      </c>
      <c r="G105" s="195" t="s">
        <v>170</v>
      </c>
      <c r="H105" s="196">
        <v>13.6</v>
      </c>
      <c r="I105" s="197"/>
      <c r="J105" s="198">
        <f>ROUND(I105*H105,2)</f>
        <v>0</v>
      </c>
      <c r="K105" s="194" t="s">
        <v>161</v>
      </c>
      <c r="L105" s="60"/>
      <c r="M105" s="199" t="s">
        <v>22</v>
      </c>
      <c r="N105" s="200" t="s">
        <v>46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2.2</v>
      </c>
      <c r="T105" s="202">
        <f>S105*H105</f>
        <v>29.92</v>
      </c>
      <c r="AR105" s="23" t="s">
        <v>145</v>
      </c>
      <c r="AT105" s="23" t="s">
        <v>141</v>
      </c>
      <c r="AU105" s="23" t="s">
        <v>84</v>
      </c>
      <c r="AY105" s="23" t="s">
        <v>138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24</v>
      </c>
      <c r="BK105" s="203">
        <f>ROUND(I105*H105,2)</f>
        <v>0</v>
      </c>
      <c r="BL105" s="23" t="s">
        <v>145</v>
      </c>
      <c r="BM105" s="23" t="s">
        <v>171</v>
      </c>
    </row>
    <row r="106" spans="2:51" s="11" customFormat="1" ht="27">
      <c r="B106" s="204"/>
      <c r="C106" s="205"/>
      <c r="D106" s="227" t="s">
        <v>147</v>
      </c>
      <c r="E106" s="228" t="s">
        <v>22</v>
      </c>
      <c r="F106" s="229" t="s">
        <v>172</v>
      </c>
      <c r="G106" s="205"/>
      <c r="H106" s="230">
        <v>13.6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147</v>
      </c>
      <c r="AU106" s="215" t="s">
        <v>84</v>
      </c>
      <c r="AV106" s="11" t="s">
        <v>84</v>
      </c>
      <c r="AW106" s="11" t="s">
        <v>39</v>
      </c>
      <c r="AX106" s="11" t="s">
        <v>24</v>
      </c>
      <c r="AY106" s="215" t="s">
        <v>138</v>
      </c>
    </row>
    <row r="107" spans="2:65" s="1" customFormat="1" ht="31.5" customHeight="1">
      <c r="B107" s="40"/>
      <c r="C107" s="192" t="s">
        <v>139</v>
      </c>
      <c r="D107" s="192" t="s">
        <v>141</v>
      </c>
      <c r="E107" s="193" t="s">
        <v>173</v>
      </c>
      <c r="F107" s="194" t="s">
        <v>174</v>
      </c>
      <c r="G107" s="195" t="s">
        <v>155</v>
      </c>
      <c r="H107" s="196">
        <v>170</v>
      </c>
      <c r="I107" s="197"/>
      <c r="J107" s="198">
        <f>ROUND(I107*H107,2)</f>
        <v>0</v>
      </c>
      <c r="K107" s="194" t="s">
        <v>161</v>
      </c>
      <c r="L107" s="60"/>
      <c r="M107" s="199" t="s">
        <v>22</v>
      </c>
      <c r="N107" s="200" t="s">
        <v>46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0.059</v>
      </c>
      <c r="T107" s="202">
        <f>S107*H107</f>
        <v>10.03</v>
      </c>
      <c r="AR107" s="23" t="s">
        <v>145</v>
      </c>
      <c r="AT107" s="23" t="s">
        <v>141</v>
      </c>
      <c r="AU107" s="23" t="s">
        <v>84</v>
      </c>
      <c r="AY107" s="23" t="s">
        <v>138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24</v>
      </c>
      <c r="BK107" s="203">
        <f>ROUND(I107*H107,2)</f>
        <v>0</v>
      </c>
      <c r="BL107" s="23" t="s">
        <v>145</v>
      </c>
      <c r="BM107" s="23" t="s">
        <v>175</v>
      </c>
    </row>
    <row r="108" spans="2:51" s="11" customFormat="1" ht="13.5">
      <c r="B108" s="204"/>
      <c r="C108" s="205"/>
      <c r="D108" s="227" t="s">
        <v>147</v>
      </c>
      <c r="E108" s="228" t="s">
        <v>22</v>
      </c>
      <c r="F108" s="229" t="s">
        <v>176</v>
      </c>
      <c r="G108" s="205"/>
      <c r="H108" s="230">
        <v>170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147</v>
      </c>
      <c r="AU108" s="215" t="s">
        <v>84</v>
      </c>
      <c r="AV108" s="11" t="s">
        <v>84</v>
      </c>
      <c r="AW108" s="11" t="s">
        <v>39</v>
      </c>
      <c r="AX108" s="11" t="s">
        <v>24</v>
      </c>
      <c r="AY108" s="215" t="s">
        <v>138</v>
      </c>
    </row>
    <row r="109" spans="2:65" s="1" customFormat="1" ht="31.5" customHeight="1">
      <c r="B109" s="40"/>
      <c r="C109" s="192" t="s">
        <v>177</v>
      </c>
      <c r="D109" s="192" t="s">
        <v>141</v>
      </c>
      <c r="E109" s="193" t="s">
        <v>178</v>
      </c>
      <c r="F109" s="194" t="s">
        <v>179</v>
      </c>
      <c r="G109" s="195" t="s">
        <v>144</v>
      </c>
      <c r="H109" s="196">
        <v>1</v>
      </c>
      <c r="I109" s="197"/>
      <c r="J109" s="198">
        <f>ROUND(I109*H109,2)</f>
        <v>0</v>
      </c>
      <c r="K109" s="194" t="s">
        <v>22</v>
      </c>
      <c r="L109" s="60"/>
      <c r="M109" s="199" t="s">
        <v>22</v>
      </c>
      <c r="N109" s="200" t="s">
        <v>46</v>
      </c>
      <c r="O109" s="41"/>
      <c r="P109" s="201">
        <f>O109*H109</f>
        <v>0</v>
      </c>
      <c r="Q109" s="201">
        <v>0.005</v>
      </c>
      <c r="R109" s="201">
        <f>Q109*H109</f>
        <v>0.005</v>
      </c>
      <c r="S109" s="201">
        <v>0.016</v>
      </c>
      <c r="T109" s="202">
        <f>S109*H109</f>
        <v>0.016</v>
      </c>
      <c r="AR109" s="23" t="s">
        <v>145</v>
      </c>
      <c r="AT109" s="23" t="s">
        <v>141</v>
      </c>
      <c r="AU109" s="23" t="s">
        <v>84</v>
      </c>
      <c r="AY109" s="23" t="s">
        <v>138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24</v>
      </c>
      <c r="BK109" s="203">
        <f>ROUND(I109*H109,2)</f>
        <v>0</v>
      </c>
      <c r="BL109" s="23" t="s">
        <v>145</v>
      </c>
      <c r="BM109" s="23" t="s">
        <v>180</v>
      </c>
    </row>
    <row r="110" spans="2:51" s="11" customFormat="1" ht="13.5">
      <c r="B110" s="204"/>
      <c r="C110" s="205"/>
      <c r="D110" s="227" t="s">
        <v>147</v>
      </c>
      <c r="E110" s="228" t="s">
        <v>22</v>
      </c>
      <c r="F110" s="229" t="s">
        <v>181</v>
      </c>
      <c r="G110" s="205"/>
      <c r="H110" s="230">
        <v>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147</v>
      </c>
      <c r="AU110" s="215" t="s">
        <v>84</v>
      </c>
      <c r="AV110" s="11" t="s">
        <v>84</v>
      </c>
      <c r="AW110" s="11" t="s">
        <v>39</v>
      </c>
      <c r="AX110" s="11" t="s">
        <v>24</v>
      </c>
      <c r="AY110" s="215" t="s">
        <v>138</v>
      </c>
    </row>
    <row r="111" spans="2:65" s="1" customFormat="1" ht="31.5" customHeight="1">
      <c r="B111" s="40"/>
      <c r="C111" s="192" t="s">
        <v>182</v>
      </c>
      <c r="D111" s="192" t="s">
        <v>141</v>
      </c>
      <c r="E111" s="193" t="s">
        <v>183</v>
      </c>
      <c r="F111" s="194" t="s">
        <v>184</v>
      </c>
      <c r="G111" s="195" t="s">
        <v>144</v>
      </c>
      <c r="H111" s="196">
        <v>1</v>
      </c>
      <c r="I111" s="197"/>
      <c r="J111" s="198">
        <f>ROUND(I111*H111,2)</f>
        <v>0</v>
      </c>
      <c r="K111" s="194" t="s">
        <v>22</v>
      </c>
      <c r="L111" s="60"/>
      <c r="M111" s="199" t="s">
        <v>22</v>
      </c>
      <c r="N111" s="200" t="s">
        <v>46</v>
      </c>
      <c r="O111" s="41"/>
      <c r="P111" s="201">
        <f>O111*H111</f>
        <v>0</v>
      </c>
      <c r="Q111" s="201">
        <v>0.005</v>
      </c>
      <c r="R111" s="201">
        <f>Q111*H111</f>
        <v>0.005</v>
      </c>
      <c r="S111" s="201">
        <v>0.016</v>
      </c>
      <c r="T111" s="202">
        <f>S111*H111</f>
        <v>0.016</v>
      </c>
      <c r="AR111" s="23" t="s">
        <v>145</v>
      </c>
      <c r="AT111" s="23" t="s">
        <v>141</v>
      </c>
      <c r="AU111" s="23" t="s">
        <v>84</v>
      </c>
      <c r="AY111" s="23" t="s">
        <v>138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24</v>
      </c>
      <c r="BK111" s="203">
        <f>ROUND(I111*H111,2)</f>
        <v>0</v>
      </c>
      <c r="BL111" s="23" t="s">
        <v>145</v>
      </c>
      <c r="BM111" s="23" t="s">
        <v>185</v>
      </c>
    </row>
    <row r="112" spans="2:51" s="11" customFormat="1" ht="13.5">
      <c r="B112" s="204"/>
      <c r="C112" s="205"/>
      <c r="D112" s="227" t="s">
        <v>147</v>
      </c>
      <c r="E112" s="228" t="s">
        <v>22</v>
      </c>
      <c r="F112" s="229" t="s">
        <v>181</v>
      </c>
      <c r="G112" s="205"/>
      <c r="H112" s="230">
        <v>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147</v>
      </c>
      <c r="AU112" s="215" t="s">
        <v>84</v>
      </c>
      <c r="AV112" s="11" t="s">
        <v>84</v>
      </c>
      <c r="AW112" s="11" t="s">
        <v>39</v>
      </c>
      <c r="AX112" s="11" t="s">
        <v>24</v>
      </c>
      <c r="AY112" s="215" t="s">
        <v>138</v>
      </c>
    </row>
    <row r="113" spans="2:65" s="1" customFormat="1" ht="31.5" customHeight="1">
      <c r="B113" s="40"/>
      <c r="C113" s="192" t="s">
        <v>151</v>
      </c>
      <c r="D113" s="192" t="s">
        <v>141</v>
      </c>
      <c r="E113" s="193" t="s">
        <v>186</v>
      </c>
      <c r="F113" s="194" t="s">
        <v>187</v>
      </c>
      <c r="G113" s="195" t="s">
        <v>144</v>
      </c>
      <c r="H113" s="196">
        <v>2</v>
      </c>
      <c r="I113" s="197"/>
      <c r="J113" s="198">
        <f>ROUND(I113*H113,2)</f>
        <v>0</v>
      </c>
      <c r="K113" s="194" t="s">
        <v>22</v>
      </c>
      <c r="L113" s="60"/>
      <c r="M113" s="199" t="s">
        <v>22</v>
      </c>
      <c r="N113" s="200" t="s">
        <v>46</v>
      </c>
      <c r="O113" s="41"/>
      <c r="P113" s="201">
        <f>O113*H113</f>
        <v>0</v>
      </c>
      <c r="Q113" s="201">
        <v>0.005</v>
      </c>
      <c r="R113" s="201">
        <f>Q113*H113</f>
        <v>0.01</v>
      </c>
      <c r="S113" s="201">
        <v>0.016</v>
      </c>
      <c r="T113" s="202">
        <f>S113*H113</f>
        <v>0.032</v>
      </c>
      <c r="AR113" s="23" t="s">
        <v>145</v>
      </c>
      <c r="AT113" s="23" t="s">
        <v>141</v>
      </c>
      <c r="AU113" s="23" t="s">
        <v>84</v>
      </c>
      <c r="AY113" s="23" t="s">
        <v>138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24</v>
      </c>
      <c r="BK113" s="203">
        <f>ROUND(I113*H113,2)</f>
        <v>0</v>
      </c>
      <c r="BL113" s="23" t="s">
        <v>145</v>
      </c>
      <c r="BM113" s="23" t="s">
        <v>188</v>
      </c>
    </row>
    <row r="114" spans="2:51" s="11" customFormat="1" ht="13.5">
      <c r="B114" s="204"/>
      <c r="C114" s="205"/>
      <c r="D114" s="227" t="s">
        <v>147</v>
      </c>
      <c r="E114" s="228" t="s">
        <v>22</v>
      </c>
      <c r="F114" s="229" t="s">
        <v>189</v>
      </c>
      <c r="G114" s="205"/>
      <c r="H114" s="230">
        <v>2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147</v>
      </c>
      <c r="AU114" s="215" t="s">
        <v>84</v>
      </c>
      <c r="AV114" s="11" t="s">
        <v>84</v>
      </c>
      <c r="AW114" s="11" t="s">
        <v>39</v>
      </c>
      <c r="AX114" s="11" t="s">
        <v>24</v>
      </c>
      <c r="AY114" s="215" t="s">
        <v>138</v>
      </c>
    </row>
    <row r="115" spans="2:65" s="1" customFormat="1" ht="31.5" customHeight="1">
      <c r="B115" s="40"/>
      <c r="C115" s="192" t="s">
        <v>29</v>
      </c>
      <c r="D115" s="192" t="s">
        <v>141</v>
      </c>
      <c r="E115" s="193" t="s">
        <v>190</v>
      </c>
      <c r="F115" s="194" t="s">
        <v>191</v>
      </c>
      <c r="G115" s="195" t="s">
        <v>192</v>
      </c>
      <c r="H115" s="196">
        <v>3.225</v>
      </c>
      <c r="I115" s="197"/>
      <c r="J115" s="198">
        <f>ROUND(I115*H115,2)</f>
        <v>0</v>
      </c>
      <c r="K115" s="194" t="s">
        <v>161</v>
      </c>
      <c r="L115" s="60"/>
      <c r="M115" s="199" t="s">
        <v>22</v>
      </c>
      <c r="N115" s="200" t="s">
        <v>46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0.066</v>
      </c>
      <c r="T115" s="202">
        <f>S115*H115</f>
        <v>0.21285</v>
      </c>
      <c r="AR115" s="23" t="s">
        <v>145</v>
      </c>
      <c r="AT115" s="23" t="s">
        <v>141</v>
      </c>
      <c r="AU115" s="23" t="s">
        <v>84</v>
      </c>
      <c r="AY115" s="23" t="s">
        <v>138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24</v>
      </c>
      <c r="BK115" s="203">
        <f>ROUND(I115*H115,2)</f>
        <v>0</v>
      </c>
      <c r="BL115" s="23" t="s">
        <v>145</v>
      </c>
      <c r="BM115" s="23" t="s">
        <v>193</v>
      </c>
    </row>
    <row r="116" spans="2:51" s="11" customFormat="1" ht="13.5">
      <c r="B116" s="204"/>
      <c r="C116" s="205"/>
      <c r="D116" s="206" t="s">
        <v>147</v>
      </c>
      <c r="E116" s="207" t="s">
        <v>22</v>
      </c>
      <c r="F116" s="208" t="s">
        <v>194</v>
      </c>
      <c r="G116" s="205"/>
      <c r="H116" s="209">
        <v>3.225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147</v>
      </c>
      <c r="AU116" s="215" t="s">
        <v>84</v>
      </c>
      <c r="AV116" s="11" t="s">
        <v>84</v>
      </c>
      <c r="AW116" s="11" t="s">
        <v>39</v>
      </c>
      <c r="AX116" s="11" t="s">
        <v>24</v>
      </c>
      <c r="AY116" s="215" t="s">
        <v>138</v>
      </c>
    </row>
    <row r="117" spans="2:63" s="10" customFormat="1" ht="29.85" customHeight="1">
      <c r="B117" s="175"/>
      <c r="C117" s="176"/>
      <c r="D117" s="189" t="s">
        <v>74</v>
      </c>
      <c r="E117" s="190" t="s">
        <v>195</v>
      </c>
      <c r="F117" s="190" t="s">
        <v>196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SUM(P118:P128)</f>
        <v>0</v>
      </c>
      <c r="Q117" s="183"/>
      <c r="R117" s="184">
        <f>SUM(R118:R128)</f>
        <v>0</v>
      </c>
      <c r="S117" s="183"/>
      <c r="T117" s="185">
        <f>SUM(T118:T128)</f>
        <v>0</v>
      </c>
      <c r="AR117" s="186" t="s">
        <v>24</v>
      </c>
      <c r="AT117" s="187" t="s">
        <v>74</v>
      </c>
      <c r="AU117" s="187" t="s">
        <v>24</v>
      </c>
      <c r="AY117" s="186" t="s">
        <v>138</v>
      </c>
      <c r="BK117" s="188">
        <f>SUM(BK118:BK128)</f>
        <v>0</v>
      </c>
    </row>
    <row r="118" spans="2:65" s="1" customFormat="1" ht="31.5" customHeight="1">
      <c r="B118" s="40"/>
      <c r="C118" s="192" t="s">
        <v>197</v>
      </c>
      <c r="D118" s="192" t="s">
        <v>141</v>
      </c>
      <c r="E118" s="193" t="s">
        <v>198</v>
      </c>
      <c r="F118" s="194" t="s">
        <v>199</v>
      </c>
      <c r="G118" s="195" t="s">
        <v>200</v>
      </c>
      <c r="H118" s="196">
        <v>43.926</v>
      </c>
      <c r="I118" s="197"/>
      <c r="J118" s="198">
        <f>ROUND(I118*H118,2)</f>
        <v>0</v>
      </c>
      <c r="K118" s="194" t="s">
        <v>161</v>
      </c>
      <c r="L118" s="60"/>
      <c r="M118" s="199" t="s">
        <v>22</v>
      </c>
      <c r="N118" s="200" t="s">
        <v>46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145</v>
      </c>
      <c r="AT118" s="23" t="s">
        <v>141</v>
      </c>
      <c r="AU118" s="23" t="s">
        <v>84</v>
      </c>
      <c r="AY118" s="23" t="s">
        <v>138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24</v>
      </c>
      <c r="BK118" s="203">
        <f>ROUND(I118*H118,2)</f>
        <v>0</v>
      </c>
      <c r="BL118" s="23" t="s">
        <v>145</v>
      </c>
      <c r="BM118" s="23" t="s">
        <v>201</v>
      </c>
    </row>
    <row r="119" spans="2:65" s="1" customFormat="1" ht="22.5" customHeight="1">
      <c r="B119" s="40"/>
      <c r="C119" s="192" t="s">
        <v>202</v>
      </c>
      <c r="D119" s="192" t="s">
        <v>141</v>
      </c>
      <c r="E119" s="193" t="s">
        <v>203</v>
      </c>
      <c r="F119" s="194" t="s">
        <v>204</v>
      </c>
      <c r="G119" s="195" t="s">
        <v>192</v>
      </c>
      <c r="H119" s="196">
        <v>24</v>
      </c>
      <c r="I119" s="197"/>
      <c r="J119" s="198">
        <f>ROUND(I119*H119,2)</f>
        <v>0</v>
      </c>
      <c r="K119" s="194" t="s">
        <v>161</v>
      </c>
      <c r="L119" s="60"/>
      <c r="M119" s="199" t="s">
        <v>22</v>
      </c>
      <c r="N119" s="200" t="s">
        <v>46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145</v>
      </c>
      <c r="AT119" s="23" t="s">
        <v>141</v>
      </c>
      <c r="AU119" s="23" t="s">
        <v>84</v>
      </c>
      <c r="AY119" s="23" t="s">
        <v>138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24</v>
      </c>
      <c r="BK119" s="203">
        <f>ROUND(I119*H119,2)</f>
        <v>0</v>
      </c>
      <c r="BL119" s="23" t="s">
        <v>145</v>
      </c>
      <c r="BM119" s="23" t="s">
        <v>205</v>
      </c>
    </row>
    <row r="120" spans="2:65" s="1" customFormat="1" ht="31.5" customHeight="1">
      <c r="B120" s="40"/>
      <c r="C120" s="192" t="s">
        <v>206</v>
      </c>
      <c r="D120" s="192" t="s">
        <v>141</v>
      </c>
      <c r="E120" s="193" t="s">
        <v>207</v>
      </c>
      <c r="F120" s="194" t="s">
        <v>208</v>
      </c>
      <c r="G120" s="195" t="s">
        <v>192</v>
      </c>
      <c r="H120" s="196">
        <v>336</v>
      </c>
      <c r="I120" s="197"/>
      <c r="J120" s="198">
        <f>ROUND(I120*H120,2)</f>
        <v>0</v>
      </c>
      <c r="K120" s="194" t="s">
        <v>161</v>
      </c>
      <c r="L120" s="60"/>
      <c r="M120" s="199" t="s">
        <v>22</v>
      </c>
      <c r="N120" s="200" t="s">
        <v>46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145</v>
      </c>
      <c r="AT120" s="23" t="s">
        <v>141</v>
      </c>
      <c r="AU120" s="23" t="s">
        <v>84</v>
      </c>
      <c r="AY120" s="23" t="s">
        <v>138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24</v>
      </c>
      <c r="BK120" s="203">
        <f>ROUND(I120*H120,2)</f>
        <v>0</v>
      </c>
      <c r="BL120" s="23" t="s">
        <v>145</v>
      </c>
      <c r="BM120" s="23" t="s">
        <v>209</v>
      </c>
    </row>
    <row r="121" spans="2:51" s="11" customFormat="1" ht="13.5">
      <c r="B121" s="204"/>
      <c r="C121" s="205"/>
      <c r="D121" s="227" t="s">
        <v>147</v>
      </c>
      <c r="E121" s="228" t="s">
        <v>22</v>
      </c>
      <c r="F121" s="229" t="s">
        <v>210</v>
      </c>
      <c r="G121" s="205"/>
      <c r="H121" s="230">
        <v>336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147</v>
      </c>
      <c r="AU121" s="215" t="s">
        <v>84</v>
      </c>
      <c r="AV121" s="11" t="s">
        <v>84</v>
      </c>
      <c r="AW121" s="11" t="s">
        <v>39</v>
      </c>
      <c r="AX121" s="11" t="s">
        <v>24</v>
      </c>
      <c r="AY121" s="215" t="s">
        <v>138</v>
      </c>
    </row>
    <row r="122" spans="2:65" s="1" customFormat="1" ht="31.5" customHeight="1">
      <c r="B122" s="40"/>
      <c r="C122" s="192" t="s">
        <v>211</v>
      </c>
      <c r="D122" s="192" t="s">
        <v>141</v>
      </c>
      <c r="E122" s="193" t="s">
        <v>212</v>
      </c>
      <c r="F122" s="194" t="s">
        <v>213</v>
      </c>
      <c r="G122" s="195" t="s">
        <v>200</v>
      </c>
      <c r="H122" s="196">
        <v>43.926</v>
      </c>
      <c r="I122" s="197"/>
      <c r="J122" s="198">
        <f>ROUND(I122*H122,2)</f>
        <v>0</v>
      </c>
      <c r="K122" s="194" t="s">
        <v>161</v>
      </c>
      <c r="L122" s="60"/>
      <c r="M122" s="199" t="s">
        <v>22</v>
      </c>
      <c r="N122" s="200" t="s">
        <v>46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145</v>
      </c>
      <c r="AT122" s="23" t="s">
        <v>141</v>
      </c>
      <c r="AU122" s="23" t="s">
        <v>84</v>
      </c>
      <c r="AY122" s="23" t="s">
        <v>138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24</v>
      </c>
      <c r="BK122" s="203">
        <f>ROUND(I122*H122,2)</f>
        <v>0</v>
      </c>
      <c r="BL122" s="23" t="s">
        <v>145</v>
      </c>
      <c r="BM122" s="23" t="s">
        <v>214</v>
      </c>
    </row>
    <row r="123" spans="2:65" s="1" customFormat="1" ht="31.5" customHeight="1">
      <c r="B123" s="40"/>
      <c r="C123" s="192" t="s">
        <v>10</v>
      </c>
      <c r="D123" s="192" t="s">
        <v>141</v>
      </c>
      <c r="E123" s="193" t="s">
        <v>215</v>
      </c>
      <c r="F123" s="194" t="s">
        <v>216</v>
      </c>
      <c r="G123" s="195" t="s">
        <v>200</v>
      </c>
      <c r="H123" s="196">
        <v>614.964</v>
      </c>
      <c r="I123" s="197"/>
      <c r="J123" s="198">
        <f>ROUND(I123*H123,2)</f>
        <v>0</v>
      </c>
      <c r="K123" s="194" t="s">
        <v>161</v>
      </c>
      <c r="L123" s="60"/>
      <c r="M123" s="199" t="s">
        <v>22</v>
      </c>
      <c r="N123" s="200" t="s">
        <v>46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145</v>
      </c>
      <c r="AT123" s="23" t="s">
        <v>141</v>
      </c>
      <c r="AU123" s="23" t="s">
        <v>84</v>
      </c>
      <c r="AY123" s="23" t="s">
        <v>138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24</v>
      </c>
      <c r="BK123" s="203">
        <f>ROUND(I123*H123,2)</f>
        <v>0</v>
      </c>
      <c r="BL123" s="23" t="s">
        <v>145</v>
      </c>
      <c r="BM123" s="23" t="s">
        <v>217</v>
      </c>
    </row>
    <row r="124" spans="2:51" s="11" customFormat="1" ht="13.5">
      <c r="B124" s="204"/>
      <c r="C124" s="205"/>
      <c r="D124" s="227" t="s">
        <v>147</v>
      </c>
      <c r="E124" s="228" t="s">
        <v>22</v>
      </c>
      <c r="F124" s="229" t="s">
        <v>218</v>
      </c>
      <c r="G124" s="205"/>
      <c r="H124" s="230">
        <v>614.964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147</v>
      </c>
      <c r="AU124" s="215" t="s">
        <v>84</v>
      </c>
      <c r="AV124" s="11" t="s">
        <v>84</v>
      </c>
      <c r="AW124" s="11" t="s">
        <v>39</v>
      </c>
      <c r="AX124" s="11" t="s">
        <v>24</v>
      </c>
      <c r="AY124" s="215" t="s">
        <v>138</v>
      </c>
    </row>
    <row r="125" spans="2:65" s="1" customFormat="1" ht="22.5" customHeight="1">
      <c r="B125" s="40"/>
      <c r="C125" s="192" t="s">
        <v>219</v>
      </c>
      <c r="D125" s="192" t="s">
        <v>141</v>
      </c>
      <c r="E125" s="193" t="s">
        <v>220</v>
      </c>
      <c r="F125" s="194" t="s">
        <v>221</v>
      </c>
      <c r="G125" s="195" t="s">
        <v>200</v>
      </c>
      <c r="H125" s="196">
        <v>40.227</v>
      </c>
      <c r="I125" s="197"/>
      <c r="J125" s="198">
        <f>ROUND(I125*H125,2)</f>
        <v>0</v>
      </c>
      <c r="K125" s="194" t="s">
        <v>161</v>
      </c>
      <c r="L125" s="60"/>
      <c r="M125" s="199" t="s">
        <v>22</v>
      </c>
      <c r="N125" s="200" t="s">
        <v>46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145</v>
      </c>
      <c r="AT125" s="23" t="s">
        <v>141</v>
      </c>
      <c r="AU125" s="23" t="s">
        <v>84</v>
      </c>
      <c r="AY125" s="23" t="s">
        <v>138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24</v>
      </c>
      <c r="BK125" s="203">
        <f>ROUND(I125*H125,2)</f>
        <v>0</v>
      </c>
      <c r="BL125" s="23" t="s">
        <v>145</v>
      </c>
      <c r="BM125" s="23" t="s">
        <v>222</v>
      </c>
    </row>
    <row r="126" spans="2:51" s="11" customFormat="1" ht="13.5">
      <c r="B126" s="204"/>
      <c r="C126" s="205"/>
      <c r="D126" s="227" t="s">
        <v>147</v>
      </c>
      <c r="E126" s="228" t="s">
        <v>22</v>
      </c>
      <c r="F126" s="229" t="s">
        <v>223</v>
      </c>
      <c r="G126" s="205"/>
      <c r="H126" s="230">
        <v>40.227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147</v>
      </c>
      <c r="AU126" s="215" t="s">
        <v>84</v>
      </c>
      <c r="AV126" s="11" t="s">
        <v>84</v>
      </c>
      <c r="AW126" s="11" t="s">
        <v>39</v>
      </c>
      <c r="AX126" s="11" t="s">
        <v>24</v>
      </c>
      <c r="AY126" s="215" t="s">
        <v>138</v>
      </c>
    </row>
    <row r="127" spans="2:65" s="1" customFormat="1" ht="22.5" customHeight="1">
      <c r="B127" s="40"/>
      <c r="C127" s="192" t="s">
        <v>224</v>
      </c>
      <c r="D127" s="192" t="s">
        <v>141</v>
      </c>
      <c r="E127" s="193" t="s">
        <v>225</v>
      </c>
      <c r="F127" s="194" t="s">
        <v>226</v>
      </c>
      <c r="G127" s="195" t="s">
        <v>200</v>
      </c>
      <c r="H127" s="196">
        <v>3.699</v>
      </c>
      <c r="I127" s="197"/>
      <c r="J127" s="198">
        <f>ROUND(I127*H127,2)</f>
        <v>0</v>
      </c>
      <c r="K127" s="194" t="s">
        <v>161</v>
      </c>
      <c r="L127" s="60"/>
      <c r="M127" s="199" t="s">
        <v>22</v>
      </c>
      <c r="N127" s="200" t="s">
        <v>46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145</v>
      </c>
      <c r="AT127" s="23" t="s">
        <v>141</v>
      </c>
      <c r="AU127" s="23" t="s">
        <v>84</v>
      </c>
      <c r="AY127" s="23" t="s">
        <v>138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24</v>
      </c>
      <c r="BK127" s="203">
        <f>ROUND(I127*H127,2)</f>
        <v>0</v>
      </c>
      <c r="BL127" s="23" t="s">
        <v>145</v>
      </c>
      <c r="BM127" s="23" t="s">
        <v>227</v>
      </c>
    </row>
    <row r="128" spans="2:51" s="11" customFormat="1" ht="13.5">
      <c r="B128" s="204"/>
      <c r="C128" s="205"/>
      <c r="D128" s="206" t="s">
        <v>147</v>
      </c>
      <c r="E128" s="207" t="s">
        <v>22</v>
      </c>
      <c r="F128" s="208" t="s">
        <v>228</v>
      </c>
      <c r="G128" s="205"/>
      <c r="H128" s="209">
        <v>3.699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147</v>
      </c>
      <c r="AU128" s="215" t="s">
        <v>84</v>
      </c>
      <c r="AV128" s="11" t="s">
        <v>84</v>
      </c>
      <c r="AW128" s="11" t="s">
        <v>39</v>
      </c>
      <c r="AX128" s="11" t="s">
        <v>24</v>
      </c>
      <c r="AY128" s="215" t="s">
        <v>138</v>
      </c>
    </row>
    <row r="129" spans="2:63" s="10" customFormat="1" ht="29.85" customHeight="1">
      <c r="B129" s="175"/>
      <c r="C129" s="176"/>
      <c r="D129" s="189" t="s">
        <v>74</v>
      </c>
      <c r="E129" s="190" t="s">
        <v>229</v>
      </c>
      <c r="F129" s="190" t="s">
        <v>230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24</v>
      </c>
      <c r="AT129" s="187" t="s">
        <v>74</v>
      </c>
      <c r="AU129" s="187" t="s">
        <v>24</v>
      </c>
      <c r="AY129" s="186" t="s">
        <v>138</v>
      </c>
      <c r="BK129" s="188">
        <f>BK130</f>
        <v>0</v>
      </c>
    </row>
    <row r="130" spans="2:65" s="1" customFormat="1" ht="57" customHeight="1">
      <c r="B130" s="40"/>
      <c r="C130" s="192" t="s">
        <v>231</v>
      </c>
      <c r="D130" s="192" t="s">
        <v>141</v>
      </c>
      <c r="E130" s="193" t="s">
        <v>232</v>
      </c>
      <c r="F130" s="194" t="s">
        <v>233</v>
      </c>
      <c r="G130" s="195" t="s">
        <v>200</v>
      </c>
      <c r="H130" s="196">
        <v>0.04</v>
      </c>
      <c r="I130" s="197"/>
      <c r="J130" s="198">
        <f>ROUND(I130*H130,2)</f>
        <v>0</v>
      </c>
      <c r="K130" s="194" t="s">
        <v>161</v>
      </c>
      <c r="L130" s="60"/>
      <c r="M130" s="199" t="s">
        <v>22</v>
      </c>
      <c r="N130" s="200" t="s">
        <v>46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145</v>
      </c>
      <c r="AT130" s="23" t="s">
        <v>141</v>
      </c>
      <c r="AU130" s="23" t="s">
        <v>84</v>
      </c>
      <c r="AY130" s="23" t="s">
        <v>138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24</v>
      </c>
      <c r="BK130" s="203">
        <f>ROUND(I130*H130,2)</f>
        <v>0</v>
      </c>
      <c r="BL130" s="23" t="s">
        <v>145</v>
      </c>
      <c r="BM130" s="23" t="s">
        <v>234</v>
      </c>
    </row>
    <row r="131" spans="2:63" s="10" customFormat="1" ht="37.35" customHeight="1">
      <c r="B131" s="175"/>
      <c r="C131" s="176"/>
      <c r="D131" s="177" t="s">
        <v>74</v>
      </c>
      <c r="E131" s="178" t="s">
        <v>235</v>
      </c>
      <c r="F131" s="178" t="s">
        <v>236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P132+P191+P222+P255+P258+P268+P276+P279</f>
        <v>0</v>
      </c>
      <c r="Q131" s="183"/>
      <c r="R131" s="184">
        <f>R132+R191+R222+R255+R258+R268+R276+R279</f>
        <v>7.543046900000001</v>
      </c>
      <c r="S131" s="183"/>
      <c r="T131" s="185">
        <f>T132+T191+T222+T255+T258+T268+T276+T279</f>
        <v>3.6994410600000003</v>
      </c>
      <c r="AR131" s="186" t="s">
        <v>84</v>
      </c>
      <c r="AT131" s="187" t="s">
        <v>74</v>
      </c>
      <c r="AU131" s="187" t="s">
        <v>75</v>
      </c>
      <c r="AY131" s="186" t="s">
        <v>138</v>
      </c>
      <c r="BK131" s="188">
        <f>BK132+BK191+BK222+BK255+BK258+BK268+BK276+BK279</f>
        <v>0</v>
      </c>
    </row>
    <row r="132" spans="2:63" s="10" customFormat="1" ht="19.9" customHeight="1">
      <c r="B132" s="175"/>
      <c r="C132" s="176"/>
      <c r="D132" s="189" t="s">
        <v>74</v>
      </c>
      <c r="E132" s="190" t="s">
        <v>237</v>
      </c>
      <c r="F132" s="190" t="s">
        <v>238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SUM(P133:P190)</f>
        <v>0</v>
      </c>
      <c r="Q132" s="183"/>
      <c r="R132" s="184">
        <f>SUM(R133:R190)</f>
        <v>3.648489</v>
      </c>
      <c r="S132" s="183"/>
      <c r="T132" s="185">
        <f>SUM(T133:T190)</f>
        <v>3.5886000000000005</v>
      </c>
      <c r="AR132" s="186" t="s">
        <v>84</v>
      </c>
      <c r="AT132" s="187" t="s">
        <v>74</v>
      </c>
      <c r="AU132" s="187" t="s">
        <v>24</v>
      </c>
      <c r="AY132" s="186" t="s">
        <v>138</v>
      </c>
      <c r="BK132" s="188">
        <f>SUM(BK133:BK190)</f>
        <v>0</v>
      </c>
    </row>
    <row r="133" spans="2:65" s="1" customFormat="1" ht="44.25" customHeight="1">
      <c r="B133" s="40"/>
      <c r="C133" s="192" t="s">
        <v>239</v>
      </c>
      <c r="D133" s="192" t="s">
        <v>141</v>
      </c>
      <c r="E133" s="193" t="s">
        <v>240</v>
      </c>
      <c r="F133" s="194" t="s">
        <v>241</v>
      </c>
      <c r="G133" s="195" t="s">
        <v>155</v>
      </c>
      <c r="H133" s="196">
        <v>498</v>
      </c>
      <c r="I133" s="197"/>
      <c r="J133" s="198">
        <f>ROUND(I133*H133,2)</f>
        <v>0</v>
      </c>
      <c r="K133" s="194" t="s">
        <v>22</v>
      </c>
      <c r="L133" s="60"/>
      <c r="M133" s="199" t="s">
        <v>22</v>
      </c>
      <c r="N133" s="200" t="s">
        <v>46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0.007</v>
      </c>
      <c r="T133" s="202">
        <f>S133*H133</f>
        <v>3.486</v>
      </c>
      <c r="AR133" s="23" t="s">
        <v>219</v>
      </c>
      <c r="AT133" s="23" t="s">
        <v>141</v>
      </c>
      <c r="AU133" s="23" t="s">
        <v>84</v>
      </c>
      <c r="AY133" s="23" t="s">
        <v>138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24</v>
      </c>
      <c r="BK133" s="203">
        <f>ROUND(I133*H133,2)</f>
        <v>0</v>
      </c>
      <c r="BL133" s="23" t="s">
        <v>219</v>
      </c>
      <c r="BM133" s="23" t="s">
        <v>242</v>
      </c>
    </row>
    <row r="134" spans="2:51" s="11" customFormat="1" ht="13.5">
      <c r="B134" s="204"/>
      <c r="C134" s="205"/>
      <c r="D134" s="206" t="s">
        <v>147</v>
      </c>
      <c r="E134" s="207" t="s">
        <v>22</v>
      </c>
      <c r="F134" s="208" t="s">
        <v>176</v>
      </c>
      <c r="G134" s="205"/>
      <c r="H134" s="209">
        <v>170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147</v>
      </c>
      <c r="AU134" s="215" t="s">
        <v>84</v>
      </c>
      <c r="AV134" s="11" t="s">
        <v>84</v>
      </c>
      <c r="AW134" s="11" t="s">
        <v>39</v>
      </c>
      <c r="AX134" s="11" t="s">
        <v>75</v>
      </c>
      <c r="AY134" s="215" t="s">
        <v>138</v>
      </c>
    </row>
    <row r="135" spans="2:51" s="11" customFormat="1" ht="13.5">
      <c r="B135" s="204"/>
      <c r="C135" s="205"/>
      <c r="D135" s="206" t="s">
        <v>147</v>
      </c>
      <c r="E135" s="207" t="s">
        <v>22</v>
      </c>
      <c r="F135" s="208" t="s">
        <v>243</v>
      </c>
      <c r="G135" s="205"/>
      <c r="H135" s="209">
        <v>110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147</v>
      </c>
      <c r="AU135" s="215" t="s">
        <v>84</v>
      </c>
      <c r="AV135" s="11" t="s">
        <v>84</v>
      </c>
      <c r="AW135" s="11" t="s">
        <v>39</v>
      </c>
      <c r="AX135" s="11" t="s">
        <v>75</v>
      </c>
      <c r="AY135" s="215" t="s">
        <v>138</v>
      </c>
    </row>
    <row r="136" spans="2:51" s="11" customFormat="1" ht="13.5">
      <c r="B136" s="204"/>
      <c r="C136" s="205"/>
      <c r="D136" s="206" t="s">
        <v>147</v>
      </c>
      <c r="E136" s="207" t="s">
        <v>22</v>
      </c>
      <c r="F136" s="208" t="s">
        <v>244</v>
      </c>
      <c r="G136" s="205"/>
      <c r="H136" s="209">
        <v>58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147</v>
      </c>
      <c r="AU136" s="215" t="s">
        <v>84</v>
      </c>
      <c r="AV136" s="11" t="s">
        <v>84</v>
      </c>
      <c r="AW136" s="11" t="s">
        <v>39</v>
      </c>
      <c r="AX136" s="11" t="s">
        <v>75</v>
      </c>
      <c r="AY136" s="215" t="s">
        <v>138</v>
      </c>
    </row>
    <row r="137" spans="2:51" s="11" customFormat="1" ht="13.5">
      <c r="B137" s="204"/>
      <c r="C137" s="205"/>
      <c r="D137" s="206" t="s">
        <v>147</v>
      </c>
      <c r="E137" s="207" t="s">
        <v>22</v>
      </c>
      <c r="F137" s="208" t="s">
        <v>245</v>
      </c>
      <c r="G137" s="205"/>
      <c r="H137" s="209">
        <v>59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147</v>
      </c>
      <c r="AU137" s="215" t="s">
        <v>84</v>
      </c>
      <c r="AV137" s="11" t="s">
        <v>84</v>
      </c>
      <c r="AW137" s="11" t="s">
        <v>39</v>
      </c>
      <c r="AX137" s="11" t="s">
        <v>75</v>
      </c>
      <c r="AY137" s="215" t="s">
        <v>138</v>
      </c>
    </row>
    <row r="138" spans="2:51" s="11" customFormat="1" ht="13.5">
      <c r="B138" s="204"/>
      <c r="C138" s="205"/>
      <c r="D138" s="206" t="s">
        <v>147</v>
      </c>
      <c r="E138" s="207" t="s">
        <v>22</v>
      </c>
      <c r="F138" s="208" t="s">
        <v>246</v>
      </c>
      <c r="G138" s="205"/>
      <c r="H138" s="209">
        <v>101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147</v>
      </c>
      <c r="AU138" s="215" t="s">
        <v>84</v>
      </c>
      <c r="AV138" s="11" t="s">
        <v>84</v>
      </c>
      <c r="AW138" s="11" t="s">
        <v>39</v>
      </c>
      <c r="AX138" s="11" t="s">
        <v>75</v>
      </c>
      <c r="AY138" s="215" t="s">
        <v>138</v>
      </c>
    </row>
    <row r="139" spans="2:51" s="12" customFormat="1" ht="13.5">
      <c r="B139" s="216"/>
      <c r="C139" s="217"/>
      <c r="D139" s="227" t="s">
        <v>147</v>
      </c>
      <c r="E139" s="231" t="s">
        <v>22</v>
      </c>
      <c r="F139" s="232" t="s">
        <v>150</v>
      </c>
      <c r="G139" s="217"/>
      <c r="H139" s="233">
        <v>498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147</v>
      </c>
      <c r="AU139" s="226" t="s">
        <v>84</v>
      </c>
      <c r="AV139" s="12" t="s">
        <v>145</v>
      </c>
      <c r="AW139" s="12" t="s">
        <v>39</v>
      </c>
      <c r="AX139" s="12" t="s">
        <v>24</v>
      </c>
      <c r="AY139" s="226" t="s">
        <v>138</v>
      </c>
    </row>
    <row r="140" spans="2:65" s="1" customFormat="1" ht="22.5" customHeight="1">
      <c r="B140" s="40"/>
      <c r="C140" s="192" t="s">
        <v>247</v>
      </c>
      <c r="D140" s="192" t="s">
        <v>141</v>
      </c>
      <c r="E140" s="193" t="s">
        <v>248</v>
      </c>
      <c r="F140" s="194" t="s">
        <v>249</v>
      </c>
      <c r="G140" s="195" t="s">
        <v>144</v>
      </c>
      <c r="H140" s="196">
        <v>10</v>
      </c>
      <c r="I140" s="197"/>
      <c r="J140" s="198">
        <f>ROUND(I140*H140,2)</f>
        <v>0</v>
      </c>
      <c r="K140" s="194" t="s">
        <v>161</v>
      </c>
      <c r="L140" s="60"/>
      <c r="M140" s="199" t="s">
        <v>22</v>
      </c>
      <c r="N140" s="200" t="s">
        <v>46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0.0003</v>
      </c>
      <c r="T140" s="202">
        <f>S140*H140</f>
        <v>0.0029999999999999996</v>
      </c>
      <c r="AR140" s="23" t="s">
        <v>145</v>
      </c>
      <c r="AT140" s="23" t="s">
        <v>141</v>
      </c>
      <c r="AU140" s="23" t="s">
        <v>84</v>
      </c>
      <c r="AY140" s="23" t="s">
        <v>138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24</v>
      </c>
      <c r="BK140" s="203">
        <f>ROUND(I140*H140,2)</f>
        <v>0</v>
      </c>
      <c r="BL140" s="23" t="s">
        <v>145</v>
      </c>
      <c r="BM140" s="23" t="s">
        <v>250</v>
      </c>
    </row>
    <row r="141" spans="2:51" s="11" customFormat="1" ht="13.5">
      <c r="B141" s="204"/>
      <c r="C141" s="205"/>
      <c r="D141" s="227" t="s">
        <v>147</v>
      </c>
      <c r="E141" s="228" t="s">
        <v>22</v>
      </c>
      <c r="F141" s="229" t="s">
        <v>251</v>
      </c>
      <c r="G141" s="205"/>
      <c r="H141" s="230">
        <v>10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147</v>
      </c>
      <c r="AU141" s="215" t="s">
        <v>84</v>
      </c>
      <c r="AV141" s="11" t="s">
        <v>84</v>
      </c>
      <c r="AW141" s="11" t="s">
        <v>39</v>
      </c>
      <c r="AX141" s="11" t="s">
        <v>24</v>
      </c>
      <c r="AY141" s="215" t="s">
        <v>138</v>
      </c>
    </row>
    <row r="142" spans="2:65" s="1" customFormat="1" ht="31.5" customHeight="1">
      <c r="B142" s="40"/>
      <c r="C142" s="192" t="s">
        <v>9</v>
      </c>
      <c r="D142" s="192" t="s">
        <v>141</v>
      </c>
      <c r="E142" s="193" t="s">
        <v>252</v>
      </c>
      <c r="F142" s="194" t="s">
        <v>253</v>
      </c>
      <c r="G142" s="195" t="s">
        <v>192</v>
      </c>
      <c r="H142" s="196">
        <v>93.98</v>
      </c>
      <c r="I142" s="197"/>
      <c r="J142" s="198">
        <f>ROUND(I142*H142,2)</f>
        <v>0</v>
      </c>
      <c r="K142" s="194" t="s">
        <v>22</v>
      </c>
      <c r="L142" s="60"/>
      <c r="M142" s="199" t="s">
        <v>22</v>
      </c>
      <c r="N142" s="200" t="s">
        <v>46</v>
      </c>
      <c r="O142" s="4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219</v>
      </c>
      <c r="AT142" s="23" t="s">
        <v>141</v>
      </c>
      <c r="AU142" s="23" t="s">
        <v>84</v>
      </c>
      <c r="AY142" s="23" t="s">
        <v>138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24</v>
      </c>
      <c r="BK142" s="203">
        <f>ROUND(I142*H142,2)</f>
        <v>0</v>
      </c>
      <c r="BL142" s="23" t="s">
        <v>219</v>
      </c>
      <c r="BM142" s="23" t="s">
        <v>254</v>
      </c>
    </row>
    <row r="143" spans="2:51" s="11" customFormat="1" ht="13.5">
      <c r="B143" s="204"/>
      <c r="C143" s="205"/>
      <c r="D143" s="227" t="s">
        <v>147</v>
      </c>
      <c r="E143" s="228" t="s">
        <v>22</v>
      </c>
      <c r="F143" s="229" t="s">
        <v>255</v>
      </c>
      <c r="G143" s="205"/>
      <c r="H143" s="230">
        <v>93.98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147</v>
      </c>
      <c r="AU143" s="215" t="s">
        <v>84</v>
      </c>
      <c r="AV143" s="11" t="s">
        <v>84</v>
      </c>
      <c r="AW143" s="11" t="s">
        <v>39</v>
      </c>
      <c r="AX143" s="11" t="s">
        <v>24</v>
      </c>
      <c r="AY143" s="215" t="s">
        <v>138</v>
      </c>
    </row>
    <row r="144" spans="2:65" s="1" customFormat="1" ht="22.5" customHeight="1">
      <c r="B144" s="40"/>
      <c r="C144" s="192" t="s">
        <v>256</v>
      </c>
      <c r="D144" s="192" t="s">
        <v>141</v>
      </c>
      <c r="E144" s="193" t="s">
        <v>257</v>
      </c>
      <c r="F144" s="194" t="s">
        <v>258</v>
      </c>
      <c r="G144" s="195" t="s">
        <v>192</v>
      </c>
      <c r="H144" s="196">
        <v>47</v>
      </c>
      <c r="I144" s="197"/>
      <c r="J144" s="198">
        <f>ROUND(I144*H144,2)</f>
        <v>0</v>
      </c>
      <c r="K144" s="194" t="s">
        <v>22</v>
      </c>
      <c r="L144" s="60"/>
      <c r="M144" s="199" t="s">
        <v>22</v>
      </c>
      <c r="N144" s="200" t="s">
        <v>46</v>
      </c>
      <c r="O144" s="41"/>
      <c r="P144" s="201">
        <f>O144*H144</f>
        <v>0</v>
      </c>
      <c r="Q144" s="201">
        <v>0.00278</v>
      </c>
      <c r="R144" s="201">
        <f>Q144*H144</f>
        <v>0.13066</v>
      </c>
      <c r="S144" s="201">
        <v>0</v>
      </c>
      <c r="T144" s="202">
        <f>S144*H144</f>
        <v>0</v>
      </c>
      <c r="AR144" s="23" t="s">
        <v>219</v>
      </c>
      <c r="AT144" s="23" t="s">
        <v>141</v>
      </c>
      <c r="AU144" s="23" t="s">
        <v>84</v>
      </c>
      <c r="AY144" s="23" t="s">
        <v>138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24</v>
      </c>
      <c r="BK144" s="203">
        <f>ROUND(I144*H144,2)</f>
        <v>0</v>
      </c>
      <c r="BL144" s="23" t="s">
        <v>219</v>
      </c>
      <c r="BM144" s="23" t="s">
        <v>259</v>
      </c>
    </row>
    <row r="145" spans="2:51" s="11" customFormat="1" ht="13.5">
      <c r="B145" s="204"/>
      <c r="C145" s="205"/>
      <c r="D145" s="227" t="s">
        <v>147</v>
      </c>
      <c r="E145" s="228" t="s">
        <v>22</v>
      </c>
      <c r="F145" s="229" t="s">
        <v>260</v>
      </c>
      <c r="G145" s="205"/>
      <c r="H145" s="230">
        <v>47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147</v>
      </c>
      <c r="AU145" s="215" t="s">
        <v>84</v>
      </c>
      <c r="AV145" s="11" t="s">
        <v>84</v>
      </c>
      <c r="AW145" s="11" t="s">
        <v>39</v>
      </c>
      <c r="AX145" s="11" t="s">
        <v>24</v>
      </c>
      <c r="AY145" s="215" t="s">
        <v>138</v>
      </c>
    </row>
    <row r="146" spans="2:65" s="1" customFormat="1" ht="22.5" customHeight="1">
      <c r="B146" s="40"/>
      <c r="C146" s="192" t="s">
        <v>261</v>
      </c>
      <c r="D146" s="192" t="s">
        <v>141</v>
      </c>
      <c r="E146" s="193" t="s">
        <v>262</v>
      </c>
      <c r="F146" s="194" t="s">
        <v>263</v>
      </c>
      <c r="G146" s="195" t="s">
        <v>264</v>
      </c>
      <c r="H146" s="196">
        <v>152</v>
      </c>
      <c r="I146" s="197"/>
      <c r="J146" s="198">
        <f>ROUND(I146*H146,2)</f>
        <v>0</v>
      </c>
      <c r="K146" s="194" t="s">
        <v>22</v>
      </c>
      <c r="L146" s="60"/>
      <c r="M146" s="199" t="s">
        <v>22</v>
      </c>
      <c r="N146" s="200" t="s">
        <v>46</v>
      </c>
      <c r="O146" s="41"/>
      <c r="P146" s="201">
        <f>O146*H146</f>
        <v>0</v>
      </c>
      <c r="Q146" s="201">
        <v>0.00278</v>
      </c>
      <c r="R146" s="201">
        <f>Q146*H146</f>
        <v>0.42256</v>
      </c>
      <c r="S146" s="201">
        <v>0</v>
      </c>
      <c r="T146" s="202">
        <f>S146*H146</f>
        <v>0</v>
      </c>
      <c r="AR146" s="23" t="s">
        <v>219</v>
      </c>
      <c r="AT146" s="23" t="s">
        <v>141</v>
      </c>
      <c r="AU146" s="23" t="s">
        <v>84</v>
      </c>
      <c r="AY146" s="23" t="s">
        <v>138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24</v>
      </c>
      <c r="BK146" s="203">
        <f>ROUND(I146*H146,2)</f>
        <v>0</v>
      </c>
      <c r="BL146" s="23" t="s">
        <v>219</v>
      </c>
      <c r="BM146" s="23" t="s">
        <v>265</v>
      </c>
    </row>
    <row r="147" spans="2:51" s="11" customFormat="1" ht="13.5">
      <c r="B147" s="204"/>
      <c r="C147" s="205"/>
      <c r="D147" s="227" t="s">
        <v>147</v>
      </c>
      <c r="E147" s="228" t="s">
        <v>22</v>
      </c>
      <c r="F147" s="229" t="s">
        <v>266</v>
      </c>
      <c r="G147" s="205"/>
      <c r="H147" s="230">
        <v>152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147</v>
      </c>
      <c r="AU147" s="215" t="s">
        <v>84</v>
      </c>
      <c r="AV147" s="11" t="s">
        <v>84</v>
      </c>
      <c r="AW147" s="11" t="s">
        <v>39</v>
      </c>
      <c r="AX147" s="11" t="s">
        <v>24</v>
      </c>
      <c r="AY147" s="215" t="s">
        <v>138</v>
      </c>
    </row>
    <row r="148" spans="2:65" s="1" customFormat="1" ht="22.5" customHeight="1">
      <c r="B148" s="40"/>
      <c r="C148" s="192" t="s">
        <v>267</v>
      </c>
      <c r="D148" s="192" t="s">
        <v>141</v>
      </c>
      <c r="E148" s="193" t="s">
        <v>268</v>
      </c>
      <c r="F148" s="194" t="s">
        <v>269</v>
      </c>
      <c r="G148" s="195" t="s">
        <v>192</v>
      </c>
      <c r="H148" s="196">
        <v>45</v>
      </c>
      <c r="I148" s="197"/>
      <c r="J148" s="198">
        <f>ROUND(I148*H148,2)</f>
        <v>0</v>
      </c>
      <c r="K148" s="194" t="s">
        <v>22</v>
      </c>
      <c r="L148" s="60"/>
      <c r="M148" s="199" t="s">
        <v>22</v>
      </c>
      <c r="N148" s="200" t="s">
        <v>46</v>
      </c>
      <c r="O148" s="41"/>
      <c r="P148" s="201">
        <f>O148*H148</f>
        <v>0</v>
      </c>
      <c r="Q148" s="201">
        <v>0.00056</v>
      </c>
      <c r="R148" s="201">
        <f>Q148*H148</f>
        <v>0.025199999999999997</v>
      </c>
      <c r="S148" s="201">
        <v>0</v>
      </c>
      <c r="T148" s="202">
        <f>S148*H148</f>
        <v>0</v>
      </c>
      <c r="AR148" s="23" t="s">
        <v>219</v>
      </c>
      <c r="AT148" s="23" t="s">
        <v>141</v>
      </c>
      <c r="AU148" s="23" t="s">
        <v>84</v>
      </c>
      <c r="AY148" s="23" t="s">
        <v>138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24</v>
      </c>
      <c r="BK148" s="203">
        <f>ROUND(I148*H148,2)</f>
        <v>0</v>
      </c>
      <c r="BL148" s="23" t="s">
        <v>219</v>
      </c>
      <c r="BM148" s="23" t="s">
        <v>270</v>
      </c>
    </row>
    <row r="149" spans="2:51" s="11" customFormat="1" ht="13.5">
      <c r="B149" s="204"/>
      <c r="C149" s="205"/>
      <c r="D149" s="227" t="s">
        <v>147</v>
      </c>
      <c r="E149" s="228" t="s">
        <v>22</v>
      </c>
      <c r="F149" s="229" t="s">
        <v>271</v>
      </c>
      <c r="G149" s="205"/>
      <c r="H149" s="230">
        <v>45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147</v>
      </c>
      <c r="AU149" s="215" t="s">
        <v>84</v>
      </c>
      <c r="AV149" s="11" t="s">
        <v>84</v>
      </c>
      <c r="AW149" s="11" t="s">
        <v>39</v>
      </c>
      <c r="AX149" s="11" t="s">
        <v>24</v>
      </c>
      <c r="AY149" s="215" t="s">
        <v>138</v>
      </c>
    </row>
    <row r="150" spans="2:65" s="1" customFormat="1" ht="22.5" customHeight="1">
      <c r="B150" s="40"/>
      <c r="C150" s="192" t="s">
        <v>272</v>
      </c>
      <c r="D150" s="192" t="s">
        <v>141</v>
      </c>
      <c r="E150" s="193" t="s">
        <v>273</v>
      </c>
      <c r="F150" s="194" t="s">
        <v>274</v>
      </c>
      <c r="G150" s="195" t="s">
        <v>192</v>
      </c>
      <c r="H150" s="196">
        <v>244</v>
      </c>
      <c r="I150" s="197"/>
      <c r="J150" s="198">
        <f>ROUND(I150*H150,2)</f>
        <v>0</v>
      </c>
      <c r="K150" s="194" t="s">
        <v>22</v>
      </c>
      <c r="L150" s="60"/>
      <c r="M150" s="199" t="s">
        <v>22</v>
      </c>
      <c r="N150" s="200" t="s">
        <v>46</v>
      </c>
      <c r="O150" s="41"/>
      <c r="P150" s="201">
        <f>O150*H150</f>
        <v>0</v>
      </c>
      <c r="Q150" s="201">
        <v>0.00111</v>
      </c>
      <c r="R150" s="201">
        <f>Q150*H150</f>
        <v>0.27084</v>
      </c>
      <c r="S150" s="201">
        <v>0</v>
      </c>
      <c r="T150" s="202">
        <f>S150*H150</f>
        <v>0</v>
      </c>
      <c r="AR150" s="23" t="s">
        <v>219</v>
      </c>
      <c r="AT150" s="23" t="s">
        <v>141</v>
      </c>
      <c r="AU150" s="23" t="s">
        <v>84</v>
      </c>
      <c r="AY150" s="23" t="s">
        <v>138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24</v>
      </c>
      <c r="BK150" s="203">
        <f>ROUND(I150*H150,2)</f>
        <v>0</v>
      </c>
      <c r="BL150" s="23" t="s">
        <v>219</v>
      </c>
      <c r="BM150" s="23" t="s">
        <v>275</v>
      </c>
    </row>
    <row r="151" spans="2:51" s="11" customFormat="1" ht="13.5">
      <c r="B151" s="204"/>
      <c r="C151" s="205"/>
      <c r="D151" s="227" t="s">
        <v>147</v>
      </c>
      <c r="E151" s="228" t="s">
        <v>22</v>
      </c>
      <c r="F151" s="229" t="s">
        <v>276</v>
      </c>
      <c r="G151" s="205"/>
      <c r="H151" s="230">
        <v>244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147</v>
      </c>
      <c r="AU151" s="215" t="s">
        <v>84</v>
      </c>
      <c r="AV151" s="11" t="s">
        <v>84</v>
      </c>
      <c r="AW151" s="11" t="s">
        <v>39</v>
      </c>
      <c r="AX151" s="11" t="s">
        <v>24</v>
      </c>
      <c r="AY151" s="215" t="s">
        <v>138</v>
      </c>
    </row>
    <row r="152" spans="2:65" s="1" customFormat="1" ht="22.5" customHeight="1">
      <c r="B152" s="40"/>
      <c r="C152" s="192" t="s">
        <v>277</v>
      </c>
      <c r="D152" s="192" t="s">
        <v>141</v>
      </c>
      <c r="E152" s="193" t="s">
        <v>278</v>
      </c>
      <c r="F152" s="194" t="s">
        <v>279</v>
      </c>
      <c r="G152" s="195" t="s">
        <v>192</v>
      </c>
      <c r="H152" s="196">
        <v>193</v>
      </c>
      <c r="I152" s="197"/>
      <c r="J152" s="198">
        <f>ROUND(I152*H152,2)</f>
        <v>0</v>
      </c>
      <c r="K152" s="194" t="s">
        <v>22</v>
      </c>
      <c r="L152" s="60"/>
      <c r="M152" s="199" t="s">
        <v>22</v>
      </c>
      <c r="N152" s="200" t="s">
        <v>46</v>
      </c>
      <c r="O152" s="41"/>
      <c r="P152" s="201">
        <f>O152*H152</f>
        <v>0</v>
      </c>
      <c r="Q152" s="201">
        <v>0.00111</v>
      </c>
      <c r="R152" s="201">
        <f>Q152*H152</f>
        <v>0.21423000000000003</v>
      </c>
      <c r="S152" s="201">
        <v>0</v>
      </c>
      <c r="T152" s="202">
        <f>S152*H152</f>
        <v>0</v>
      </c>
      <c r="AR152" s="23" t="s">
        <v>219</v>
      </c>
      <c r="AT152" s="23" t="s">
        <v>141</v>
      </c>
      <c r="AU152" s="23" t="s">
        <v>84</v>
      </c>
      <c r="AY152" s="23" t="s">
        <v>138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24</v>
      </c>
      <c r="BK152" s="203">
        <f>ROUND(I152*H152,2)</f>
        <v>0</v>
      </c>
      <c r="BL152" s="23" t="s">
        <v>219</v>
      </c>
      <c r="BM152" s="23" t="s">
        <v>280</v>
      </c>
    </row>
    <row r="153" spans="2:51" s="11" customFormat="1" ht="13.5">
      <c r="B153" s="204"/>
      <c r="C153" s="205"/>
      <c r="D153" s="227" t="s">
        <v>147</v>
      </c>
      <c r="E153" s="228" t="s">
        <v>22</v>
      </c>
      <c r="F153" s="229" t="s">
        <v>281</v>
      </c>
      <c r="G153" s="205"/>
      <c r="H153" s="230">
        <v>193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147</v>
      </c>
      <c r="AU153" s="215" t="s">
        <v>84</v>
      </c>
      <c r="AV153" s="11" t="s">
        <v>84</v>
      </c>
      <c r="AW153" s="11" t="s">
        <v>39</v>
      </c>
      <c r="AX153" s="11" t="s">
        <v>24</v>
      </c>
      <c r="AY153" s="215" t="s">
        <v>138</v>
      </c>
    </row>
    <row r="154" spans="2:65" s="1" customFormat="1" ht="22.5" customHeight="1">
      <c r="B154" s="40"/>
      <c r="C154" s="192" t="s">
        <v>282</v>
      </c>
      <c r="D154" s="192" t="s">
        <v>141</v>
      </c>
      <c r="E154" s="193" t="s">
        <v>283</v>
      </c>
      <c r="F154" s="194" t="s">
        <v>284</v>
      </c>
      <c r="G154" s="195" t="s">
        <v>144</v>
      </c>
      <c r="H154" s="196">
        <v>15</v>
      </c>
      <c r="I154" s="197"/>
      <c r="J154" s="198">
        <f>ROUND(I154*H154,2)</f>
        <v>0</v>
      </c>
      <c r="K154" s="194" t="s">
        <v>22</v>
      </c>
      <c r="L154" s="60"/>
      <c r="M154" s="199" t="s">
        <v>22</v>
      </c>
      <c r="N154" s="200" t="s">
        <v>46</v>
      </c>
      <c r="O154" s="41"/>
      <c r="P154" s="201">
        <f>O154*H154</f>
        <v>0</v>
      </c>
      <c r="Q154" s="201">
        <v>0.00079</v>
      </c>
      <c r="R154" s="201">
        <f>Q154*H154</f>
        <v>0.01185</v>
      </c>
      <c r="S154" s="201">
        <v>0</v>
      </c>
      <c r="T154" s="202">
        <f>S154*H154</f>
        <v>0</v>
      </c>
      <c r="AR154" s="23" t="s">
        <v>219</v>
      </c>
      <c r="AT154" s="23" t="s">
        <v>141</v>
      </c>
      <c r="AU154" s="23" t="s">
        <v>84</v>
      </c>
      <c r="AY154" s="23" t="s">
        <v>138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24</v>
      </c>
      <c r="BK154" s="203">
        <f>ROUND(I154*H154,2)</f>
        <v>0</v>
      </c>
      <c r="BL154" s="23" t="s">
        <v>219</v>
      </c>
      <c r="BM154" s="23" t="s">
        <v>285</v>
      </c>
    </row>
    <row r="155" spans="2:51" s="11" customFormat="1" ht="13.5">
      <c r="B155" s="204"/>
      <c r="C155" s="205"/>
      <c r="D155" s="227" t="s">
        <v>147</v>
      </c>
      <c r="E155" s="228" t="s">
        <v>22</v>
      </c>
      <c r="F155" s="229" t="s">
        <v>286</v>
      </c>
      <c r="G155" s="205"/>
      <c r="H155" s="230">
        <v>15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147</v>
      </c>
      <c r="AU155" s="215" t="s">
        <v>84</v>
      </c>
      <c r="AV155" s="11" t="s">
        <v>84</v>
      </c>
      <c r="AW155" s="11" t="s">
        <v>39</v>
      </c>
      <c r="AX155" s="11" t="s">
        <v>24</v>
      </c>
      <c r="AY155" s="215" t="s">
        <v>138</v>
      </c>
    </row>
    <row r="156" spans="2:65" s="1" customFormat="1" ht="22.5" customHeight="1">
      <c r="B156" s="40"/>
      <c r="C156" s="192" t="s">
        <v>287</v>
      </c>
      <c r="D156" s="192" t="s">
        <v>141</v>
      </c>
      <c r="E156" s="193" t="s">
        <v>288</v>
      </c>
      <c r="F156" s="194" t="s">
        <v>289</v>
      </c>
      <c r="G156" s="195" t="s">
        <v>192</v>
      </c>
      <c r="H156" s="196">
        <v>152</v>
      </c>
      <c r="I156" s="197"/>
      <c r="J156" s="198">
        <f>ROUND(I156*H156,2)</f>
        <v>0</v>
      </c>
      <c r="K156" s="194" t="s">
        <v>22</v>
      </c>
      <c r="L156" s="60"/>
      <c r="M156" s="199" t="s">
        <v>22</v>
      </c>
      <c r="N156" s="200" t="s">
        <v>46</v>
      </c>
      <c r="O156" s="41"/>
      <c r="P156" s="201">
        <f>O156*H156</f>
        <v>0</v>
      </c>
      <c r="Q156" s="201">
        <v>0.00079</v>
      </c>
      <c r="R156" s="201">
        <f>Q156*H156</f>
        <v>0.12008</v>
      </c>
      <c r="S156" s="201">
        <v>0</v>
      </c>
      <c r="T156" s="202">
        <f>S156*H156</f>
        <v>0</v>
      </c>
      <c r="AR156" s="23" t="s">
        <v>219</v>
      </c>
      <c r="AT156" s="23" t="s">
        <v>141</v>
      </c>
      <c r="AU156" s="23" t="s">
        <v>84</v>
      </c>
      <c r="AY156" s="23" t="s">
        <v>138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24</v>
      </c>
      <c r="BK156" s="203">
        <f>ROUND(I156*H156,2)</f>
        <v>0</v>
      </c>
      <c r="BL156" s="23" t="s">
        <v>219</v>
      </c>
      <c r="BM156" s="23" t="s">
        <v>290</v>
      </c>
    </row>
    <row r="157" spans="2:51" s="11" customFormat="1" ht="13.5">
      <c r="B157" s="204"/>
      <c r="C157" s="205"/>
      <c r="D157" s="227" t="s">
        <v>147</v>
      </c>
      <c r="E157" s="228" t="s">
        <v>22</v>
      </c>
      <c r="F157" s="229" t="s">
        <v>291</v>
      </c>
      <c r="G157" s="205"/>
      <c r="H157" s="230">
        <v>152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147</v>
      </c>
      <c r="AU157" s="215" t="s">
        <v>84</v>
      </c>
      <c r="AV157" s="11" t="s">
        <v>84</v>
      </c>
      <c r="AW157" s="11" t="s">
        <v>39</v>
      </c>
      <c r="AX157" s="11" t="s">
        <v>24</v>
      </c>
      <c r="AY157" s="215" t="s">
        <v>138</v>
      </c>
    </row>
    <row r="158" spans="2:65" s="1" customFormat="1" ht="22.5" customHeight="1">
      <c r="B158" s="40"/>
      <c r="C158" s="192" t="s">
        <v>292</v>
      </c>
      <c r="D158" s="192" t="s">
        <v>141</v>
      </c>
      <c r="E158" s="193" t="s">
        <v>293</v>
      </c>
      <c r="F158" s="194" t="s">
        <v>294</v>
      </c>
      <c r="G158" s="195" t="s">
        <v>192</v>
      </c>
      <c r="H158" s="196">
        <v>105</v>
      </c>
      <c r="I158" s="197"/>
      <c r="J158" s="198">
        <f>ROUND(I158*H158,2)</f>
        <v>0</v>
      </c>
      <c r="K158" s="194" t="s">
        <v>22</v>
      </c>
      <c r="L158" s="60"/>
      <c r="M158" s="199" t="s">
        <v>22</v>
      </c>
      <c r="N158" s="200" t="s">
        <v>46</v>
      </c>
      <c r="O158" s="41"/>
      <c r="P158" s="201">
        <f>O158*H158</f>
        <v>0</v>
      </c>
      <c r="Q158" s="201">
        <v>0.00278</v>
      </c>
      <c r="R158" s="201">
        <f>Q158*H158</f>
        <v>0.2919</v>
      </c>
      <c r="S158" s="201">
        <v>0</v>
      </c>
      <c r="T158" s="202">
        <f>S158*H158</f>
        <v>0</v>
      </c>
      <c r="AR158" s="23" t="s">
        <v>219</v>
      </c>
      <c r="AT158" s="23" t="s">
        <v>141</v>
      </c>
      <c r="AU158" s="23" t="s">
        <v>84</v>
      </c>
      <c r="AY158" s="23" t="s">
        <v>138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24</v>
      </c>
      <c r="BK158" s="203">
        <f>ROUND(I158*H158,2)</f>
        <v>0</v>
      </c>
      <c r="BL158" s="23" t="s">
        <v>219</v>
      </c>
      <c r="BM158" s="23" t="s">
        <v>295</v>
      </c>
    </row>
    <row r="159" spans="2:51" s="11" customFormat="1" ht="13.5">
      <c r="B159" s="204"/>
      <c r="C159" s="205"/>
      <c r="D159" s="227" t="s">
        <v>147</v>
      </c>
      <c r="E159" s="228" t="s">
        <v>22</v>
      </c>
      <c r="F159" s="229" t="s">
        <v>296</v>
      </c>
      <c r="G159" s="205"/>
      <c r="H159" s="230">
        <v>105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147</v>
      </c>
      <c r="AU159" s="215" t="s">
        <v>84</v>
      </c>
      <c r="AV159" s="11" t="s">
        <v>84</v>
      </c>
      <c r="AW159" s="11" t="s">
        <v>39</v>
      </c>
      <c r="AX159" s="11" t="s">
        <v>24</v>
      </c>
      <c r="AY159" s="215" t="s">
        <v>138</v>
      </c>
    </row>
    <row r="160" spans="2:65" s="1" customFormat="1" ht="22.5" customHeight="1">
      <c r="B160" s="40"/>
      <c r="C160" s="192" t="s">
        <v>297</v>
      </c>
      <c r="D160" s="192" t="s">
        <v>141</v>
      </c>
      <c r="E160" s="193" t="s">
        <v>298</v>
      </c>
      <c r="F160" s="194" t="s">
        <v>299</v>
      </c>
      <c r="G160" s="195" t="s">
        <v>192</v>
      </c>
      <c r="H160" s="196">
        <v>47</v>
      </c>
      <c r="I160" s="197"/>
      <c r="J160" s="198">
        <f>ROUND(I160*H160,2)</f>
        <v>0</v>
      </c>
      <c r="K160" s="194" t="s">
        <v>22</v>
      </c>
      <c r="L160" s="60"/>
      <c r="M160" s="199" t="s">
        <v>22</v>
      </c>
      <c r="N160" s="200" t="s">
        <v>46</v>
      </c>
      <c r="O160" s="41"/>
      <c r="P160" s="201">
        <f>O160*H160</f>
        <v>0</v>
      </c>
      <c r="Q160" s="201">
        <v>0.00278</v>
      </c>
      <c r="R160" s="201">
        <f>Q160*H160</f>
        <v>0.13066</v>
      </c>
      <c r="S160" s="201">
        <v>0</v>
      </c>
      <c r="T160" s="202">
        <f>S160*H160</f>
        <v>0</v>
      </c>
      <c r="AR160" s="23" t="s">
        <v>219</v>
      </c>
      <c r="AT160" s="23" t="s">
        <v>141</v>
      </c>
      <c r="AU160" s="23" t="s">
        <v>84</v>
      </c>
      <c r="AY160" s="23" t="s">
        <v>138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24</v>
      </c>
      <c r="BK160" s="203">
        <f>ROUND(I160*H160,2)</f>
        <v>0</v>
      </c>
      <c r="BL160" s="23" t="s">
        <v>219</v>
      </c>
      <c r="BM160" s="23" t="s">
        <v>300</v>
      </c>
    </row>
    <row r="161" spans="2:51" s="11" customFormat="1" ht="13.5">
      <c r="B161" s="204"/>
      <c r="C161" s="205"/>
      <c r="D161" s="227" t="s">
        <v>147</v>
      </c>
      <c r="E161" s="228" t="s">
        <v>22</v>
      </c>
      <c r="F161" s="229" t="s">
        <v>301</v>
      </c>
      <c r="G161" s="205"/>
      <c r="H161" s="230">
        <v>47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147</v>
      </c>
      <c r="AU161" s="215" t="s">
        <v>84</v>
      </c>
      <c r="AV161" s="11" t="s">
        <v>84</v>
      </c>
      <c r="AW161" s="11" t="s">
        <v>39</v>
      </c>
      <c r="AX161" s="11" t="s">
        <v>24</v>
      </c>
      <c r="AY161" s="215" t="s">
        <v>138</v>
      </c>
    </row>
    <row r="162" spans="2:65" s="1" customFormat="1" ht="82.5" customHeight="1">
      <c r="B162" s="40"/>
      <c r="C162" s="192" t="s">
        <v>302</v>
      </c>
      <c r="D162" s="192" t="s">
        <v>141</v>
      </c>
      <c r="E162" s="193" t="s">
        <v>303</v>
      </c>
      <c r="F162" s="194" t="s">
        <v>304</v>
      </c>
      <c r="G162" s="195" t="s">
        <v>155</v>
      </c>
      <c r="H162" s="196">
        <v>498</v>
      </c>
      <c r="I162" s="197"/>
      <c r="J162" s="198">
        <f>ROUND(I162*H162,2)</f>
        <v>0</v>
      </c>
      <c r="K162" s="194" t="s">
        <v>22</v>
      </c>
      <c r="L162" s="60"/>
      <c r="M162" s="199" t="s">
        <v>22</v>
      </c>
      <c r="N162" s="200" t="s">
        <v>46</v>
      </c>
      <c r="O162" s="41"/>
      <c r="P162" s="201">
        <f>O162*H162</f>
        <v>0</v>
      </c>
      <c r="Q162" s="201">
        <v>0.00025</v>
      </c>
      <c r="R162" s="201">
        <f>Q162*H162</f>
        <v>0.1245</v>
      </c>
      <c r="S162" s="201">
        <v>0</v>
      </c>
      <c r="T162" s="202">
        <f>S162*H162</f>
        <v>0</v>
      </c>
      <c r="AR162" s="23" t="s">
        <v>219</v>
      </c>
      <c r="AT162" s="23" t="s">
        <v>141</v>
      </c>
      <c r="AU162" s="23" t="s">
        <v>84</v>
      </c>
      <c r="AY162" s="23" t="s">
        <v>138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24</v>
      </c>
      <c r="BK162" s="203">
        <f>ROUND(I162*H162,2)</f>
        <v>0</v>
      </c>
      <c r="BL162" s="23" t="s">
        <v>219</v>
      </c>
      <c r="BM162" s="23" t="s">
        <v>305</v>
      </c>
    </row>
    <row r="163" spans="2:51" s="11" customFormat="1" ht="13.5">
      <c r="B163" s="204"/>
      <c r="C163" s="205"/>
      <c r="D163" s="206" t="s">
        <v>147</v>
      </c>
      <c r="E163" s="207" t="s">
        <v>22</v>
      </c>
      <c r="F163" s="208" t="s">
        <v>306</v>
      </c>
      <c r="G163" s="205"/>
      <c r="H163" s="209">
        <v>280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147</v>
      </c>
      <c r="AU163" s="215" t="s">
        <v>84</v>
      </c>
      <c r="AV163" s="11" t="s">
        <v>84</v>
      </c>
      <c r="AW163" s="11" t="s">
        <v>39</v>
      </c>
      <c r="AX163" s="11" t="s">
        <v>75</v>
      </c>
      <c r="AY163" s="215" t="s">
        <v>138</v>
      </c>
    </row>
    <row r="164" spans="2:51" s="11" customFormat="1" ht="13.5">
      <c r="B164" s="204"/>
      <c r="C164" s="205"/>
      <c r="D164" s="206" t="s">
        <v>147</v>
      </c>
      <c r="E164" s="207" t="s">
        <v>22</v>
      </c>
      <c r="F164" s="208" t="s">
        <v>307</v>
      </c>
      <c r="G164" s="205"/>
      <c r="H164" s="209">
        <v>30</v>
      </c>
      <c r="I164" s="210"/>
      <c r="J164" s="205"/>
      <c r="K164" s="205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147</v>
      </c>
      <c r="AU164" s="215" t="s">
        <v>84</v>
      </c>
      <c r="AV164" s="11" t="s">
        <v>84</v>
      </c>
      <c r="AW164" s="11" t="s">
        <v>39</v>
      </c>
      <c r="AX164" s="11" t="s">
        <v>75</v>
      </c>
      <c r="AY164" s="215" t="s">
        <v>138</v>
      </c>
    </row>
    <row r="165" spans="2:51" s="11" customFormat="1" ht="13.5">
      <c r="B165" s="204"/>
      <c r="C165" s="205"/>
      <c r="D165" s="206" t="s">
        <v>147</v>
      </c>
      <c r="E165" s="207" t="s">
        <v>22</v>
      </c>
      <c r="F165" s="208" t="s">
        <v>308</v>
      </c>
      <c r="G165" s="205"/>
      <c r="H165" s="209">
        <v>28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147</v>
      </c>
      <c r="AU165" s="215" t="s">
        <v>84</v>
      </c>
      <c r="AV165" s="11" t="s">
        <v>84</v>
      </c>
      <c r="AW165" s="11" t="s">
        <v>39</v>
      </c>
      <c r="AX165" s="11" t="s">
        <v>75</v>
      </c>
      <c r="AY165" s="215" t="s">
        <v>138</v>
      </c>
    </row>
    <row r="166" spans="2:51" s="11" customFormat="1" ht="13.5">
      <c r="B166" s="204"/>
      <c r="C166" s="205"/>
      <c r="D166" s="206" t="s">
        <v>147</v>
      </c>
      <c r="E166" s="207" t="s">
        <v>22</v>
      </c>
      <c r="F166" s="208" t="s">
        <v>245</v>
      </c>
      <c r="G166" s="205"/>
      <c r="H166" s="209">
        <v>59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147</v>
      </c>
      <c r="AU166" s="215" t="s">
        <v>84</v>
      </c>
      <c r="AV166" s="11" t="s">
        <v>84</v>
      </c>
      <c r="AW166" s="11" t="s">
        <v>39</v>
      </c>
      <c r="AX166" s="11" t="s">
        <v>75</v>
      </c>
      <c r="AY166" s="215" t="s">
        <v>138</v>
      </c>
    </row>
    <row r="167" spans="2:51" s="13" customFormat="1" ht="13.5">
      <c r="B167" s="234"/>
      <c r="C167" s="235"/>
      <c r="D167" s="206" t="s">
        <v>147</v>
      </c>
      <c r="E167" s="236" t="s">
        <v>22</v>
      </c>
      <c r="F167" s="237" t="s">
        <v>309</v>
      </c>
      <c r="G167" s="235"/>
      <c r="H167" s="238">
        <v>397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147</v>
      </c>
      <c r="AU167" s="244" t="s">
        <v>84</v>
      </c>
      <c r="AV167" s="13" t="s">
        <v>158</v>
      </c>
      <c r="AW167" s="13" t="s">
        <v>39</v>
      </c>
      <c r="AX167" s="13" t="s">
        <v>75</v>
      </c>
      <c r="AY167" s="244" t="s">
        <v>138</v>
      </c>
    </row>
    <row r="168" spans="2:51" s="11" customFormat="1" ht="13.5">
      <c r="B168" s="204"/>
      <c r="C168" s="205"/>
      <c r="D168" s="206" t="s">
        <v>147</v>
      </c>
      <c r="E168" s="207" t="s">
        <v>22</v>
      </c>
      <c r="F168" s="208" t="s">
        <v>310</v>
      </c>
      <c r="G168" s="205"/>
      <c r="H168" s="209">
        <v>101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147</v>
      </c>
      <c r="AU168" s="215" t="s">
        <v>84</v>
      </c>
      <c r="AV168" s="11" t="s">
        <v>84</v>
      </c>
      <c r="AW168" s="11" t="s">
        <v>39</v>
      </c>
      <c r="AX168" s="11" t="s">
        <v>75</v>
      </c>
      <c r="AY168" s="215" t="s">
        <v>138</v>
      </c>
    </row>
    <row r="169" spans="2:51" s="13" customFormat="1" ht="13.5">
      <c r="B169" s="234"/>
      <c r="C169" s="235"/>
      <c r="D169" s="206" t="s">
        <v>147</v>
      </c>
      <c r="E169" s="236" t="s">
        <v>22</v>
      </c>
      <c r="F169" s="237" t="s">
        <v>309</v>
      </c>
      <c r="G169" s="235"/>
      <c r="H169" s="238">
        <v>101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147</v>
      </c>
      <c r="AU169" s="244" t="s">
        <v>84</v>
      </c>
      <c r="AV169" s="13" t="s">
        <v>158</v>
      </c>
      <c r="AW169" s="13" t="s">
        <v>39</v>
      </c>
      <c r="AX169" s="13" t="s">
        <v>75</v>
      </c>
      <c r="AY169" s="244" t="s">
        <v>138</v>
      </c>
    </row>
    <row r="170" spans="2:51" s="12" customFormat="1" ht="13.5">
      <c r="B170" s="216"/>
      <c r="C170" s="217"/>
      <c r="D170" s="227" t="s">
        <v>147</v>
      </c>
      <c r="E170" s="231" t="s">
        <v>22</v>
      </c>
      <c r="F170" s="232" t="s">
        <v>150</v>
      </c>
      <c r="G170" s="217"/>
      <c r="H170" s="233">
        <v>498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147</v>
      </c>
      <c r="AU170" s="226" t="s">
        <v>84</v>
      </c>
      <c r="AV170" s="12" t="s">
        <v>145</v>
      </c>
      <c r="AW170" s="12" t="s">
        <v>39</v>
      </c>
      <c r="AX170" s="12" t="s">
        <v>24</v>
      </c>
      <c r="AY170" s="226" t="s">
        <v>138</v>
      </c>
    </row>
    <row r="171" spans="2:65" s="1" customFormat="1" ht="22.5" customHeight="1">
      <c r="B171" s="40"/>
      <c r="C171" s="245" t="s">
        <v>311</v>
      </c>
      <c r="D171" s="245" t="s">
        <v>312</v>
      </c>
      <c r="E171" s="246" t="s">
        <v>313</v>
      </c>
      <c r="F171" s="247" t="s">
        <v>314</v>
      </c>
      <c r="G171" s="248" t="s">
        <v>155</v>
      </c>
      <c r="H171" s="249">
        <v>456.55</v>
      </c>
      <c r="I171" s="250"/>
      <c r="J171" s="251">
        <f>ROUND(I171*H171,2)</f>
        <v>0</v>
      </c>
      <c r="K171" s="247" t="s">
        <v>22</v>
      </c>
      <c r="L171" s="252"/>
      <c r="M171" s="253" t="s">
        <v>22</v>
      </c>
      <c r="N171" s="254" t="s">
        <v>46</v>
      </c>
      <c r="O171" s="41"/>
      <c r="P171" s="201">
        <f>O171*H171</f>
        <v>0</v>
      </c>
      <c r="Q171" s="201">
        <v>0.00127</v>
      </c>
      <c r="R171" s="201">
        <f>Q171*H171</f>
        <v>0.5798185</v>
      </c>
      <c r="S171" s="201">
        <v>0</v>
      </c>
      <c r="T171" s="202">
        <f>S171*H171</f>
        <v>0</v>
      </c>
      <c r="AR171" s="23" t="s">
        <v>311</v>
      </c>
      <c r="AT171" s="23" t="s">
        <v>312</v>
      </c>
      <c r="AU171" s="23" t="s">
        <v>84</v>
      </c>
      <c r="AY171" s="23" t="s">
        <v>138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24</v>
      </c>
      <c r="BK171" s="203">
        <f>ROUND(I171*H171,2)</f>
        <v>0</v>
      </c>
      <c r="BL171" s="23" t="s">
        <v>219</v>
      </c>
      <c r="BM171" s="23" t="s">
        <v>315</v>
      </c>
    </row>
    <row r="172" spans="2:51" s="11" customFormat="1" ht="13.5">
      <c r="B172" s="204"/>
      <c r="C172" s="205"/>
      <c r="D172" s="227" t="s">
        <v>147</v>
      </c>
      <c r="E172" s="228" t="s">
        <v>22</v>
      </c>
      <c r="F172" s="229" t="s">
        <v>316</v>
      </c>
      <c r="G172" s="205"/>
      <c r="H172" s="230">
        <v>456.55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147</v>
      </c>
      <c r="AU172" s="215" t="s">
        <v>84</v>
      </c>
      <c r="AV172" s="11" t="s">
        <v>84</v>
      </c>
      <c r="AW172" s="11" t="s">
        <v>39</v>
      </c>
      <c r="AX172" s="11" t="s">
        <v>24</v>
      </c>
      <c r="AY172" s="215" t="s">
        <v>138</v>
      </c>
    </row>
    <row r="173" spans="2:65" s="1" customFormat="1" ht="22.5" customHeight="1">
      <c r="B173" s="40"/>
      <c r="C173" s="245" t="s">
        <v>317</v>
      </c>
      <c r="D173" s="245" t="s">
        <v>312</v>
      </c>
      <c r="E173" s="246" t="s">
        <v>318</v>
      </c>
      <c r="F173" s="247" t="s">
        <v>319</v>
      </c>
      <c r="G173" s="248" t="s">
        <v>155</v>
      </c>
      <c r="H173" s="249">
        <v>116.15</v>
      </c>
      <c r="I173" s="250"/>
      <c r="J173" s="251">
        <f>ROUND(I173*H173,2)</f>
        <v>0</v>
      </c>
      <c r="K173" s="247" t="s">
        <v>22</v>
      </c>
      <c r="L173" s="252"/>
      <c r="M173" s="253" t="s">
        <v>22</v>
      </c>
      <c r="N173" s="254" t="s">
        <v>46</v>
      </c>
      <c r="O173" s="41"/>
      <c r="P173" s="201">
        <f>O173*H173</f>
        <v>0</v>
      </c>
      <c r="Q173" s="201">
        <v>0.00127</v>
      </c>
      <c r="R173" s="201">
        <f>Q173*H173</f>
        <v>0.14751050000000002</v>
      </c>
      <c r="S173" s="201">
        <v>0</v>
      </c>
      <c r="T173" s="202">
        <f>S173*H173</f>
        <v>0</v>
      </c>
      <c r="AR173" s="23" t="s">
        <v>311</v>
      </c>
      <c r="AT173" s="23" t="s">
        <v>312</v>
      </c>
      <c r="AU173" s="23" t="s">
        <v>84</v>
      </c>
      <c r="AY173" s="23" t="s">
        <v>138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24</v>
      </c>
      <c r="BK173" s="203">
        <f>ROUND(I173*H173,2)</f>
        <v>0</v>
      </c>
      <c r="BL173" s="23" t="s">
        <v>219</v>
      </c>
      <c r="BM173" s="23" t="s">
        <v>320</v>
      </c>
    </row>
    <row r="174" spans="2:51" s="11" customFormat="1" ht="13.5">
      <c r="B174" s="204"/>
      <c r="C174" s="205"/>
      <c r="D174" s="227" t="s">
        <v>147</v>
      </c>
      <c r="E174" s="228" t="s">
        <v>22</v>
      </c>
      <c r="F174" s="229" t="s">
        <v>321</v>
      </c>
      <c r="G174" s="205"/>
      <c r="H174" s="230">
        <v>116.15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147</v>
      </c>
      <c r="AU174" s="215" t="s">
        <v>84</v>
      </c>
      <c r="AV174" s="11" t="s">
        <v>84</v>
      </c>
      <c r="AW174" s="11" t="s">
        <v>39</v>
      </c>
      <c r="AX174" s="11" t="s">
        <v>24</v>
      </c>
      <c r="AY174" s="215" t="s">
        <v>138</v>
      </c>
    </row>
    <row r="175" spans="2:65" s="1" customFormat="1" ht="22.5" customHeight="1">
      <c r="B175" s="40"/>
      <c r="C175" s="192" t="s">
        <v>322</v>
      </c>
      <c r="D175" s="192" t="s">
        <v>141</v>
      </c>
      <c r="E175" s="193" t="s">
        <v>323</v>
      </c>
      <c r="F175" s="194" t="s">
        <v>324</v>
      </c>
      <c r="G175" s="195" t="s">
        <v>155</v>
      </c>
      <c r="H175" s="196">
        <v>498</v>
      </c>
      <c r="I175" s="197"/>
      <c r="J175" s="198">
        <f>ROUND(I175*H175,2)</f>
        <v>0</v>
      </c>
      <c r="K175" s="194" t="s">
        <v>22</v>
      </c>
      <c r="L175" s="60"/>
      <c r="M175" s="199" t="s">
        <v>22</v>
      </c>
      <c r="N175" s="200" t="s">
        <v>46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0.0002</v>
      </c>
      <c r="T175" s="202">
        <f>S175*H175</f>
        <v>0.09960000000000001</v>
      </c>
      <c r="AR175" s="23" t="s">
        <v>219</v>
      </c>
      <c r="AT175" s="23" t="s">
        <v>141</v>
      </c>
      <c r="AU175" s="23" t="s">
        <v>84</v>
      </c>
      <c r="AY175" s="23" t="s">
        <v>138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24</v>
      </c>
      <c r="BK175" s="203">
        <f>ROUND(I175*H175,2)</f>
        <v>0</v>
      </c>
      <c r="BL175" s="23" t="s">
        <v>219</v>
      </c>
      <c r="BM175" s="23" t="s">
        <v>325</v>
      </c>
    </row>
    <row r="176" spans="2:51" s="11" customFormat="1" ht="13.5">
      <c r="B176" s="204"/>
      <c r="C176" s="205"/>
      <c r="D176" s="206" t="s">
        <v>147</v>
      </c>
      <c r="E176" s="207" t="s">
        <v>22</v>
      </c>
      <c r="F176" s="208" t="s">
        <v>176</v>
      </c>
      <c r="G176" s="205"/>
      <c r="H176" s="209">
        <v>170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147</v>
      </c>
      <c r="AU176" s="215" t="s">
        <v>84</v>
      </c>
      <c r="AV176" s="11" t="s">
        <v>84</v>
      </c>
      <c r="AW176" s="11" t="s">
        <v>39</v>
      </c>
      <c r="AX176" s="11" t="s">
        <v>75</v>
      </c>
      <c r="AY176" s="215" t="s">
        <v>138</v>
      </c>
    </row>
    <row r="177" spans="2:51" s="11" customFormat="1" ht="13.5">
      <c r="B177" s="204"/>
      <c r="C177" s="205"/>
      <c r="D177" s="206" t="s">
        <v>147</v>
      </c>
      <c r="E177" s="207" t="s">
        <v>22</v>
      </c>
      <c r="F177" s="208" t="s">
        <v>243</v>
      </c>
      <c r="G177" s="205"/>
      <c r="H177" s="209">
        <v>110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147</v>
      </c>
      <c r="AU177" s="215" t="s">
        <v>84</v>
      </c>
      <c r="AV177" s="11" t="s">
        <v>84</v>
      </c>
      <c r="AW177" s="11" t="s">
        <v>39</v>
      </c>
      <c r="AX177" s="11" t="s">
        <v>75</v>
      </c>
      <c r="AY177" s="215" t="s">
        <v>138</v>
      </c>
    </row>
    <row r="178" spans="2:51" s="11" customFormat="1" ht="13.5">
      <c r="B178" s="204"/>
      <c r="C178" s="205"/>
      <c r="D178" s="206" t="s">
        <v>147</v>
      </c>
      <c r="E178" s="207" t="s">
        <v>22</v>
      </c>
      <c r="F178" s="208" t="s">
        <v>244</v>
      </c>
      <c r="G178" s="205"/>
      <c r="H178" s="209">
        <v>58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147</v>
      </c>
      <c r="AU178" s="215" t="s">
        <v>84</v>
      </c>
      <c r="AV178" s="11" t="s">
        <v>84</v>
      </c>
      <c r="AW178" s="11" t="s">
        <v>39</v>
      </c>
      <c r="AX178" s="11" t="s">
        <v>75</v>
      </c>
      <c r="AY178" s="215" t="s">
        <v>138</v>
      </c>
    </row>
    <row r="179" spans="2:51" s="11" customFormat="1" ht="13.5">
      <c r="B179" s="204"/>
      <c r="C179" s="205"/>
      <c r="D179" s="206" t="s">
        <v>147</v>
      </c>
      <c r="E179" s="207" t="s">
        <v>22</v>
      </c>
      <c r="F179" s="208" t="s">
        <v>245</v>
      </c>
      <c r="G179" s="205"/>
      <c r="H179" s="209">
        <v>59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147</v>
      </c>
      <c r="AU179" s="215" t="s">
        <v>84</v>
      </c>
      <c r="AV179" s="11" t="s">
        <v>84</v>
      </c>
      <c r="AW179" s="11" t="s">
        <v>39</v>
      </c>
      <c r="AX179" s="11" t="s">
        <v>75</v>
      </c>
      <c r="AY179" s="215" t="s">
        <v>138</v>
      </c>
    </row>
    <row r="180" spans="2:51" s="11" customFormat="1" ht="13.5">
      <c r="B180" s="204"/>
      <c r="C180" s="205"/>
      <c r="D180" s="206" t="s">
        <v>147</v>
      </c>
      <c r="E180" s="207" t="s">
        <v>22</v>
      </c>
      <c r="F180" s="208" t="s">
        <v>246</v>
      </c>
      <c r="G180" s="205"/>
      <c r="H180" s="209">
        <v>101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147</v>
      </c>
      <c r="AU180" s="215" t="s">
        <v>84</v>
      </c>
      <c r="AV180" s="11" t="s">
        <v>84</v>
      </c>
      <c r="AW180" s="11" t="s">
        <v>39</v>
      </c>
      <c r="AX180" s="11" t="s">
        <v>75</v>
      </c>
      <c r="AY180" s="215" t="s">
        <v>138</v>
      </c>
    </row>
    <row r="181" spans="2:51" s="12" customFormat="1" ht="13.5">
      <c r="B181" s="216"/>
      <c r="C181" s="217"/>
      <c r="D181" s="227" t="s">
        <v>147</v>
      </c>
      <c r="E181" s="231" t="s">
        <v>22</v>
      </c>
      <c r="F181" s="232" t="s">
        <v>150</v>
      </c>
      <c r="G181" s="217"/>
      <c r="H181" s="233">
        <v>498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147</v>
      </c>
      <c r="AU181" s="226" t="s">
        <v>84</v>
      </c>
      <c r="AV181" s="12" t="s">
        <v>145</v>
      </c>
      <c r="AW181" s="12" t="s">
        <v>39</v>
      </c>
      <c r="AX181" s="12" t="s">
        <v>24</v>
      </c>
      <c r="AY181" s="226" t="s">
        <v>138</v>
      </c>
    </row>
    <row r="182" spans="2:65" s="1" customFormat="1" ht="31.5" customHeight="1">
      <c r="B182" s="40"/>
      <c r="C182" s="192" t="s">
        <v>326</v>
      </c>
      <c r="D182" s="192" t="s">
        <v>141</v>
      </c>
      <c r="E182" s="193" t="s">
        <v>327</v>
      </c>
      <c r="F182" s="194" t="s">
        <v>328</v>
      </c>
      <c r="G182" s="195" t="s">
        <v>329</v>
      </c>
      <c r="H182" s="196">
        <v>381</v>
      </c>
      <c r="I182" s="197"/>
      <c r="J182" s="198">
        <f>ROUND(I182*H182,2)</f>
        <v>0</v>
      </c>
      <c r="K182" s="194" t="s">
        <v>330</v>
      </c>
      <c r="L182" s="60"/>
      <c r="M182" s="199" t="s">
        <v>22</v>
      </c>
      <c r="N182" s="200" t="s">
        <v>46</v>
      </c>
      <c r="O182" s="41"/>
      <c r="P182" s="201">
        <f>O182*H182</f>
        <v>0</v>
      </c>
      <c r="Q182" s="201">
        <v>0.00308</v>
      </c>
      <c r="R182" s="201">
        <f>Q182*H182</f>
        <v>1.1734799999999999</v>
      </c>
      <c r="S182" s="201">
        <v>0</v>
      </c>
      <c r="T182" s="202">
        <f>S182*H182</f>
        <v>0</v>
      </c>
      <c r="AR182" s="23" t="s">
        <v>219</v>
      </c>
      <c r="AT182" s="23" t="s">
        <v>141</v>
      </c>
      <c r="AU182" s="23" t="s">
        <v>84</v>
      </c>
      <c r="AY182" s="23" t="s">
        <v>138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24</v>
      </c>
      <c r="BK182" s="203">
        <f>ROUND(I182*H182,2)</f>
        <v>0</v>
      </c>
      <c r="BL182" s="23" t="s">
        <v>219</v>
      </c>
      <c r="BM182" s="23" t="s">
        <v>331</v>
      </c>
    </row>
    <row r="183" spans="2:51" s="11" customFormat="1" ht="13.5">
      <c r="B183" s="204"/>
      <c r="C183" s="205"/>
      <c r="D183" s="206" t="s">
        <v>147</v>
      </c>
      <c r="E183" s="207" t="s">
        <v>22</v>
      </c>
      <c r="F183" s="208" t="s">
        <v>332</v>
      </c>
      <c r="G183" s="205"/>
      <c r="H183" s="209">
        <v>280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147</v>
      </c>
      <c r="AU183" s="215" t="s">
        <v>84</v>
      </c>
      <c r="AV183" s="11" t="s">
        <v>84</v>
      </c>
      <c r="AW183" s="11" t="s">
        <v>39</v>
      </c>
      <c r="AX183" s="11" t="s">
        <v>75</v>
      </c>
      <c r="AY183" s="215" t="s">
        <v>138</v>
      </c>
    </row>
    <row r="184" spans="2:51" s="11" customFormat="1" ht="13.5">
      <c r="B184" s="204"/>
      <c r="C184" s="205"/>
      <c r="D184" s="206" t="s">
        <v>147</v>
      </c>
      <c r="E184" s="207" t="s">
        <v>22</v>
      </c>
      <c r="F184" s="208" t="s">
        <v>310</v>
      </c>
      <c r="G184" s="205"/>
      <c r="H184" s="209">
        <v>101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147</v>
      </c>
      <c r="AU184" s="215" t="s">
        <v>84</v>
      </c>
      <c r="AV184" s="11" t="s">
        <v>84</v>
      </c>
      <c r="AW184" s="11" t="s">
        <v>39</v>
      </c>
      <c r="AX184" s="11" t="s">
        <v>75</v>
      </c>
      <c r="AY184" s="215" t="s">
        <v>138</v>
      </c>
    </row>
    <row r="185" spans="2:51" s="12" customFormat="1" ht="13.5">
      <c r="B185" s="216"/>
      <c r="C185" s="217"/>
      <c r="D185" s="227" t="s">
        <v>147</v>
      </c>
      <c r="E185" s="231" t="s">
        <v>22</v>
      </c>
      <c r="F185" s="232" t="s">
        <v>150</v>
      </c>
      <c r="G185" s="217"/>
      <c r="H185" s="233">
        <v>381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147</v>
      </c>
      <c r="AU185" s="226" t="s">
        <v>84</v>
      </c>
      <c r="AV185" s="12" t="s">
        <v>145</v>
      </c>
      <c r="AW185" s="12" t="s">
        <v>39</v>
      </c>
      <c r="AX185" s="12" t="s">
        <v>24</v>
      </c>
      <c r="AY185" s="226" t="s">
        <v>138</v>
      </c>
    </row>
    <row r="186" spans="2:65" s="1" customFormat="1" ht="22.5" customHeight="1">
      <c r="B186" s="40"/>
      <c r="C186" s="192" t="s">
        <v>333</v>
      </c>
      <c r="D186" s="192" t="s">
        <v>141</v>
      </c>
      <c r="E186" s="193" t="s">
        <v>334</v>
      </c>
      <c r="F186" s="194" t="s">
        <v>335</v>
      </c>
      <c r="G186" s="195" t="s">
        <v>336</v>
      </c>
      <c r="H186" s="196">
        <v>6</v>
      </c>
      <c r="I186" s="197"/>
      <c r="J186" s="198">
        <f>ROUND(I186*H186,2)</f>
        <v>0</v>
      </c>
      <c r="K186" s="194" t="s">
        <v>22</v>
      </c>
      <c r="L186" s="60"/>
      <c r="M186" s="199" t="s">
        <v>22</v>
      </c>
      <c r="N186" s="200" t="s">
        <v>46</v>
      </c>
      <c r="O186" s="41"/>
      <c r="P186" s="201">
        <f>O186*H186</f>
        <v>0</v>
      </c>
      <c r="Q186" s="201">
        <v>0.00077</v>
      </c>
      <c r="R186" s="201">
        <f>Q186*H186</f>
        <v>0.00462</v>
      </c>
      <c r="S186" s="201">
        <v>0</v>
      </c>
      <c r="T186" s="202">
        <f>S186*H186</f>
        <v>0</v>
      </c>
      <c r="AR186" s="23" t="s">
        <v>219</v>
      </c>
      <c r="AT186" s="23" t="s">
        <v>141</v>
      </c>
      <c r="AU186" s="23" t="s">
        <v>84</v>
      </c>
      <c r="AY186" s="23" t="s">
        <v>138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24</v>
      </c>
      <c r="BK186" s="203">
        <f>ROUND(I186*H186,2)</f>
        <v>0</v>
      </c>
      <c r="BL186" s="23" t="s">
        <v>219</v>
      </c>
      <c r="BM186" s="23" t="s">
        <v>337</v>
      </c>
    </row>
    <row r="187" spans="2:51" s="11" customFormat="1" ht="13.5">
      <c r="B187" s="204"/>
      <c r="C187" s="205"/>
      <c r="D187" s="227" t="s">
        <v>147</v>
      </c>
      <c r="E187" s="228" t="s">
        <v>22</v>
      </c>
      <c r="F187" s="229" t="s">
        <v>338</v>
      </c>
      <c r="G187" s="205"/>
      <c r="H187" s="230">
        <v>6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147</v>
      </c>
      <c r="AU187" s="215" t="s">
        <v>84</v>
      </c>
      <c r="AV187" s="11" t="s">
        <v>84</v>
      </c>
      <c r="AW187" s="11" t="s">
        <v>39</v>
      </c>
      <c r="AX187" s="11" t="s">
        <v>24</v>
      </c>
      <c r="AY187" s="215" t="s">
        <v>138</v>
      </c>
    </row>
    <row r="188" spans="2:65" s="1" customFormat="1" ht="31.5" customHeight="1">
      <c r="B188" s="40"/>
      <c r="C188" s="192" t="s">
        <v>339</v>
      </c>
      <c r="D188" s="192" t="s">
        <v>141</v>
      </c>
      <c r="E188" s="193" t="s">
        <v>340</v>
      </c>
      <c r="F188" s="194" t="s">
        <v>341</v>
      </c>
      <c r="G188" s="195" t="s">
        <v>144</v>
      </c>
      <c r="H188" s="196">
        <v>2</v>
      </c>
      <c r="I188" s="197"/>
      <c r="J188" s="198">
        <f>ROUND(I188*H188,2)</f>
        <v>0</v>
      </c>
      <c r="K188" s="194" t="s">
        <v>22</v>
      </c>
      <c r="L188" s="60"/>
      <c r="M188" s="199" t="s">
        <v>22</v>
      </c>
      <c r="N188" s="200" t="s">
        <v>46</v>
      </c>
      <c r="O188" s="41"/>
      <c r="P188" s="201">
        <f>O188*H188</f>
        <v>0</v>
      </c>
      <c r="Q188" s="201">
        <v>0.00029</v>
      </c>
      <c r="R188" s="201">
        <f>Q188*H188</f>
        <v>0.00058</v>
      </c>
      <c r="S188" s="201">
        <v>0</v>
      </c>
      <c r="T188" s="202">
        <f>S188*H188</f>
        <v>0</v>
      </c>
      <c r="AR188" s="23" t="s">
        <v>219</v>
      </c>
      <c r="AT188" s="23" t="s">
        <v>141</v>
      </c>
      <c r="AU188" s="23" t="s">
        <v>84</v>
      </c>
      <c r="AY188" s="23" t="s">
        <v>138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24</v>
      </c>
      <c r="BK188" s="203">
        <f>ROUND(I188*H188,2)</f>
        <v>0</v>
      </c>
      <c r="BL188" s="23" t="s">
        <v>219</v>
      </c>
      <c r="BM188" s="23" t="s">
        <v>342</v>
      </c>
    </row>
    <row r="189" spans="2:51" s="11" customFormat="1" ht="13.5">
      <c r="B189" s="204"/>
      <c r="C189" s="205"/>
      <c r="D189" s="227" t="s">
        <v>147</v>
      </c>
      <c r="E189" s="228" t="s">
        <v>22</v>
      </c>
      <c r="F189" s="229" t="s">
        <v>343</v>
      </c>
      <c r="G189" s="205"/>
      <c r="H189" s="230">
        <v>2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147</v>
      </c>
      <c r="AU189" s="215" t="s">
        <v>84</v>
      </c>
      <c r="AV189" s="11" t="s">
        <v>84</v>
      </c>
      <c r="AW189" s="11" t="s">
        <v>39</v>
      </c>
      <c r="AX189" s="11" t="s">
        <v>24</v>
      </c>
      <c r="AY189" s="215" t="s">
        <v>138</v>
      </c>
    </row>
    <row r="190" spans="2:65" s="1" customFormat="1" ht="31.5" customHeight="1">
      <c r="B190" s="40"/>
      <c r="C190" s="192" t="s">
        <v>344</v>
      </c>
      <c r="D190" s="192" t="s">
        <v>141</v>
      </c>
      <c r="E190" s="193" t="s">
        <v>345</v>
      </c>
      <c r="F190" s="194" t="s">
        <v>346</v>
      </c>
      <c r="G190" s="195" t="s">
        <v>200</v>
      </c>
      <c r="H190" s="196">
        <v>3.648</v>
      </c>
      <c r="I190" s="197"/>
      <c r="J190" s="198">
        <f>ROUND(I190*H190,2)</f>
        <v>0</v>
      </c>
      <c r="K190" s="194" t="s">
        <v>161</v>
      </c>
      <c r="L190" s="60"/>
      <c r="M190" s="199" t="s">
        <v>22</v>
      </c>
      <c r="N190" s="200" t="s">
        <v>46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219</v>
      </c>
      <c r="AT190" s="23" t="s">
        <v>141</v>
      </c>
      <c r="AU190" s="23" t="s">
        <v>84</v>
      </c>
      <c r="AY190" s="23" t="s">
        <v>138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24</v>
      </c>
      <c r="BK190" s="203">
        <f>ROUND(I190*H190,2)</f>
        <v>0</v>
      </c>
      <c r="BL190" s="23" t="s">
        <v>219</v>
      </c>
      <c r="BM190" s="23" t="s">
        <v>347</v>
      </c>
    </row>
    <row r="191" spans="2:63" s="10" customFormat="1" ht="29.85" customHeight="1">
      <c r="B191" s="175"/>
      <c r="C191" s="176"/>
      <c r="D191" s="189" t="s">
        <v>74</v>
      </c>
      <c r="E191" s="190" t="s">
        <v>348</v>
      </c>
      <c r="F191" s="190" t="s">
        <v>349</v>
      </c>
      <c r="G191" s="176"/>
      <c r="H191" s="176"/>
      <c r="I191" s="179"/>
      <c r="J191" s="191">
        <f>BK191</f>
        <v>0</v>
      </c>
      <c r="K191" s="176"/>
      <c r="L191" s="181"/>
      <c r="M191" s="182"/>
      <c r="N191" s="183"/>
      <c r="O191" s="183"/>
      <c r="P191" s="184">
        <f>SUM(P192:P221)</f>
        <v>0</v>
      </c>
      <c r="Q191" s="183"/>
      <c r="R191" s="184">
        <f>SUM(R192:R221)</f>
        <v>2.5373966300000004</v>
      </c>
      <c r="S191" s="183"/>
      <c r="T191" s="185">
        <f>SUM(T192:T221)</f>
        <v>0</v>
      </c>
      <c r="AR191" s="186" t="s">
        <v>84</v>
      </c>
      <c r="AT191" s="187" t="s">
        <v>74</v>
      </c>
      <c r="AU191" s="187" t="s">
        <v>24</v>
      </c>
      <c r="AY191" s="186" t="s">
        <v>138</v>
      </c>
      <c r="BK191" s="188">
        <f>SUM(BK192:BK221)</f>
        <v>0</v>
      </c>
    </row>
    <row r="192" spans="2:65" s="1" customFormat="1" ht="22.5" customHeight="1">
      <c r="B192" s="40"/>
      <c r="C192" s="192" t="s">
        <v>350</v>
      </c>
      <c r="D192" s="192" t="s">
        <v>141</v>
      </c>
      <c r="E192" s="193" t="s">
        <v>351</v>
      </c>
      <c r="F192" s="194" t="s">
        <v>352</v>
      </c>
      <c r="G192" s="195" t="s">
        <v>155</v>
      </c>
      <c r="H192" s="196">
        <v>121.039</v>
      </c>
      <c r="I192" s="197"/>
      <c r="J192" s="198">
        <f>ROUND(I192*H192,2)</f>
        <v>0</v>
      </c>
      <c r="K192" s="194" t="s">
        <v>22</v>
      </c>
      <c r="L192" s="60"/>
      <c r="M192" s="199" t="s">
        <v>22</v>
      </c>
      <c r="N192" s="200" t="s">
        <v>46</v>
      </c>
      <c r="O192" s="41"/>
      <c r="P192" s="201">
        <f>O192*H192</f>
        <v>0</v>
      </c>
      <c r="Q192" s="201">
        <v>0.00017</v>
      </c>
      <c r="R192" s="201">
        <f>Q192*H192</f>
        <v>0.020576630000000002</v>
      </c>
      <c r="S192" s="201">
        <v>0</v>
      </c>
      <c r="T192" s="202">
        <f>S192*H192</f>
        <v>0</v>
      </c>
      <c r="AR192" s="23" t="s">
        <v>219</v>
      </c>
      <c r="AT192" s="23" t="s">
        <v>141</v>
      </c>
      <c r="AU192" s="23" t="s">
        <v>84</v>
      </c>
      <c r="AY192" s="23" t="s">
        <v>138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24</v>
      </c>
      <c r="BK192" s="203">
        <f>ROUND(I192*H192,2)</f>
        <v>0</v>
      </c>
      <c r="BL192" s="23" t="s">
        <v>219</v>
      </c>
      <c r="BM192" s="23" t="s">
        <v>353</v>
      </c>
    </row>
    <row r="193" spans="2:51" s="11" customFormat="1" ht="13.5">
      <c r="B193" s="204"/>
      <c r="C193" s="205"/>
      <c r="D193" s="206" t="s">
        <v>147</v>
      </c>
      <c r="E193" s="207" t="s">
        <v>22</v>
      </c>
      <c r="F193" s="208" t="s">
        <v>354</v>
      </c>
      <c r="G193" s="205"/>
      <c r="H193" s="209">
        <v>30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147</v>
      </c>
      <c r="AU193" s="215" t="s">
        <v>84</v>
      </c>
      <c r="AV193" s="11" t="s">
        <v>84</v>
      </c>
      <c r="AW193" s="11" t="s">
        <v>39</v>
      </c>
      <c r="AX193" s="11" t="s">
        <v>75</v>
      </c>
      <c r="AY193" s="215" t="s">
        <v>138</v>
      </c>
    </row>
    <row r="194" spans="2:51" s="11" customFormat="1" ht="13.5">
      <c r="B194" s="204"/>
      <c r="C194" s="205"/>
      <c r="D194" s="206" t="s">
        <v>147</v>
      </c>
      <c r="E194" s="207" t="s">
        <v>22</v>
      </c>
      <c r="F194" s="208" t="s">
        <v>355</v>
      </c>
      <c r="G194" s="205"/>
      <c r="H194" s="209">
        <v>59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147</v>
      </c>
      <c r="AU194" s="215" t="s">
        <v>84</v>
      </c>
      <c r="AV194" s="11" t="s">
        <v>84</v>
      </c>
      <c r="AW194" s="11" t="s">
        <v>39</v>
      </c>
      <c r="AX194" s="11" t="s">
        <v>75</v>
      </c>
      <c r="AY194" s="215" t="s">
        <v>138</v>
      </c>
    </row>
    <row r="195" spans="2:51" s="11" customFormat="1" ht="13.5">
      <c r="B195" s="204"/>
      <c r="C195" s="205"/>
      <c r="D195" s="206" t="s">
        <v>147</v>
      </c>
      <c r="E195" s="207" t="s">
        <v>22</v>
      </c>
      <c r="F195" s="208" t="s">
        <v>356</v>
      </c>
      <c r="G195" s="205"/>
      <c r="H195" s="209">
        <v>17.724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147</v>
      </c>
      <c r="AU195" s="215" t="s">
        <v>84</v>
      </c>
      <c r="AV195" s="11" t="s">
        <v>84</v>
      </c>
      <c r="AW195" s="11" t="s">
        <v>39</v>
      </c>
      <c r="AX195" s="11" t="s">
        <v>75</v>
      </c>
      <c r="AY195" s="215" t="s">
        <v>138</v>
      </c>
    </row>
    <row r="196" spans="2:51" s="11" customFormat="1" ht="13.5">
      <c r="B196" s="204"/>
      <c r="C196" s="205"/>
      <c r="D196" s="206" t="s">
        <v>147</v>
      </c>
      <c r="E196" s="207" t="s">
        <v>22</v>
      </c>
      <c r="F196" s="208" t="s">
        <v>357</v>
      </c>
      <c r="G196" s="205"/>
      <c r="H196" s="209">
        <v>14.315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147</v>
      </c>
      <c r="AU196" s="215" t="s">
        <v>84</v>
      </c>
      <c r="AV196" s="11" t="s">
        <v>84</v>
      </c>
      <c r="AW196" s="11" t="s">
        <v>39</v>
      </c>
      <c r="AX196" s="11" t="s">
        <v>75</v>
      </c>
      <c r="AY196" s="215" t="s">
        <v>138</v>
      </c>
    </row>
    <row r="197" spans="2:51" s="12" customFormat="1" ht="13.5">
      <c r="B197" s="216"/>
      <c r="C197" s="217"/>
      <c r="D197" s="227" t="s">
        <v>147</v>
      </c>
      <c r="E197" s="231" t="s">
        <v>22</v>
      </c>
      <c r="F197" s="232" t="s">
        <v>150</v>
      </c>
      <c r="G197" s="217"/>
      <c r="H197" s="233">
        <v>121.039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147</v>
      </c>
      <c r="AU197" s="226" t="s">
        <v>84</v>
      </c>
      <c r="AV197" s="12" t="s">
        <v>145</v>
      </c>
      <c r="AW197" s="12" t="s">
        <v>39</v>
      </c>
      <c r="AX197" s="12" t="s">
        <v>24</v>
      </c>
      <c r="AY197" s="226" t="s">
        <v>138</v>
      </c>
    </row>
    <row r="198" spans="2:65" s="1" customFormat="1" ht="69.75" customHeight="1">
      <c r="B198" s="40"/>
      <c r="C198" s="245" t="s">
        <v>358</v>
      </c>
      <c r="D198" s="245" t="s">
        <v>312</v>
      </c>
      <c r="E198" s="246" t="s">
        <v>359</v>
      </c>
      <c r="F198" s="247" t="s">
        <v>360</v>
      </c>
      <c r="G198" s="248" t="s">
        <v>155</v>
      </c>
      <c r="H198" s="249">
        <v>124.67</v>
      </c>
      <c r="I198" s="250"/>
      <c r="J198" s="251">
        <f>ROUND(I198*H198,2)</f>
        <v>0</v>
      </c>
      <c r="K198" s="247" t="s">
        <v>161</v>
      </c>
      <c r="L198" s="252"/>
      <c r="M198" s="253" t="s">
        <v>22</v>
      </c>
      <c r="N198" s="254" t="s">
        <v>46</v>
      </c>
      <c r="O198" s="41"/>
      <c r="P198" s="201">
        <f>O198*H198</f>
        <v>0</v>
      </c>
      <c r="Q198" s="201">
        <v>0.0015</v>
      </c>
      <c r="R198" s="201">
        <f>Q198*H198</f>
        <v>0.187005</v>
      </c>
      <c r="S198" s="201">
        <v>0</v>
      </c>
      <c r="T198" s="202">
        <f>S198*H198</f>
        <v>0</v>
      </c>
      <c r="AR198" s="23" t="s">
        <v>311</v>
      </c>
      <c r="AT198" s="23" t="s">
        <v>312</v>
      </c>
      <c r="AU198" s="23" t="s">
        <v>84</v>
      </c>
      <c r="AY198" s="23" t="s">
        <v>138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24</v>
      </c>
      <c r="BK198" s="203">
        <f>ROUND(I198*H198,2)</f>
        <v>0</v>
      </c>
      <c r="BL198" s="23" t="s">
        <v>219</v>
      </c>
      <c r="BM198" s="23" t="s">
        <v>361</v>
      </c>
    </row>
    <row r="199" spans="2:51" s="11" customFormat="1" ht="13.5">
      <c r="B199" s="204"/>
      <c r="C199" s="205"/>
      <c r="D199" s="227" t="s">
        <v>147</v>
      </c>
      <c r="E199" s="228" t="s">
        <v>22</v>
      </c>
      <c r="F199" s="229" t="s">
        <v>362</v>
      </c>
      <c r="G199" s="205"/>
      <c r="H199" s="230">
        <v>124.67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147</v>
      </c>
      <c r="AU199" s="215" t="s">
        <v>84</v>
      </c>
      <c r="AV199" s="11" t="s">
        <v>84</v>
      </c>
      <c r="AW199" s="11" t="s">
        <v>39</v>
      </c>
      <c r="AX199" s="11" t="s">
        <v>24</v>
      </c>
      <c r="AY199" s="215" t="s">
        <v>138</v>
      </c>
    </row>
    <row r="200" spans="2:65" s="1" customFormat="1" ht="44.25" customHeight="1">
      <c r="B200" s="40"/>
      <c r="C200" s="192" t="s">
        <v>363</v>
      </c>
      <c r="D200" s="192" t="s">
        <v>141</v>
      </c>
      <c r="E200" s="193" t="s">
        <v>364</v>
      </c>
      <c r="F200" s="194" t="s">
        <v>365</v>
      </c>
      <c r="G200" s="195" t="s">
        <v>155</v>
      </c>
      <c r="H200" s="196">
        <v>381</v>
      </c>
      <c r="I200" s="197"/>
      <c r="J200" s="198">
        <f>ROUND(I200*H200,2)</f>
        <v>0</v>
      </c>
      <c r="K200" s="194" t="s">
        <v>22</v>
      </c>
      <c r="L200" s="60"/>
      <c r="M200" s="199" t="s">
        <v>22</v>
      </c>
      <c r="N200" s="200" t="s">
        <v>46</v>
      </c>
      <c r="O200" s="41"/>
      <c r="P200" s="201">
        <f>O200*H200</f>
        <v>0</v>
      </c>
      <c r="Q200" s="201">
        <v>0.00036</v>
      </c>
      <c r="R200" s="201">
        <f>Q200*H200</f>
        <v>0.13716</v>
      </c>
      <c r="S200" s="201">
        <v>0</v>
      </c>
      <c r="T200" s="202">
        <f>S200*H200</f>
        <v>0</v>
      </c>
      <c r="AR200" s="23" t="s">
        <v>219</v>
      </c>
      <c r="AT200" s="23" t="s">
        <v>141</v>
      </c>
      <c r="AU200" s="23" t="s">
        <v>84</v>
      </c>
      <c r="AY200" s="23" t="s">
        <v>138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24</v>
      </c>
      <c r="BK200" s="203">
        <f>ROUND(I200*H200,2)</f>
        <v>0</v>
      </c>
      <c r="BL200" s="23" t="s">
        <v>219</v>
      </c>
      <c r="BM200" s="23" t="s">
        <v>366</v>
      </c>
    </row>
    <row r="201" spans="2:51" s="11" customFormat="1" ht="13.5">
      <c r="B201" s="204"/>
      <c r="C201" s="205"/>
      <c r="D201" s="206" t="s">
        <v>147</v>
      </c>
      <c r="E201" s="207" t="s">
        <v>22</v>
      </c>
      <c r="F201" s="208" t="s">
        <v>367</v>
      </c>
      <c r="G201" s="205"/>
      <c r="H201" s="209">
        <v>280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147</v>
      </c>
      <c r="AU201" s="215" t="s">
        <v>84</v>
      </c>
      <c r="AV201" s="11" t="s">
        <v>84</v>
      </c>
      <c r="AW201" s="11" t="s">
        <v>39</v>
      </c>
      <c r="AX201" s="11" t="s">
        <v>75</v>
      </c>
      <c r="AY201" s="215" t="s">
        <v>138</v>
      </c>
    </row>
    <row r="202" spans="2:51" s="11" customFormat="1" ht="13.5">
      <c r="B202" s="204"/>
      <c r="C202" s="205"/>
      <c r="D202" s="206" t="s">
        <v>147</v>
      </c>
      <c r="E202" s="207" t="s">
        <v>22</v>
      </c>
      <c r="F202" s="208" t="s">
        <v>368</v>
      </c>
      <c r="G202" s="205"/>
      <c r="H202" s="209">
        <v>101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147</v>
      </c>
      <c r="AU202" s="215" t="s">
        <v>84</v>
      </c>
      <c r="AV202" s="11" t="s">
        <v>84</v>
      </c>
      <c r="AW202" s="11" t="s">
        <v>39</v>
      </c>
      <c r="AX202" s="11" t="s">
        <v>75</v>
      </c>
      <c r="AY202" s="215" t="s">
        <v>138</v>
      </c>
    </row>
    <row r="203" spans="2:51" s="12" customFormat="1" ht="13.5">
      <c r="B203" s="216"/>
      <c r="C203" s="217"/>
      <c r="D203" s="227" t="s">
        <v>147</v>
      </c>
      <c r="E203" s="231" t="s">
        <v>22</v>
      </c>
      <c r="F203" s="232" t="s">
        <v>150</v>
      </c>
      <c r="G203" s="217"/>
      <c r="H203" s="233">
        <v>381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147</v>
      </c>
      <c r="AU203" s="226" t="s">
        <v>84</v>
      </c>
      <c r="AV203" s="12" t="s">
        <v>145</v>
      </c>
      <c r="AW203" s="12" t="s">
        <v>39</v>
      </c>
      <c r="AX203" s="12" t="s">
        <v>24</v>
      </c>
      <c r="AY203" s="226" t="s">
        <v>138</v>
      </c>
    </row>
    <row r="204" spans="2:65" s="1" customFormat="1" ht="57" customHeight="1">
      <c r="B204" s="40"/>
      <c r="C204" s="245" t="s">
        <v>369</v>
      </c>
      <c r="D204" s="245" t="s">
        <v>312</v>
      </c>
      <c r="E204" s="246" t="s">
        <v>370</v>
      </c>
      <c r="F204" s="247" t="s">
        <v>371</v>
      </c>
      <c r="G204" s="248" t="s">
        <v>155</v>
      </c>
      <c r="H204" s="249">
        <v>403.86</v>
      </c>
      <c r="I204" s="250"/>
      <c r="J204" s="251">
        <f>ROUND(I204*H204,2)</f>
        <v>0</v>
      </c>
      <c r="K204" s="247" t="s">
        <v>161</v>
      </c>
      <c r="L204" s="252"/>
      <c r="M204" s="253" t="s">
        <v>22</v>
      </c>
      <c r="N204" s="254" t="s">
        <v>46</v>
      </c>
      <c r="O204" s="41"/>
      <c r="P204" s="201">
        <f>O204*H204</f>
        <v>0</v>
      </c>
      <c r="Q204" s="201">
        <v>0.003</v>
      </c>
      <c r="R204" s="201">
        <f>Q204*H204</f>
        <v>1.21158</v>
      </c>
      <c r="S204" s="201">
        <v>0</v>
      </c>
      <c r="T204" s="202">
        <f>S204*H204</f>
        <v>0</v>
      </c>
      <c r="AR204" s="23" t="s">
        <v>311</v>
      </c>
      <c r="AT204" s="23" t="s">
        <v>312</v>
      </c>
      <c r="AU204" s="23" t="s">
        <v>84</v>
      </c>
      <c r="AY204" s="23" t="s">
        <v>138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24</v>
      </c>
      <c r="BK204" s="203">
        <f>ROUND(I204*H204,2)</f>
        <v>0</v>
      </c>
      <c r="BL204" s="23" t="s">
        <v>219</v>
      </c>
      <c r="BM204" s="23" t="s">
        <v>372</v>
      </c>
    </row>
    <row r="205" spans="2:51" s="11" customFormat="1" ht="13.5">
      <c r="B205" s="204"/>
      <c r="C205" s="205"/>
      <c r="D205" s="206" t="s">
        <v>147</v>
      </c>
      <c r="E205" s="207" t="s">
        <v>22</v>
      </c>
      <c r="F205" s="208" t="s">
        <v>373</v>
      </c>
      <c r="G205" s="205"/>
      <c r="H205" s="209">
        <v>296.8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147</v>
      </c>
      <c r="AU205" s="215" t="s">
        <v>84</v>
      </c>
      <c r="AV205" s="11" t="s">
        <v>84</v>
      </c>
      <c r="AW205" s="11" t="s">
        <v>39</v>
      </c>
      <c r="AX205" s="11" t="s">
        <v>75</v>
      </c>
      <c r="AY205" s="215" t="s">
        <v>138</v>
      </c>
    </row>
    <row r="206" spans="2:51" s="11" customFormat="1" ht="13.5">
      <c r="B206" s="204"/>
      <c r="C206" s="205"/>
      <c r="D206" s="206" t="s">
        <v>147</v>
      </c>
      <c r="E206" s="207" t="s">
        <v>22</v>
      </c>
      <c r="F206" s="208" t="s">
        <v>374</v>
      </c>
      <c r="G206" s="205"/>
      <c r="H206" s="209">
        <v>107.06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147</v>
      </c>
      <c r="AU206" s="215" t="s">
        <v>84</v>
      </c>
      <c r="AV206" s="11" t="s">
        <v>84</v>
      </c>
      <c r="AW206" s="11" t="s">
        <v>39</v>
      </c>
      <c r="AX206" s="11" t="s">
        <v>75</v>
      </c>
      <c r="AY206" s="215" t="s">
        <v>138</v>
      </c>
    </row>
    <row r="207" spans="2:51" s="12" customFormat="1" ht="13.5">
      <c r="B207" s="216"/>
      <c r="C207" s="217"/>
      <c r="D207" s="227" t="s">
        <v>147</v>
      </c>
      <c r="E207" s="231" t="s">
        <v>22</v>
      </c>
      <c r="F207" s="232" t="s">
        <v>150</v>
      </c>
      <c r="G207" s="217"/>
      <c r="H207" s="233">
        <v>403.86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147</v>
      </c>
      <c r="AU207" s="226" t="s">
        <v>84</v>
      </c>
      <c r="AV207" s="12" t="s">
        <v>145</v>
      </c>
      <c r="AW207" s="12" t="s">
        <v>39</v>
      </c>
      <c r="AX207" s="12" t="s">
        <v>24</v>
      </c>
      <c r="AY207" s="226" t="s">
        <v>138</v>
      </c>
    </row>
    <row r="208" spans="2:65" s="1" customFormat="1" ht="44.25" customHeight="1">
      <c r="B208" s="40"/>
      <c r="C208" s="245" t="s">
        <v>375</v>
      </c>
      <c r="D208" s="245" t="s">
        <v>312</v>
      </c>
      <c r="E208" s="246" t="s">
        <v>376</v>
      </c>
      <c r="F208" s="247" t="s">
        <v>377</v>
      </c>
      <c r="G208" s="248" t="s">
        <v>155</v>
      </c>
      <c r="H208" s="249">
        <v>392.43</v>
      </c>
      <c r="I208" s="250"/>
      <c r="J208" s="251">
        <f>ROUND(I208*H208,2)</f>
        <v>0</v>
      </c>
      <c r="K208" s="247" t="s">
        <v>161</v>
      </c>
      <c r="L208" s="252"/>
      <c r="M208" s="253" t="s">
        <v>22</v>
      </c>
      <c r="N208" s="254" t="s">
        <v>46</v>
      </c>
      <c r="O208" s="41"/>
      <c r="P208" s="201">
        <f>O208*H208</f>
        <v>0</v>
      </c>
      <c r="Q208" s="201">
        <v>0.0025</v>
      </c>
      <c r="R208" s="201">
        <f>Q208*H208</f>
        <v>0.981075</v>
      </c>
      <c r="S208" s="201">
        <v>0</v>
      </c>
      <c r="T208" s="202">
        <f>S208*H208</f>
        <v>0</v>
      </c>
      <c r="AR208" s="23" t="s">
        <v>311</v>
      </c>
      <c r="AT208" s="23" t="s">
        <v>312</v>
      </c>
      <c r="AU208" s="23" t="s">
        <v>84</v>
      </c>
      <c r="AY208" s="23" t="s">
        <v>138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24</v>
      </c>
      <c r="BK208" s="203">
        <f>ROUND(I208*H208,2)</f>
        <v>0</v>
      </c>
      <c r="BL208" s="23" t="s">
        <v>219</v>
      </c>
      <c r="BM208" s="23" t="s">
        <v>378</v>
      </c>
    </row>
    <row r="209" spans="2:51" s="11" customFormat="1" ht="13.5">
      <c r="B209" s="204"/>
      <c r="C209" s="205"/>
      <c r="D209" s="206" t="s">
        <v>147</v>
      </c>
      <c r="E209" s="207" t="s">
        <v>22</v>
      </c>
      <c r="F209" s="208" t="s">
        <v>379</v>
      </c>
      <c r="G209" s="205"/>
      <c r="H209" s="209">
        <v>288.4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147</v>
      </c>
      <c r="AU209" s="215" t="s">
        <v>84</v>
      </c>
      <c r="AV209" s="11" t="s">
        <v>84</v>
      </c>
      <c r="AW209" s="11" t="s">
        <v>39</v>
      </c>
      <c r="AX209" s="11" t="s">
        <v>75</v>
      </c>
      <c r="AY209" s="215" t="s">
        <v>138</v>
      </c>
    </row>
    <row r="210" spans="2:51" s="11" customFormat="1" ht="13.5">
      <c r="B210" s="204"/>
      <c r="C210" s="205"/>
      <c r="D210" s="206" t="s">
        <v>147</v>
      </c>
      <c r="E210" s="207" t="s">
        <v>22</v>
      </c>
      <c r="F210" s="208" t="s">
        <v>380</v>
      </c>
      <c r="G210" s="205"/>
      <c r="H210" s="209">
        <v>104.03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147</v>
      </c>
      <c r="AU210" s="215" t="s">
        <v>84</v>
      </c>
      <c r="AV210" s="11" t="s">
        <v>84</v>
      </c>
      <c r="AW210" s="11" t="s">
        <v>39</v>
      </c>
      <c r="AX210" s="11" t="s">
        <v>75</v>
      </c>
      <c r="AY210" s="215" t="s">
        <v>138</v>
      </c>
    </row>
    <row r="211" spans="2:51" s="12" customFormat="1" ht="13.5">
      <c r="B211" s="216"/>
      <c r="C211" s="217"/>
      <c r="D211" s="227" t="s">
        <v>147</v>
      </c>
      <c r="E211" s="231" t="s">
        <v>22</v>
      </c>
      <c r="F211" s="232" t="s">
        <v>150</v>
      </c>
      <c r="G211" s="217"/>
      <c r="H211" s="233">
        <v>392.43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147</v>
      </c>
      <c r="AU211" s="226" t="s">
        <v>84</v>
      </c>
      <c r="AV211" s="12" t="s">
        <v>145</v>
      </c>
      <c r="AW211" s="12" t="s">
        <v>39</v>
      </c>
      <c r="AX211" s="12" t="s">
        <v>24</v>
      </c>
      <c r="AY211" s="226" t="s">
        <v>138</v>
      </c>
    </row>
    <row r="212" spans="2:65" s="1" customFormat="1" ht="22.5" customHeight="1">
      <c r="B212" s="40"/>
      <c r="C212" s="192" t="s">
        <v>381</v>
      </c>
      <c r="D212" s="192" t="s">
        <v>141</v>
      </c>
      <c r="E212" s="193" t="s">
        <v>382</v>
      </c>
      <c r="F212" s="194" t="s">
        <v>383</v>
      </c>
      <c r="G212" s="195" t="s">
        <v>155</v>
      </c>
      <c r="H212" s="196">
        <v>498</v>
      </c>
      <c r="I212" s="197"/>
      <c r="J212" s="198">
        <f>ROUND(I212*H212,2)</f>
        <v>0</v>
      </c>
      <c r="K212" s="194" t="s">
        <v>161</v>
      </c>
      <c r="L212" s="60"/>
      <c r="M212" s="199" t="s">
        <v>22</v>
      </c>
      <c r="N212" s="200" t="s">
        <v>46</v>
      </c>
      <c r="O212" s="4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3" t="s">
        <v>219</v>
      </c>
      <c r="AT212" s="23" t="s">
        <v>141</v>
      </c>
      <c r="AU212" s="23" t="s">
        <v>84</v>
      </c>
      <c r="AY212" s="23" t="s">
        <v>138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24</v>
      </c>
      <c r="BK212" s="203">
        <f>ROUND(I212*H212,2)</f>
        <v>0</v>
      </c>
      <c r="BL212" s="23" t="s">
        <v>219</v>
      </c>
      <c r="BM212" s="23" t="s">
        <v>384</v>
      </c>
    </row>
    <row r="213" spans="2:51" s="11" customFormat="1" ht="13.5">
      <c r="B213" s="204"/>
      <c r="C213" s="205"/>
      <c r="D213" s="206" t="s">
        <v>147</v>
      </c>
      <c r="E213" s="207" t="s">
        <v>22</v>
      </c>
      <c r="F213" s="208" t="s">
        <v>306</v>
      </c>
      <c r="G213" s="205"/>
      <c r="H213" s="209">
        <v>280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147</v>
      </c>
      <c r="AU213" s="215" t="s">
        <v>84</v>
      </c>
      <c r="AV213" s="11" t="s">
        <v>84</v>
      </c>
      <c r="AW213" s="11" t="s">
        <v>39</v>
      </c>
      <c r="AX213" s="11" t="s">
        <v>75</v>
      </c>
      <c r="AY213" s="215" t="s">
        <v>138</v>
      </c>
    </row>
    <row r="214" spans="2:51" s="11" customFormat="1" ht="13.5">
      <c r="B214" s="204"/>
      <c r="C214" s="205"/>
      <c r="D214" s="206" t="s">
        <v>147</v>
      </c>
      <c r="E214" s="207" t="s">
        <v>22</v>
      </c>
      <c r="F214" s="208" t="s">
        <v>307</v>
      </c>
      <c r="G214" s="205"/>
      <c r="H214" s="209">
        <v>30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147</v>
      </c>
      <c r="AU214" s="215" t="s">
        <v>84</v>
      </c>
      <c r="AV214" s="11" t="s">
        <v>84</v>
      </c>
      <c r="AW214" s="11" t="s">
        <v>39</v>
      </c>
      <c r="AX214" s="11" t="s">
        <v>75</v>
      </c>
      <c r="AY214" s="215" t="s">
        <v>138</v>
      </c>
    </row>
    <row r="215" spans="2:51" s="11" customFormat="1" ht="13.5">
      <c r="B215" s="204"/>
      <c r="C215" s="205"/>
      <c r="D215" s="206" t="s">
        <v>147</v>
      </c>
      <c r="E215" s="207" t="s">
        <v>22</v>
      </c>
      <c r="F215" s="208" t="s">
        <v>308</v>
      </c>
      <c r="G215" s="205"/>
      <c r="H215" s="209">
        <v>28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147</v>
      </c>
      <c r="AU215" s="215" t="s">
        <v>84</v>
      </c>
      <c r="AV215" s="11" t="s">
        <v>84</v>
      </c>
      <c r="AW215" s="11" t="s">
        <v>39</v>
      </c>
      <c r="AX215" s="11" t="s">
        <v>75</v>
      </c>
      <c r="AY215" s="215" t="s">
        <v>138</v>
      </c>
    </row>
    <row r="216" spans="2:51" s="11" customFormat="1" ht="13.5">
      <c r="B216" s="204"/>
      <c r="C216" s="205"/>
      <c r="D216" s="206" t="s">
        <v>147</v>
      </c>
      <c r="E216" s="207" t="s">
        <v>22</v>
      </c>
      <c r="F216" s="208" t="s">
        <v>245</v>
      </c>
      <c r="G216" s="205"/>
      <c r="H216" s="209">
        <v>59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147</v>
      </c>
      <c r="AU216" s="215" t="s">
        <v>84</v>
      </c>
      <c r="AV216" s="11" t="s">
        <v>84</v>
      </c>
      <c r="AW216" s="11" t="s">
        <v>39</v>
      </c>
      <c r="AX216" s="11" t="s">
        <v>75</v>
      </c>
      <c r="AY216" s="215" t="s">
        <v>138</v>
      </c>
    </row>
    <row r="217" spans="2:51" s="13" customFormat="1" ht="13.5">
      <c r="B217" s="234"/>
      <c r="C217" s="235"/>
      <c r="D217" s="206" t="s">
        <v>147</v>
      </c>
      <c r="E217" s="236" t="s">
        <v>22</v>
      </c>
      <c r="F217" s="237" t="s">
        <v>309</v>
      </c>
      <c r="G217" s="235"/>
      <c r="H217" s="238">
        <v>397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147</v>
      </c>
      <c r="AU217" s="244" t="s">
        <v>84</v>
      </c>
      <c r="AV217" s="13" t="s">
        <v>158</v>
      </c>
      <c r="AW217" s="13" t="s">
        <v>39</v>
      </c>
      <c r="AX217" s="13" t="s">
        <v>75</v>
      </c>
      <c r="AY217" s="244" t="s">
        <v>138</v>
      </c>
    </row>
    <row r="218" spans="2:51" s="11" customFormat="1" ht="13.5">
      <c r="B218" s="204"/>
      <c r="C218" s="205"/>
      <c r="D218" s="206" t="s">
        <v>147</v>
      </c>
      <c r="E218" s="207" t="s">
        <v>22</v>
      </c>
      <c r="F218" s="208" t="s">
        <v>310</v>
      </c>
      <c r="G218" s="205"/>
      <c r="H218" s="209">
        <v>101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147</v>
      </c>
      <c r="AU218" s="215" t="s">
        <v>84</v>
      </c>
      <c r="AV218" s="11" t="s">
        <v>84</v>
      </c>
      <c r="AW218" s="11" t="s">
        <v>39</v>
      </c>
      <c r="AX218" s="11" t="s">
        <v>75</v>
      </c>
      <c r="AY218" s="215" t="s">
        <v>138</v>
      </c>
    </row>
    <row r="219" spans="2:51" s="13" customFormat="1" ht="13.5">
      <c r="B219" s="234"/>
      <c r="C219" s="235"/>
      <c r="D219" s="206" t="s">
        <v>147</v>
      </c>
      <c r="E219" s="236" t="s">
        <v>22</v>
      </c>
      <c r="F219" s="237" t="s">
        <v>309</v>
      </c>
      <c r="G219" s="235"/>
      <c r="H219" s="238">
        <v>101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147</v>
      </c>
      <c r="AU219" s="244" t="s">
        <v>84</v>
      </c>
      <c r="AV219" s="13" t="s">
        <v>158</v>
      </c>
      <c r="AW219" s="13" t="s">
        <v>39</v>
      </c>
      <c r="AX219" s="13" t="s">
        <v>75</v>
      </c>
      <c r="AY219" s="244" t="s">
        <v>138</v>
      </c>
    </row>
    <row r="220" spans="2:51" s="12" customFormat="1" ht="13.5">
      <c r="B220" s="216"/>
      <c r="C220" s="217"/>
      <c r="D220" s="227" t="s">
        <v>147</v>
      </c>
      <c r="E220" s="231" t="s">
        <v>22</v>
      </c>
      <c r="F220" s="232" t="s">
        <v>150</v>
      </c>
      <c r="G220" s="217"/>
      <c r="H220" s="233">
        <v>498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147</v>
      </c>
      <c r="AU220" s="226" t="s">
        <v>84</v>
      </c>
      <c r="AV220" s="12" t="s">
        <v>145</v>
      </c>
      <c r="AW220" s="12" t="s">
        <v>39</v>
      </c>
      <c r="AX220" s="12" t="s">
        <v>24</v>
      </c>
      <c r="AY220" s="226" t="s">
        <v>138</v>
      </c>
    </row>
    <row r="221" spans="2:65" s="1" customFormat="1" ht="31.5" customHeight="1">
      <c r="B221" s="40"/>
      <c r="C221" s="192" t="s">
        <v>385</v>
      </c>
      <c r="D221" s="192" t="s">
        <v>141</v>
      </c>
      <c r="E221" s="193" t="s">
        <v>386</v>
      </c>
      <c r="F221" s="194" t="s">
        <v>387</v>
      </c>
      <c r="G221" s="195" t="s">
        <v>200</v>
      </c>
      <c r="H221" s="196">
        <v>2.537</v>
      </c>
      <c r="I221" s="197"/>
      <c r="J221" s="198">
        <f>ROUND(I221*H221,2)</f>
        <v>0</v>
      </c>
      <c r="K221" s="194" t="s">
        <v>161</v>
      </c>
      <c r="L221" s="60"/>
      <c r="M221" s="199" t="s">
        <v>22</v>
      </c>
      <c r="N221" s="200" t="s">
        <v>46</v>
      </c>
      <c r="O221" s="41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219</v>
      </c>
      <c r="AT221" s="23" t="s">
        <v>141</v>
      </c>
      <c r="AU221" s="23" t="s">
        <v>84</v>
      </c>
      <c r="AY221" s="23" t="s">
        <v>138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24</v>
      </c>
      <c r="BK221" s="203">
        <f>ROUND(I221*H221,2)</f>
        <v>0</v>
      </c>
      <c r="BL221" s="23" t="s">
        <v>219</v>
      </c>
      <c r="BM221" s="23" t="s">
        <v>388</v>
      </c>
    </row>
    <row r="222" spans="2:63" s="10" customFormat="1" ht="29.85" customHeight="1">
      <c r="B222" s="175"/>
      <c r="C222" s="176"/>
      <c r="D222" s="189" t="s">
        <v>74</v>
      </c>
      <c r="E222" s="190" t="s">
        <v>389</v>
      </c>
      <c r="F222" s="190" t="s">
        <v>390</v>
      </c>
      <c r="G222" s="176"/>
      <c r="H222" s="176"/>
      <c r="I222" s="179"/>
      <c r="J222" s="191">
        <f>BK222</f>
        <v>0</v>
      </c>
      <c r="K222" s="176"/>
      <c r="L222" s="181"/>
      <c r="M222" s="182"/>
      <c r="N222" s="183"/>
      <c r="O222" s="183"/>
      <c r="P222" s="184">
        <f>SUM(P223:P254)</f>
        <v>0</v>
      </c>
      <c r="Q222" s="183"/>
      <c r="R222" s="184">
        <f>SUM(R223:R254)</f>
        <v>0.025959999999999997</v>
      </c>
      <c r="S222" s="183"/>
      <c r="T222" s="185">
        <f>SUM(T223:T254)</f>
        <v>0.05115</v>
      </c>
      <c r="AR222" s="186" t="s">
        <v>84</v>
      </c>
      <c r="AT222" s="187" t="s">
        <v>74</v>
      </c>
      <c r="AU222" s="187" t="s">
        <v>24</v>
      </c>
      <c r="AY222" s="186" t="s">
        <v>138</v>
      </c>
      <c r="BK222" s="188">
        <f>SUM(BK223:BK254)</f>
        <v>0</v>
      </c>
    </row>
    <row r="223" spans="2:65" s="1" customFormat="1" ht="22.5" customHeight="1">
      <c r="B223" s="40"/>
      <c r="C223" s="192" t="s">
        <v>391</v>
      </c>
      <c r="D223" s="192" t="s">
        <v>141</v>
      </c>
      <c r="E223" s="193" t="s">
        <v>392</v>
      </c>
      <c r="F223" s="194" t="s">
        <v>393</v>
      </c>
      <c r="G223" s="195" t="s">
        <v>144</v>
      </c>
      <c r="H223" s="196">
        <v>3</v>
      </c>
      <c r="I223" s="197"/>
      <c r="J223" s="198">
        <f>ROUND(I223*H223,2)</f>
        <v>0</v>
      </c>
      <c r="K223" s="194" t="s">
        <v>161</v>
      </c>
      <c r="L223" s="60"/>
      <c r="M223" s="199" t="s">
        <v>22</v>
      </c>
      <c r="N223" s="200" t="s">
        <v>46</v>
      </c>
      <c r="O223" s="41"/>
      <c r="P223" s="201">
        <f>O223*H223</f>
        <v>0</v>
      </c>
      <c r="Q223" s="201">
        <v>0</v>
      </c>
      <c r="R223" s="201">
        <f>Q223*H223</f>
        <v>0</v>
      </c>
      <c r="S223" s="201">
        <v>0.01705</v>
      </c>
      <c r="T223" s="202">
        <f>S223*H223</f>
        <v>0.05115</v>
      </c>
      <c r="AR223" s="23" t="s">
        <v>219</v>
      </c>
      <c r="AT223" s="23" t="s">
        <v>141</v>
      </c>
      <c r="AU223" s="23" t="s">
        <v>84</v>
      </c>
      <c r="AY223" s="23" t="s">
        <v>138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24</v>
      </c>
      <c r="BK223" s="203">
        <f>ROUND(I223*H223,2)</f>
        <v>0</v>
      </c>
      <c r="BL223" s="23" t="s">
        <v>219</v>
      </c>
      <c r="BM223" s="23" t="s">
        <v>394</v>
      </c>
    </row>
    <row r="224" spans="2:51" s="11" customFormat="1" ht="13.5">
      <c r="B224" s="204"/>
      <c r="C224" s="205"/>
      <c r="D224" s="227" t="s">
        <v>147</v>
      </c>
      <c r="E224" s="228" t="s">
        <v>22</v>
      </c>
      <c r="F224" s="229" t="s">
        <v>395</v>
      </c>
      <c r="G224" s="205"/>
      <c r="H224" s="230">
        <v>3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147</v>
      </c>
      <c r="AU224" s="215" t="s">
        <v>84</v>
      </c>
      <c r="AV224" s="11" t="s">
        <v>84</v>
      </c>
      <c r="AW224" s="11" t="s">
        <v>39</v>
      </c>
      <c r="AX224" s="11" t="s">
        <v>24</v>
      </c>
      <c r="AY224" s="215" t="s">
        <v>138</v>
      </c>
    </row>
    <row r="225" spans="2:65" s="1" customFormat="1" ht="31.5" customHeight="1">
      <c r="B225" s="40"/>
      <c r="C225" s="192" t="s">
        <v>396</v>
      </c>
      <c r="D225" s="192" t="s">
        <v>141</v>
      </c>
      <c r="E225" s="193" t="s">
        <v>397</v>
      </c>
      <c r="F225" s="194" t="s">
        <v>398</v>
      </c>
      <c r="G225" s="195" t="s">
        <v>144</v>
      </c>
      <c r="H225" s="196">
        <v>3</v>
      </c>
      <c r="I225" s="197"/>
      <c r="J225" s="198">
        <f>ROUND(I225*H225,2)</f>
        <v>0</v>
      </c>
      <c r="K225" s="194" t="s">
        <v>22</v>
      </c>
      <c r="L225" s="60"/>
      <c r="M225" s="199" t="s">
        <v>22</v>
      </c>
      <c r="N225" s="200" t="s">
        <v>46</v>
      </c>
      <c r="O225" s="41"/>
      <c r="P225" s="201">
        <f>O225*H225</f>
        <v>0</v>
      </c>
      <c r="Q225" s="201">
        <v>0.00235</v>
      </c>
      <c r="R225" s="201">
        <f>Q225*H225</f>
        <v>0.007050000000000001</v>
      </c>
      <c r="S225" s="201">
        <v>0</v>
      </c>
      <c r="T225" s="202">
        <f>S225*H225</f>
        <v>0</v>
      </c>
      <c r="AR225" s="23" t="s">
        <v>219</v>
      </c>
      <c r="AT225" s="23" t="s">
        <v>141</v>
      </c>
      <c r="AU225" s="23" t="s">
        <v>84</v>
      </c>
      <c r="AY225" s="23" t="s">
        <v>138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24</v>
      </c>
      <c r="BK225" s="203">
        <f>ROUND(I225*H225,2)</f>
        <v>0</v>
      </c>
      <c r="BL225" s="23" t="s">
        <v>219</v>
      </c>
      <c r="BM225" s="23" t="s">
        <v>399</v>
      </c>
    </row>
    <row r="226" spans="2:51" s="11" customFormat="1" ht="13.5">
      <c r="B226" s="204"/>
      <c r="C226" s="205"/>
      <c r="D226" s="227" t="s">
        <v>147</v>
      </c>
      <c r="E226" s="228" t="s">
        <v>22</v>
      </c>
      <c r="F226" s="229" t="s">
        <v>395</v>
      </c>
      <c r="G226" s="205"/>
      <c r="H226" s="230">
        <v>3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147</v>
      </c>
      <c r="AU226" s="215" t="s">
        <v>84</v>
      </c>
      <c r="AV226" s="11" t="s">
        <v>84</v>
      </c>
      <c r="AW226" s="11" t="s">
        <v>39</v>
      </c>
      <c r="AX226" s="11" t="s">
        <v>24</v>
      </c>
      <c r="AY226" s="215" t="s">
        <v>138</v>
      </c>
    </row>
    <row r="227" spans="2:65" s="1" customFormat="1" ht="31.5" customHeight="1">
      <c r="B227" s="40"/>
      <c r="C227" s="192" t="s">
        <v>400</v>
      </c>
      <c r="D227" s="192" t="s">
        <v>141</v>
      </c>
      <c r="E227" s="193" t="s">
        <v>401</v>
      </c>
      <c r="F227" s="194" t="s">
        <v>402</v>
      </c>
      <c r="G227" s="195" t="s">
        <v>144</v>
      </c>
      <c r="H227" s="196">
        <v>5</v>
      </c>
      <c r="I227" s="197"/>
      <c r="J227" s="198">
        <f>ROUND(I227*H227,2)</f>
        <v>0</v>
      </c>
      <c r="K227" s="194" t="s">
        <v>22</v>
      </c>
      <c r="L227" s="60"/>
      <c r="M227" s="199" t="s">
        <v>22</v>
      </c>
      <c r="N227" s="200" t="s">
        <v>46</v>
      </c>
      <c r="O227" s="41"/>
      <c r="P227" s="201">
        <f>O227*H227</f>
        <v>0</v>
      </c>
      <c r="Q227" s="201">
        <v>0.00235</v>
      </c>
      <c r="R227" s="201">
        <f>Q227*H227</f>
        <v>0.01175</v>
      </c>
      <c r="S227" s="201">
        <v>0</v>
      </c>
      <c r="T227" s="202">
        <f>S227*H227</f>
        <v>0</v>
      </c>
      <c r="AR227" s="23" t="s">
        <v>219</v>
      </c>
      <c r="AT227" s="23" t="s">
        <v>141</v>
      </c>
      <c r="AU227" s="23" t="s">
        <v>84</v>
      </c>
      <c r="AY227" s="23" t="s">
        <v>138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24</v>
      </c>
      <c r="BK227" s="203">
        <f>ROUND(I227*H227,2)</f>
        <v>0</v>
      </c>
      <c r="BL227" s="23" t="s">
        <v>219</v>
      </c>
      <c r="BM227" s="23" t="s">
        <v>403</v>
      </c>
    </row>
    <row r="228" spans="2:51" s="11" customFormat="1" ht="13.5">
      <c r="B228" s="204"/>
      <c r="C228" s="205"/>
      <c r="D228" s="206" t="s">
        <v>147</v>
      </c>
      <c r="E228" s="207" t="s">
        <v>22</v>
      </c>
      <c r="F228" s="208" t="s">
        <v>404</v>
      </c>
      <c r="G228" s="205"/>
      <c r="H228" s="209">
        <v>5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147</v>
      </c>
      <c r="AU228" s="215" t="s">
        <v>84</v>
      </c>
      <c r="AV228" s="11" t="s">
        <v>84</v>
      </c>
      <c r="AW228" s="11" t="s">
        <v>39</v>
      </c>
      <c r="AX228" s="11" t="s">
        <v>24</v>
      </c>
      <c r="AY228" s="215" t="s">
        <v>138</v>
      </c>
    </row>
    <row r="229" spans="2:51" s="11" customFormat="1" ht="13.5">
      <c r="B229" s="204"/>
      <c r="C229" s="205"/>
      <c r="D229" s="206" t="s">
        <v>147</v>
      </c>
      <c r="E229" s="207" t="s">
        <v>22</v>
      </c>
      <c r="F229" s="208" t="s">
        <v>22</v>
      </c>
      <c r="G229" s="205"/>
      <c r="H229" s="209">
        <v>0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147</v>
      </c>
      <c r="AU229" s="215" t="s">
        <v>84</v>
      </c>
      <c r="AV229" s="11" t="s">
        <v>84</v>
      </c>
      <c r="AW229" s="11" t="s">
        <v>39</v>
      </c>
      <c r="AX229" s="11" t="s">
        <v>75</v>
      </c>
      <c r="AY229" s="215" t="s">
        <v>138</v>
      </c>
    </row>
    <row r="230" spans="2:51" s="11" customFormat="1" ht="13.5">
      <c r="B230" s="204"/>
      <c r="C230" s="205"/>
      <c r="D230" s="206" t="s">
        <v>147</v>
      </c>
      <c r="E230" s="207" t="s">
        <v>22</v>
      </c>
      <c r="F230" s="208" t="s">
        <v>22</v>
      </c>
      <c r="G230" s="205"/>
      <c r="H230" s="209">
        <v>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147</v>
      </c>
      <c r="AU230" s="215" t="s">
        <v>84</v>
      </c>
      <c r="AV230" s="11" t="s">
        <v>84</v>
      </c>
      <c r="AW230" s="11" t="s">
        <v>39</v>
      </c>
      <c r="AX230" s="11" t="s">
        <v>75</v>
      </c>
      <c r="AY230" s="215" t="s">
        <v>138</v>
      </c>
    </row>
    <row r="231" spans="2:51" s="11" customFormat="1" ht="13.5">
      <c r="B231" s="204"/>
      <c r="C231" s="205"/>
      <c r="D231" s="206" t="s">
        <v>147</v>
      </c>
      <c r="E231" s="207" t="s">
        <v>22</v>
      </c>
      <c r="F231" s="208" t="s">
        <v>22</v>
      </c>
      <c r="G231" s="205"/>
      <c r="H231" s="209">
        <v>0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147</v>
      </c>
      <c r="AU231" s="215" t="s">
        <v>84</v>
      </c>
      <c r="AV231" s="11" t="s">
        <v>84</v>
      </c>
      <c r="AW231" s="11" t="s">
        <v>39</v>
      </c>
      <c r="AX231" s="11" t="s">
        <v>75</v>
      </c>
      <c r="AY231" s="215" t="s">
        <v>138</v>
      </c>
    </row>
    <row r="232" spans="2:51" s="11" customFormat="1" ht="13.5">
      <c r="B232" s="204"/>
      <c r="C232" s="205"/>
      <c r="D232" s="206" t="s">
        <v>147</v>
      </c>
      <c r="E232" s="207" t="s">
        <v>22</v>
      </c>
      <c r="F232" s="208" t="s">
        <v>22</v>
      </c>
      <c r="G232" s="205"/>
      <c r="H232" s="209">
        <v>0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147</v>
      </c>
      <c r="AU232" s="215" t="s">
        <v>84</v>
      </c>
      <c r="AV232" s="11" t="s">
        <v>84</v>
      </c>
      <c r="AW232" s="11" t="s">
        <v>39</v>
      </c>
      <c r="AX232" s="11" t="s">
        <v>75</v>
      </c>
      <c r="AY232" s="215" t="s">
        <v>138</v>
      </c>
    </row>
    <row r="233" spans="2:51" s="11" customFormat="1" ht="13.5">
      <c r="B233" s="204"/>
      <c r="C233" s="205"/>
      <c r="D233" s="206" t="s">
        <v>147</v>
      </c>
      <c r="E233" s="207" t="s">
        <v>22</v>
      </c>
      <c r="F233" s="208" t="s">
        <v>22</v>
      </c>
      <c r="G233" s="205"/>
      <c r="H233" s="209">
        <v>0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147</v>
      </c>
      <c r="AU233" s="215" t="s">
        <v>84</v>
      </c>
      <c r="AV233" s="11" t="s">
        <v>84</v>
      </c>
      <c r="AW233" s="11" t="s">
        <v>39</v>
      </c>
      <c r="AX233" s="11" t="s">
        <v>75</v>
      </c>
      <c r="AY233" s="215" t="s">
        <v>138</v>
      </c>
    </row>
    <row r="234" spans="2:51" s="11" customFormat="1" ht="13.5">
      <c r="B234" s="204"/>
      <c r="C234" s="205"/>
      <c r="D234" s="206" t="s">
        <v>147</v>
      </c>
      <c r="E234" s="207" t="s">
        <v>22</v>
      </c>
      <c r="F234" s="208" t="s">
        <v>22</v>
      </c>
      <c r="G234" s="205"/>
      <c r="H234" s="209">
        <v>0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147</v>
      </c>
      <c r="AU234" s="215" t="s">
        <v>84</v>
      </c>
      <c r="AV234" s="11" t="s">
        <v>84</v>
      </c>
      <c r="AW234" s="11" t="s">
        <v>39</v>
      </c>
      <c r="AX234" s="11" t="s">
        <v>75</v>
      </c>
      <c r="AY234" s="215" t="s">
        <v>138</v>
      </c>
    </row>
    <row r="235" spans="2:51" s="11" customFormat="1" ht="13.5">
      <c r="B235" s="204"/>
      <c r="C235" s="205"/>
      <c r="D235" s="206" t="s">
        <v>147</v>
      </c>
      <c r="E235" s="207" t="s">
        <v>22</v>
      </c>
      <c r="F235" s="208" t="s">
        <v>22</v>
      </c>
      <c r="G235" s="205"/>
      <c r="H235" s="209">
        <v>0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147</v>
      </c>
      <c r="AU235" s="215" t="s">
        <v>84</v>
      </c>
      <c r="AV235" s="11" t="s">
        <v>84</v>
      </c>
      <c r="AW235" s="11" t="s">
        <v>39</v>
      </c>
      <c r="AX235" s="11" t="s">
        <v>75</v>
      </c>
      <c r="AY235" s="215" t="s">
        <v>138</v>
      </c>
    </row>
    <row r="236" spans="2:51" s="11" customFormat="1" ht="13.5">
      <c r="B236" s="204"/>
      <c r="C236" s="205"/>
      <c r="D236" s="206" t="s">
        <v>147</v>
      </c>
      <c r="E236" s="207" t="s">
        <v>22</v>
      </c>
      <c r="F236" s="208" t="s">
        <v>22</v>
      </c>
      <c r="G236" s="205"/>
      <c r="H236" s="209">
        <v>0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147</v>
      </c>
      <c r="AU236" s="215" t="s">
        <v>84</v>
      </c>
      <c r="AV236" s="11" t="s">
        <v>84</v>
      </c>
      <c r="AW236" s="11" t="s">
        <v>39</v>
      </c>
      <c r="AX236" s="11" t="s">
        <v>75</v>
      </c>
      <c r="AY236" s="215" t="s">
        <v>138</v>
      </c>
    </row>
    <row r="237" spans="2:51" s="11" customFormat="1" ht="13.5">
      <c r="B237" s="204"/>
      <c r="C237" s="205"/>
      <c r="D237" s="206" t="s">
        <v>147</v>
      </c>
      <c r="E237" s="207" t="s">
        <v>22</v>
      </c>
      <c r="F237" s="208" t="s">
        <v>22</v>
      </c>
      <c r="G237" s="205"/>
      <c r="H237" s="209">
        <v>0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147</v>
      </c>
      <c r="AU237" s="215" t="s">
        <v>84</v>
      </c>
      <c r="AV237" s="11" t="s">
        <v>84</v>
      </c>
      <c r="AW237" s="11" t="s">
        <v>39</v>
      </c>
      <c r="AX237" s="11" t="s">
        <v>75</v>
      </c>
      <c r="AY237" s="215" t="s">
        <v>138</v>
      </c>
    </row>
    <row r="238" spans="2:51" s="11" customFormat="1" ht="13.5">
      <c r="B238" s="204"/>
      <c r="C238" s="205"/>
      <c r="D238" s="206" t="s">
        <v>147</v>
      </c>
      <c r="E238" s="207" t="s">
        <v>22</v>
      </c>
      <c r="F238" s="208" t="s">
        <v>22</v>
      </c>
      <c r="G238" s="205"/>
      <c r="H238" s="209">
        <v>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147</v>
      </c>
      <c r="AU238" s="215" t="s">
        <v>84</v>
      </c>
      <c r="AV238" s="11" t="s">
        <v>84</v>
      </c>
      <c r="AW238" s="11" t="s">
        <v>39</v>
      </c>
      <c r="AX238" s="11" t="s">
        <v>75</v>
      </c>
      <c r="AY238" s="215" t="s">
        <v>138</v>
      </c>
    </row>
    <row r="239" spans="2:51" s="11" customFormat="1" ht="13.5">
      <c r="B239" s="204"/>
      <c r="C239" s="205"/>
      <c r="D239" s="227" t="s">
        <v>147</v>
      </c>
      <c r="E239" s="228" t="s">
        <v>22</v>
      </c>
      <c r="F239" s="229" t="s">
        <v>22</v>
      </c>
      <c r="G239" s="205"/>
      <c r="H239" s="230">
        <v>0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147</v>
      </c>
      <c r="AU239" s="215" t="s">
        <v>84</v>
      </c>
      <c r="AV239" s="11" t="s">
        <v>84</v>
      </c>
      <c r="AW239" s="11" t="s">
        <v>39</v>
      </c>
      <c r="AX239" s="11" t="s">
        <v>75</v>
      </c>
      <c r="AY239" s="215" t="s">
        <v>138</v>
      </c>
    </row>
    <row r="240" spans="2:65" s="1" customFormat="1" ht="22.5" customHeight="1">
      <c r="B240" s="40"/>
      <c r="C240" s="192" t="s">
        <v>405</v>
      </c>
      <c r="D240" s="192" t="s">
        <v>141</v>
      </c>
      <c r="E240" s="193" t="s">
        <v>406</v>
      </c>
      <c r="F240" s="194" t="s">
        <v>407</v>
      </c>
      <c r="G240" s="195" t="s">
        <v>144</v>
      </c>
      <c r="H240" s="196">
        <v>8</v>
      </c>
      <c r="I240" s="197"/>
      <c r="J240" s="198">
        <f>ROUND(I240*H240,2)</f>
        <v>0</v>
      </c>
      <c r="K240" s="194" t="s">
        <v>22</v>
      </c>
      <c r="L240" s="60"/>
      <c r="M240" s="199" t="s">
        <v>22</v>
      </c>
      <c r="N240" s="200" t="s">
        <v>46</v>
      </c>
      <c r="O240" s="41"/>
      <c r="P240" s="201">
        <f>O240*H240</f>
        <v>0</v>
      </c>
      <c r="Q240" s="201">
        <v>0.00029</v>
      </c>
      <c r="R240" s="201">
        <f>Q240*H240</f>
        <v>0.00232</v>
      </c>
      <c r="S240" s="201">
        <v>0</v>
      </c>
      <c r="T240" s="202">
        <f>S240*H240</f>
        <v>0</v>
      </c>
      <c r="AR240" s="23" t="s">
        <v>219</v>
      </c>
      <c r="AT240" s="23" t="s">
        <v>141</v>
      </c>
      <c r="AU240" s="23" t="s">
        <v>84</v>
      </c>
      <c r="AY240" s="23" t="s">
        <v>138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24</v>
      </c>
      <c r="BK240" s="203">
        <f>ROUND(I240*H240,2)</f>
        <v>0</v>
      </c>
      <c r="BL240" s="23" t="s">
        <v>219</v>
      </c>
      <c r="BM240" s="23" t="s">
        <v>408</v>
      </c>
    </row>
    <row r="241" spans="2:51" s="11" customFormat="1" ht="13.5">
      <c r="B241" s="204"/>
      <c r="C241" s="205"/>
      <c r="D241" s="227" t="s">
        <v>147</v>
      </c>
      <c r="E241" s="228" t="s">
        <v>22</v>
      </c>
      <c r="F241" s="229" t="s">
        <v>409</v>
      </c>
      <c r="G241" s="205"/>
      <c r="H241" s="230">
        <v>8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147</v>
      </c>
      <c r="AU241" s="215" t="s">
        <v>84</v>
      </c>
      <c r="AV241" s="11" t="s">
        <v>84</v>
      </c>
      <c r="AW241" s="11" t="s">
        <v>39</v>
      </c>
      <c r="AX241" s="11" t="s">
        <v>24</v>
      </c>
      <c r="AY241" s="215" t="s">
        <v>138</v>
      </c>
    </row>
    <row r="242" spans="2:65" s="1" customFormat="1" ht="22.5" customHeight="1">
      <c r="B242" s="40"/>
      <c r="C242" s="192" t="s">
        <v>410</v>
      </c>
      <c r="D242" s="192" t="s">
        <v>141</v>
      </c>
      <c r="E242" s="193" t="s">
        <v>411</v>
      </c>
      <c r="F242" s="194" t="s">
        <v>412</v>
      </c>
      <c r="G242" s="195" t="s">
        <v>144</v>
      </c>
      <c r="H242" s="196">
        <v>8</v>
      </c>
      <c r="I242" s="197"/>
      <c r="J242" s="198">
        <f>ROUND(I242*H242,2)</f>
        <v>0</v>
      </c>
      <c r="K242" s="194" t="s">
        <v>22</v>
      </c>
      <c r="L242" s="60"/>
      <c r="M242" s="199" t="s">
        <v>22</v>
      </c>
      <c r="N242" s="200" t="s">
        <v>46</v>
      </c>
      <c r="O242" s="41"/>
      <c r="P242" s="201">
        <f>O242*H242</f>
        <v>0</v>
      </c>
      <c r="Q242" s="201">
        <v>0.00029</v>
      </c>
      <c r="R242" s="201">
        <f>Q242*H242</f>
        <v>0.00232</v>
      </c>
      <c r="S242" s="201">
        <v>0</v>
      </c>
      <c r="T242" s="202">
        <f>S242*H242</f>
        <v>0</v>
      </c>
      <c r="AR242" s="23" t="s">
        <v>219</v>
      </c>
      <c r="AT242" s="23" t="s">
        <v>141</v>
      </c>
      <c r="AU242" s="23" t="s">
        <v>84</v>
      </c>
      <c r="AY242" s="23" t="s">
        <v>138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24</v>
      </c>
      <c r="BK242" s="203">
        <f>ROUND(I242*H242,2)</f>
        <v>0</v>
      </c>
      <c r="BL242" s="23" t="s">
        <v>219</v>
      </c>
      <c r="BM242" s="23" t="s">
        <v>413</v>
      </c>
    </row>
    <row r="243" spans="2:51" s="11" customFormat="1" ht="13.5">
      <c r="B243" s="204"/>
      <c r="C243" s="205"/>
      <c r="D243" s="227" t="s">
        <v>147</v>
      </c>
      <c r="E243" s="228" t="s">
        <v>22</v>
      </c>
      <c r="F243" s="229" t="s">
        <v>414</v>
      </c>
      <c r="G243" s="205"/>
      <c r="H243" s="230">
        <v>8</v>
      </c>
      <c r="I243" s="210"/>
      <c r="J243" s="205"/>
      <c r="K243" s="205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147</v>
      </c>
      <c r="AU243" s="215" t="s">
        <v>84</v>
      </c>
      <c r="AV243" s="11" t="s">
        <v>84</v>
      </c>
      <c r="AW243" s="11" t="s">
        <v>39</v>
      </c>
      <c r="AX243" s="11" t="s">
        <v>24</v>
      </c>
      <c r="AY243" s="215" t="s">
        <v>138</v>
      </c>
    </row>
    <row r="244" spans="2:65" s="1" customFormat="1" ht="22.5" customHeight="1">
      <c r="B244" s="40"/>
      <c r="C244" s="192" t="s">
        <v>415</v>
      </c>
      <c r="D244" s="192" t="s">
        <v>141</v>
      </c>
      <c r="E244" s="193" t="s">
        <v>416</v>
      </c>
      <c r="F244" s="194" t="s">
        <v>417</v>
      </c>
      <c r="G244" s="195" t="s">
        <v>144</v>
      </c>
      <c r="H244" s="196">
        <v>3</v>
      </c>
      <c r="I244" s="197"/>
      <c r="J244" s="198">
        <f>ROUND(I244*H244,2)</f>
        <v>0</v>
      </c>
      <c r="K244" s="194" t="s">
        <v>22</v>
      </c>
      <c r="L244" s="60"/>
      <c r="M244" s="199" t="s">
        <v>22</v>
      </c>
      <c r="N244" s="200" t="s">
        <v>46</v>
      </c>
      <c r="O244" s="41"/>
      <c r="P244" s="201">
        <f>O244*H244</f>
        <v>0</v>
      </c>
      <c r="Q244" s="201">
        <v>0.00018</v>
      </c>
      <c r="R244" s="201">
        <f>Q244*H244</f>
        <v>0.00054</v>
      </c>
      <c r="S244" s="201">
        <v>0</v>
      </c>
      <c r="T244" s="202">
        <f>S244*H244</f>
        <v>0</v>
      </c>
      <c r="AR244" s="23" t="s">
        <v>219</v>
      </c>
      <c r="AT244" s="23" t="s">
        <v>141</v>
      </c>
      <c r="AU244" s="23" t="s">
        <v>84</v>
      </c>
      <c r="AY244" s="23" t="s">
        <v>138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3" t="s">
        <v>24</v>
      </c>
      <c r="BK244" s="203">
        <f>ROUND(I244*H244,2)</f>
        <v>0</v>
      </c>
      <c r="BL244" s="23" t="s">
        <v>219</v>
      </c>
      <c r="BM244" s="23" t="s">
        <v>418</v>
      </c>
    </row>
    <row r="245" spans="2:51" s="11" customFormat="1" ht="13.5">
      <c r="B245" s="204"/>
      <c r="C245" s="205"/>
      <c r="D245" s="227" t="s">
        <v>147</v>
      </c>
      <c r="E245" s="228" t="s">
        <v>22</v>
      </c>
      <c r="F245" s="229" t="s">
        <v>419</v>
      </c>
      <c r="G245" s="205"/>
      <c r="H245" s="230">
        <v>3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147</v>
      </c>
      <c r="AU245" s="215" t="s">
        <v>84</v>
      </c>
      <c r="AV245" s="11" t="s">
        <v>84</v>
      </c>
      <c r="AW245" s="11" t="s">
        <v>39</v>
      </c>
      <c r="AX245" s="11" t="s">
        <v>24</v>
      </c>
      <c r="AY245" s="215" t="s">
        <v>138</v>
      </c>
    </row>
    <row r="246" spans="2:65" s="1" customFormat="1" ht="22.5" customHeight="1">
      <c r="B246" s="40"/>
      <c r="C246" s="192" t="s">
        <v>420</v>
      </c>
      <c r="D246" s="192" t="s">
        <v>141</v>
      </c>
      <c r="E246" s="193" t="s">
        <v>421</v>
      </c>
      <c r="F246" s="194" t="s">
        <v>422</v>
      </c>
      <c r="G246" s="195" t="s">
        <v>144</v>
      </c>
      <c r="H246" s="196">
        <v>1</v>
      </c>
      <c r="I246" s="197"/>
      <c r="J246" s="198">
        <f>ROUND(I246*H246,2)</f>
        <v>0</v>
      </c>
      <c r="K246" s="194" t="s">
        <v>22</v>
      </c>
      <c r="L246" s="60"/>
      <c r="M246" s="199" t="s">
        <v>22</v>
      </c>
      <c r="N246" s="200" t="s">
        <v>46</v>
      </c>
      <c r="O246" s="41"/>
      <c r="P246" s="201">
        <f>O246*H246</f>
        <v>0</v>
      </c>
      <c r="Q246" s="201">
        <v>0.00018</v>
      </c>
      <c r="R246" s="201">
        <f>Q246*H246</f>
        <v>0.00018</v>
      </c>
      <c r="S246" s="201">
        <v>0</v>
      </c>
      <c r="T246" s="202">
        <f>S246*H246</f>
        <v>0</v>
      </c>
      <c r="AR246" s="23" t="s">
        <v>219</v>
      </c>
      <c r="AT246" s="23" t="s">
        <v>141</v>
      </c>
      <c r="AU246" s="23" t="s">
        <v>84</v>
      </c>
      <c r="AY246" s="23" t="s">
        <v>138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24</v>
      </c>
      <c r="BK246" s="203">
        <f>ROUND(I246*H246,2)</f>
        <v>0</v>
      </c>
      <c r="BL246" s="23" t="s">
        <v>219</v>
      </c>
      <c r="BM246" s="23" t="s">
        <v>423</v>
      </c>
    </row>
    <row r="247" spans="2:51" s="11" customFormat="1" ht="13.5">
      <c r="B247" s="204"/>
      <c r="C247" s="205"/>
      <c r="D247" s="227" t="s">
        <v>147</v>
      </c>
      <c r="E247" s="228" t="s">
        <v>22</v>
      </c>
      <c r="F247" s="229" t="s">
        <v>424</v>
      </c>
      <c r="G247" s="205"/>
      <c r="H247" s="230">
        <v>1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147</v>
      </c>
      <c r="AU247" s="215" t="s">
        <v>84</v>
      </c>
      <c r="AV247" s="11" t="s">
        <v>84</v>
      </c>
      <c r="AW247" s="11" t="s">
        <v>39</v>
      </c>
      <c r="AX247" s="11" t="s">
        <v>24</v>
      </c>
      <c r="AY247" s="215" t="s">
        <v>138</v>
      </c>
    </row>
    <row r="248" spans="2:65" s="1" customFormat="1" ht="22.5" customHeight="1">
      <c r="B248" s="40"/>
      <c r="C248" s="192" t="s">
        <v>425</v>
      </c>
      <c r="D248" s="192" t="s">
        <v>141</v>
      </c>
      <c r="E248" s="193" t="s">
        <v>426</v>
      </c>
      <c r="F248" s="194" t="s">
        <v>427</v>
      </c>
      <c r="G248" s="195" t="s">
        <v>144</v>
      </c>
      <c r="H248" s="196">
        <v>4</v>
      </c>
      <c r="I248" s="197"/>
      <c r="J248" s="198">
        <f>ROUND(I248*H248,2)</f>
        <v>0</v>
      </c>
      <c r="K248" s="194" t="s">
        <v>22</v>
      </c>
      <c r="L248" s="60"/>
      <c r="M248" s="199" t="s">
        <v>22</v>
      </c>
      <c r="N248" s="200" t="s">
        <v>46</v>
      </c>
      <c r="O248" s="41"/>
      <c r="P248" s="201">
        <f>O248*H248</f>
        <v>0</v>
      </c>
      <c r="Q248" s="201">
        <v>0.00018</v>
      </c>
      <c r="R248" s="201">
        <f>Q248*H248</f>
        <v>0.00072</v>
      </c>
      <c r="S248" s="201">
        <v>0</v>
      </c>
      <c r="T248" s="202">
        <f>S248*H248</f>
        <v>0</v>
      </c>
      <c r="AR248" s="23" t="s">
        <v>219</v>
      </c>
      <c r="AT248" s="23" t="s">
        <v>141</v>
      </c>
      <c r="AU248" s="23" t="s">
        <v>84</v>
      </c>
      <c r="AY248" s="23" t="s">
        <v>138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24</v>
      </c>
      <c r="BK248" s="203">
        <f>ROUND(I248*H248,2)</f>
        <v>0</v>
      </c>
      <c r="BL248" s="23" t="s">
        <v>219</v>
      </c>
      <c r="BM248" s="23" t="s">
        <v>428</v>
      </c>
    </row>
    <row r="249" spans="2:51" s="11" customFormat="1" ht="13.5">
      <c r="B249" s="204"/>
      <c r="C249" s="205"/>
      <c r="D249" s="227" t="s">
        <v>147</v>
      </c>
      <c r="E249" s="228" t="s">
        <v>22</v>
      </c>
      <c r="F249" s="229" t="s">
        <v>429</v>
      </c>
      <c r="G249" s="205"/>
      <c r="H249" s="230">
        <v>4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147</v>
      </c>
      <c r="AU249" s="215" t="s">
        <v>84</v>
      </c>
      <c r="AV249" s="11" t="s">
        <v>84</v>
      </c>
      <c r="AW249" s="11" t="s">
        <v>39</v>
      </c>
      <c r="AX249" s="11" t="s">
        <v>24</v>
      </c>
      <c r="AY249" s="215" t="s">
        <v>138</v>
      </c>
    </row>
    <row r="250" spans="2:65" s="1" customFormat="1" ht="31.5" customHeight="1">
      <c r="B250" s="40"/>
      <c r="C250" s="192" t="s">
        <v>430</v>
      </c>
      <c r="D250" s="192" t="s">
        <v>141</v>
      </c>
      <c r="E250" s="193" t="s">
        <v>431</v>
      </c>
      <c r="F250" s="194" t="s">
        <v>432</v>
      </c>
      <c r="G250" s="195" t="s">
        <v>144</v>
      </c>
      <c r="H250" s="196">
        <v>1</v>
      </c>
      <c r="I250" s="197"/>
      <c r="J250" s="198">
        <f>ROUND(I250*H250,2)</f>
        <v>0</v>
      </c>
      <c r="K250" s="194" t="s">
        <v>22</v>
      </c>
      <c r="L250" s="60"/>
      <c r="M250" s="199" t="s">
        <v>22</v>
      </c>
      <c r="N250" s="200" t="s">
        <v>46</v>
      </c>
      <c r="O250" s="41"/>
      <c r="P250" s="201">
        <f>O250*H250</f>
        <v>0</v>
      </c>
      <c r="Q250" s="201">
        <v>0.00018</v>
      </c>
      <c r="R250" s="201">
        <f>Q250*H250</f>
        <v>0.00018</v>
      </c>
      <c r="S250" s="201">
        <v>0</v>
      </c>
      <c r="T250" s="202">
        <f>S250*H250</f>
        <v>0</v>
      </c>
      <c r="AR250" s="23" t="s">
        <v>219</v>
      </c>
      <c r="AT250" s="23" t="s">
        <v>141</v>
      </c>
      <c r="AU250" s="23" t="s">
        <v>84</v>
      </c>
      <c r="AY250" s="23" t="s">
        <v>138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24</v>
      </c>
      <c r="BK250" s="203">
        <f>ROUND(I250*H250,2)</f>
        <v>0</v>
      </c>
      <c r="BL250" s="23" t="s">
        <v>219</v>
      </c>
      <c r="BM250" s="23" t="s">
        <v>433</v>
      </c>
    </row>
    <row r="251" spans="2:51" s="11" customFormat="1" ht="13.5">
      <c r="B251" s="204"/>
      <c r="C251" s="205"/>
      <c r="D251" s="227" t="s">
        <v>147</v>
      </c>
      <c r="E251" s="228" t="s">
        <v>22</v>
      </c>
      <c r="F251" s="229" t="s">
        <v>434</v>
      </c>
      <c r="G251" s="205"/>
      <c r="H251" s="230">
        <v>1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147</v>
      </c>
      <c r="AU251" s="215" t="s">
        <v>84</v>
      </c>
      <c r="AV251" s="11" t="s">
        <v>84</v>
      </c>
      <c r="AW251" s="11" t="s">
        <v>39</v>
      </c>
      <c r="AX251" s="11" t="s">
        <v>24</v>
      </c>
      <c r="AY251" s="215" t="s">
        <v>138</v>
      </c>
    </row>
    <row r="252" spans="2:65" s="1" customFormat="1" ht="22.5" customHeight="1">
      <c r="B252" s="40"/>
      <c r="C252" s="192" t="s">
        <v>435</v>
      </c>
      <c r="D252" s="192" t="s">
        <v>141</v>
      </c>
      <c r="E252" s="193" t="s">
        <v>436</v>
      </c>
      <c r="F252" s="194" t="s">
        <v>437</v>
      </c>
      <c r="G252" s="195" t="s">
        <v>144</v>
      </c>
      <c r="H252" s="196">
        <v>5</v>
      </c>
      <c r="I252" s="197"/>
      <c r="J252" s="198">
        <f>ROUND(I252*H252,2)</f>
        <v>0</v>
      </c>
      <c r="K252" s="194" t="s">
        <v>22</v>
      </c>
      <c r="L252" s="60"/>
      <c r="M252" s="199" t="s">
        <v>22</v>
      </c>
      <c r="N252" s="200" t="s">
        <v>46</v>
      </c>
      <c r="O252" s="41"/>
      <c r="P252" s="201">
        <f>O252*H252</f>
        <v>0</v>
      </c>
      <c r="Q252" s="201">
        <v>0.00018</v>
      </c>
      <c r="R252" s="201">
        <f>Q252*H252</f>
        <v>0.0009000000000000001</v>
      </c>
      <c r="S252" s="201">
        <v>0</v>
      </c>
      <c r="T252" s="202">
        <f>S252*H252</f>
        <v>0</v>
      </c>
      <c r="AR252" s="23" t="s">
        <v>219</v>
      </c>
      <c r="AT252" s="23" t="s">
        <v>141</v>
      </c>
      <c r="AU252" s="23" t="s">
        <v>84</v>
      </c>
      <c r="AY252" s="23" t="s">
        <v>138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3" t="s">
        <v>24</v>
      </c>
      <c r="BK252" s="203">
        <f>ROUND(I252*H252,2)</f>
        <v>0</v>
      </c>
      <c r="BL252" s="23" t="s">
        <v>219</v>
      </c>
      <c r="BM252" s="23" t="s">
        <v>438</v>
      </c>
    </row>
    <row r="253" spans="2:51" s="11" customFormat="1" ht="13.5">
      <c r="B253" s="204"/>
      <c r="C253" s="205"/>
      <c r="D253" s="227" t="s">
        <v>147</v>
      </c>
      <c r="E253" s="228" t="s">
        <v>22</v>
      </c>
      <c r="F253" s="229" t="s">
        <v>439</v>
      </c>
      <c r="G253" s="205"/>
      <c r="H253" s="230">
        <v>5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147</v>
      </c>
      <c r="AU253" s="215" t="s">
        <v>84</v>
      </c>
      <c r="AV253" s="11" t="s">
        <v>84</v>
      </c>
      <c r="AW253" s="11" t="s">
        <v>39</v>
      </c>
      <c r="AX253" s="11" t="s">
        <v>24</v>
      </c>
      <c r="AY253" s="215" t="s">
        <v>138</v>
      </c>
    </row>
    <row r="254" spans="2:65" s="1" customFormat="1" ht="31.5" customHeight="1">
      <c r="B254" s="40"/>
      <c r="C254" s="192" t="s">
        <v>440</v>
      </c>
      <c r="D254" s="192" t="s">
        <v>141</v>
      </c>
      <c r="E254" s="193" t="s">
        <v>441</v>
      </c>
      <c r="F254" s="194" t="s">
        <v>442</v>
      </c>
      <c r="G254" s="195" t="s">
        <v>200</v>
      </c>
      <c r="H254" s="196">
        <v>0.026</v>
      </c>
      <c r="I254" s="197"/>
      <c r="J254" s="198">
        <f>ROUND(I254*H254,2)</f>
        <v>0</v>
      </c>
      <c r="K254" s="194" t="s">
        <v>161</v>
      </c>
      <c r="L254" s="60"/>
      <c r="M254" s="199" t="s">
        <v>22</v>
      </c>
      <c r="N254" s="200" t="s">
        <v>46</v>
      </c>
      <c r="O254" s="41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219</v>
      </c>
      <c r="AT254" s="23" t="s">
        <v>141</v>
      </c>
      <c r="AU254" s="23" t="s">
        <v>84</v>
      </c>
      <c r="AY254" s="23" t="s">
        <v>138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24</v>
      </c>
      <c r="BK254" s="203">
        <f>ROUND(I254*H254,2)</f>
        <v>0</v>
      </c>
      <c r="BL254" s="23" t="s">
        <v>219</v>
      </c>
      <c r="BM254" s="23" t="s">
        <v>443</v>
      </c>
    </row>
    <row r="255" spans="2:63" s="10" customFormat="1" ht="29.85" customHeight="1">
      <c r="B255" s="175"/>
      <c r="C255" s="176"/>
      <c r="D255" s="189" t="s">
        <v>74</v>
      </c>
      <c r="E255" s="190" t="s">
        <v>444</v>
      </c>
      <c r="F255" s="190" t="s">
        <v>445</v>
      </c>
      <c r="G255" s="176"/>
      <c r="H255" s="176"/>
      <c r="I255" s="179"/>
      <c r="J255" s="191">
        <f>BK255</f>
        <v>0</v>
      </c>
      <c r="K255" s="176"/>
      <c r="L255" s="181"/>
      <c r="M255" s="182"/>
      <c r="N255" s="183"/>
      <c r="O255" s="183"/>
      <c r="P255" s="184">
        <f>SUM(P256:P257)</f>
        <v>0</v>
      </c>
      <c r="Q255" s="183"/>
      <c r="R255" s="184">
        <f>SUM(R256:R257)</f>
        <v>0</v>
      </c>
      <c r="S255" s="183"/>
      <c r="T255" s="185">
        <f>SUM(T256:T257)</f>
        <v>0</v>
      </c>
      <c r="AR255" s="186" t="s">
        <v>84</v>
      </c>
      <c r="AT255" s="187" t="s">
        <v>74</v>
      </c>
      <c r="AU255" s="187" t="s">
        <v>24</v>
      </c>
      <c r="AY255" s="186" t="s">
        <v>138</v>
      </c>
      <c r="BK255" s="188">
        <f>SUM(BK256:BK257)</f>
        <v>0</v>
      </c>
    </row>
    <row r="256" spans="2:65" s="1" customFormat="1" ht="22.5" customHeight="1">
      <c r="B256" s="40"/>
      <c r="C256" s="192" t="s">
        <v>446</v>
      </c>
      <c r="D256" s="192" t="s">
        <v>141</v>
      </c>
      <c r="E256" s="193" t="s">
        <v>447</v>
      </c>
      <c r="F256" s="194" t="s">
        <v>448</v>
      </c>
      <c r="G256" s="195" t="s">
        <v>144</v>
      </c>
      <c r="H256" s="196">
        <v>6</v>
      </c>
      <c r="I256" s="197"/>
      <c r="J256" s="198">
        <f>ROUND(I256*H256,2)</f>
        <v>0</v>
      </c>
      <c r="K256" s="194" t="s">
        <v>22</v>
      </c>
      <c r="L256" s="60"/>
      <c r="M256" s="199" t="s">
        <v>22</v>
      </c>
      <c r="N256" s="200" t="s">
        <v>46</v>
      </c>
      <c r="O256" s="41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219</v>
      </c>
      <c r="AT256" s="23" t="s">
        <v>141</v>
      </c>
      <c r="AU256" s="23" t="s">
        <v>84</v>
      </c>
      <c r="AY256" s="23" t="s">
        <v>138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24</v>
      </c>
      <c r="BK256" s="203">
        <f>ROUND(I256*H256,2)</f>
        <v>0</v>
      </c>
      <c r="BL256" s="23" t="s">
        <v>219</v>
      </c>
      <c r="BM256" s="23" t="s">
        <v>449</v>
      </c>
    </row>
    <row r="257" spans="2:51" s="11" customFormat="1" ht="13.5">
      <c r="B257" s="204"/>
      <c r="C257" s="205"/>
      <c r="D257" s="206" t="s">
        <v>147</v>
      </c>
      <c r="E257" s="207" t="s">
        <v>22</v>
      </c>
      <c r="F257" s="208" t="s">
        <v>450</v>
      </c>
      <c r="G257" s="205"/>
      <c r="H257" s="209">
        <v>6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147</v>
      </c>
      <c r="AU257" s="215" t="s">
        <v>84</v>
      </c>
      <c r="AV257" s="11" t="s">
        <v>84</v>
      </c>
      <c r="AW257" s="11" t="s">
        <v>39</v>
      </c>
      <c r="AX257" s="11" t="s">
        <v>24</v>
      </c>
      <c r="AY257" s="215" t="s">
        <v>138</v>
      </c>
    </row>
    <row r="258" spans="2:63" s="10" customFormat="1" ht="29.85" customHeight="1">
      <c r="B258" s="175"/>
      <c r="C258" s="176"/>
      <c r="D258" s="189" t="s">
        <v>74</v>
      </c>
      <c r="E258" s="190" t="s">
        <v>451</v>
      </c>
      <c r="F258" s="190" t="s">
        <v>452</v>
      </c>
      <c r="G258" s="176"/>
      <c r="H258" s="176"/>
      <c r="I258" s="179"/>
      <c r="J258" s="191">
        <f>BK258</f>
        <v>0</v>
      </c>
      <c r="K258" s="176"/>
      <c r="L258" s="181"/>
      <c r="M258" s="182"/>
      <c r="N258" s="183"/>
      <c r="O258" s="183"/>
      <c r="P258" s="184">
        <f>SUM(P259:P267)</f>
        <v>0</v>
      </c>
      <c r="Q258" s="183"/>
      <c r="R258" s="184">
        <f>SUM(R259:R267)</f>
        <v>1.30178127</v>
      </c>
      <c r="S258" s="183"/>
      <c r="T258" s="185">
        <f>SUM(T259:T267)</f>
        <v>0</v>
      </c>
      <c r="AR258" s="186" t="s">
        <v>84</v>
      </c>
      <c r="AT258" s="187" t="s">
        <v>74</v>
      </c>
      <c r="AU258" s="187" t="s">
        <v>24</v>
      </c>
      <c r="AY258" s="186" t="s">
        <v>138</v>
      </c>
      <c r="BK258" s="188">
        <f>SUM(BK259:BK267)</f>
        <v>0</v>
      </c>
    </row>
    <row r="259" spans="2:65" s="1" customFormat="1" ht="22.5" customHeight="1">
      <c r="B259" s="40"/>
      <c r="C259" s="192" t="s">
        <v>453</v>
      </c>
      <c r="D259" s="192" t="s">
        <v>141</v>
      </c>
      <c r="E259" s="193" t="s">
        <v>454</v>
      </c>
      <c r="F259" s="194" t="s">
        <v>455</v>
      </c>
      <c r="G259" s="195" t="s">
        <v>155</v>
      </c>
      <c r="H259" s="196">
        <v>78.024</v>
      </c>
      <c r="I259" s="197"/>
      <c r="J259" s="198">
        <f>ROUND(I259*H259,2)</f>
        <v>0</v>
      </c>
      <c r="K259" s="194" t="s">
        <v>22</v>
      </c>
      <c r="L259" s="60"/>
      <c r="M259" s="199" t="s">
        <v>22</v>
      </c>
      <c r="N259" s="200" t="s">
        <v>46</v>
      </c>
      <c r="O259" s="41"/>
      <c r="P259" s="201">
        <f>O259*H259</f>
        <v>0</v>
      </c>
      <c r="Q259" s="201">
        <v>0.0161</v>
      </c>
      <c r="R259" s="201">
        <f>Q259*H259</f>
        <v>1.2561864</v>
      </c>
      <c r="S259" s="201">
        <v>0</v>
      </c>
      <c r="T259" s="202">
        <f>S259*H259</f>
        <v>0</v>
      </c>
      <c r="AR259" s="23" t="s">
        <v>219</v>
      </c>
      <c r="AT259" s="23" t="s">
        <v>141</v>
      </c>
      <c r="AU259" s="23" t="s">
        <v>84</v>
      </c>
      <c r="AY259" s="23" t="s">
        <v>138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24</v>
      </c>
      <c r="BK259" s="203">
        <f>ROUND(I259*H259,2)</f>
        <v>0</v>
      </c>
      <c r="BL259" s="23" t="s">
        <v>219</v>
      </c>
      <c r="BM259" s="23" t="s">
        <v>456</v>
      </c>
    </row>
    <row r="260" spans="2:51" s="11" customFormat="1" ht="13.5">
      <c r="B260" s="204"/>
      <c r="C260" s="205"/>
      <c r="D260" s="206" t="s">
        <v>147</v>
      </c>
      <c r="E260" s="207" t="s">
        <v>22</v>
      </c>
      <c r="F260" s="208" t="s">
        <v>457</v>
      </c>
      <c r="G260" s="205"/>
      <c r="H260" s="209">
        <v>30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147</v>
      </c>
      <c r="AU260" s="215" t="s">
        <v>84</v>
      </c>
      <c r="AV260" s="11" t="s">
        <v>84</v>
      </c>
      <c r="AW260" s="11" t="s">
        <v>39</v>
      </c>
      <c r="AX260" s="11" t="s">
        <v>75</v>
      </c>
      <c r="AY260" s="215" t="s">
        <v>138</v>
      </c>
    </row>
    <row r="261" spans="2:51" s="11" customFormat="1" ht="13.5">
      <c r="B261" s="204"/>
      <c r="C261" s="205"/>
      <c r="D261" s="206" t="s">
        <v>147</v>
      </c>
      <c r="E261" s="207" t="s">
        <v>22</v>
      </c>
      <c r="F261" s="208" t="s">
        <v>458</v>
      </c>
      <c r="G261" s="205"/>
      <c r="H261" s="209">
        <v>28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147</v>
      </c>
      <c r="AU261" s="215" t="s">
        <v>84</v>
      </c>
      <c r="AV261" s="11" t="s">
        <v>84</v>
      </c>
      <c r="AW261" s="11" t="s">
        <v>39</v>
      </c>
      <c r="AX261" s="11" t="s">
        <v>75</v>
      </c>
      <c r="AY261" s="215" t="s">
        <v>138</v>
      </c>
    </row>
    <row r="262" spans="2:51" s="11" customFormat="1" ht="13.5">
      <c r="B262" s="204"/>
      <c r="C262" s="205"/>
      <c r="D262" s="206" t="s">
        <v>147</v>
      </c>
      <c r="E262" s="207" t="s">
        <v>22</v>
      </c>
      <c r="F262" s="208" t="s">
        <v>459</v>
      </c>
      <c r="G262" s="205"/>
      <c r="H262" s="209">
        <v>9.975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147</v>
      </c>
      <c r="AU262" s="215" t="s">
        <v>84</v>
      </c>
      <c r="AV262" s="11" t="s">
        <v>84</v>
      </c>
      <c r="AW262" s="11" t="s">
        <v>39</v>
      </c>
      <c r="AX262" s="11" t="s">
        <v>75</v>
      </c>
      <c r="AY262" s="215" t="s">
        <v>138</v>
      </c>
    </row>
    <row r="263" spans="2:51" s="11" customFormat="1" ht="13.5">
      <c r="B263" s="204"/>
      <c r="C263" s="205"/>
      <c r="D263" s="206" t="s">
        <v>147</v>
      </c>
      <c r="E263" s="207" t="s">
        <v>22</v>
      </c>
      <c r="F263" s="208" t="s">
        <v>460</v>
      </c>
      <c r="G263" s="205"/>
      <c r="H263" s="209">
        <v>10.049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147</v>
      </c>
      <c r="AU263" s="215" t="s">
        <v>84</v>
      </c>
      <c r="AV263" s="11" t="s">
        <v>84</v>
      </c>
      <c r="AW263" s="11" t="s">
        <v>39</v>
      </c>
      <c r="AX263" s="11" t="s">
        <v>75</v>
      </c>
      <c r="AY263" s="215" t="s">
        <v>138</v>
      </c>
    </row>
    <row r="264" spans="2:51" s="12" customFormat="1" ht="13.5">
      <c r="B264" s="216"/>
      <c r="C264" s="217"/>
      <c r="D264" s="227" t="s">
        <v>147</v>
      </c>
      <c r="E264" s="231" t="s">
        <v>22</v>
      </c>
      <c r="F264" s="232" t="s">
        <v>150</v>
      </c>
      <c r="G264" s="217"/>
      <c r="H264" s="233">
        <v>78.024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147</v>
      </c>
      <c r="AU264" s="226" t="s">
        <v>84</v>
      </c>
      <c r="AV264" s="12" t="s">
        <v>145</v>
      </c>
      <c r="AW264" s="12" t="s">
        <v>39</v>
      </c>
      <c r="AX264" s="12" t="s">
        <v>24</v>
      </c>
      <c r="AY264" s="226" t="s">
        <v>138</v>
      </c>
    </row>
    <row r="265" spans="2:65" s="1" customFormat="1" ht="31.5" customHeight="1">
      <c r="B265" s="40"/>
      <c r="C265" s="192" t="s">
        <v>461</v>
      </c>
      <c r="D265" s="192" t="s">
        <v>141</v>
      </c>
      <c r="E265" s="193" t="s">
        <v>462</v>
      </c>
      <c r="F265" s="194" t="s">
        <v>463</v>
      </c>
      <c r="G265" s="195" t="s">
        <v>170</v>
      </c>
      <c r="H265" s="196">
        <v>1.951</v>
      </c>
      <c r="I265" s="197"/>
      <c r="J265" s="198">
        <f>ROUND(I265*H265,2)</f>
        <v>0</v>
      </c>
      <c r="K265" s="194" t="s">
        <v>161</v>
      </c>
      <c r="L265" s="60"/>
      <c r="M265" s="199" t="s">
        <v>22</v>
      </c>
      <c r="N265" s="200" t="s">
        <v>46</v>
      </c>
      <c r="O265" s="41"/>
      <c r="P265" s="201">
        <f>O265*H265</f>
        <v>0</v>
      </c>
      <c r="Q265" s="201">
        <v>0.02337</v>
      </c>
      <c r="R265" s="201">
        <f>Q265*H265</f>
        <v>0.045594869999999996</v>
      </c>
      <c r="S265" s="201">
        <v>0</v>
      </c>
      <c r="T265" s="202">
        <f>S265*H265</f>
        <v>0</v>
      </c>
      <c r="AR265" s="23" t="s">
        <v>219</v>
      </c>
      <c r="AT265" s="23" t="s">
        <v>141</v>
      </c>
      <c r="AU265" s="23" t="s">
        <v>84</v>
      </c>
      <c r="AY265" s="23" t="s">
        <v>138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24</v>
      </c>
      <c r="BK265" s="203">
        <f>ROUND(I265*H265,2)</f>
        <v>0</v>
      </c>
      <c r="BL265" s="23" t="s">
        <v>219</v>
      </c>
      <c r="BM265" s="23" t="s">
        <v>464</v>
      </c>
    </row>
    <row r="266" spans="2:51" s="11" customFormat="1" ht="13.5">
      <c r="B266" s="204"/>
      <c r="C266" s="205"/>
      <c r="D266" s="227" t="s">
        <v>147</v>
      </c>
      <c r="E266" s="228" t="s">
        <v>22</v>
      </c>
      <c r="F266" s="229" t="s">
        <v>465</v>
      </c>
      <c r="G266" s="205"/>
      <c r="H266" s="230">
        <v>1.951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147</v>
      </c>
      <c r="AU266" s="215" t="s">
        <v>84</v>
      </c>
      <c r="AV266" s="11" t="s">
        <v>84</v>
      </c>
      <c r="AW266" s="11" t="s">
        <v>39</v>
      </c>
      <c r="AX266" s="11" t="s">
        <v>24</v>
      </c>
      <c r="AY266" s="215" t="s">
        <v>138</v>
      </c>
    </row>
    <row r="267" spans="2:65" s="1" customFormat="1" ht="31.5" customHeight="1">
      <c r="B267" s="40"/>
      <c r="C267" s="192" t="s">
        <v>466</v>
      </c>
      <c r="D267" s="192" t="s">
        <v>141</v>
      </c>
      <c r="E267" s="193" t="s">
        <v>467</v>
      </c>
      <c r="F267" s="194" t="s">
        <v>468</v>
      </c>
      <c r="G267" s="195" t="s">
        <v>200</v>
      </c>
      <c r="H267" s="196">
        <v>1.302</v>
      </c>
      <c r="I267" s="197"/>
      <c r="J267" s="198">
        <f>ROUND(I267*H267,2)</f>
        <v>0</v>
      </c>
      <c r="K267" s="194" t="s">
        <v>161</v>
      </c>
      <c r="L267" s="60"/>
      <c r="M267" s="199" t="s">
        <v>22</v>
      </c>
      <c r="N267" s="200" t="s">
        <v>46</v>
      </c>
      <c r="O267" s="41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3" t="s">
        <v>219</v>
      </c>
      <c r="AT267" s="23" t="s">
        <v>141</v>
      </c>
      <c r="AU267" s="23" t="s">
        <v>84</v>
      </c>
      <c r="AY267" s="23" t="s">
        <v>138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24</v>
      </c>
      <c r="BK267" s="203">
        <f>ROUND(I267*H267,2)</f>
        <v>0</v>
      </c>
      <c r="BL267" s="23" t="s">
        <v>219</v>
      </c>
      <c r="BM267" s="23" t="s">
        <v>469</v>
      </c>
    </row>
    <row r="268" spans="2:63" s="10" customFormat="1" ht="29.85" customHeight="1">
      <c r="B268" s="175"/>
      <c r="C268" s="176"/>
      <c r="D268" s="189" t="s">
        <v>74</v>
      </c>
      <c r="E268" s="190" t="s">
        <v>470</v>
      </c>
      <c r="F268" s="190" t="s">
        <v>471</v>
      </c>
      <c r="G268" s="176"/>
      <c r="H268" s="176"/>
      <c r="I268" s="179"/>
      <c r="J268" s="191">
        <f>BK268</f>
        <v>0</v>
      </c>
      <c r="K268" s="176"/>
      <c r="L268" s="181"/>
      <c r="M268" s="182"/>
      <c r="N268" s="183"/>
      <c r="O268" s="183"/>
      <c r="P268" s="184">
        <f>SUM(P269:P275)</f>
        <v>0</v>
      </c>
      <c r="Q268" s="183"/>
      <c r="R268" s="184">
        <f>SUM(R269:R275)</f>
        <v>0.01968</v>
      </c>
      <c r="S268" s="183"/>
      <c r="T268" s="185">
        <f>SUM(T269:T275)</f>
        <v>0.05969106</v>
      </c>
      <c r="AR268" s="186" t="s">
        <v>84</v>
      </c>
      <c r="AT268" s="187" t="s">
        <v>74</v>
      </c>
      <c r="AU268" s="187" t="s">
        <v>24</v>
      </c>
      <c r="AY268" s="186" t="s">
        <v>138</v>
      </c>
      <c r="BK268" s="188">
        <f>SUM(BK269:BK275)</f>
        <v>0</v>
      </c>
    </row>
    <row r="269" spans="2:65" s="1" customFormat="1" ht="22.5" customHeight="1">
      <c r="B269" s="40"/>
      <c r="C269" s="192" t="s">
        <v>472</v>
      </c>
      <c r="D269" s="192" t="s">
        <v>141</v>
      </c>
      <c r="E269" s="193" t="s">
        <v>473</v>
      </c>
      <c r="F269" s="194" t="s">
        <v>474</v>
      </c>
      <c r="G269" s="195" t="s">
        <v>155</v>
      </c>
      <c r="H269" s="196">
        <v>10.049</v>
      </c>
      <c r="I269" s="197"/>
      <c r="J269" s="198">
        <f>ROUND(I269*H269,2)</f>
        <v>0</v>
      </c>
      <c r="K269" s="194" t="s">
        <v>22</v>
      </c>
      <c r="L269" s="60"/>
      <c r="M269" s="199" t="s">
        <v>22</v>
      </c>
      <c r="N269" s="200" t="s">
        <v>46</v>
      </c>
      <c r="O269" s="41"/>
      <c r="P269" s="201">
        <f>O269*H269</f>
        <v>0</v>
      </c>
      <c r="Q269" s="201">
        <v>0</v>
      </c>
      <c r="R269" s="201">
        <f>Q269*H269</f>
        <v>0</v>
      </c>
      <c r="S269" s="201">
        <v>0.00594</v>
      </c>
      <c r="T269" s="202">
        <f>S269*H269</f>
        <v>0.05969106</v>
      </c>
      <c r="AR269" s="23" t="s">
        <v>219</v>
      </c>
      <c r="AT269" s="23" t="s">
        <v>141</v>
      </c>
      <c r="AU269" s="23" t="s">
        <v>84</v>
      </c>
      <c r="AY269" s="23" t="s">
        <v>138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24</v>
      </c>
      <c r="BK269" s="203">
        <f>ROUND(I269*H269,2)</f>
        <v>0</v>
      </c>
      <c r="BL269" s="23" t="s">
        <v>219</v>
      </c>
      <c r="BM269" s="23" t="s">
        <v>475</v>
      </c>
    </row>
    <row r="270" spans="2:51" s="11" customFormat="1" ht="13.5">
      <c r="B270" s="204"/>
      <c r="C270" s="205"/>
      <c r="D270" s="227" t="s">
        <v>147</v>
      </c>
      <c r="E270" s="228" t="s">
        <v>22</v>
      </c>
      <c r="F270" s="229" t="s">
        <v>476</v>
      </c>
      <c r="G270" s="205"/>
      <c r="H270" s="230">
        <v>10.049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147</v>
      </c>
      <c r="AU270" s="215" t="s">
        <v>84</v>
      </c>
      <c r="AV270" s="11" t="s">
        <v>84</v>
      </c>
      <c r="AW270" s="11" t="s">
        <v>39</v>
      </c>
      <c r="AX270" s="11" t="s">
        <v>24</v>
      </c>
      <c r="AY270" s="215" t="s">
        <v>138</v>
      </c>
    </row>
    <row r="271" spans="2:65" s="1" customFormat="1" ht="22.5" customHeight="1">
      <c r="B271" s="40"/>
      <c r="C271" s="192" t="s">
        <v>477</v>
      </c>
      <c r="D271" s="192" t="s">
        <v>141</v>
      </c>
      <c r="E271" s="193" t="s">
        <v>478</v>
      </c>
      <c r="F271" s="194" t="s">
        <v>479</v>
      </c>
      <c r="G271" s="195" t="s">
        <v>155</v>
      </c>
      <c r="H271" s="196">
        <v>2</v>
      </c>
      <c r="I271" s="197"/>
      <c r="J271" s="198">
        <f>ROUND(I271*H271,2)</f>
        <v>0</v>
      </c>
      <c r="K271" s="194" t="s">
        <v>22</v>
      </c>
      <c r="L271" s="60"/>
      <c r="M271" s="199" t="s">
        <v>22</v>
      </c>
      <c r="N271" s="200" t="s">
        <v>46</v>
      </c>
      <c r="O271" s="41"/>
      <c r="P271" s="201">
        <f>O271*H271</f>
        <v>0</v>
      </c>
      <c r="Q271" s="201">
        <v>0.00684</v>
      </c>
      <c r="R271" s="201">
        <f>Q271*H271</f>
        <v>0.01368</v>
      </c>
      <c r="S271" s="201">
        <v>0</v>
      </c>
      <c r="T271" s="202">
        <f>S271*H271</f>
        <v>0</v>
      </c>
      <c r="AR271" s="23" t="s">
        <v>219</v>
      </c>
      <c r="AT271" s="23" t="s">
        <v>141</v>
      </c>
      <c r="AU271" s="23" t="s">
        <v>84</v>
      </c>
      <c r="AY271" s="23" t="s">
        <v>138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24</v>
      </c>
      <c r="BK271" s="203">
        <f>ROUND(I271*H271,2)</f>
        <v>0</v>
      </c>
      <c r="BL271" s="23" t="s">
        <v>219</v>
      </c>
      <c r="BM271" s="23" t="s">
        <v>480</v>
      </c>
    </row>
    <row r="272" spans="2:51" s="11" customFormat="1" ht="13.5">
      <c r="B272" s="204"/>
      <c r="C272" s="205"/>
      <c r="D272" s="227" t="s">
        <v>147</v>
      </c>
      <c r="E272" s="228" t="s">
        <v>22</v>
      </c>
      <c r="F272" s="229" t="s">
        <v>481</v>
      </c>
      <c r="G272" s="205"/>
      <c r="H272" s="230">
        <v>2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147</v>
      </c>
      <c r="AU272" s="215" t="s">
        <v>84</v>
      </c>
      <c r="AV272" s="11" t="s">
        <v>84</v>
      </c>
      <c r="AW272" s="11" t="s">
        <v>39</v>
      </c>
      <c r="AX272" s="11" t="s">
        <v>24</v>
      </c>
      <c r="AY272" s="215" t="s">
        <v>138</v>
      </c>
    </row>
    <row r="273" spans="2:65" s="1" customFormat="1" ht="22.5" customHeight="1">
      <c r="B273" s="40"/>
      <c r="C273" s="192" t="s">
        <v>482</v>
      </c>
      <c r="D273" s="192" t="s">
        <v>141</v>
      </c>
      <c r="E273" s="193" t="s">
        <v>483</v>
      </c>
      <c r="F273" s="194" t="s">
        <v>484</v>
      </c>
      <c r="G273" s="195" t="s">
        <v>192</v>
      </c>
      <c r="H273" s="196">
        <v>1</v>
      </c>
      <c r="I273" s="197"/>
      <c r="J273" s="198">
        <f>ROUND(I273*H273,2)</f>
        <v>0</v>
      </c>
      <c r="K273" s="194" t="s">
        <v>22</v>
      </c>
      <c r="L273" s="60"/>
      <c r="M273" s="199" t="s">
        <v>22</v>
      </c>
      <c r="N273" s="200" t="s">
        <v>46</v>
      </c>
      <c r="O273" s="41"/>
      <c r="P273" s="201">
        <f>O273*H273</f>
        <v>0</v>
      </c>
      <c r="Q273" s="201">
        <v>0.006</v>
      </c>
      <c r="R273" s="201">
        <f>Q273*H273</f>
        <v>0.006</v>
      </c>
      <c r="S273" s="201">
        <v>0</v>
      </c>
      <c r="T273" s="202">
        <f>S273*H273</f>
        <v>0</v>
      </c>
      <c r="AR273" s="23" t="s">
        <v>219</v>
      </c>
      <c r="AT273" s="23" t="s">
        <v>141</v>
      </c>
      <c r="AU273" s="23" t="s">
        <v>84</v>
      </c>
      <c r="AY273" s="23" t="s">
        <v>138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24</v>
      </c>
      <c r="BK273" s="203">
        <f>ROUND(I273*H273,2)</f>
        <v>0</v>
      </c>
      <c r="BL273" s="23" t="s">
        <v>219</v>
      </c>
      <c r="BM273" s="23" t="s">
        <v>485</v>
      </c>
    </row>
    <row r="274" spans="2:51" s="11" customFormat="1" ht="13.5">
      <c r="B274" s="204"/>
      <c r="C274" s="205"/>
      <c r="D274" s="227" t="s">
        <v>147</v>
      </c>
      <c r="E274" s="228" t="s">
        <v>22</v>
      </c>
      <c r="F274" s="229" t="s">
        <v>486</v>
      </c>
      <c r="G274" s="205"/>
      <c r="H274" s="230">
        <v>1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147</v>
      </c>
      <c r="AU274" s="215" t="s">
        <v>84</v>
      </c>
      <c r="AV274" s="11" t="s">
        <v>84</v>
      </c>
      <c r="AW274" s="11" t="s">
        <v>39</v>
      </c>
      <c r="AX274" s="11" t="s">
        <v>24</v>
      </c>
      <c r="AY274" s="215" t="s">
        <v>138</v>
      </c>
    </row>
    <row r="275" spans="2:65" s="1" customFormat="1" ht="31.5" customHeight="1">
      <c r="B275" s="40"/>
      <c r="C275" s="192" t="s">
        <v>487</v>
      </c>
      <c r="D275" s="192" t="s">
        <v>141</v>
      </c>
      <c r="E275" s="193" t="s">
        <v>488</v>
      </c>
      <c r="F275" s="194" t="s">
        <v>489</v>
      </c>
      <c r="G275" s="195" t="s">
        <v>200</v>
      </c>
      <c r="H275" s="196">
        <v>0.02</v>
      </c>
      <c r="I275" s="197"/>
      <c r="J275" s="198">
        <f>ROUND(I275*H275,2)</f>
        <v>0</v>
      </c>
      <c r="K275" s="194" t="s">
        <v>161</v>
      </c>
      <c r="L275" s="60"/>
      <c r="M275" s="199" t="s">
        <v>22</v>
      </c>
      <c r="N275" s="200" t="s">
        <v>46</v>
      </c>
      <c r="O275" s="4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219</v>
      </c>
      <c r="AT275" s="23" t="s">
        <v>141</v>
      </c>
      <c r="AU275" s="23" t="s">
        <v>84</v>
      </c>
      <c r="AY275" s="23" t="s">
        <v>138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24</v>
      </c>
      <c r="BK275" s="203">
        <f>ROUND(I275*H275,2)</f>
        <v>0</v>
      </c>
      <c r="BL275" s="23" t="s">
        <v>219</v>
      </c>
      <c r="BM275" s="23" t="s">
        <v>490</v>
      </c>
    </row>
    <row r="276" spans="2:63" s="10" customFormat="1" ht="29.85" customHeight="1">
      <c r="B276" s="175"/>
      <c r="C276" s="176"/>
      <c r="D276" s="189" t="s">
        <v>74</v>
      </c>
      <c r="E276" s="190" t="s">
        <v>491</v>
      </c>
      <c r="F276" s="190" t="s">
        <v>492</v>
      </c>
      <c r="G276" s="176"/>
      <c r="H276" s="176"/>
      <c r="I276" s="179"/>
      <c r="J276" s="191">
        <f>BK276</f>
        <v>0</v>
      </c>
      <c r="K276" s="176"/>
      <c r="L276" s="181"/>
      <c r="M276" s="182"/>
      <c r="N276" s="183"/>
      <c r="O276" s="183"/>
      <c r="P276" s="184">
        <f>SUM(P277:P278)</f>
        <v>0</v>
      </c>
      <c r="Q276" s="183"/>
      <c r="R276" s="184">
        <f>SUM(R277:R278)</f>
        <v>5E-05</v>
      </c>
      <c r="S276" s="183"/>
      <c r="T276" s="185">
        <f>SUM(T277:T278)</f>
        <v>0</v>
      </c>
      <c r="AR276" s="186" t="s">
        <v>84</v>
      </c>
      <c r="AT276" s="187" t="s">
        <v>74</v>
      </c>
      <c r="AU276" s="187" t="s">
        <v>24</v>
      </c>
      <c r="AY276" s="186" t="s">
        <v>138</v>
      </c>
      <c r="BK276" s="188">
        <f>SUM(BK277:BK278)</f>
        <v>0</v>
      </c>
    </row>
    <row r="277" spans="2:65" s="1" customFormat="1" ht="22.5" customHeight="1">
      <c r="B277" s="40"/>
      <c r="C277" s="192" t="s">
        <v>493</v>
      </c>
      <c r="D277" s="192" t="s">
        <v>141</v>
      </c>
      <c r="E277" s="193" t="s">
        <v>494</v>
      </c>
      <c r="F277" s="194" t="s">
        <v>495</v>
      </c>
      <c r="G277" s="195" t="s">
        <v>192</v>
      </c>
      <c r="H277" s="196">
        <v>1</v>
      </c>
      <c r="I277" s="197"/>
      <c r="J277" s="198">
        <f>ROUND(I277*H277,2)</f>
        <v>0</v>
      </c>
      <c r="K277" s="194" t="s">
        <v>22</v>
      </c>
      <c r="L277" s="60"/>
      <c r="M277" s="199" t="s">
        <v>22</v>
      </c>
      <c r="N277" s="200" t="s">
        <v>46</v>
      </c>
      <c r="O277" s="41"/>
      <c r="P277" s="201">
        <f>O277*H277</f>
        <v>0</v>
      </c>
      <c r="Q277" s="201">
        <v>5E-05</v>
      </c>
      <c r="R277" s="201">
        <f>Q277*H277</f>
        <v>5E-05</v>
      </c>
      <c r="S277" s="201">
        <v>0</v>
      </c>
      <c r="T277" s="202">
        <f>S277*H277</f>
        <v>0</v>
      </c>
      <c r="AR277" s="23" t="s">
        <v>219</v>
      </c>
      <c r="AT277" s="23" t="s">
        <v>141</v>
      </c>
      <c r="AU277" s="23" t="s">
        <v>84</v>
      </c>
      <c r="AY277" s="23" t="s">
        <v>138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24</v>
      </c>
      <c r="BK277" s="203">
        <f>ROUND(I277*H277,2)</f>
        <v>0</v>
      </c>
      <c r="BL277" s="23" t="s">
        <v>219</v>
      </c>
      <c r="BM277" s="23" t="s">
        <v>496</v>
      </c>
    </row>
    <row r="278" spans="2:51" s="11" customFormat="1" ht="13.5">
      <c r="B278" s="204"/>
      <c r="C278" s="205"/>
      <c r="D278" s="206" t="s">
        <v>147</v>
      </c>
      <c r="E278" s="207" t="s">
        <v>22</v>
      </c>
      <c r="F278" s="208" t="s">
        <v>497</v>
      </c>
      <c r="G278" s="205"/>
      <c r="H278" s="209">
        <v>1</v>
      </c>
      <c r="I278" s="210"/>
      <c r="J278" s="205"/>
      <c r="K278" s="205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147</v>
      </c>
      <c r="AU278" s="215" t="s">
        <v>84</v>
      </c>
      <c r="AV278" s="11" t="s">
        <v>84</v>
      </c>
      <c r="AW278" s="11" t="s">
        <v>39</v>
      </c>
      <c r="AX278" s="11" t="s">
        <v>24</v>
      </c>
      <c r="AY278" s="215" t="s">
        <v>138</v>
      </c>
    </row>
    <row r="279" spans="2:63" s="10" customFormat="1" ht="29.85" customHeight="1">
      <c r="B279" s="175"/>
      <c r="C279" s="176"/>
      <c r="D279" s="189" t="s">
        <v>74</v>
      </c>
      <c r="E279" s="190" t="s">
        <v>498</v>
      </c>
      <c r="F279" s="190" t="s">
        <v>499</v>
      </c>
      <c r="G279" s="176"/>
      <c r="H279" s="176"/>
      <c r="I279" s="179"/>
      <c r="J279" s="191">
        <f>BK279</f>
        <v>0</v>
      </c>
      <c r="K279" s="176"/>
      <c r="L279" s="181"/>
      <c r="M279" s="182"/>
      <c r="N279" s="183"/>
      <c r="O279" s="183"/>
      <c r="P279" s="184">
        <f>SUM(P280:P282)</f>
        <v>0</v>
      </c>
      <c r="Q279" s="183"/>
      <c r="R279" s="184">
        <f>SUM(R280:R282)</f>
        <v>0.00969</v>
      </c>
      <c r="S279" s="183"/>
      <c r="T279" s="185">
        <f>SUM(T280:T282)</f>
        <v>0</v>
      </c>
      <c r="AR279" s="186" t="s">
        <v>84</v>
      </c>
      <c r="AT279" s="187" t="s">
        <v>74</v>
      </c>
      <c r="AU279" s="187" t="s">
        <v>24</v>
      </c>
      <c r="AY279" s="186" t="s">
        <v>138</v>
      </c>
      <c r="BK279" s="188">
        <f>SUM(BK280:BK282)</f>
        <v>0</v>
      </c>
    </row>
    <row r="280" spans="2:65" s="1" customFormat="1" ht="31.5" customHeight="1">
      <c r="B280" s="40"/>
      <c r="C280" s="192" t="s">
        <v>500</v>
      </c>
      <c r="D280" s="192" t="s">
        <v>141</v>
      </c>
      <c r="E280" s="193" t="s">
        <v>501</v>
      </c>
      <c r="F280" s="194" t="s">
        <v>502</v>
      </c>
      <c r="G280" s="195" t="s">
        <v>503</v>
      </c>
      <c r="H280" s="196">
        <v>1</v>
      </c>
      <c r="I280" s="197"/>
      <c r="J280" s="198">
        <f>ROUND(I280*H280,2)</f>
        <v>0</v>
      </c>
      <c r="K280" s="194" t="s">
        <v>22</v>
      </c>
      <c r="L280" s="60"/>
      <c r="M280" s="199" t="s">
        <v>22</v>
      </c>
      <c r="N280" s="200" t="s">
        <v>46</v>
      </c>
      <c r="O280" s="41"/>
      <c r="P280" s="201">
        <f>O280*H280</f>
        <v>0</v>
      </c>
      <c r="Q280" s="201">
        <v>0.00012</v>
      </c>
      <c r="R280" s="201">
        <f>Q280*H280</f>
        <v>0.00012</v>
      </c>
      <c r="S280" s="201">
        <v>0</v>
      </c>
      <c r="T280" s="202">
        <f>S280*H280</f>
        <v>0</v>
      </c>
      <c r="AR280" s="23" t="s">
        <v>219</v>
      </c>
      <c r="AT280" s="23" t="s">
        <v>141</v>
      </c>
      <c r="AU280" s="23" t="s">
        <v>84</v>
      </c>
      <c r="AY280" s="23" t="s">
        <v>138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24</v>
      </c>
      <c r="BK280" s="203">
        <f>ROUND(I280*H280,2)</f>
        <v>0</v>
      </c>
      <c r="BL280" s="23" t="s">
        <v>219</v>
      </c>
      <c r="BM280" s="23" t="s">
        <v>504</v>
      </c>
    </row>
    <row r="281" spans="2:65" s="1" customFormat="1" ht="31.5" customHeight="1">
      <c r="B281" s="40"/>
      <c r="C281" s="192" t="s">
        <v>505</v>
      </c>
      <c r="D281" s="192" t="s">
        <v>141</v>
      </c>
      <c r="E281" s="193" t="s">
        <v>506</v>
      </c>
      <c r="F281" s="194" t="s">
        <v>507</v>
      </c>
      <c r="G281" s="195" t="s">
        <v>192</v>
      </c>
      <c r="H281" s="196">
        <v>319</v>
      </c>
      <c r="I281" s="197"/>
      <c r="J281" s="198">
        <f>ROUND(I281*H281,2)</f>
        <v>0</v>
      </c>
      <c r="K281" s="194" t="s">
        <v>22</v>
      </c>
      <c r="L281" s="60"/>
      <c r="M281" s="199" t="s">
        <v>22</v>
      </c>
      <c r="N281" s="200" t="s">
        <v>46</v>
      </c>
      <c r="O281" s="41"/>
      <c r="P281" s="201">
        <f>O281*H281</f>
        <v>0</v>
      </c>
      <c r="Q281" s="201">
        <v>3E-05</v>
      </c>
      <c r="R281" s="201">
        <f>Q281*H281</f>
        <v>0.00957</v>
      </c>
      <c r="S281" s="201">
        <v>0</v>
      </c>
      <c r="T281" s="202">
        <f>S281*H281</f>
        <v>0</v>
      </c>
      <c r="AR281" s="23" t="s">
        <v>219</v>
      </c>
      <c r="AT281" s="23" t="s">
        <v>141</v>
      </c>
      <c r="AU281" s="23" t="s">
        <v>84</v>
      </c>
      <c r="AY281" s="23" t="s">
        <v>138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24</v>
      </c>
      <c r="BK281" s="203">
        <f>ROUND(I281*H281,2)</f>
        <v>0</v>
      </c>
      <c r="BL281" s="23" t="s">
        <v>219</v>
      </c>
      <c r="BM281" s="23" t="s">
        <v>508</v>
      </c>
    </row>
    <row r="282" spans="2:51" s="11" customFormat="1" ht="13.5">
      <c r="B282" s="204"/>
      <c r="C282" s="205"/>
      <c r="D282" s="206" t="s">
        <v>147</v>
      </c>
      <c r="E282" s="207" t="s">
        <v>22</v>
      </c>
      <c r="F282" s="208" t="s">
        <v>509</v>
      </c>
      <c r="G282" s="205"/>
      <c r="H282" s="209">
        <v>319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147</v>
      </c>
      <c r="AU282" s="215" t="s">
        <v>84</v>
      </c>
      <c r="AV282" s="11" t="s">
        <v>84</v>
      </c>
      <c r="AW282" s="11" t="s">
        <v>39</v>
      </c>
      <c r="AX282" s="11" t="s">
        <v>24</v>
      </c>
      <c r="AY282" s="215" t="s">
        <v>138</v>
      </c>
    </row>
    <row r="283" spans="2:63" s="10" customFormat="1" ht="37.35" customHeight="1">
      <c r="B283" s="175"/>
      <c r="C283" s="176"/>
      <c r="D283" s="189" t="s">
        <v>74</v>
      </c>
      <c r="E283" s="255" t="s">
        <v>510</v>
      </c>
      <c r="F283" s="255" t="s">
        <v>511</v>
      </c>
      <c r="G283" s="176"/>
      <c r="H283" s="176"/>
      <c r="I283" s="179"/>
      <c r="J283" s="256">
        <f>BK283</f>
        <v>0</v>
      </c>
      <c r="K283" s="176"/>
      <c r="L283" s="181"/>
      <c r="M283" s="182"/>
      <c r="N283" s="183"/>
      <c r="O283" s="183"/>
      <c r="P283" s="184">
        <f>P284</f>
        <v>0</v>
      </c>
      <c r="Q283" s="183"/>
      <c r="R283" s="184">
        <f>R284</f>
        <v>0</v>
      </c>
      <c r="S283" s="183"/>
      <c r="T283" s="185">
        <f>T284</f>
        <v>0</v>
      </c>
      <c r="AR283" s="186" t="s">
        <v>145</v>
      </c>
      <c r="AT283" s="187" t="s">
        <v>74</v>
      </c>
      <c r="AU283" s="187" t="s">
        <v>75</v>
      </c>
      <c r="AY283" s="186" t="s">
        <v>138</v>
      </c>
      <c r="BK283" s="188">
        <f>BK284</f>
        <v>0</v>
      </c>
    </row>
    <row r="284" spans="2:65" s="1" customFormat="1" ht="22.5" customHeight="1">
      <c r="B284" s="40"/>
      <c r="C284" s="192" t="s">
        <v>512</v>
      </c>
      <c r="D284" s="192" t="s">
        <v>141</v>
      </c>
      <c r="E284" s="193" t="s">
        <v>513</v>
      </c>
      <c r="F284" s="194" t="s">
        <v>514</v>
      </c>
      <c r="G284" s="195" t="s">
        <v>503</v>
      </c>
      <c r="H284" s="196">
        <v>1</v>
      </c>
      <c r="I284" s="197"/>
      <c r="J284" s="198">
        <f>ROUND(I284*H284,2)</f>
        <v>0</v>
      </c>
      <c r="K284" s="194" t="s">
        <v>330</v>
      </c>
      <c r="L284" s="60"/>
      <c r="M284" s="199" t="s">
        <v>22</v>
      </c>
      <c r="N284" s="257" t="s">
        <v>46</v>
      </c>
      <c r="O284" s="258"/>
      <c r="P284" s="259">
        <f>O284*H284</f>
        <v>0</v>
      </c>
      <c r="Q284" s="259">
        <v>0</v>
      </c>
      <c r="R284" s="259">
        <f>Q284*H284</f>
        <v>0</v>
      </c>
      <c r="S284" s="259">
        <v>0</v>
      </c>
      <c r="T284" s="260">
        <f>S284*H284</f>
        <v>0</v>
      </c>
      <c r="AR284" s="23" t="s">
        <v>515</v>
      </c>
      <c r="AT284" s="23" t="s">
        <v>141</v>
      </c>
      <c r="AU284" s="23" t="s">
        <v>24</v>
      </c>
      <c r="AY284" s="23" t="s">
        <v>138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24</v>
      </c>
      <c r="BK284" s="203">
        <f>ROUND(I284*H284,2)</f>
        <v>0</v>
      </c>
      <c r="BL284" s="23" t="s">
        <v>515</v>
      </c>
      <c r="BM284" s="23" t="s">
        <v>516</v>
      </c>
    </row>
    <row r="285" spans="2:12" s="1" customFormat="1" ht="6.95" customHeight="1">
      <c r="B285" s="55"/>
      <c r="C285" s="56"/>
      <c r="D285" s="56"/>
      <c r="E285" s="56"/>
      <c r="F285" s="56"/>
      <c r="G285" s="56"/>
      <c r="H285" s="56"/>
      <c r="I285" s="138"/>
      <c r="J285" s="56"/>
      <c r="K285" s="56"/>
      <c r="L285" s="60"/>
    </row>
  </sheetData>
  <sheetProtection password="CC35" sheet="1" objects="1" scenarios="1" formatCells="0" formatColumns="0" formatRows="0" sort="0" autoFilter="0"/>
  <autoFilter ref="C90:K284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0" t="s">
        <v>95</v>
      </c>
      <c r="H1" s="380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ZATEPLENÍ STŘEŠNÍHO PLÁŠTĚ DOMU MLÁDEŽE</v>
      </c>
      <c r="F7" s="382"/>
      <c r="G7" s="382"/>
      <c r="H7" s="382"/>
      <c r="I7" s="116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517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518</v>
      </c>
      <c r="G12" s="41"/>
      <c r="H12" s="41"/>
      <c r="I12" s="118" t="s">
        <v>27</v>
      </c>
      <c r="J12" s="119" t="str">
        <f>'Rekapitulace stavby'!AN8</f>
        <v>24.2.2017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SUPŠ HNN, 17.lisoptadu 1202, Hradec Králové</v>
      </c>
      <c r="F15" s="41"/>
      <c r="G15" s="41"/>
      <c r="H15" s="41"/>
      <c r="I15" s="118" t="s">
        <v>34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Jan Vaněček, Kampanova 1064, Hradec Králové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3" t="s">
        <v>22</v>
      </c>
      <c r="F24" s="373"/>
      <c r="G24" s="373"/>
      <c r="H24" s="37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ROUND(SUM(BE78:BE86),2)</f>
        <v>0</v>
      </c>
      <c r="G30" s="41"/>
      <c r="H30" s="41"/>
      <c r="I30" s="130">
        <v>0.21</v>
      </c>
      <c r="J30" s="129">
        <f>ROUND(ROUND((SUM(BE78:BE86)),2)*I30,2)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ROUND(SUM(BF78:BF86),2)</f>
        <v>0</v>
      </c>
      <c r="G31" s="41"/>
      <c r="H31" s="41"/>
      <c r="I31" s="130">
        <v>0.15</v>
      </c>
      <c r="J31" s="129">
        <f>ROUND(ROUND((SUM(BF78:BF86)),2)*I31,2)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ZATEPLENÍ STŘEŠNÍHO PLÁŠTĚ DOMU MLÁDEŽE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ZTI - Zdravotechnika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24.2.2017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SUPŠ HNN, 17.lisoptadu 1202, Hradec Králové</v>
      </c>
      <c r="G51" s="41"/>
      <c r="H51" s="41"/>
      <c r="I51" s="118" t="s">
        <v>37</v>
      </c>
      <c r="J51" s="34" t="str">
        <f>E21</f>
        <v>Ing. Jan Vaněček, Kampanova 1064,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112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115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122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77" t="str">
        <f>E7</f>
        <v>ZATEPLENÍ STŘEŠNÍHO PLÁŠTĚ DOMU MLÁDEŽE</v>
      </c>
      <c r="F68" s="378"/>
      <c r="G68" s="378"/>
      <c r="H68" s="378"/>
      <c r="I68" s="162"/>
      <c r="J68" s="62"/>
      <c r="K68" s="62"/>
      <c r="L68" s="60"/>
    </row>
    <row r="69" spans="2:12" s="1" customFormat="1" ht="14.45" customHeight="1">
      <c r="B69" s="40"/>
      <c r="C69" s="64" t="s">
        <v>100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45" t="str">
        <f>E9</f>
        <v>ZTI - Zdravotechnika</v>
      </c>
      <c r="F70" s="379"/>
      <c r="G70" s="379"/>
      <c r="H70" s="379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 xml:space="preserve"> </v>
      </c>
      <c r="G72" s="62"/>
      <c r="H72" s="62"/>
      <c r="I72" s="164" t="s">
        <v>27</v>
      </c>
      <c r="J72" s="72" t="str">
        <f>IF(J12="","",J12)</f>
        <v>24.2.2017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5">
      <c r="B74" s="40"/>
      <c r="C74" s="64" t="s">
        <v>31</v>
      </c>
      <c r="D74" s="62"/>
      <c r="E74" s="62"/>
      <c r="F74" s="163" t="str">
        <f>E15</f>
        <v>SUPŠ HNN, 17.lisoptadu 1202, Hradec Králové</v>
      </c>
      <c r="G74" s="62"/>
      <c r="H74" s="62"/>
      <c r="I74" s="164" t="s">
        <v>37</v>
      </c>
      <c r="J74" s="163" t="str">
        <f>E21</f>
        <v>Ing. Jan Vaněček, Kampanova 1064,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123</v>
      </c>
      <c r="D77" s="167" t="s">
        <v>60</v>
      </c>
      <c r="E77" s="167" t="s">
        <v>56</v>
      </c>
      <c r="F77" s="167" t="s">
        <v>124</v>
      </c>
      <c r="G77" s="167" t="s">
        <v>125</v>
      </c>
      <c r="H77" s="167" t="s">
        <v>126</v>
      </c>
      <c r="I77" s="168" t="s">
        <v>127</v>
      </c>
      <c r="J77" s="167" t="s">
        <v>104</v>
      </c>
      <c r="K77" s="169" t="s">
        <v>128</v>
      </c>
      <c r="L77" s="170"/>
      <c r="M77" s="80" t="s">
        <v>129</v>
      </c>
      <c r="N77" s="81" t="s">
        <v>45</v>
      </c>
      <c r="O77" s="81" t="s">
        <v>130</v>
      </c>
      <c r="P77" s="81" t="s">
        <v>131</v>
      </c>
      <c r="Q77" s="81" t="s">
        <v>132</v>
      </c>
      <c r="R77" s="81" t="s">
        <v>133</v>
      </c>
      <c r="S77" s="81" t="s">
        <v>134</v>
      </c>
      <c r="T77" s="82" t="s">
        <v>135</v>
      </c>
    </row>
    <row r="78" spans="2:63" s="1" customFormat="1" ht="29.25" customHeight="1">
      <c r="B78" s="40"/>
      <c r="C78" s="86" t="s">
        <v>105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106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235</v>
      </c>
      <c r="F79" s="178" t="s">
        <v>236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84</v>
      </c>
      <c r="AT79" s="187" t="s">
        <v>74</v>
      </c>
      <c r="AU79" s="187" t="s">
        <v>75</v>
      </c>
      <c r="AY79" s="186" t="s">
        <v>138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389</v>
      </c>
      <c r="F80" s="190" t="s">
        <v>390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SUM(P81:P86)</f>
        <v>0</v>
      </c>
      <c r="Q80" s="183"/>
      <c r="R80" s="184">
        <f>SUM(R81:R86)</f>
        <v>0</v>
      </c>
      <c r="S80" s="183"/>
      <c r="T80" s="185">
        <f>SUM(T81:T86)</f>
        <v>0</v>
      </c>
      <c r="AR80" s="186" t="s">
        <v>84</v>
      </c>
      <c r="AT80" s="187" t="s">
        <v>74</v>
      </c>
      <c r="AU80" s="187" t="s">
        <v>24</v>
      </c>
      <c r="AY80" s="186" t="s">
        <v>138</v>
      </c>
      <c r="BK80" s="188">
        <f>SUM(BK81:BK86)</f>
        <v>0</v>
      </c>
    </row>
    <row r="81" spans="2:65" s="1" customFormat="1" ht="22.5" customHeight="1">
      <c r="B81" s="40"/>
      <c r="C81" s="192" t="s">
        <v>24</v>
      </c>
      <c r="D81" s="192" t="s">
        <v>141</v>
      </c>
      <c r="E81" s="193" t="s">
        <v>519</v>
      </c>
      <c r="F81" s="194" t="s">
        <v>520</v>
      </c>
      <c r="G81" s="195" t="s">
        <v>192</v>
      </c>
      <c r="H81" s="196">
        <v>5</v>
      </c>
      <c r="I81" s="197"/>
      <c r="J81" s="198">
        <f aca="true" t="shared" si="0" ref="J81:J86">ROUND(I81*H81,2)</f>
        <v>0</v>
      </c>
      <c r="K81" s="194" t="s">
        <v>22</v>
      </c>
      <c r="L81" s="60"/>
      <c r="M81" s="199" t="s">
        <v>22</v>
      </c>
      <c r="N81" s="200" t="s">
        <v>46</v>
      </c>
      <c r="O81" s="41"/>
      <c r="P81" s="201">
        <f aca="true" t="shared" si="1" ref="P81:P86">O81*H81</f>
        <v>0</v>
      </c>
      <c r="Q81" s="201">
        <v>0</v>
      </c>
      <c r="R81" s="201">
        <f aca="true" t="shared" si="2" ref="R81:R86">Q81*H81</f>
        <v>0</v>
      </c>
      <c r="S81" s="201">
        <v>0</v>
      </c>
      <c r="T81" s="202">
        <f aca="true" t="shared" si="3" ref="T81:T86">S81*H81</f>
        <v>0</v>
      </c>
      <c r="AR81" s="23" t="s">
        <v>219</v>
      </c>
      <c r="AT81" s="23" t="s">
        <v>141</v>
      </c>
      <c r="AU81" s="23" t="s">
        <v>84</v>
      </c>
      <c r="AY81" s="23" t="s">
        <v>138</v>
      </c>
      <c r="BE81" s="203">
        <f aca="true" t="shared" si="4" ref="BE81:BE86">IF(N81="základní",J81,0)</f>
        <v>0</v>
      </c>
      <c r="BF81" s="203">
        <f aca="true" t="shared" si="5" ref="BF81:BF86">IF(N81="snížená",J81,0)</f>
        <v>0</v>
      </c>
      <c r="BG81" s="203">
        <f aca="true" t="shared" si="6" ref="BG81:BG86">IF(N81="zákl. přenesená",J81,0)</f>
        <v>0</v>
      </c>
      <c r="BH81" s="203">
        <f aca="true" t="shared" si="7" ref="BH81:BH86">IF(N81="sníž. přenesená",J81,0)</f>
        <v>0</v>
      </c>
      <c r="BI81" s="203">
        <f aca="true" t="shared" si="8" ref="BI81:BI86">IF(N81="nulová",J81,0)</f>
        <v>0</v>
      </c>
      <c r="BJ81" s="23" t="s">
        <v>24</v>
      </c>
      <c r="BK81" s="203">
        <f aca="true" t="shared" si="9" ref="BK81:BK86">ROUND(I81*H81,2)</f>
        <v>0</v>
      </c>
      <c r="BL81" s="23" t="s">
        <v>219</v>
      </c>
      <c r="BM81" s="23" t="s">
        <v>24</v>
      </c>
    </row>
    <row r="82" spans="2:65" s="1" customFormat="1" ht="22.5" customHeight="1">
      <c r="B82" s="40"/>
      <c r="C82" s="192" t="s">
        <v>84</v>
      </c>
      <c r="D82" s="192" t="s">
        <v>141</v>
      </c>
      <c r="E82" s="193" t="s">
        <v>521</v>
      </c>
      <c r="F82" s="194" t="s">
        <v>522</v>
      </c>
      <c r="G82" s="195" t="s">
        <v>144</v>
      </c>
      <c r="H82" s="196">
        <v>5</v>
      </c>
      <c r="I82" s="197"/>
      <c r="J82" s="198">
        <f t="shared" si="0"/>
        <v>0</v>
      </c>
      <c r="K82" s="194" t="s">
        <v>22</v>
      </c>
      <c r="L82" s="60"/>
      <c r="M82" s="199" t="s">
        <v>22</v>
      </c>
      <c r="N82" s="200" t="s">
        <v>46</v>
      </c>
      <c r="O82" s="41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3" t="s">
        <v>219</v>
      </c>
      <c r="AT82" s="23" t="s">
        <v>141</v>
      </c>
      <c r="AU82" s="23" t="s">
        <v>84</v>
      </c>
      <c r="AY82" s="23" t="s">
        <v>138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3" t="s">
        <v>24</v>
      </c>
      <c r="BK82" s="203">
        <f t="shared" si="9"/>
        <v>0</v>
      </c>
      <c r="BL82" s="23" t="s">
        <v>219</v>
      </c>
      <c r="BM82" s="23" t="s">
        <v>84</v>
      </c>
    </row>
    <row r="83" spans="2:65" s="1" customFormat="1" ht="22.5" customHeight="1">
      <c r="B83" s="40"/>
      <c r="C83" s="192" t="s">
        <v>158</v>
      </c>
      <c r="D83" s="192" t="s">
        <v>141</v>
      </c>
      <c r="E83" s="193" t="s">
        <v>523</v>
      </c>
      <c r="F83" s="194" t="s">
        <v>524</v>
      </c>
      <c r="G83" s="195" t="s">
        <v>192</v>
      </c>
      <c r="H83" s="196">
        <v>6</v>
      </c>
      <c r="I83" s="197"/>
      <c r="J83" s="198">
        <f t="shared" si="0"/>
        <v>0</v>
      </c>
      <c r="K83" s="194" t="s">
        <v>22</v>
      </c>
      <c r="L83" s="60"/>
      <c r="M83" s="199" t="s">
        <v>22</v>
      </c>
      <c r="N83" s="200" t="s">
        <v>46</v>
      </c>
      <c r="O83" s="41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3" t="s">
        <v>219</v>
      </c>
      <c r="AT83" s="23" t="s">
        <v>141</v>
      </c>
      <c r="AU83" s="23" t="s">
        <v>84</v>
      </c>
      <c r="AY83" s="23" t="s">
        <v>138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3" t="s">
        <v>24</v>
      </c>
      <c r="BK83" s="203">
        <f t="shared" si="9"/>
        <v>0</v>
      </c>
      <c r="BL83" s="23" t="s">
        <v>219</v>
      </c>
      <c r="BM83" s="23" t="s">
        <v>158</v>
      </c>
    </row>
    <row r="84" spans="2:65" s="1" customFormat="1" ht="22.5" customHeight="1">
      <c r="B84" s="40"/>
      <c r="C84" s="192" t="s">
        <v>145</v>
      </c>
      <c r="D84" s="192" t="s">
        <v>141</v>
      </c>
      <c r="E84" s="193" t="s">
        <v>525</v>
      </c>
      <c r="F84" s="194" t="s">
        <v>526</v>
      </c>
      <c r="G84" s="195" t="s">
        <v>192</v>
      </c>
      <c r="H84" s="196">
        <v>7</v>
      </c>
      <c r="I84" s="197"/>
      <c r="J84" s="198">
        <f t="shared" si="0"/>
        <v>0</v>
      </c>
      <c r="K84" s="194" t="s">
        <v>22</v>
      </c>
      <c r="L84" s="60"/>
      <c r="M84" s="199" t="s">
        <v>22</v>
      </c>
      <c r="N84" s="200" t="s">
        <v>46</v>
      </c>
      <c r="O84" s="41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3" t="s">
        <v>219</v>
      </c>
      <c r="AT84" s="23" t="s">
        <v>141</v>
      </c>
      <c r="AU84" s="23" t="s">
        <v>84</v>
      </c>
      <c r="AY84" s="23" t="s">
        <v>138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3" t="s">
        <v>24</v>
      </c>
      <c r="BK84" s="203">
        <f t="shared" si="9"/>
        <v>0</v>
      </c>
      <c r="BL84" s="23" t="s">
        <v>219</v>
      </c>
      <c r="BM84" s="23" t="s">
        <v>145</v>
      </c>
    </row>
    <row r="85" spans="2:65" s="1" customFormat="1" ht="22.5" customHeight="1">
      <c r="B85" s="40"/>
      <c r="C85" s="192" t="s">
        <v>167</v>
      </c>
      <c r="D85" s="192" t="s">
        <v>141</v>
      </c>
      <c r="E85" s="193" t="s">
        <v>527</v>
      </c>
      <c r="F85" s="194" t="s">
        <v>528</v>
      </c>
      <c r="G85" s="195" t="s">
        <v>144</v>
      </c>
      <c r="H85" s="196">
        <v>3</v>
      </c>
      <c r="I85" s="197"/>
      <c r="J85" s="198">
        <f t="shared" si="0"/>
        <v>0</v>
      </c>
      <c r="K85" s="194" t="s">
        <v>22</v>
      </c>
      <c r="L85" s="60"/>
      <c r="M85" s="199" t="s">
        <v>22</v>
      </c>
      <c r="N85" s="200" t="s">
        <v>46</v>
      </c>
      <c r="O85" s="41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3" t="s">
        <v>219</v>
      </c>
      <c r="AT85" s="23" t="s">
        <v>141</v>
      </c>
      <c r="AU85" s="23" t="s">
        <v>84</v>
      </c>
      <c r="AY85" s="23" t="s">
        <v>138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3" t="s">
        <v>24</v>
      </c>
      <c r="BK85" s="203">
        <f t="shared" si="9"/>
        <v>0</v>
      </c>
      <c r="BL85" s="23" t="s">
        <v>219</v>
      </c>
      <c r="BM85" s="23" t="s">
        <v>167</v>
      </c>
    </row>
    <row r="86" spans="2:65" s="1" customFormat="1" ht="22.5" customHeight="1">
      <c r="B86" s="40"/>
      <c r="C86" s="192" t="s">
        <v>139</v>
      </c>
      <c r="D86" s="192" t="s">
        <v>141</v>
      </c>
      <c r="E86" s="193" t="s">
        <v>441</v>
      </c>
      <c r="F86" s="194" t="s">
        <v>529</v>
      </c>
      <c r="G86" s="195" t="s">
        <v>200</v>
      </c>
      <c r="H86" s="196">
        <v>0.024</v>
      </c>
      <c r="I86" s="197"/>
      <c r="J86" s="198">
        <f t="shared" si="0"/>
        <v>0</v>
      </c>
      <c r="K86" s="194" t="s">
        <v>22</v>
      </c>
      <c r="L86" s="60"/>
      <c r="M86" s="199" t="s">
        <v>22</v>
      </c>
      <c r="N86" s="257" t="s">
        <v>46</v>
      </c>
      <c r="O86" s="258"/>
      <c r="P86" s="259">
        <f t="shared" si="1"/>
        <v>0</v>
      </c>
      <c r="Q86" s="259">
        <v>0</v>
      </c>
      <c r="R86" s="259">
        <f t="shared" si="2"/>
        <v>0</v>
      </c>
      <c r="S86" s="259">
        <v>0</v>
      </c>
      <c r="T86" s="260">
        <f t="shared" si="3"/>
        <v>0</v>
      </c>
      <c r="AR86" s="23" t="s">
        <v>219</v>
      </c>
      <c r="AT86" s="23" t="s">
        <v>141</v>
      </c>
      <c r="AU86" s="23" t="s">
        <v>84</v>
      </c>
      <c r="AY86" s="23" t="s">
        <v>138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3" t="s">
        <v>24</v>
      </c>
      <c r="BK86" s="203">
        <f t="shared" si="9"/>
        <v>0</v>
      </c>
      <c r="BL86" s="23" t="s">
        <v>219</v>
      </c>
      <c r="BM86" s="23" t="s">
        <v>139</v>
      </c>
    </row>
    <row r="87" spans="2:12" s="1" customFormat="1" ht="6.95" customHeight="1">
      <c r="B87" s="55"/>
      <c r="C87" s="56"/>
      <c r="D87" s="56"/>
      <c r="E87" s="56"/>
      <c r="F87" s="56"/>
      <c r="G87" s="56"/>
      <c r="H87" s="56"/>
      <c r="I87" s="138"/>
      <c r="J87" s="56"/>
      <c r="K87" s="56"/>
      <c r="L87" s="60"/>
    </row>
  </sheetData>
  <sheetProtection password="CC35" sheet="1" objects="1" scenarios="1" formatCells="0" formatColumns="0" formatRows="0" sort="0" autoFilter="0"/>
  <autoFilter ref="C77:K86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0" t="s">
        <v>95</v>
      </c>
      <c r="H1" s="380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ZATEPLENÍ STŘEŠNÍHO PLÁŠTĚ DOMU MLÁDEŽE</v>
      </c>
      <c r="F7" s="382"/>
      <c r="G7" s="382"/>
      <c r="H7" s="382"/>
      <c r="I7" s="116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530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24.2.2017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3" t="s">
        <v>22</v>
      </c>
      <c r="F24" s="373"/>
      <c r="G24" s="373"/>
      <c r="H24" s="37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ROUND(SUM(BE78:BE81),2)</f>
        <v>0</v>
      </c>
      <c r="G30" s="41"/>
      <c r="H30" s="41"/>
      <c r="I30" s="130">
        <v>0.21</v>
      </c>
      <c r="J30" s="129">
        <f>ROUND(ROUND((SUM(BE78:BE81)),2)*I30,2)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ROUND(SUM(BF78:BF81),2)</f>
        <v>0</v>
      </c>
      <c r="G31" s="41"/>
      <c r="H31" s="41"/>
      <c r="I31" s="130">
        <v>0.15</v>
      </c>
      <c r="J31" s="129">
        <f>ROUND(ROUND((SUM(BF78:BF81)),2)*I31,2)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ROUND(SUM(BG78:BG81),2)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ROUND(SUM(BH78:BH81),2)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ROUND(SUM(BI78:BI81),2)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ZATEPLENÍ STŘEŠNÍHO PLÁŠTĚ DOMU MLÁDEŽE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EI - Elektroinstalace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Hradec Králové</v>
      </c>
      <c r="G49" s="41"/>
      <c r="H49" s="41"/>
      <c r="I49" s="118" t="s">
        <v>27</v>
      </c>
      <c r="J49" s="119" t="str">
        <f>IF(J12="","",J12)</f>
        <v>24.2.2017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SUPŠ HNN, 17.lisoptadu 1202, Hradec Králové</v>
      </c>
      <c r="G51" s="41"/>
      <c r="H51" s="41"/>
      <c r="I51" s="118" t="s">
        <v>37</v>
      </c>
      <c r="J51" s="34" t="str">
        <f>E21</f>
        <v>Ing. Jan Vaněček, Kampanova 1064,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531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532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122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22.5" customHeight="1">
      <c r="B68" s="40"/>
      <c r="C68" s="62"/>
      <c r="D68" s="62"/>
      <c r="E68" s="377" t="str">
        <f>E7</f>
        <v>ZATEPLENÍ STŘEŠNÍHO PLÁŠTĚ DOMU MLÁDEŽE</v>
      </c>
      <c r="F68" s="378"/>
      <c r="G68" s="378"/>
      <c r="H68" s="378"/>
      <c r="I68" s="162"/>
      <c r="J68" s="62"/>
      <c r="K68" s="62"/>
      <c r="L68" s="60"/>
    </row>
    <row r="69" spans="2:12" s="1" customFormat="1" ht="14.45" customHeight="1">
      <c r="B69" s="40"/>
      <c r="C69" s="64" t="s">
        <v>100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23.25" customHeight="1">
      <c r="B70" s="40"/>
      <c r="C70" s="62"/>
      <c r="D70" s="62"/>
      <c r="E70" s="345" t="str">
        <f>E9</f>
        <v>EI - Elektroinstalace</v>
      </c>
      <c r="F70" s="379"/>
      <c r="G70" s="379"/>
      <c r="H70" s="379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63" t="str">
        <f>F12</f>
        <v>Hradec Králové</v>
      </c>
      <c r="G72" s="62"/>
      <c r="H72" s="62"/>
      <c r="I72" s="164" t="s">
        <v>27</v>
      </c>
      <c r="J72" s="72" t="str">
        <f>IF(J12="","",J12)</f>
        <v>24.2.2017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5">
      <c r="B74" s="40"/>
      <c r="C74" s="64" t="s">
        <v>31</v>
      </c>
      <c r="D74" s="62"/>
      <c r="E74" s="62"/>
      <c r="F74" s="163" t="str">
        <f>E15</f>
        <v>SUPŠ HNN, 17.lisoptadu 1202, Hradec Králové</v>
      </c>
      <c r="G74" s="62"/>
      <c r="H74" s="62"/>
      <c r="I74" s="164" t="s">
        <v>37</v>
      </c>
      <c r="J74" s="163" t="str">
        <f>E21</f>
        <v>Ing. Jan Vaněček, Kampanova 1064, Hradec Králové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123</v>
      </c>
      <c r="D77" s="167" t="s">
        <v>60</v>
      </c>
      <c r="E77" s="167" t="s">
        <v>56</v>
      </c>
      <c r="F77" s="167" t="s">
        <v>124</v>
      </c>
      <c r="G77" s="167" t="s">
        <v>125</v>
      </c>
      <c r="H77" s="167" t="s">
        <v>126</v>
      </c>
      <c r="I77" s="168" t="s">
        <v>127</v>
      </c>
      <c r="J77" s="167" t="s">
        <v>104</v>
      </c>
      <c r="K77" s="169" t="s">
        <v>128</v>
      </c>
      <c r="L77" s="170"/>
      <c r="M77" s="80" t="s">
        <v>129</v>
      </c>
      <c r="N77" s="81" t="s">
        <v>45</v>
      </c>
      <c r="O77" s="81" t="s">
        <v>130</v>
      </c>
      <c r="P77" s="81" t="s">
        <v>131</v>
      </c>
      <c r="Q77" s="81" t="s">
        <v>132</v>
      </c>
      <c r="R77" s="81" t="s">
        <v>133</v>
      </c>
      <c r="S77" s="81" t="s">
        <v>134</v>
      </c>
      <c r="T77" s="82" t="s">
        <v>135</v>
      </c>
    </row>
    <row r="78" spans="2:63" s="1" customFormat="1" ht="29.25" customHeight="1">
      <c r="B78" s="40"/>
      <c r="C78" s="86" t="s">
        <v>105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74</v>
      </c>
      <c r="AU78" s="23" t="s">
        <v>106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74</v>
      </c>
      <c r="E79" s="178" t="s">
        <v>312</v>
      </c>
      <c r="F79" s="178" t="s">
        <v>533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158</v>
      </c>
      <c r="AT79" s="187" t="s">
        <v>74</v>
      </c>
      <c r="AU79" s="187" t="s">
        <v>75</v>
      </c>
      <c r="AY79" s="186" t="s">
        <v>138</v>
      </c>
      <c r="BK79" s="188">
        <f>BK80</f>
        <v>0</v>
      </c>
    </row>
    <row r="80" spans="2:63" s="10" customFormat="1" ht="19.9" customHeight="1">
      <c r="B80" s="175"/>
      <c r="C80" s="176"/>
      <c r="D80" s="189" t="s">
        <v>74</v>
      </c>
      <c r="E80" s="190" t="s">
        <v>534</v>
      </c>
      <c r="F80" s="190" t="s">
        <v>535</v>
      </c>
      <c r="G80" s="176"/>
      <c r="H80" s="176"/>
      <c r="I80" s="179"/>
      <c r="J80" s="191">
        <f>BK80</f>
        <v>0</v>
      </c>
      <c r="K80" s="176"/>
      <c r="L80" s="181"/>
      <c r="M80" s="182"/>
      <c r="N80" s="183"/>
      <c r="O80" s="183"/>
      <c r="P80" s="184">
        <f>P81</f>
        <v>0</v>
      </c>
      <c r="Q80" s="183"/>
      <c r="R80" s="184">
        <f>R81</f>
        <v>0</v>
      </c>
      <c r="S80" s="183"/>
      <c r="T80" s="185">
        <f>T81</f>
        <v>0</v>
      </c>
      <c r="AR80" s="186" t="s">
        <v>158</v>
      </c>
      <c r="AT80" s="187" t="s">
        <v>74</v>
      </c>
      <c r="AU80" s="187" t="s">
        <v>24</v>
      </c>
      <c r="AY80" s="186" t="s">
        <v>138</v>
      </c>
      <c r="BK80" s="188">
        <f>BK81</f>
        <v>0</v>
      </c>
    </row>
    <row r="81" spans="2:65" s="1" customFormat="1" ht="22.5" customHeight="1">
      <c r="B81" s="40"/>
      <c r="C81" s="192" t="s">
        <v>24</v>
      </c>
      <c r="D81" s="192" t="s">
        <v>141</v>
      </c>
      <c r="E81" s="193" t="s">
        <v>30</v>
      </c>
      <c r="F81" s="194" t="s">
        <v>536</v>
      </c>
      <c r="G81" s="195" t="s">
        <v>503</v>
      </c>
      <c r="H81" s="196">
        <v>1</v>
      </c>
      <c r="I81" s="197"/>
      <c r="J81" s="198">
        <f>ROUND(I81*H81,2)</f>
        <v>0</v>
      </c>
      <c r="K81" s="194" t="s">
        <v>22</v>
      </c>
      <c r="L81" s="60"/>
      <c r="M81" s="199" t="s">
        <v>22</v>
      </c>
      <c r="N81" s="257" t="s">
        <v>46</v>
      </c>
      <c r="O81" s="258"/>
      <c r="P81" s="259">
        <f>O81*H81</f>
        <v>0</v>
      </c>
      <c r="Q81" s="259">
        <v>0</v>
      </c>
      <c r="R81" s="259">
        <f>Q81*H81</f>
        <v>0</v>
      </c>
      <c r="S81" s="259">
        <v>0</v>
      </c>
      <c r="T81" s="260">
        <f>S81*H81</f>
        <v>0</v>
      </c>
      <c r="AR81" s="23" t="s">
        <v>487</v>
      </c>
      <c r="AT81" s="23" t="s">
        <v>141</v>
      </c>
      <c r="AU81" s="23" t="s">
        <v>84</v>
      </c>
      <c r="AY81" s="23" t="s">
        <v>138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3" t="s">
        <v>24</v>
      </c>
      <c r="BK81" s="203">
        <f>ROUND(I81*H81,2)</f>
        <v>0</v>
      </c>
      <c r="BL81" s="23" t="s">
        <v>487</v>
      </c>
      <c r="BM81" s="23" t="s">
        <v>537</v>
      </c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6"/>
      <c r="L82" s="60"/>
    </row>
  </sheetData>
  <sheetProtection password="CC35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0" t="s">
        <v>95</v>
      </c>
      <c r="H1" s="380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81" t="str">
        <f>'Rekapitulace stavby'!K6</f>
        <v>ZATEPLENÍ STŘEŠNÍHO PLÁŠTĚ DOMU MLÁDEŽE</v>
      </c>
      <c r="F7" s="382"/>
      <c r="G7" s="382"/>
      <c r="H7" s="382"/>
      <c r="I7" s="116"/>
      <c r="J7" s="28"/>
      <c r="K7" s="30"/>
    </row>
    <row r="8" spans="2:11" s="1" customFormat="1" ht="15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3" t="s">
        <v>538</v>
      </c>
      <c r="F9" s="384"/>
      <c r="G9" s="384"/>
      <c r="H9" s="384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24.2.2017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73" t="s">
        <v>22</v>
      </c>
      <c r="F24" s="373"/>
      <c r="G24" s="373"/>
      <c r="H24" s="373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41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8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9">
        <f>ROUND(SUM(BE79:BE84),2)</f>
        <v>0</v>
      </c>
      <c r="G30" s="41"/>
      <c r="H30" s="41"/>
      <c r="I30" s="130">
        <v>0.21</v>
      </c>
      <c r="J30" s="129">
        <f>ROUND(ROUND((SUM(BE79:BE84)),2)*I30,2)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9">
        <f>ROUND(SUM(BF79:BF84),2)</f>
        <v>0</v>
      </c>
      <c r="G31" s="41"/>
      <c r="H31" s="41"/>
      <c r="I31" s="130">
        <v>0.15</v>
      </c>
      <c r="J31" s="129">
        <f>ROUND(ROUND((SUM(BF79:BF84)),2)*I31,2)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9">
        <f>ROUND(SUM(BG79:BG84),2)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9">
        <f>ROUND(SUM(BH79:BH84),2)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9">
        <f>ROUND(SUM(BI79:BI84),2)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51</v>
      </c>
      <c r="E36" s="78"/>
      <c r="F36" s="78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81" t="str">
        <f>E7</f>
        <v>ZATEPLENÍ STŘEŠNÍHO PLÁŠTĚ DOMU MLÁDEŽE</v>
      </c>
      <c r="F45" s="382"/>
      <c r="G45" s="382"/>
      <c r="H45" s="382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3" t="str">
        <f>E9</f>
        <v>VON - Vedlješí a ostatní náklady</v>
      </c>
      <c r="F47" s="384"/>
      <c r="G47" s="384"/>
      <c r="H47" s="384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Hradec Králové</v>
      </c>
      <c r="G49" s="41"/>
      <c r="H49" s="41"/>
      <c r="I49" s="118" t="s">
        <v>27</v>
      </c>
      <c r="J49" s="119" t="str">
        <f>IF(J12="","",J12)</f>
        <v>24.2.2017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>SUPŠ HNN, 17.lisoptadu 1202, Hradec Králové</v>
      </c>
      <c r="G51" s="41"/>
      <c r="H51" s="41"/>
      <c r="I51" s="118" t="s">
        <v>37</v>
      </c>
      <c r="J51" s="34" t="str">
        <f>E21</f>
        <v>Ing. Jan Vaněček, Kampanova 1064, Hradec Králové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106</v>
      </c>
    </row>
    <row r="57" spans="2:11" s="7" customFormat="1" ht="24.95" customHeight="1">
      <c r="B57" s="148"/>
      <c r="C57" s="149"/>
      <c r="D57" s="150" t="s">
        <v>539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540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541</v>
      </c>
      <c r="E59" s="158"/>
      <c r="F59" s="158"/>
      <c r="G59" s="158"/>
      <c r="H59" s="158"/>
      <c r="I59" s="159"/>
      <c r="J59" s="160">
        <f>J83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122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22.5" customHeight="1">
      <c r="B69" s="40"/>
      <c r="C69" s="62"/>
      <c r="D69" s="62"/>
      <c r="E69" s="377" t="str">
        <f>E7</f>
        <v>ZATEPLENÍ STŘEŠNÍHO PLÁŠTĚ DOMU MLÁDEŽE</v>
      </c>
      <c r="F69" s="378"/>
      <c r="G69" s="378"/>
      <c r="H69" s="378"/>
      <c r="I69" s="162"/>
      <c r="J69" s="62"/>
      <c r="K69" s="62"/>
      <c r="L69" s="60"/>
    </row>
    <row r="70" spans="2:12" s="1" customFormat="1" ht="14.45" customHeight="1">
      <c r="B70" s="40"/>
      <c r="C70" s="64" t="s">
        <v>100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3.25" customHeight="1">
      <c r="B71" s="40"/>
      <c r="C71" s="62"/>
      <c r="D71" s="62"/>
      <c r="E71" s="345" t="str">
        <f>E9</f>
        <v>VON - Vedlješí a ostatní náklady</v>
      </c>
      <c r="F71" s="379"/>
      <c r="G71" s="379"/>
      <c r="H71" s="379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25</v>
      </c>
      <c r="D73" s="62"/>
      <c r="E73" s="62"/>
      <c r="F73" s="163" t="str">
        <f>F12</f>
        <v>Hradec Králové</v>
      </c>
      <c r="G73" s="62"/>
      <c r="H73" s="62"/>
      <c r="I73" s="164" t="s">
        <v>27</v>
      </c>
      <c r="J73" s="72" t="str">
        <f>IF(J12="","",J12)</f>
        <v>24.2.2017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31</v>
      </c>
      <c r="D75" s="62"/>
      <c r="E75" s="62"/>
      <c r="F75" s="163" t="str">
        <f>E15</f>
        <v>SUPŠ HNN, 17.lisoptadu 1202, Hradec Králové</v>
      </c>
      <c r="G75" s="62"/>
      <c r="H75" s="62"/>
      <c r="I75" s="164" t="s">
        <v>37</v>
      </c>
      <c r="J75" s="163" t="str">
        <f>E21</f>
        <v>Ing. Jan Vaněček, Kampanova 1064, Hradec Králové</v>
      </c>
      <c r="K75" s="62"/>
      <c r="L75" s="60"/>
    </row>
    <row r="76" spans="2:12" s="1" customFormat="1" ht="14.45" customHeight="1">
      <c r="B76" s="40"/>
      <c r="C76" s="64" t="s">
        <v>35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123</v>
      </c>
      <c r="D78" s="167" t="s">
        <v>60</v>
      </c>
      <c r="E78" s="167" t="s">
        <v>56</v>
      </c>
      <c r="F78" s="167" t="s">
        <v>124</v>
      </c>
      <c r="G78" s="167" t="s">
        <v>125</v>
      </c>
      <c r="H78" s="167" t="s">
        <v>126</v>
      </c>
      <c r="I78" s="168" t="s">
        <v>127</v>
      </c>
      <c r="J78" s="167" t="s">
        <v>104</v>
      </c>
      <c r="K78" s="169" t="s">
        <v>128</v>
      </c>
      <c r="L78" s="170"/>
      <c r="M78" s="80" t="s">
        <v>129</v>
      </c>
      <c r="N78" s="81" t="s">
        <v>45</v>
      </c>
      <c r="O78" s="81" t="s">
        <v>130</v>
      </c>
      <c r="P78" s="81" t="s">
        <v>131</v>
      </c>
      <c r="Q78" s="81" t="s">
        <v>132</v>
      </c>
      <c r="R78" s="81" t="s">
        <v>133</v>
      </c>
      <c r="S78" s="81" t="s">
        <v>134</v>
      </c>
      <c r="T78" s="82" t="s">
        <v>135</v>
      </c>
    </row>
    <row r="79" spans="2:63" s="1" customFormat="1" ht="29.25" customHeight="1">
      <c r="B79" s="40"/>
      <c r="C79" s="86" t="s">
        <v>105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74</v>
      </c>
      <c r="AU79" s="23" t="s">
        <v>106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74</v>
      </c>
      <c r="E80" s="178" t="s">
        <v>542</v>
      </c>
      <c r="F80" s="178" t="s">
        <v>543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P81+P83</f>
        <v>0</v>
      </c>
      <c r="Q80" s="183"/>
      <c r="R80" s="184">
        <f>R81+R83</f>
        <v>0</v>
      </c>
      <c r="S80" s="183"/>
      <c r="T80" s="185">
        <f>T81+T83</f>
        <v>0</v>
      </c>
      <c r="AR80" s="186" t="s">
        <v>167</v>
      </c>
      <c r="AT80" s="187" t="s">
        <v>74</v>
      </c>
      <c r="AU80" s="187" t="s">
        <v>75</v>
      </c>
      <c r="AY80" s="186" t="s">
        <v>138</v>
      </c>
      <c r="BK80" s="188">
        <f>BK81+BK83</f>
        <v>0</v>
      </c>
    </row>
    <row r="81" spans="2:63" s="10" customFormat="1" ht="19.9" customHeight="1">
      <c r="B81" s="175"/>
      <c r="C81" s="176"/>
      <c r="D81" s="189" t="s">
        <v>74</v>
      </c>
      <c r="E81" s="190" t="s">
        <v>544</v>
      </c>
      <c r="F81" s="190" t="s">
        <v>545</v>
      </c>
      <c r="G81" s="176"/>
      <c r="H81" s="176"/>
      <c r="I81" s="179"/>
      <c r="J81" s="191">
        <f>BK81</f>
        <v>0</v>
      </c>
      <c r="K81" s="176"/>
      <c r="L81" s="181"/>
      <c r="M81" s="182"/>
      <c r="N81" s="183"/>
      <c r="O81" s="183"/>
      <c r="P81" s="184">
        <f>P82</f>
        <v>0</v>
      </c>
      <c r="Q81" s="183"/>
      <c r="R81" s="184">
        <f>R82</f>
        <v>0</v>
      </c>
      <c r="S81" s="183"/>
      <c r="T81" s="185">
        <f>T82</f>
        <v>0</v>
      </c>
      <c r="AR81" s="186" t="s">
        <v>167</v>
      </c>
      <c r="AT81" s="187" t="s">
        <v>74</v>
      </c>
      <c r="AU81" s="187" t="s">
        <v>24</v>
      </c>
      <c r="AY81" s="186" t="s">
        <v>138</v>
      </c>
      <c r="BK81" s="188">
        <f>BK82</f>
        <v>0</v>
      </c>
    </row>
    <row r="82" spans="2:65" s="1" customFormat="1" ht="22.5" customHeight="1">
      <c r="B82" s="40"/>
      <c r="C82" s="192" t="s">
        <v>24</v>
      </c>
      <c r="D82" s="192" t="s">
        <v>141</v>
      </c>
      <c r="E82" s="193" t="s">
        <v>546</v>
      </c>
      <c r="F82" s="194" t="s">
        <v>547</v>
      </c>
      <c r="G82" s="195" t="s">
        <v>503</v>
      </c>
      <c r="H82" s="196">
        <v>1</v>
      </c>
      <c r="I82" s="197"/>
      <c r="J82" s="198">
        <f>ROUND(I82*H82,2)</f>
        <v>0</v>
      </c>
      <c r="K82" s="194" t="s">
        <v>22</v>
      </c>
      <c r="L82" s="60"/>
      <c r="M82" s="199" t="s">
        <v>22</v>
      </c>
      <c r="N82" s="200" t="s">
        <v>46</v>
      </c>
      <c r="O82" s="41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515</v>
      </c>
      <c r="AT82" s="23" t="s">
        <v>141</v>
      </c>
      <c r="AU82" s="23" t="s">
        <v>84</v>
      </c>
      <c r="AY82" s="23" t="s">
        <v>138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24</v>
      </c>
      <c r="BK82" s="203">
        <f>ROUND(I82*H82,2)</f>
        <v>0</v>
      </c>
      <c r="BL82" s="23" t="s">
        <v>515</v>
      </c>
      <c r="BM82" s="23" t="s">
        <v>548</v>
      </c>
    </row>
    <row r="83" spans="2:63" s="10" customFormat="1" ht="29.85" customHeight="1">
      <c r="B83" s="175"/>
      <c r="C83" s="176"/>
      <c r="D83" s="189" t="s">
        <v>74</v>
      </c>
      <c r="E83" s="190" t="s">
        <v>549</v>
      </c>
      <c r="F83" s="190" t="s">
        <v>550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0</v>
      </c>
      <c r="S83" s="183"/>
      <c r="T83" s="185">
        <f>T84</f>
        <v>0</v>
      </c>
      <c r="AR83" s="186" t="s">
        <v>167</v>
      </c>
      <c r="AT83" s="187" t="s">
        <v>74</v>
      </c>
      <c r="AU83" s="187" t="s">
        <v>24</v>
      </c>
      <c r="AY83" s="186" t="s">
        <v>138</v>
      </c>
      <c r="BK83" s="188">
        <f>BK84</f>
        <v>0</v>
      </c>
    </row>
    <row r="84" spans="2:65" s="1" customFormat="1" ht="22.5" customHeight="1">
      <c r="B84" s="40"/>
      <c r="C84" s="192" t="s">
        <v>84</v>
      </c>
      <c r="D84" s="192" t="s">
        <v>141</v>
      </c>
      <c r="E84" s="193" t="s">
        <v>551</v>
      </c>
      <c r="F84" s="194" t="s">
        <v>552</v>
      </c>
      <c r="G84" s="195" t="s">
        <v>503</v>
      </c>
      <c r="H84" s="196">
        <v>1</v>
      </c>
      <c r="I84" s="197"/>
      <c r="J84" s="198">
        <f>ROUND(I84*H84,2)</f>
        <v>0</v>
      </c>
      <c r="K84" s="194" t="s">
        <v>22</v>
      </c>
      <c r="L84" s="60"/>
      <c r="M84" s="199" t="s">
        <v>22</v>
      </c>
      <c r="N84" s="257" t="s">
        <v>46</v>
      </c>
      <c r="O84" s="258"/>
      <c r="P84" s="259">
        <f>O84*H84</f>
        <v>0</v>
      </c>
      <c r="Q84" s="259">
        <v>0</v>
      </c>
      <c r="R84" s="259">
        <f>Q84*H84</f>
        <v>0</v>
      </c>
      <c r="S84" s="259">
        <v>0</v>
      </c>
      <c r="T84" s="260">
        <f>S84*H84</f>
        <v>0</v>
      </c>
      <c r="AR84" s="23" t="s">
        <v>515</v>
      </c>
      <c r="AT84" s="23" t="s">
        <v>141</v>
      </c>
      <c r="AU84" s="23" t="s">
        <v>84</v>
      </c>
      <c r="AY84" s="23" t="s">
        <v>138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24</v>
      </c>
      <c r="BK84" s="203">
        <f>ROUND(I84*H84,2)</f>
        <v>0</v>
      </c>
      <c r="BL84" s="23" t="s">
        <v>515</v>
      </c>
      <c r="BM84" s="23" t="s">
        <v>553</v>
      </c>
    </row>
    <row r="85" spans="2:12" s="1" customFormat="1" ht="6.95" customHeight="1">
      <c r="B85" s="55"/>
      <c r="C85" s="56"/>
      <c r="D85" s="56"/>
      <c r="E85" s="56"/>
      <c r="F85" s="56"/>
      <c r="G85" s="56"/>
      <c r="H85" s="56"/>
      <c r="I85" s="138"/>
      <c r="J85" s="56"/>
      <c r="K85" s="56"/>
      <c r="L85" s="60"/>
    </row>
  </sheetData>
  <sheetProtection password="CC35" sheet="1" objects="1" scenarios="1" formatCells="0" formatColumns="0" formatRows="0" sort="0" autoFilter="0"/>
  <autoFilter ref="C78:K84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4" customFormat="1" ht="45" customHeight="1">
      <c r="B3" s="265"/>
      <c r="C3" s="386" t="s">
        <v>554</v>
      </c>
      <c r="D3" s="386"/>
      <c r="E3" s="386"/>
      <c r="F3" s="386"/>
      <c r="G3" s="386"/>
      <c r="H3" s="386"/>
      <c r="I3" s="386"/>
      <c r="J3" s="386"/>
      <c r="K3" s="266"/>
    </row>
    <row r="4" spans="2:11" ht="25.5" customHeight="1">
      <c r="B4" s="267"/>
      <c r="C4" s="387" t="s">
        <v>555</v>
      </c>
      <c r="D4" s="387"/>
      <c r="E4" s="387"/>
      <c r="F4" s="387"/>
      <c r="G4" s="387"/>
      <c r="H4" s="387"/>
      <c r="I4" s="387"/>
      <c r="J4" s="387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385" t="s">
        <v>556</v>
      </c>
      <c r="D6" s="385"/>
      <c r="E6" s="385"/>
      <c r="F6" s="385"/>
      <c r="G6" s="385"/>
      <c r="H6" s="385"/>
      <c r="I6" s="385"/>
      <c r="J6" s="385"/>
      <c r="K6" s="268"/>
    </row>
    <row r="7" spans="2:11" ht="15" customHeight="1">
      <c r="B7" s="271"/>
      <c r="C7" s="385" t="s">
        <v>557</v>
      </c>
      <c r="D7" s="385"/>
      <c r="E7" s="385"/>
      <c r="F7" s="385"/>
      <c r="G7" s="385"/>
      <c r="H7" s="385"/>
      <c r="I7" s="385"/>
      <c r="J7" s="385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385" t="s">
        <v>558</v>
      </c>
      <c r="D9" s="385"/>
      <c r="E9" s="385"/>
      <c r="F9" s="385"/>
      <c r="G9" s="385"/>
      <c r="H9" s="385"/>
      <c r="I9" s="385"/>
      <c r="J9" s="385"/>
      <c r="K9" s="268"/>
    </row>
    <row r="10" spans="2:11" ht="15" customHeight="1">
      <c r="B10" s="271"/>
      <c r="C10" s="270"/>
      <c r="D10" s="385" t="s">
        <v>559</v>
      </c>
      <c r="E10" s="385"/>
      <c r="F10" s="385"/>
      <c r="G10" s="385"/>
      <c r="H10" s="385"/>
      <c r="I10" s="385"/>
      <c r="J10" s="385"/>
      <c r="K10" s="268"/>
    </row>
    <row r="11" spans="2:11" ht="15" customHeight="1">
      <c r="B11" s="271"/>
      <c r="C11" s="272"/>
      <c r="D11" s="385" t="s">
        <v>560</v>
      </c>
      <c r="E11" s="385"/>
      <c r="F11" s="385"/>
      <c r="G11" s="385"/>
      <c r="H11" s="385"/>
      <c r="I11" s="385"/>
      <c r="J11" s="385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385" t="s">
        <v>561</v>
      </c>
      <c r="E13" s="385"/>
      <c r="F13" s="385"/>
      <c r="G13" s="385"/>
      <c r="H13" s="385"/>
      <c r="I13" s="385"/>
      <c r="J13" s="385"/>
      <c r="K13" s="268"/>
    </row>
    <row r="14" spans="2:11" ht="15" customHeight="1">
      <c r="B14" s="271"/>
      <c r="C14" s="272"/>
      <c r="D14" s="385" t="s">
        <v>562</v>
      </c>
      <c r="E14" s="385"/>
      <c r="F14" s="385"/>
      <c r="G14" s="385"/>
      <c r="H14" s="385"/>
      <c r="I14" s="385"/>
      <c r="J14" s="385"/>
      <c r="K14" s="268"/>
    </row>
    <row r="15" spans="2:11" ht="15" customHeight="1">
      <c r="B15" s="271"/>
      <c r="C15" s="272"/>
      <c r="D15" s="385" t="s">
        <v>563</v>
      </c>
      <c r="E15" s="385"/>
      <c r="F15" s="385"/>
      <c r="G15" s="385"/>
      <c r="H15" s="385"/>
      <c r="I15" s="385"/>
      <c r="J15" s="385"/>
      <c r="K15" s="268"/>
    </row>
    <row r="16" spans="2:11" ht="15" customHeight="1">
      <c r="B16" s="271"/>
      <c r="C16" s="272"/>
      <c r="D16" s="272"/>
      <c r="E16" s="273" t="s">
        <v>82</v>
      </c>
      <c r="F16" s="385" t="s">
        <v>564</v>
      </c>
      <c r="G16" s="385"/>
      <c r="H16" s="385"/>
      <c r="I16" s="385"/>
      <c r="J16" s="385"/>
      <c r="K16" s="268"/>
    </row>
    <row r="17" spans="2:11" ht="15" customHeight="1">
      <c r="B17" s="271"/>
      <c r="C17" s="272"/>
      <c r="D17" s="272"/>
      <c r="E17" s="273" t="s">
        <v>565</v>
      </c>
      <c r="F17" s="385" t="s">
        <v>566</v>
      </c>
      <c r="G17" s="385"/>
      <c r="H17" s="385"/>
      <c r="I17" s="385"/>
      <c r="J17" s="385"/>
      <c r="K17" s="268"/>
    </row>
    <row r="18" spans="2:11" ht="15" customHeight="1">
      <c r="B18" s="271"/>
      <c r="C18" s="272"/>
      <c r="D18" s="272"/>
      <c r="E18" s="273" t="s">
        <v>567</v>
      </c>
      <c r="F18" s="385" t="s">
        <v>568</v>
      </c>
      <c r="G18" s="385"/>
      <c r="H18" s="385"/>
      <c r="I18" s="385"/>
      <c r="J18" s="385"/>
      <c r="K18" s="268"/>
    </row>
    <row r="19" spans="2:11" ht="15" customHeight="1">
      <c r="B19" s="271"/>
      <c r="C19" s="272"/>
      <c r="D19" s="272"/>
      <c r="E19" s="273" t="s">
        <v>91</v>
      </c>
      <c r="F19" s="385" t="s">
        <v>545</v>
      </c>
      <c r="G19" s="385"/>
      <c r="H19" s="385"/>
      <c r="I19" s="385"/>
      <c r="J19" s="385"/>
      <c r="K19" s="268"/>
    </row>
    <row r="20" spans="2:11" ht="15" customHeight="1">
      <c r="B20" s="271"/>
      <c r="C20" s="272"/>
      <c r="D20" s="272"/>
      <c r="E20" s="273" t="s">
        <v>510</v>
      </c>
      <c r="F20" s="385" t="s">
        <v>511</v>
      </c>
      <c r="G20" s="385"/>
      <c r="H20" s="385"/>
      <c r="I20" s="385"/>
      <c r="J20" s="385"/>
      <c r="K20" s="268"/>
    </row>
    <row r="21" spans="2:11" ht="15" customHeight="1">
      <c r="B21" s="271"/>
      <c r="C21" s="272"/>
      <c r="D21" s="272"/>
      <c r="E21" s="273" t="s">
        <v>569</v>
      </c>
      <c r="F21" s="385" t="s">
        <v>570</v>
      </c>
      <c r="G21" s="385"/>
      <c r="H21" s="385"/>
      <c r="I21" s="385"/>
      <c r="J21" s="385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385" t="s">
        <v>571</v>
      </c>
      <c r="D23" s="385"/>
      <c r="E23" s="385"/>
      <c r="F23" s="385"/>
      <c r="G23" s="385"/>
      <c r="H23" s="385"/>
      <c r="I23" s="385"/>
      <c r="J23" s="385"/>
      <c r="K23" s="268"/>
    </row>
    <row r="24" spans="2:11" ht="15" customHeight="1">
      <c r="B24" s="271"/>
      <c r="C24" s="385" t="s">
        <v>572</v>
      </c>
      <c r="D24" s="385"/>
      <c r="E24" s="385"/>
      <c r="F24" s="385"/>
      <c r="G24" s="385"/>
      <c r="H24" s="385"/>
      <c r="I24" s="385"/>
      <c r="J24" s="385"/>
      <c r="K24" s="268"/>
    </row>
    <row r="25" spans="2:11" ht="15" customHeight="1">
      <c r="B25" s="271"/>
      <c r="C25" s="270"/>
      <c r="D25" s="385" t="s">
        <v>573</v>
      </c>
      <c r="E25" s="385"/>
      <c r="F25" s="385"/>
      <c r="G25" s="385"/>
      <c r="H25" s="385"/>
      <c r="I25" s="385"/>
      <c r="J25" s="385"/>
      <c r="K25" s="268"/>
    </row>
    <row r="26" spans="2:11" ht="15" customHeight="1">
      <c r="B26" s="271"/>
      <c r="C26" s="272"/>
      <c r="D26" s="385" t="s">
        <v>574</v>
      </c>
      <c r="E26" s="385"/>
      <c r="F26" s="385"/>
      <c r="G26" s="385"/>
      <c r="H26" s="385"/>
      <c r="I26" s="385"/>
      <c r="J26" s="385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385" t="s">
        <v>575</v>
      </c>
      <c r="E28" s="385"/>
      <c r="F28" s="385"/>
      <c r="G28" s="385"/>
      <c r="H28" s="385"/>
      <c r="I28" s="385"/>
      <c r="J28" s="385"/>
      <c r="K28" s="268"/>
    </row>
    <row r="29" spans="2:11" ht="15" customHeight="1">
      <c r="B29" s="271"/>
      <c r="C29" s="272"/>
      <c r="D29" s="385" t="s">
        <v>576</v>
      </c>
      <c r="E29" s="385"/>
      <c r="F29" s="385"/>
      <c r="G29" s="385"/>
      <c r="H29" s="385"/>
      <c r="I29" s="385"/>
      <c r="J29" s="385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385" t="s">
        <v>577</v>
      </c>
      <c r="E31" s="385"/>
      <c r="F31" s="385"/>
      <c r="G31" s="385"/>
      <c r="H31" s="385"/>
      <c r="I31" s="385"/>
      <c r="J31" s="385"/>
      <c r="K31" s="268"/>
    </row>
    <row r="32" spans="2:11" ht="15" customHeight="1">
      <c r="B32" s="271"/>
      <c r="C32" s="272"/>
      <c r="D32" s="385" t="s">
        <v>578</v>
      </c>
      <c r="E32" s="385"/>
      <c r="F32" s="385"/>
      <c r="G32" s="385"/>
      <c r="H32" s="385"/>
      <c r="I32" s="385"/>
      <c r="J32" s="385"/>
      <c r="K32" s="268"/>
    </row>
    <row r="33" spans="2:11" ht="15" customHeight="1">
      <c r="B33" s="271"/>
      <c r="C33" s="272"/>
      <c r="D33" s="385" t="s">
        <v>579</v>
      </c>
      <c r="E33" s="385"/>
      <c r="F33" s="385"/>
      <c r="G33" s="385"/>
      <c r="H33" s="385"/>
      <c r="I33" s="385"/>
      <c r="J33" s="385"/>
      <c r="K33" s="268"/>
    </row>
    <row r="34" spans="2:11" ht="15" customHeight="1">
      <c r="B34" s="271"/>
      <c r="C34" s="272"/>
      <c r="D34" s="270"/>
      <c r="E34" s="274" t="s">
        <v>123</v>
      </c>
      <c r="F34" s="270"/>
      <c r="G34" s="385" t="s">
        <v>580</v>
      </c>
      <c r="H34" s="385"/>
      <c r="I34" s="385"/>
      <c r="J34" s="385"/>
      <c r="K34" s="268"/>
    </row>
    <row r="35" spans="2:11" ht="30.75" customHeight="1">
      <c r="B35" s="271"/>
      <c r="C35" s="272"/>
      <c r="D35" s="270"/>
      <c r="E35" s="274" t="s">
        <v>581</v>
      </c>
      <c r="F35" s="270"/>
      <c r="G35" s="385" t="s">
        <v>582</v>
      </c>
      <c r="H35" s="385"/>
      <c r="I35" s="385"/>
      <c r="J35" s="385"/>
      <c r="K35" s="268"/>
    </row>
    <row r="36" spans="2:11" ht="15" customHeight="1">
      <c r="B36" s="271"/>
      <c r="C36" s="272"/>
      <c r="D36" s="270"/>
      <c r="E36" s="274" t="s">
        <v>56</v>
      </c>
      <c r="F36" s="270"/>
      <c r="G36" s="385" t="s">
        <v>583</v>
      </c>
      <c r="H36" s="385"/>
      <c r="I36" s="385"/>
      <c r="J36" s="385"/>
      <c r="K36" s="268"/>
    </row>
    <row r="37" spans="2:11" ht="15" customHeight="1">
      <c r="B37" s="271"/>
      <c r="C37" s="272"/>
      <c r="D37" s="270"/>
      <c r="E37" s="274" t="s">
        <v>124</v>
      </c>
      <c r="F37" s="270"/>
      <c r="G37" s="385" t="s">
        <v>584</v>
      </c>
      <c r="H37" s="385"/>
      <c r="I37" s="385"/>
      <c r="J37" s="385"/>
      <c r="K37" s="268"/>
    </row>
    <row r="38" spans="2:11" ht="15" customHeight="1">
      <c r="B38" s="271"/>
      <c r="C38" s="272"/>
      <c r="D38" s="270"/>
      <c r="E38" s="274" t="s">
        <v>125</v>
      </c>
      <c r="F38" s="270"/>
      <c r="G38" s="385" t="s">
        <v>585</v>
      </c>
      <c r="H38" s="385"/>
      <c r="I38" s="385"/>
      <c r="J38" s="385"/>
      <c r="K38" s="268"/>
    </row>
    <row r="39" spans="2:11" ht="15" customHeight="1">
      <c r="B39" s="271"/>
      <c r="C39" s="272"/>
      <c r="D39" s="270"/>
      <c r="E39" s="274" t="s">
        <v>126</v>
      </c>
      <c r="F39" s="270"/>
      <c r="G39" s="385" t="s">
        <v>586</v>
      </c>
      <c r="H39" s="385"/>
      <c r="I39" s="385"/>
      <c r="J39" s="385"/>
      <c r="K39" s="268"/>
    </row>
    <row r="40" spans="2:11" ht="15" customHeight="1">
      <c r="B40" s="271"/>
      <c r="C40" s="272"/>
      <c r="D40" s="270"/>
      <c r="E40" s="274" t="s">
        <v>587</v>
      </c>
      <c r="F40" s="270"/>
      <c r="G40" s="385" t="s">
        <v>588</v>
      </c>
      <c r="H40" s="385"/>
      <c r="I40" s="385"/>
      <c r="J40" s="385"/>
      <c r="K40" s="268"/>
    </row>
    <row r="41" spans="2:11" ht="15" customHeight="1">
      <c r="B41" s="271"/>
      <c r="C41" s="272"/>
      <c r="D41" s="270"/>
      <c r="E41" s="274"/>
      <c r="F41" s="270"/>
      <c r="G41" s="385" t="s">
        <v>589</v>
      </c>
      <c r="H41" s="385"/>
      <c r="I41" s="385"/>
      <c r="J41" s="385"/>
      <c r="K41" s="268"/>
    </row>
    <row r="42" spans="2:11" ht="15" customHeight="1">
      <c r="B42" s="271"/>
      <c r="C42" s="272"/>
      <c r="D42" s="270"/>
      <c r="E42" s="274" t="s">
        <v>590</v>
      </c>
      <c r="F42" s="270"/>
      <c r="G42" s="385" t="s">
        <v>591</v>
      </c>
      <c r="H42" s="385"/>
      <c r="I42" s="385"/>
      <c r="J42" s="385"/>
      <c r="K42" s="268"/>
    </row>
    <row r="43" spans="2:11" ht="15" customHeight="1">
      <c r="B43" s="271"/>
      <c r="C43" s="272"/>
      <c r="D43" s="270"/>
      <c r="E43" s="274" t="s">
        <v>128</v>
      </c>
      <c r="F43" s="270"/>
      <c r="G43" s="385" t="s">
        <v>592</v>
      </c>
      <c r="H43" s="385"/>
      <c r="I43" s="385"/>
      <c r="J43" s="385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385" t="s">
        <v>593</v>
      </c>
      <c r="E45" s="385"/>
      <c r="F45" s="385"/>
      <c r="G45" s="385"/>
      <c r="H45" s="385"/>
      <c r="I45" s="385"/>
      <c r="J45" s="385"/>
      <c r="K45" s="268"/>
    </row>
    <row r="46" spans="2:11" ht="15" customHeight="1">
      <c r="B46" s="271"/>
      <c r="C46" s="272"/>
      <c r="D46" s="272"/>
      <c r="E46" s="385" t="s">
        <v>594</v>
      </c>
      <c r="F46" s="385"/>
      <c r="G46" s="385"/>
      <c r="H46" s="385"/>
      <c r="I46" s="385"/>
      <c r="J46" s="385"/>
      <c r="K46" s="268"/>
    </row>
    <row r="47" spans="2:11" ht="15" customHeight="1">
      <c r="B47" s="271"/>
      <c r="C47" s="272"/>
      <c r="D47" s="272"/>
      <c r="E47" s="385" t="s">
        <v>595</v>
      </c>
      <c r="F47" s="385"/>
      <c r="G47" s="385"/>
      <c r="H47" s="385"/>
      <c r="I47" s="385"/>
      <c r="J47" s="385"/>
      <c r="K47" s="268"/>
    </row>
    <row r="48" spans="2:11" ht="15" customHeight="1">
      <c r="B48" s="271"/>
      <c r="C48" s="272"/>
      <c r="D48" s="272"/>
      <c r="E48" s="385" t="s">
        <v>596</v>
      </c>
      <c r="F48" s="385"/>
      <c r="G48" s="385"/>
      <c r="H48" s="385"/>
      <c r="I48" s="385"/>
      <c r="J48" s="385"/>
      <c r="K48" s="268"/>
    </row>
    <row r="49" spans="2:11" ht="15" customHeight="1">
      <c r="B49" s="271"/>
      <c r="C49" s="272"/>
      <c r="D49" s="385" t="s">
        <v>597</v>
      </c>
      <c r="E49" s="385"/>
      <c r="F49" s="385"/>
      <c r="G49" s="385"/>
      <c r="H49" s="385"/>
      <c r="I49" s="385"/>
      <c r="J49" s="385"/>
      <c r="K49" s="268"/>
    </row>
    <row r="50" spans="2:11" ht="25.5" customHeight="1">
      <c r="B50" s="267"/>
      <c r="C50" s="387" t="s">
        <v>598</v>
      </c>
      <c r="D50" s="387"/>
      <c r="E50" s="387"/>
      <c r="F50" s="387"/>
      <c r="G50" s="387"/>
      <c r="H50" s="387"/>
      <c r="I50" s="387"/>
      <c r="J50" s="387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385" t="s">
        <v>599</v>
      </c>
      <c r="D52" s="385"/>
      <c r="E52" s="385"/>
      <c r="F52" s="385"/>
      <c r="G52" s="385"/>
      <c r="H52" s="385"/>
      <c r="I52" s="385"/>
      <c r="J52" s="385"/>
      <c r="K52" s="268"/>
    </row>
    <row r="53" spans="2:11" ht="15" customHeight="1">
      <c r="B53" s="267"/>
      <c r="C53" s="385" t="s">
        <v>600</v>
      </c>
      <c r="D53" s="385"/>
      <c r="E53" s="385"/>
      <c r="F53" s="385"/>
      <c r="G53" s="385"/>
      <c r="H53" s="385"/>
      <c r="I53" s="385"/>
      <c r="J53" s="385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385" t="s">
        <v>601</v>
      </c>
      <c r="D55" s="385"/>
      <c r="E55" s="385"/>
      <c r="F55" s="385"/>
      <c r="G55" s="385"/>
      <c r="H55" s="385"/>
      <c r="I55" s="385"/>
      <c r="J55" s="385"/>
      <c r="K55" s="268"/>
    </row>
    <row r="56" spans="2:11" ht="15" customHeight="1">
      <c r="B56" s="267"/>
      <c r="C56" s="272"/>
      <c r="D56" s="385" t="s">
        <v>602</v>
      </c>
      <c r="E56" s="385"/>
      <c r="F56" s="385"/>
      <c r="G56" s="385"/>
      <c r="H56" s="385"/>
      <c r="I56" s="385"/>
      <c r="J56" s="385"/>
      <c r="K56" s="268"/>
    </row>
    <row r="57" spans="2:11" ht="15" customHeight="1">
      <c r="B57" s="267"/>
      <c r="C57" s="272"/>
      <c r="D57" s="385" t="s">
        <v>603</v>
      </c>
      <c r="E57" s="385"/>
      <c r="F57" s="385"/>
      <c r="G57" s="385"/>
      <c r="H57" s="385"/>
      <c r="I57" s="385"/>
      <c r="J57" s="385"/>
      <c r="K57" s="268"/>
    </row>
    <row r="58" spans="2:11" ht="15" customHeight="1">
      <c r="B58" s="267"/>
      <c r="C58" s="272"/>
      <c r="D58" s="385" t="s">
        <v>604</v>
      </c>
      <c r="E58" s="385"/>
      <c r="F58" s="385"/>
      <c r="G58" s="385"/>
      <c r="H58" s="385"/>
      <c r="I58" s="385"/>
      <c r="J58" s="385"/>
      <c r="K58" s="268"/>
    </row>
    <row r="59" spans="2:11" ht="15" customHeight="1">
      <c r="B59" s="267"/>
      <c r="C59" s="272"/>
      <c r="D59" s="385" t="s">
        <v>605</v>
      </c>
      <c r="E59" s="385"/>
      <c r="F59" s="385"/>
      <c r="G59" s="385"/>
      <c r="H59" s="385"/>
      <c r="I59" s="385"/>
      <c r="J59" s="385"/>
      <c r="K59" s="268"/>
    </row>
    <row r="60" spans="2:11" ht="15" customHeight="1">
      <c r="B60" s="267"/>
      <c r="C60" s="272"/>
      <c r="D60" s="389" t="s">
        <v>606</v>
      </c>
      <c r="E60" s="389"/>
      <c r="F60" s="389"/>
      <c r="G60" s="389"/>
      <c r="H60" s="389"/>
      <c r="I60" s="389"/>
      <c r="J60" s="389"/>
      <c r="K60" s="268"/>
    </row>
    <row r="61" spans="2:11" ht="15" customHeight="1">
      <c r="B61" s="267"/>
      <c r="C61" s="272"/>
      <c r="D61" s="385" t="s">
        <v>607</v>
      </c>
      <c r="E61" s="385"/>
      <c r="F61" s="385"/>
      <c r="G61" s="385"/>
      <c r="H61" s="385"/>
      <c r="I61" s="385"/>
      <c r="J61" s="385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385" t="s">
        <v>608</v>
      </c>
      <c r="E63" s="385"/>
      <c r="F63" s="385"/>
      <c r="G63" s="385"/>
      <c r="H63" s="385"/>
      <c r="I63" s="385"/>
      <c r="J63" s="385"/>
      <c r="K63" s="268"/>
    </row>
    <row r="64" spans="2:11" ht="15" customHeight="1">
      <c r="B64" s="267"/>
      <c r="C64" s="272"/>
      <c r="D64" s="389" t="s">
        <v>609</v>
      </c>
      <c r="E64" s="389"/>
      <c r="F64" s="389"/>
      <c r="G64" s="389"/>
      <c r="H64" s="389"/>
      <c r="I64" s="389"/>
      <c r="J64" s="389"/>
      <c r="K64" s="268"/>
    </row>
    <row r="65" spans="2:11" ht="15" customHeight="1">
      <c r="B65" s="267"/>
      <c r="C65" s="272"/>
      <c r="D65" s="385" t="s">
        <v>610</v>
      </c>
      <c r="E65" s="385"/>
      <c r="F65" s="385"/>
      <c r="G65" s="385"/>
      <c r="H65" s="385"/>
      <c r="I65" s="385"/>
      <c r="J65" s="385"/>
      <c r="K65" s="268"/>
    </row>
    <row r="66" spans="2:11" ht="15" customHeight="1">
      <c r="B66" s="267"/>
      <c r="C66" s="272"/>
      <c r="D66" s="385" t="s">
        <v>611</v>
      </c>
      <c r="E66" s="385"/>
      <c r="F66" s="385"/>
      <c r="G66" s="385"/>
      <c r="H66" s="385"/>
      <c r="I66" s="385"/>
      <c r="J66" s="385"/>
      <c r="K66" s="268"/>
    </row>
    <row r="67" spans="2:11" ht="15" customHeight="1">
      <c r="B67" s="267"/>
      <c r="C67" s="272"/>
      <c r="D67" s="385" t="s">
        <v>612</v>
      </c>
      <c r="E67" s="385"/>
      <c r="F67" s="385"/>
      <c r="G67" s="385"/>
      <c r="H67" s="385"/>
      <c r="I67" s="385"/>
      <c r="J67" s="385"/>
      <c r="K67" s="268"/>
    </row>
    <row r="68" spans="2:11" ht="15" customHeight="1">
      <c r="B68" s="267"/>
      <c r="C68" s="272"/>
      <c r="D68" s="385" t="s">
        <v>613</v>
      </c>
      <c r="E68" s="385"/>
      <c r="F68" s="385"/>
      <c r="G68" s="385"/>
      <c r="H68" s="385"/>
      <c r="I68" s="385"/>
      <c r="J68" s="385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390" t="s">
        <v>98</v>
      </c>
      <c r="D73" s="390"/>
      <c r="E73" s="390"/>
      <c r="F73" s="390"/>
      <c r="G73" s="390"/>
      <c r="H73" s="390"/>
      <c r="I73" s="390"/>
      <c r="J73" s="390"/>
      <c r="K73" s="285"/>
    </row>
    <row r="74" spans="2:11" ht="17.25" customHeight="1">
      <c r="B74" s="284"/>
      <c r="C74" s="286" t="s">
        <v>614</v>
      </c>
      <c r="D74" s="286"/>
      <c r="E74" s="286"/>
      <c r="F74" s="286" t="s">
        <v>615</v>
      </c>
      <c r="G74" s="287"/>
      <c r="H74" s="286" t="s">
        <v>124</v>
      </c>
      <c r="I74" s="286" t="s">
        <v>60</v>
      </c>
      <c r="J74" s="286" t="s">
        <v>616</v>
      </c>
      <c r="K74" s="285"/>
    </row>
    <row r="75" spans="2:11" ht="17.25" customHeight="1">
      <c r="B75" s="284"/>
      <c r="C75" s="288" t="s">
        <v>617</v>
      </c>
      <c r="D75" s="288"/>
      <c r="E75" s="288"/>
      <c r="F75" s="289" t="s">
        <v>618</v>
      </c>
      <c r="G75" s="290"/>
      <c r="H75" s="288"/>
      <c r="I75" s="288"/>
      <c r="J75" s="288" t="s">
        <v>619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56</v>
      </c>
      <c r="D77" s="291"/>
      <c r="E77" s="291"/>
      <c r="F77" s="293" t="s">
        <v>620</v>
      </c>
      <c r="G77" s="292"/>
      <c r="H77" s="274" t="s">
        <v>621</v>
      </c>
      <c r="I77" s="274" t="s">
        <v>622</v>
      </c>
      <c r="J77" s="274">
        <v>20</v>
      </c>
      <c r="K77" s="285"/>
    </row>
    <row r="78" spans="2:11" ht="15" customHeight="1">
      <c r="B78" s="284"/>
      <c r="C78" s="274" t="s">
        <v>623</v>
      </c>
      <c r="D78" s="274"/>
      <c r="E78" s="274"/>
      <c r="F78" s="293" t="s">
        <v>620</v>
      </c>
      <c r="G78" s="292"/>
      <c r="H78" s="274" t="s">
        <v>624</v>
      </c>
      <c r="I78" s="274" t="s">
        <v>622</v>
      </c>
      <c r="J78" s="274">
        <v>120</v>
      </c>
      <c r="K78" s="285"/>
    </row>
    <row r="79" spans="2:11" ht="15" customHeight="1">
      <c r="B79" s="294"/>
      <c r="C79" s="274" t="s">
        <v>625</v>
      </c>
      <c r="D79" s="274"/>
      <c r="E79" s="274"/>
      <c r="F79" s="293" t="s">
        <v>626</v>
      </c>
      <c r="G79" s="292"/>
      <c r="H79" s="274" t="s">
        <v>627</v>
      </c>
      <c r="I79" s="274" t="s">
        <v>622</v>
      </c>
      <c r="J79" s="274">
        <v>50</v>
      </c>
      <c r="K79" s="285"/>
    </row>
    <row r="80" spans="2:11" ht="15" customHeight="1">
      <c r="B80" s="294"/>
      <c r="C80" s="274" t="s">
        <v>628</v>
      </c>
      <c r="D80" s="274"/>
      <c r="E80" s="274"/>
      <c r="F80" s="293" t="s">
        <v>620</v>
      </c>
      <c r="G80" s="292"/>
      <c r="H80" s="274" t="s">
        <v>629</v>
      </c>
      <c r="I80" s="274" t="s">
        <v>630</v>
      </c>
      <c r="J80" s="274"/>
      <c r="K80" s="285"/>
    </row>
    <row r="81" spans="2:11" ht="15" customHeight="1">
      <c r="B81" s="294"/>
      <c r="C81" s="295" t="s">
        <v>631</v>
      </c>
      <c r="D81" s="295"/>
      <c r="E81" s="295"/>
      <c r="F81" s="296" t="s">
        <v>626</v>
      </c>
      <c r="G81" s="295"/>
      <c r="H81" s="295" t="s">
        <v>632</v>
      </c>
      <c r="I81" s="295" t="s">
        <v>622</v>
      </c>
      <c r="J81" s="295">
        <v>15</v>
      </c>
      <c r="K81" s="285"/>
    </row>
    <row r="82" spans="2:11" ht="15" customHeight="1">
      <c r="B82" s="294"/>
      <c r="C82" s="295" t="s">
        <v>633</v>
      </c>
      <c r="D82" s="295"/>
      <c r="E82" s="295"/>
      <c r="F82" s="296" t="s">
        <v>626</v>
      </c>
      <c r="G82" s="295"/>
      <c r="H82" s="295" t="s">
        <v>634</v>
      </c>
      <c r="I82" s="295" t="s">
        <v>622</v>
      </c>
      <c r="J82" s="295">
        <v>15</v>
      </c>
      <c r="K82" s="285"/>
    </row>
    <row r="83" spans="2:11" ht="15" customHeight="1">
      <c r="B83" s="294"/>
      <c r="C83" s="295" t="s">
        <v>635</v>
      </c>
      <c r="D83" s="295"/>
      <c r="E83" s="295"/>
      <c r="F83" s="296" t="s">
        <v>626</v>
      </c>
      <c r="G83" s="295"/>
      <c r="H83" s="295" t="s">
        <v>636</v>
      </c>
      <c r="I83" s="295" t="s">
        <v>622</v>
      </c>
      <c r="J83" s="295">
        <v>20</v>
      </c>
      <c r="K83" s="285"/>
    </row>
    <row r="84" spans="2:11" ht="15" customHeight="1">
      <c r="B84" s="294"/>
      <c r="C84" s="295" t="s">
        <v>637</v>
      </c>
      <c r="D84" s="295"/>
      <c r="E84" s="295"/>
      <c r="F84" s="296" t="s">
        <v>626</v>
      </c>
      <c r="G84" s="295"/>
      <c r="H84" s="295" t="s">
        <v>638</v>
      </c>
      <c r="I84" s="295" t="s">
        <v>622</v>
      </c>
      <c r="J84" s="295">
        <v>20</v>
      </c>
      <c r="K84" s="285"/>
    </row>
    <row r="85" spans="2:11" ht="15" customHeight="1">
      <c r="B85" s="294"/>
      <c r="C85" s="274" t="s">
        <v>639</v>
      </c>
      <c r="D85" s="274"/>
      <c r="E85" s="274"/>
      <c r="F85" s="293" t="s">
        <v>626</v>
      </c>
      <c r="G85" s="292"/>
      <c r="H85" s="274" t="s">
        <v>640</v>
      </c>
      <c r="I85" s="274" t="s">
        <v>622</v>
      </c>
      <c r="J85" s="274">
        <v>50</v>
      </c>
      <c r="K85" s="285"/>
    </row>
    <row r="86" spans="2:11" ht="15" customHeight="1">
      <c r="B86" s="294"/>
      <c r="C86" s="274" t="s">
        <v>641</v>
      </c>
      <c r="D86" s="274"/>
      <c r="E86" s="274"/>
      <c r="F86" s="293" t="s">
        <v>626</v>
      </c>
      <c r="G86" s="292"/>
      <c r="H86" s="274" t="s">
        <v>642</v>
      </c>
      <c r="I86" s="274" t="s">
        <v>622</v>
      </c>
      <c r="J86" s="274">
        <v>20</v>
      </c>
      <c r="K86" s="285"/>
    </row>
    <row r="87" spans="2:11" ht="15" customHeight="1">
      <c r="B87" s="294"/>
      <c r="C87" s="274" t="s">
        <v>643</v>
      </c>
      <c r="D87" s="274"/>
      <c r="E87" s="274"/>
      <c r="F87" s="293" t="s">
        <v>626</v>
      </c>
      <c r="G87" s="292"/>
      <c r="H87" s="274" t="s">
        <v>644</v>
      </c>
      <c r="I87" s="274" t="s">
        <v>622</v>
      </c>
      <c r="J87" s="274">
        <v>20</v>
      </c>
      <c r="K87" s="285"/>
    </row>
    <row r="88" spans="2:11" ht="15" customHeight="1">
      <c r="B88" s="294"/>
      <c r="C88" s="274" t="s">
        <v>645</v>
      </c>
      <c r="D88" s="274"/>
      <c r="E88" s="274"/>
      <c r="F88" s="293" t="s">
        <v>626</v>
      </c>
      <c r="G88" s="292"/>
      <c r="H88" s="274" t="s">
        <v>646</v>
      </c>
      <c r="I88" s="274" t="s">
        <v>622</v>
      </c>
      <c r="J88" s="274">
        <v>50</v>
      </c>
      <c r="K88" s="285"/>
    </row>
    <row r="89" spans="2:11" ht="15" customHeight="1">
      <c r="B89" s="294"/>
      <c r="C89" s="274" t="s">
        <v>647</v>
      </c>
      <c r="D89" s="274"/>
      <c r="E89" s="274"/>
      <c r="F89" s="293" t="s">
        <v>626</v>
      </c>
      <c r="G89" s="292"/>
      <c r="H89" s="274" t="s">
        <v>647</v>
      </c>
      <c r="I89" s="274" t="s">
        <v>622</v>
      </c>
      <c r="J89" s="274">
        <v>50</v>
      </c>
      <c r="K89" s="285"/>
    </row>
    <row r="90" spans="2:11" ht="15" customHeight="1">
      <c r="B90" s="294"/>
      <c r="C90" s="274" t="s">
        <v>129</v>
      </c>
      <c r="D90" s="274"/>
      <c r="E90" s="274"/>
      <c r="F90" s="293" t="s">
        <v>626</v>
      </c>
      <c r="G90" s="292"/>
      <c r="H90" s="274" t="s">
        <v>648</v>
      </c>
      <c r="I90" s="274" t="s">
        <v>622</v>
      </c>
      <c r="J90" s="274">
        <v>255</v>
      </c>
      <c r="K90" s="285"/>
    </row>
    <row r="91" spans="2:11" ht="15" customHeight="1">
      <c r="B91" s="294"/>
      <c r="C91" s="274" t="s">
        <v>649</v>
      </c>
      <c r="D91" s="274"/>
      <c r="E91" s="274"/>
      <c r="F91" s="293" t="s">
        <v>620</v>
      </c>
      <c r="G91" s="292"/>
      <c r="H91" s="274" t="s">
        <v>650</v>
      </c>
      <c r="I91" s="274" t="s">
        <v>651</v>
      </c>
      <c r="J91" s="274"/>
      <c r="K91" s="285"/>
    </row>
    <row r="92" spans="2:11" ht="15" customHeight="1">
      <c r="B92" s="294"/>
      <c r="C92" s="274" t="s">
        <v>652</v>
      </c>
      <c r="D92" s="274"/>
      <c r="E92" s="274"/>
      <c r="F92" s="293" t="s">
        <v>620</v>
      </c>
      <c r="G92" s="292"/>
      <c r="H92" s="274" t="s">
        <v>653</v>
      </c>
      <c r="I92" s="274" t="s">
        <v>654</v>
      </c>
      <c r="J92" s="274"/>
      <c r="K92" s="285"/>
    </row>
    <row r="93" spans="2:11" ht="15" customHeight="1">
      <c r="B93" s="294"/>
      <c r="C93" s="274" t="s">
        <v>655</v>
      </c>
      <c r="D93" s="274"/>
      <c r="E93" s="274"/>
      <c r="F93" s="293" t="s">
        <v>620</v>
      </c>
      <c r="G93" s="292"/>
      <c r="H93" s="274" t="s">
        <v>655</v>
      </c>
      <c r="I93" s="274" t="s">
        <v>654</v>
      </c>
      <c r="J93" s="274"/>
      <c r="K93" s="285"/>
    </row>
    <row r="94" spans="2:11" ht="15" customHeight="1">
      <c r="B94" s="294"/>
      <c r="C94" s="274" t="s">
        <v>41</v>
      </c>
      <c r="D94" s="274"/>
      <c r="E94" s="274"/>
      <c r="F94" s="293" t="s">
        <v>620</v>
      </c>
      <c r="G94" s="292"/>
      <c r="H94" s="274" t="s">
        <v>656</v>
      </c>
      <c r="I94" s="274" t="s">
        <v>654</v>
      </c>
      <c r="J94" s="274"/>
      <c r="K94" s="285"/>
    </row>
    <row r="95" spans="2:11" ht="15" customHeight="1">
      <c r="B95" s="294"/>
      <c r="C95" s="274" t="s">
        <v>51</v>
      </c>
      <c r="D95" s="274"/>
      <c r="E95" s="274"/>
      <c r="F95" s="293" t="s">
        <v>620</v>
      </c>
      <c r="G95" s="292"/>
      <c r="H95" s="274" t="s">
        <v>657</v>
      </c>
      <c r="I95" s="274" t="s">
        <v>654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390" t="s">
        <v>658</v>
      </c>
      <c r="D100" s="390"/>
      <c r="E100" s="390"/>
      <c r="F100" s="390"/>
      <c r="G100" s="390"/>
      <c r="H100" s="390"/>
      <c r="I100" s="390"/>
      <c r="J100" s="390"/>
      <c r="K100" s="285"/>
    </row>
    <row r="101" spans="2:11" ht="17.25" customHeight="1">
      <c r="B101" s="284"/>
      <c r="C101" s="286" t="s">
        <v>614</v>
      </c>
      <c r="D101" s="286"/>
      <c r="E101" s="286"/>
      <c r="F101" s="286" t="s">
        <v>615</v>
      </c>
      <c r="G101" s="287"/>
      <c r="H101" s="286" t="s">
        <v>124</v>
      </c>
      <c r="I101" s="286" t="s">
        <v>60</v>
      </c>
      <c r="J101" s="286" t="s">
        <v>616</v>
      </c>
      <c r="K101" s="285"/>
    </row>
    <row r="102" spans="2:11" ht="17.25" customHeight="1">
      <c r="B102" s="284"/>
      <c r="C102" s="288" t="s">
        <v>617</v>
      </c>
      <c r="D102" s="288"/>
      <c r="E102" s="288"/>
      <c r="F102" s="289" t="s">
        <v>618</v>
      </c>
      <c r="G102" s="290"/>
      <c r="H102" s="288"/>
      <c r="I102" s="288"/>
      <c r="J102" s="288" t="s">
        <v>619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56</v>
      </c>
      <c r="D104" s="291"/>
      <c r="E104" s="291"/>
      <c r="F104" s="293" t="s">
        <v>620</v>
      </c>
      <c r="G104" s="302"/>
      <c r="H104" s="274" t="s">
        <v>659</v>
      </c>
      <c r="I104" s="274" t="s">
        <v>622</v>
      </c>
      <c r="J104" s="274">
        <v>20</v>
      </c>
      <c r="K104" s="285"/>
    </row>
    <row r="105" spans="2:11" ht="15" customHeight="1">
      <c r="B105" s="284"/>
      <c r="C105" s="274" t="s">
        <v>623</v>
      </c>
      <c r="D105" s="274"/>
      <c r="E105" s="274"/>
      <c r="F105" s="293" t="s">
        <v>620</v>
      </c>
      <c r="G105" s="274"/>
      <c r="H105" s="274" t="s">
        <v>659</v>
      </c>
      <c r="I105" s="274" t="s">
        <v>622</v>
      </c>
      <c r="J105" s="274">
        <v>120</v>
      </c>
      <c r="K105" s="285"/>
    </row>
    <row r="106" spans="2:11" ht="15" customHeight="1">
      <c r="B106" s="294"/>
      <c r="C106" s="274" t="s">
        <v>625</v>
      </c>
      <c r="D106" s="274"/>
      <c r="E106" s="274"/>
      <c r="F106" s="293" t="s">
        <v>626</v>
      </c>
      <c r="G106" s="274"/>
      <c r="H106" s="274" t="s">
        <v>659</v>
      </c>
      <c r="I106" s="274" t="s">
        <v>622</v>
      </c>
      <c r="J106" s="274">
        <v>50</v>
      </c>
      <c r="K106" s="285"/>
    </row>
    <row r="107" spans="2:11" ht="15" customHeight="1">
      <c r="B107" s="294"/>
      <c r="C107" s="274" t="s">
        <v>628</v>
      </c>
      <c r="D107" s="274"/>
      <c r="E107" s="274"/>
      <c r="F107" s="293" t="s">
        <v>620</v>
      </c>
      <c r="G107" s="274"/>
      <c r="H107" s="274" t="s">
        <v>659</v>
      </c>
      <c r="I107" s="274" t="s">
        <v>630</v>
      </c>
      <c r="J107" s="274"/>
      <c r="K107" s="285"/>
    </row>
    <row r="108" spans="2:11" ht="15" customHeight="1">
      <c r="B108" s="294"/>
      <c r="C108" s="274" t="s">
        <v>639</v>
      </c>
      <c r="D108" s="274"/>
      <c r="E108" s="274"/>
      <c r="F108" s="293" t="s">
        <v>626</v>
      </c>
      <c r="G108" s="274"/>
      <c r="H108" s="274" t="s">
        <v>659</v>
      </c>
      <c r="I108" s="274" t="s">
        <v>622</v>
      </c>
      <c r="J108" s="274">
        <v>50</v>
      </c>
      <c r="K108" s="285"/>
    </row>
    <row r="109" spans="2:11" ht="15" customHeight="1">
      <c r="B109" s="294"/>
      <c r="C109" s="274" t="s">
        <v>647</v>
      </c>
      <c r="D109" s="274"/>
      <c r="E109" s="274"/>
      <c r="F109" s="293" t="s">
        <v>626</v>
      </c>
      <c r="G109" s="274"/>
      <c r="H109" s="274" t="s">
        <v>659</v>
      </c>
      <c r="I109" s="274" t="s">
        <v>622</v>
      </c>
      <c r="J109" s="274">
        <v>50</v>
      </c>
      <c r="K109" s="285"/>
    </row>
    <row r="110" spans="2:11" ht="15" customHeight="1">
      <c r="B110" s="294"/>
      <c r="C110" s="274" t="s">
        <v>645</v>
      </c>
      <c r="D110" s="274"/>
      <c r="E110" s="274"/>
      <c r="F110" s="293" t="s">
        <v>626</v>
      </c>
      <c r="G110" s="274"/>
      <c r="H110" s="274" t="s">
        <v>659</v>
      </c>
      <c r="I110" s="274" t="s">
        <v>622</v>
      </c>
      <c r="J110" s="274">
        <v>50</v>
      </c>
      <c r="K110" s="285"/>
    </row>
    <row r="111" spans="2:11" ht="15" customHeight="1">
      <c r="B111" s="294"/>
      <c r="C111" s="274" t="s">
        <v>56</v>
      </c>
      <c r="D111" s="274"/>
      <c r="E111" s="274"/>
      <c r="F111" s="293" t="s">
        <v>620</v>
      </c>
      <c r="G111" s="274"/>
      <c r="H111" s="274" t="s">
        <v>660</v>
      </c>
      <c r="I111" s="274" t="s">
        <v>622</v>
      </c>
      <c r="J111" s="274">
        <v>20</v>
      </c>
      <c r="K111" s="285"/>
    </row>
    <row r="112" spans="2:11" ht="15" customHeight="1">
      <c r="B112" s="294"/>
      <c r="C112" s="274" t="s">
        <v>661</v>
      </c>
      <c r="D112" s="274"/>
      <c r="E112" s="274"/>
      <c r="F112" s="293" t="s">
        <v>620</v>
      </c>
      <c r="G112" s="274"/>
      <c r="H112" s="274" t="s">
        <v>662</v>
      </c>
      <c r="I112" s="274" t="s">
        <v>622</v>
      </c>
      <c r="J112" s="274">
        <v>120</v>
      </c>
      <c r="K112" s="285"/>
    </row>
    <row r="113" spans="2:11" ht="15" customHeight="1">
      <c r="B113" s="294"/>
      <c r="C113" s="274" t="s">
        <v>41</v>
      </c>
      <c r="D113" s="274"/>
      <c r="E113" s="274"/>
      <c r="F113" s="293" t="s">
        <v>620</v>
      </c>
      <c r="G113" s="274"/>
      <c r="H113" s="274" t="s">
        <v>663</v>
      </c>
      <c r="I113" s="274" t="s">
        <v>654</v>
      </c>
      <c r="J113" s="274"/>
      <c r="K113" s="285"/>
    </row>
    <row r="114" spans="2:11" ht="15" customHeight="1">
      <c r="B114" s="294"/>
      <c r="C114" s="274" t="s">
        <v>51</v>
      </c>
      <c r="D114" s="274"/>
      <c r="E114" s="274"/>
      <c r="F114" s="293" t="s">
        <v>620</v>
      </c>
      <c r="G114" s="274"/>
      <c r="H114" s="274" t="s">
        <v>664</v>
      </c>
      <c r="I114" s="274" t="s">
        <v>654</v>
      </c>
      <c r="J114" s="274"/>
      <c r="K114" s="285"/>
    </row>
    <row r="115" spans="2:11" ht="15" customHeight="1">
      <c r="B115" s="294"/>
      <c r="C115" s="274" t="s">
        <v>60</v>
      </c>
      <c r="D115" s="274"/>
      <c r="E115" s="274"/>
      <c r="F115" s="293" t="s">
        <v>620</v>
      </c>
      <c r="G115" s="274"/>
      <c r="H115" s="274" t="s">
        <v>665</v>
      </c>
      <c r="I115" s="274" t="s">
        <v>666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386" t="s">
        <v>667</v>
      </c>
      <c r="D120" s="386"/>
      <c r="E120" s="386"/>
      <c r="F120" s="386"/>
      <c r="G120" s="386"/>
      <c r="H120" s="386"/>
      <c r="I120" s="386"/>
      <c r="J120" s="386"/>
      <c r="K120" s="310"/>
    </row>
    <row r="121" spans="2:11" ht="17.25" customHeight="1">
      <c r="B121" s="311"/>
      <c r="C121" s="286" t="s">
        <v>614</v>
      </c>
      <c r="D121" s="286"/>
      <c r="E121" s="286"/>
      <c r="F121" s="286" t="s">
        <v>615</v>
      </c>
      <c r="G121" s="287"/>
      <c r="H121" s="286" t="s">
        <v>124</v>
      </c>
      <c r="I121" s="286" t="s">
        <v>60</v>
      </c>
      <c r="J121" s="286" t="s">
        <v>616</v>
      </c>
      <c r="K121" s="312"/>
    </row>
    <row r="122" spans="2:11" ht="17.25" customHeight="1">
      <c r="B122" s="311"/>
      <c r="C122" s="288" t="s">
        <v>617</v>
      </c>
      <c r="D122" s="288"/>
      <c r="E122" s="288"/>
      <c r="F122" s="289" t="s">
        <v>618</v>
      </c>
      <c r="G122" s="290"/>
      <c r="H122" s="288"/>
      <c r="I122" s="288"/>
      <c r="J122" s="288" t="s">
        <v>619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623</v>
      </c>
      <c r="D124" s="291"/>
      <c r="E124" s="291"/>
      <c r="F124" s="293" t="s">
        <v>620</v>
      </c>
      <c r="G124" s="274"/>
      <c r="H124" s="274" t="s">
        <v>659</v>
      </c>
      <c r="I124" s="274" t="s">
        <v>622</v>
      </c>
      <c r="J124" s="274">
        <v>120</v>
      </c>
      <c r="K124" s="315"/>
    </row>
    <row r="125" spans="2:11" ht="15" customHeight="1">
      <c r="B125" s="313"/>
      <c r="C125" s="274" t="s">
        <v>668</v>
      </c>
      <c r="D125" s="274"/>
      <c r="E125" s="274"/>
      <c r="F125" s="293" t="s">
        <v>620</v>
      </c>
      <c r="G125" s="274"/>
      <c r="H125" s="274" t="s">
        <v>669</v>
      </c>
      <c r="I125" s="274" t="s">
        <v>622</v>
      </c>
      <c r="J125" s="274" t="s">
        <v>670</v>
      </c>
      <c r="K125" s="315"/>
    </row>
    <row r="126" spans="2:11" ht="15" customHeight="1">
      <c r="B126" s="313"/>
      <c r="C126" s="274" t="s">
        <v>569</v>
      </c>
      <c r="D126" s="274"/>
      <c r="E126" s="274"/>
      <c r="F126" s="293" t="s">
        <v>620</v>
      </c>
      <c r="G126" s="274"/>
      <c r="H126" s="274" t="s">
        <v>671</v>
      </c>
      <c r="I126" s="274" t="s">
        <v>622</v>
      </c>
      <c r="J126" s="274" t="s">
        <v>670</v>
      </c>
      <c r="K126" s="315"/>
    </row>
    <row r="127" spans="2:11" ht="15" customHeight="1">
      <c r="B127" s="313"/>
      <c r="C127" s="274" t="s">
        <v>631</v>
      </c>
      <c r="D127" s="274"/>
      <c r="E127" s="274"/>
      <c r="F127" s="293" t="s">
        <v>626</v>
      </c>
      <c r="G127" s="274"/>
      <c r="H127" s="274" t="s">
        <v>632</v>
      </c>
      <c r="I127" s="274" t="s">
        <v>622</v>
      </c>
      <c r="J127" s="274">
        <v>15</v>
      </c>
      <c r="K127" s="315"/>
    </row>
    <row r="128" spans="2:11" ht="15" customHeight="1">
      <c r="B128" s="313"/>
      <c r="C128" s="295" t="s">
        <v>633</v>
      </c>
      <c r="D128" s="295"/>
      <c r="E128" s="295"/>
      <c r="F128" s="296" t="s">
        <v>626</v>
      </c>
      <c r="G128" s="295"/>
      <c r="H128" s="295" t="s">
        <v>634</v>
      </c>
      <c r="I128" s="295" t="s">
        <v>622</v>
      </c>
      <c r="J128" s="295">
        <v>15</v>
      </c>
      <c r="K128" s="315"/>
    </row>
    <row r="129" spans="2:11" ht="15" customHeight="1">
      <c r="B129" s="313"/>
      <c r="C129" s="295" t="s">
        <v>635</v>
      </c>
      <c r="D129" s="295"/>
      <c r="E129" s="295"/>
      <c r="F129" s="296" t="s">
        <v>626</v>
      </c>
      <c r="G129" s="295"/>
      <c r="H129" s="295" t="s">
        <v>636</v>
      </c>
      <c r="I129" s="295" t="s">
        <v>622</v>
      </c>
      <c r="J129" s="295">
        <v>20</v>
      </c>
      <c r="K129" s="315"/>
    </row>
    <row r="130" spans="2:11" ht="15" customHeight="1">
      <c r="B130" s="313"/>
      <c r="C130" s="295" t="s">
        <v>637</v>
      </c>
      <c r="D130" s="295"/>
      <c r="E130" s="295"/>
      <c r="F130" s="296" t="s">
        <v>626</v>
      </c>
      <c r="G130" s="295"/>
      <c r="H130" s="295" t="s">
        <v>638</v>
      </c>
      <c r="I130" s="295" t="s">
        <v>622</v>
      </c>
      <c r="J130" s="295">
        <v>20</v>
      </c>
      <c r="K130" s="315"/>
    </row>
    <row r="131" spans="2:11" ht="15" customHeight="1">
      <c r="B131" s="313"/>
      <c r="C131" s="274" t="s">
        <v>625</v>
      </c>
      <c r="D131" s="274"/>
      <c r="E131" s="274"/>
      <c r="F131" s="293" t="s">
        <v>626</v>
      </c>
      <c r="G131" s="274"/>
      <c r="H131" s="274" t="s">
        <v>659</v>
      </c>
      <c r="I131" s="274" t="s">
        <v>622</v>
      </c>
      <c r="J131" s="274">
        <v>50</v>
      </c>
      <c r="K131" s="315"/>
    </row>
    <row r="132" spans="2:11" ht="15" customHeight="1">
      <c r="B132" s="313"/>
      <c r="C132" s="274" t="s">
        <v>639</v>
      </c>
      <c r="D132" s="274"/>
      <c r="E132" s="274"/>
      <c r="F132" s="293" t="s">
        <v>626</v>
      </c>
      <c r="G132" s="274"/>
      <c r="H132" s="274" t="s">
        <v>659</v>
      </c>
      <c r="I132" s="274" t="s">
        <v>622</v>
      </c>
      <c r="J132" s="274">
        <v>50</v>
      </c>
      <c r="K132" s="315"/>
    </row>
    <row r="133" spans="2:11" ht="15" customHeight="1">
      <c r="B133" s="313"/>
      <c r="C133" s="274" t="s">
        <v>645</v>
      </c>
      <c r="D133" s="274"/>
      <c r="E133" s="274"/>
      <c r="F133" s="293" t="s">
        <v>626</v>
      </c>
      <c r="G133" s="274"/>
      <c r="H133" s="274" t="s">
        <v>659</v>
      </c>
      <c r="I133" s="274" t="s">
        <v>622</v>
      </c>
      <c r="J133" s="274">
        <v>50</v>
      </c>
      <c r="K133" s="315"/>
    </row>
    <row r="134" spans="2:11" ht="15" customHeight="1">
      <c r="B134" s="313"/>
      <c r="C134" s="274" t="s">
        <v>647</v>
      </c>
      <c r="D134" s="274"/>
      <c r="E134" s="274"/>
      <c r="F134" s="293" t="s">
        <v>626</v>
      </c>
      <c r="G134" s="274"/>
      <c r="H134" s="274" t="s">
        <v>659</v>
      </c>
      <c r="I134" s="274" t="s">
        <v>622</v>
      </c>
      <c r="J134" s="274">
        <v>50</v>
      </c>
      <c r="K134" s="315"/>
    </row>
    <row r="135" spans="2:11" ht="15" customHeight="1">
      <c r="B135" s="313"/>
      <c r="C135" s="274" t="s">
        <v>129</v>
      </c>
      <c r="D135" s="274"/>
      <c r="E135" s="274"/>
      <c r="F135" s="293" t="s">
        <v>626</v>
      </c>
      <c r="G135" s="274"/>
      <c r="H135" s="274" t="s">
        <v>672</v>
      </c>
      <c r="I135" s="274" t="s">
        <v>622</v>
      </c>
      <c r="J135" s="274">
        <v>255</v>
      </c>
      <c r="K135" s="315"/>
    </row>
    <row r="136" spans="2:11" ht="15" customHeight="1">
      <c r="B136" s="313"/>
      <c r="C136" s="274" t="s">
        <v>649</v>
      </c>
      <c r="D136" s="274"/>
      <c r="E136" s="274"/>
      <c r="F136" s="293" t="s">
        <v>620</v>
      </c>
      <c r="G136" s="274"/>
      <c r="H136" s="274" t="s">
        <v>673</v>
      </c>
      <c r="I136" s="274" t="s">
        <v>651</v>
      </c>
      <c r="J136" s="274"/>
      <c r="K136" s="315"/>
    </row>
    <row r="137" spans="2:11" ht="15" customHeight="1">
      <c r="B137" s="313"/>
      <c r="C137" s="274" t="s">
        <v>652</v>
      </c>
      <c r="D137" s="274"/>
      <c r="E137" s="274"/>
      <c r="F137" s="293" t="s">
        <v>620</v>
      </c>
      <c r="G137" s="274"/>
      <c r="H137" s="274" t="s">
        <v>674</v>
      </c>
      <c r="I137" s="274" t="s">
        <v>654</v>
      </c>
      <c r="J137" s="274"/>
      <c r="K137" s="315"/>
    </row>
    <row r="138" spans="2:11" ht="15" customHeight="1">
      <c r="B138" s="313"/>
      <c r="C138" s="274" t="s">
        <v>655</v>
      </c>
      <c r="D138" s="274"/>
      <c r="E138" s="274"/>
      <c r="F138" s="293" t="s">
        <v>620</v>
      </c>
      <c r="G138" s="274"/>
      <c r="H138" s="274" t="s">
        <v>655</v>
      </c>
      <c r="I138" s="274" t="s">
        <v>654</v>
      </c>
      <c r="J138" s="274"/>
      <c r="K138" s="315"/>
    </row>
    <row r="139" spans="2:11" ht="15" customHeight="1">
      <c r="B139" s="313"/>
      <c r="C139" s="274" t="s">
        <v>41</v>
      </c>
      <c r="D139" s="274"/>
      <c r="E139" s="274"/>
      <c r="F139" s="293" t="s">
        <v>620</v>
      </c>
      <c r="G139" s="274"/>
      <c r="H139" s="274" t="s">
        <v>675</v>
      </c>
      <c r="I139" s="274" t="s">
        <v>654</v>
      </c>
      <c r="J139" s="274"/>
      <c r="K139" s="315"/>
    </row>
    <row r="140" spans="2:11" ht="15" customHeight="1">
      <c r="B140" s="313"/>
      <c r="C140" s="274" t="s">
        <v>676</v>
      </c>
      <c r="D140" s="274"/>
      <c r="E140" s="274"/>
      <c r="F140" s="293" t="s">
        <v>620</v>
      </c>
      <c r="G140" s="274"/>
      <c r="H140" s="274" t="s">
        <v>677</v>
      </c>
      <c r="I140" s="274" t="s">
        <v>654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390" t="s">
        <v>678</v>
      </c>
      <c r="D145" s="390"/>
      <c r="E145" s="390"/>
      <c r="F145" s="390"/>
      <c r="G145" s="390"/>
      <c r="H145" s="390"/>
      <c r="I145" s="390"/>
      <c r="J145" s="390"/>
      <c r="K145" s="285"/>
    </row>
    <row r="146" spans="2:11" ht="17.25" customHeight="1">
      <c r="B146" s="284"/>
      <c r="C146" s="286" t="s">
        <v>614</v>
      </c>
      <c r="D146" s="286"/>
      <c r="E146" s="286"/>
      <c r="F146" s="286" t="s">
        <v>615</v>
      </c>
      <c r="G146" s="287"/>
      <c r="H146" s="286" t="s">
        <v>124</v>
      </c>
      <c r="I146" s="286" t="s">
        <v>60</v>
      </c>
      <c r="J146" s="286" t="s">
        <v>616</v>
      </c>
      <c r="K146" s="285"/>
    </row>
    <row r="147" spans="2:11" ht="17.25" customHeight="1">
      <c r="B147" s="284"/>
      <c r="C147" s="288" t="s">
        <v>617</v>
      </c>
      <c r="D147" s="288"/>
      <c r="E147" s="288"/>
      <c r="F147" s="289" t="s">
        <v>618</v>
      </c>
      <c r="G147" s="290"/>
      <c r="H147" s="288"/>
      <c r="I147" s="288"/>
      <c r="J147" s="288" t="s">
        <v>619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623</v>
      </c>
      <c r="D149" s="274"/>
      <c r="E149" s="274"/>
      <c r="F149" s="320" t="s">
        <v>620</v>
      </c>
      <c r="G149" s="274"/>
      <c r="H149" s="319" t="s">
        <v>659</v>
      </c>
      <c r="I149" s="319" t="s">
        <v>622</v>
      </c>
      <c r="J149" s="319">
        <v>120</v>
      </c>
      <c r="K149" s="315"/>
    </row>
    <row r="150" spans="2:11" ht="15" customHeight="1">
      <c r="B150" s="294"/>
      <c r="C150" s="319" t="s">
        <v>668</v>
      </c>
      <c r="D150" s="274"/>
      <c r="E150" s="274"/>
      <c r="F150" s="320" t="s">
        <v>620</v>
      </c>
      <c r="G150" s="274"/>
      <c r="H150" s="319" t="s">
        <v>679</v>
      </c>
      <c r="I150" s="319" t="s">
        <v>622</v>
      </c>
      <c r="J150" s="319" t="s">
        <v>670</v>
      </c>
      <c r="K150" s="315"/>
    </row>
    <row r="151" spans="2:11" ht="15" customHeight="1">
      <c r="B151" s="294"/>
      <c r="C151" s="319" t="s">
        <v>569</v>
      </c>
      <c r="D151" s="274"/>
      <c r="E151" s="274"/>
      <c r="F151" s="320" t="s">
        <v>620</v>
      </c>
      <c r="G151" s="274"/>
      <c r="H151" s="319" t="s">
        <v>680</v>
      </c>
      <c r="I151" s="319" t="s">
        <v>622</v>
      </c>
      <c r="J151" s="319" t="s">
        <v>670</v>
      </c>
      <c r="K151" s="315"/>
    </row>
    <row r="152" spans="2:11" ht="15" customHeight="1">
      <c r="B152" s="294"/>
      <c r="C152" s="319" t="s">
        <v>625</v>
      </c>
      <c r="D152" s="274"/>
      <c r="E152" s="274"/>
      <c r="F152" s="320" t="s">
        <v>626</v>
      </c>
      <c r="G152" s="274"/>
      <c r="H152" s="319" t="s">
        <v>659</v>
      </c>
      <c r="I152" s="319" t="s">
        <v>622</v>
      </c>
      <c r="J152" s="319">
        <v>50</v>
      </c>
      <c r="K152" s="315"/>
    </row>
    <row r="153" spans="2:11" ht="15" customHeight="1">
      <c r="B153" s="294"/>
      <c r="C153" s="319" t="s">
        <v>628</v>
      </c>
      <c r="D153" s="274"/>
      <c r="E153" s="274"/>
      <c r="F153" s="320" t="s">
        <v>620</v>
      </c>
      <c r="G153" s="274"/>
      <c r="H153" s="319" t="s">
        <v>659</v>
      </c>
      <c r="I153" s="319" t="s">
        <v>630</v>
      </c>
      <c r="J153" s="319"/>
      <c r="K153" s="315"/>
    </row>
    <row r="154" spans="2:11" ht="15" customHeight="1">
      <c r="B154" s="294"/>
      <c r="C154" s="319" t="s">
        <v>639</v>
      </c>
      <c r="D154" s="274"/>
      <c r="E154" s="274"/>
      <c r="F154" s="320" t="s">
        <v>626</v>
      </c>
      <c r="G154" s="274"/>
      <c r="H154" s="319" t="s">
        <v>659</v>
      </c>
      <c r="I154" s="319" t="s">
        <v>622</v>
      </c>
      <c r="J154" s="319">
        <v>50</v>
      </c>
      <c r="K154" s="315"/>
    </row>
    <row r="155" spans="2:11" ht="15" customHeight="1">
      <c r="B155" s="294"/>
      <c r="C155" s="319" t="s">
        <v>647</v>
      </c>
      <c r="D155" s="274"/>
      <c r="E155" s="274"/>
      <c r="F155" s="320" t="s">
        <v>626</v>
      </c>
      <c r="G155" s="274"/>
      <c r="H155" s="319" t="s">
        <v>659</v>
      </c>
      <c r="I155" s="319" t="s">
        <v>622</v>
      </c>
      <c r="J155" s="319">
        <v>50</v>
      </c>
      <c r="K155" s="315"/>
    </row>
    <row r="156" spans="2:11" ht="15" customHeight="1">
      <c r="B156" s="294"/>
      <c r="C156" s="319" t="s">
        <v>645</v>
      </c>
      <c r="D156" s="274"/>
      <c r="E156" s="274"/>
      <c r="F156" s="320" t="s">
        <v>626</v>
      </c>
      <c r="G156" s="274"/>
      <c r="H156" s="319" t="s">
        <v>659</v>
      </c>
      <c r="I156" s="319" t="s">
        <v>622</v>
      </c>
      <c r="J156" s="319">
        <v>50</v>
      </c>
      <c r="K156" s="315"/>
    </row>
    <row r="157" spans="2:11" ht="15" customHeight="1">
      <c r="B157" s="294"/>
      <c r="C157" s="319" t="s">
        <v>103</v>
      </c>
      <c r="D157" s="274"/>
      <c r="E157" s="274"/>
      <c r="F157" s="320" t="s">
        <v>620</v>
      </c>
      <c r="G157" s="274"/>
      <c r="H157" s="319" t="s">
        <v>681</v>
      </c>
      <c r="I157" s="319" t="s">
        <v>622</v>
      </c>
      <c r="J157" s="319" t="s">
        <v>682</v>
      </c>
      <c r="K157" s="315"/>
    </row>
    <row r="158" spans="2:11" ht="15" customHeight="1">
      <c r="B158" s="294"/>
      <c r="C158" s="319" t="s">
        <v>683</v>
      </c>
      <c r="D158" s="274"/>
      <c r="E158" s="274"/>
      <c r="F158" s="320" t="s">
        <v>620</v>
      </c>
      <c r="G158" s="274"/>
      <c r="H158" s="319" t="s">
        <v>684</v>
      </c>
      <c r="I158" s="319" t="s">
        <v>654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386" t="s">
        <v>685</v>
      </c>
      <c r="D163" s="386"/>
      <c r="E163" s="386"/>
      <c r="F163" s="386"/>
      <c r="G163" s="386"/>
      <c r="H163" s="386"/>
      <c r="I163" s="386"/>
      <c r="J163" s="386"/>
      <c r="K163" s="266"/>
    </row>
    <row r="164" spans="2:11" ht="17.25" customHeight="1">
      <c r="B164" s="265"/>
      <c r="C164" s="286" t="s">
        <v>614</v>
      </c>
      <c r="D164" s="286"/>
      <c r="E164" s="286"/>
      <c r="F164" s="286" t="s">
        <v>615</v>
      </c>
      <c r="G164" s="323"/>
      <c r="H164" s="324" t="s">
        <v>124</v>
      </c>
      <c r="I164" s="324" t="s">
        <v>60</v>
      </c>
      <c r="J164" s="286" t="s">
        <v>616</v>
      </c>
      <c r="K164" s="266"/>
    </row>
    <row r="165" spans="2:11" ht="17.25" customHeight="1">
      <c r="B165" s="267"/>
      <c r="C165" s="288" t="s">
        <v>617</v>
      </c>
      <c r="D165" s="288"/>
      <c r="E165" s="288"/>
      <c r="F165" s="289" t="s">
        <v>618</v>
      </c>
      <c r="G165" s="325"/>
      <c r="H165" s="326"/>
      <c r="I165" s="326"/>
      <c r="J165" s="288" t="s">
        <v>619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623</v>
      </c>
      <c r="D167" s="274"/>
      <c r="E167" s="274"/>
      <c r="F167" s="293" t="s">
        <v>620</v>
      </c>
      <c r="G167" s="274"/>
      <c r="H167" s="274" t="s">
        <v>659</v>
      </c>
      <c r="I167" s="274" t="s">
        <v>622</v>
      </c>
      <c r="J167" s="274">
        <v>120</v>
      </c>
      <c r="K167" s="315"/>
    </row>
    <row r="168" spans="2:11" ht="15" customHeight="1">
      <c r="B168" s="294"/>
      <c r="C168" s="274" t="s">
        <v>668</v>
      </c>
      <c r="D168" s="274"/>
      <c r="E168" s="274"/>
      <c r="F168" s="293" t="s">
        <v>620</v>
      </c>
      <c r="G168" s="274"/>
      <c r="H168" s="274" t="s">
        <v>669</v>
      </c>
      <c r="I168" s="274" t="s">
        <v>622</v>
      </c>
      <c r="J168" s="274" t="s">
        <v>670</v>
      </c>
      <c r="K168" s="315"/>
    </row>
    <row r="169" spans="2:11" ht="15" customHeight="1">
      <c r="B169" s="294"/>
      <c r="C169" s="274" t="s">
        <v>569</v>
      </c>
      <c r="D169" s="274"/>
      <c r="E169" s="274"/>
      <c r="F169" s="293" t="s">
        <v>620</v>
      </c>
      <c r="G169" s="274"/>
      <c r="H169" s="274" t="s">
        <v>686</v>
      </c>
      <c r="I169" s="274" t="s">
        <v>622</v>
      </c>
      <c r="J169" s="274" t="s">
        <v>670</v>
      </c>
      <c r="K169" s="315"/>
    </row>
    <row r="170" spans="2:11" ht="15" customHeight="1">
      <c r="B170" s="294"/>
      <c r="C170" s="274" t="s">
        <v>625</v>
      </c>
      <c r="D170" s="274"/>
      <c r="E170" s="274"/>
      <c r="F170" s="293" t="s">
        <v>626</v>
      </c>
      <c r="G170" s="274"/>
      <c r="H170" s="274" t="s">
        <v>686</v>
      </c>
      <c r="I170" s="274" t="s">
        <v>622</v>
      </c>
      <c r="J170" s="274">
        <v>50</v>
      </c>
      <c r="K170" s="315"/>
    </row>
    <row r="171" spans="2:11" ht="15" customHeight="1">
      <c r="B171" s="294"/>
      <c r="C171" s="274" t="s">
        <v>628</v>
      </c>
      <c r="D171" s="274"/>
      <c r="E171" s="274"/>
      <c r="F171" s="293" t="s">
        <v>620</v>
      </c>
      <c r="G171" s="274"/>
      <c r="H171" s="274" t="s">
        <v>686</v>
      </c>
      <c r="I171" s="274" t="s">
        <v>630</v>
      </c>
      <c r="J171" s="274"/>
      <c r="K171" s="315"/>
    </row>
    <row r="172" spans="2:11" ht="15" customHeight="1">
      <c r="B172" s="294"/>
      <c r="C172" s="274" t="s">
        <v>639</v>
      </c>
      <c r="D172" s="274"/>
      <c r="E172" s="274"/>
      <c r="F172" s="293" t="s">
        <v>626</v>
      </c>
      <c r="G172" s="274"/>
      <c r="H172" s="274" t="s">
        <v>686</v>
      </c>
      <c r="I172" s="274" t="s">
        <v>622</v>
      </c>
      <c r="J172" s="274">
        <v>50</v>
      </c>
      <c r="K172" s="315"/>
    </row>
    <row r="173" spans="2:11" ht="15" customHeight="1">
      <c r="B173" s="294"/>
      <c r="C173" s="274" t="s">
        <v>647</v>
      </c>
      <c r="D173" s="274"/>
      <c r="E173" s="274"/>
      <c r="F173" s="293" t="s">
        <v>626</v>
      </c>
      <c r="G173" s="274"/>
      <c r="H173" s="274" t="s">
        <v>686</v>
      </c>
      <c r="I173" s="274" t="s">
        <v>622</v>
      </c>
      <c r="J173" s="274">
        <v>50</v>
      </c>
      <c r="K173" s="315"/>
    </row>
    <row r="174" spans="2:11" ht="15" customHeight="1">
      <c r="B174" s="294"/>
      <c r="C174" s="274" t="s">
        <v>645</v>
      </c>
      <c r="D174" s="274"/>
      <c r="E174" s="274"/>
      <c r="F174" s="293" t="s">
        <v>626</v>
      </c>
      <c r="G174" s="274"/>
      <c r="H174" s="274" t="s">
        <v>686</v>
      </c>
      <c r="I174" s="274" t="s">
        <v>622</v>
      </c>
      <c r="J174" s="274">
        <v>50</v>
      </c>
      <c r="K174" s="315"/>
    </row>
    <row r="175" spans="2:11" ht="15" customHeight="1">
      <c r="B175" s="294"/>
      <c r="C175" s="274" t="s">
        <v>123</v>
      </c>
      <c r="D175" s="274"/>
      <c r="E175" s="274"/>
      <c r="F175" s="293" t="s">
        <v>620</v>
      </c>
      <c r="G175" s="274"/>
      <c r="H175" s="274" t="s">
        <v>687</v>
      </c>
      <c r="I175" s="274" t="s">
        <v>688</v>
      </c>
      <c r="J175" s="274"/>
      <c r="K175" s="315"/>
    </row>
    <row r="176" spans="2:11" ht="15" customHeight="1">
      <c r="B176" s="294"/>
      <c r="C176" s="274" t="s">
        <v>60</v>
      </c>
      <c r="D176" s="274"/>
      <c r="E176" s="274"/>
      <c r="F176" s="293" t="s">
        <v>620</v>
      </c>
      <c r="G176" s="274"/>
      <c r="H176" s="274" t="s">
        <v>689</v>
      </c>
      <c r="I176" s="274" t="s">
        <v>690</v>
      </c>
      <c r="J176" s="274">
        <v>1</v>
      </c>
      <c r="K176" s="315"/>
    </row>
    <row r="177" spans="2:11" ht="15" customHeight="1">
      <c r="B177" s="294"/>
      <c r="C177" s="274" t="s">
        <v>56</v>
      </c>
      <c r="D177" s="274"/>
      <c r="E177" s="274"/>
      <c r="F177" s="293" t="s">
        <v>620</v>
      </c>
      <c r="G177" s="274"/>
      <c r="H177" s="274" t="s">
        <v>691</v>
      </c>
      <c r="I177" s="274" t="s">
        <v>622</v>
      </c>
      <c r="J177" s="274">
        <v>20</v>
      </c>
      <c r="K177" s="315"/>
    </row>
    <row r="178" spans="2:11" ht="15" customHeight="1">
      <c r="B178" s="294"/>
      <c r="C178" s="274" t="s">
        <v>124</v>
      </c>
      <c r="D178" s="274"/>
      <c r="E178" s="274"/>
      <c r="F178" s="293" t="s">
        <v>620</v>
      </c>
      <c r="G178" s="274"/>
      <c r="H178" s="274" t="s">
        <v>692</v>
      </c>
      <c r="I178" s="274" t="s">
        <v>622</v>
      </c>
      <c r="J178" s="274">
        <v>255</v>
      </c>
      <c r="K178" s="315"/>
    </row>
    <row r="179" spans="2:11" ht="15" customHeight="1">
      <c r="B179" s="294"/>
      <c r="C179" s="274" t="s">
        <v>125</v>
      </c>
      <c r="D179" s="274"/>
      <c r="E179" s="274"/>
      <c r="F179" s="293" t="s">
        <v>620</v>
      </c>
      <c r="G179" s="274"/>
      <c r="H179" s="274" t="s">
        <v>585</v>
      </c>
      <c r="I179" s="274" t="s">
        <v>622</v>
      </c>
      <c r="J179" s="274">
        <v>10</v>
      </c>
      <c r="K179" s="315"/>
    </row>
    <row r="180" spans="2:11" ht="15" customHeight="1">
      <c r="B180" s="294"/>
      <c r="C180" s="274" t="s">
        <v>126</v>
      </c>
      <c r="D180" s="274"/>
      <c r="E180" s="274"/>
      <c r="F180" s="293" t="s">
        <v>620</v>
      </c>
      <c r="G180" s="274"/>
      <c r="H180" s="274" t="s">
        <v>693</v>
      </c>
      <c r="I180" s="274" t="s">
        <v>654</v>
      </c>
      <c r="J180" s="274"/>
      <c r="K180" s="315"/>
    </row>
    <row r="181" spans="2:11" ht="15" customHeight="1">
      <c r="B181" s="294"/>
      <c r="C181" s="274" t="s">
        <v>694</v>
      </c>
      <c r="D181" s="274"/>
      <c r="E181" s="274"/>
      <c r="F181" s="293" t="s">
        <v>620</v>
      </c>
      <c r="G181" s="274"/>
      <c r="H181" s="274" t="s">
        <v>695</v>
      </c>
      <c r="I181" s="274" t="s">
        <v>654</v>
      </c>
      <c r="J181" s="274"/>
      <c r="K181" s="315"/>
    </row>
    <row r="182" spans="2:11" ht="15" customHeight="1">
      <c r="B182" s="294"/>
      <c r="C182" s="274" t="s">
        <v>683</v>
      </c>
      <c r="D182" s="274"/>
      <c r="E182" s="274"/>
      <c r="F182" s="293" t="s">
        <v>620</v>
      </c>
      <c r="G182" s="274"/>
      <c r="H182" s="274" t="s">
        <v>696</v>
      </c>
      <c r="I182" s="274" t="s">
        <v>654</v>
      </c>
      <c r="J182" s="274"/>
      <c r="K182" s="315"/>
    </row>
    <row r="183" spans="2:11" ht="15" customHeight="1">
      <c r="B183" s="294"/>
      <c r="C183" s="274" t="s">
        <v>128</v>
      </c>
      <c r="D183" s="274"/>
      <c r="E183" s="274"/>
      <c r="F183" s="293" t="s">
        <v>626</v>
      </c>
      <c r="G183" s="274"/>
      <c r="H183" s="274" t="s">
        <v>697</v>
      </c>
      <c r="I183" s="274" t="s">
        <v>622</v>
      </c>
      <c r="J183" s="274">
        <v>50</v>
      </c>
      <c r="K183" s="315"/>
    </row>
    <row r="184" spans="2:11" ht="15" customHeight="1">
      <c r="B184" s="294"/>
      <c r="C184" s="274" t="s">
        <v>698</v>
      </c>
      <c r="D184" s="274"/>
      <c r="E184" s="274"/>
      <c r="F184" s="293" t="s">
        <v>626</v>
      </c>
      <c r="G184" s="274"/>
      <c r="H184" s="274" t="s">
        <v>699</v>
      </c>
      <c r="I184" s="274" t="s">
        <v>700</v>
      </c>
      <c r="J184" s="274"/>
      <c r="K184" s="315"/>
    </row>
    <row r="185" spans="2:11" ht="15" customHeight="1">
      <c r="B185" s="294"/>
      <c r="C185" s="274" t="s">
        <v>701</v>
      </c>
      <c r="D185" s="274"/>
      <c r="E185" s="274"/>
      <c r="F185" s="293" t="s">
        <v>626</v>
      </c>
      <c r="G185" s="274"/>
      <c r="H185" s="274" t="s">
        <v>702</v>
      </c>
      <c r="I185" s="274" t="s">
        <v>700</v>
      </c>
      <c r="J185" s="274"/>
      <c r="K185" s="315"/>
    </row>
    <row r="186" spans="2:11" ht="15" customHeight="1">
      <c r="B186" s="294"/>
      <c r="C186" s="274" t="s">
        <v>703</v>
      </c>
      <c r="D186" s="274"/>
      <c r="E186" s="274"/>
      <c r="F186" s="293" t="s">
        <v>626</v>
      </c>
      <c r="G186" s="274"/>
      <c r="H186" s="274" t="s">
        <v>704</v>
      </c>
      <c r="I186" s="274" t="s">
        <v>700</v>
      </c>
      <c r="J186" s="274"/>
      <c r="K186" s="315"/>
    </row>
    <row r="187" spans="2:11" ht="15" customHeight="1">
      <c r="B187" s="294"/>
      <c r="C187" s="327" t="s">
        <v>705</v>
      </c>
      <c r="D187" s="274"/>
      <c r="E187" s="274"/>
      <c r="F187" s="293" t="s">
        <v>626</v>
      </c>
      <c r="G187" s="274"/>
      <c r="H187" s="274" t="s">
        <v>706</v>
      </c>
      <c r="I187" s="274" t="s">
        <v>707</v>
      </c>
      <c r="J187" s="328" t="s">
        <v>708</v>
      </c>
      <c r="K187" s="315"/>
    </row>
    <row r="188" spans="2:11" ht="15" customHeight="1">
      <c r="B188" s="294"/>
      <c r="C188" s="279" t="s">
        <v>45</v>
      </c>
      <c r="D188" s="274"/>
      <c r="E188" s="274"/>
      <c r="F188" s="293" t="s">
        <v>620</v>
      </c>
      <c r="G188" s="274"/>
      <c r="H188" s="270" t="s">
        <v>709</v>
      </c>
      <c r="I188" s="274" t="s">
        <v>710</v>
      </c>
      <c r="J188" s="274"/>
      <c r="K188" s="315"/>
    </row>
    <row r="189" spans="2:11" ht="15" customHeight="1">
      <c r="B189" s="294"/>
      <c r="C189" s="279" t="s">
        <v>711</v>
      </c>
      <c r="D189" s="274"/>
      <c r="E189" s="274"/>
      <c r="F189" s="293" t="s">
        <v>620</v>
      </c>
      <c r="G189" s="274"/>
      <c r="H189" s="274" t="s">
        <v>712</v>
      </c>
      <c r="I189" s="274" t="s">
        <v>654</v>
      </c>
      <c r="J189" s="274"/>
      <c r="K189" s="315"/>
    </row>
    <row r="190" spans="2:11" ht="15" customHeight="1">
      <c r="B190" s="294"/>
      <c r="C190" s="279" t="s">
        <v>713</v>
      </c>
      <c r="D190" s="274"/>
      <c r="E190" s="274"/>
      <c r="F190" s="293" t="s">
        <v>620</v>
      </c>
      <c r="G190" s="274"/>
      <c r="H190" s="274" t="s">
        <v>714</v>
      </c>
      <c r="I190" s="274" t="s">
        <v>654</v>
      </c>
      <c r="J190" s="274"/>
      <c r="K190" s="315"/>
    </row>
    <row r="191" spans="2:11" ht="15" customHeight="1">
      <c r="B191" s="294"/>
      <c r="C191" s="279" t="s">
        <v>715</v>
      </c>
      <c r="D191" s="274"/>
      <c r="E191" s="274"/>
      <c r="F191" s="293" t="s">
        <v>626</v>
      </c>
      <c r="G191" s="274"/>
      <c r="H191" s="274" t="s">
        <v>716</v>
      </c>
      <c r="I191" s="274" t="s">
        <v>654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386" t="s">
        <v>717</v>
      </c>
      <c r="D197" s="386"/>
      <c r="E197" s="386"/>
      <c r="F197" s="386"/>
      <c r="G197" s="386"/>
      <c r="H197" s="386"/>
      <c r="I197" s="386"/>
      <c r="J197" s="386"/>
      <c r="K197" s="266"/>
    </row>
    <row r="198" spans="2:11" ht="25.5" customHeight="1">
      <c r="B198" s="265"/>
      <c r="C198" s="330" t="s">
        <v>718</v>
      </c>
      <c r="D198" s="330"/>
      <c r="E198" s="330"/>
      <c r="F198" s="330" t="s">
        <v>719</v>
      </c>
      <c r="G198" s="331"/>
      <c r="H198" s="391" t="s">
        <v>720</v>
      </c>
      <c r="I198" s="391"/>
      <c r="J198" s="391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710</v>
      </c>
      <c r="D200" s="274"/>
      <c r="E200" s="274"/>
      <c r="F200" s="293" t="s">
        <v>46</v>
      </c>
      <c r="G200" s="274"/>
      <c r="H200" s="388" t="s">
        <v>721</v>
      </c>
      <c r="I200" s="388"/>
      <c r="J200" s="388"/>
      <c r="K200" s="315"/>
    </row>
    <row r="201" spans="2:11" ht="15" customHeight="1">
      <c r="B201" s="294"/>
      <c r="C201" s="300"/>
      <c r="D201" s="274"/>
      <c r="E201" s="274"/>
      <c r="F201" s="293" t="s">
        <v>47</v>
      </c>
      <c r="G201" s="274"/>
      <c r="H201" s="388" t="s">
        <v>722</v>
      </c>
      <c r="I201" s="388"/>
      <c r="J201" s="388"/>
      <c r="K201" s="315"/>
    </row>
    <row r="202" spans="2:11" ht="15" customHeight="1">
      <c r="B202" s="294"/>
      <c r="C202" s="300"/>
      <c r="D202" s="274"/>
      <c r="E202" s="274"/>
      <c r="F202" s="293" t="s">
        <v>50</v>
      </c>
      <c r="G202" s="274"/>
      <c r="H202" s="388" t="s">
        <v>723</v>
      </c>
      <c r="I202" s="388"/>
      <c r="J202" s="388"/>
      <c r="K202" s="315"/>
    </row>
    <row r="203" spans="2:11" ht="15" customHeight="1">
      <c r="B203" s="294"/>
      <c r="C203" s="274"/>
      <c r="D203" s="274"/>
      <c r="E203" s="274"/>
      <c r="F203" s="293" t="s">
        <v>48</v>
      </c>
      <c r="G203" s="274"/>
      <c r="H203" s="388" t="s">
        <v>724</v>
      </c>
      <c r="I203" s="388"/>
      <c r="J203" s="388"/>
      <c r="K203" s="315"/>
    </row>
    <row r="204" spans="2:11" ht="15" customHeight="1">
      <c r="B204" s="294"/>
      <c r="C204" s="274"/>
      <c r="D204" s="274"/>
      <c r="E204" s="274"/>
      <c r="F204" s="293" t="s">
        <v>49</v>
      </c>
      <c r="G204" s="274"/>
      <c r="H204" s="388" t="s">
        <v>725</v>
      </c>
      <c r="I204" s="388"/>
      <c r="J204" s="388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666</v>
      </c>
      <c r="D206" s="274"/>
      <c r="E206" s="274"/>
      <c r="F206" s="293" t="s">
        <v>82</v>
      </c>
      <c r="G206" s="274"/>
      <c r="H206" s="388" t="s">
        <v>726</v>
      </c>
      <c r="I206" s="388"/>
      <c r="J206" s="388"/>
      <c r="K206" s="315"/>
    </row>
    <row r="207" spans="2:11" ht="15" customHeight="1">
      <c r="B207" s="294"/>
      <c r="C207" s="300"/>
      <c r="D207" s="274"/>
      <c r="E207" s="274"/>
      <c r="F207" s="293" t="s">
        <v>567</v>
      </c>
      <c r="G207" s="274"/>
      <c r="H207" s="388" t="s">
        <v>568</v>
      </c>
      <c r="I207" s="388"/>
      <c r="J207" s="388"/>
      <c r="K207" s="315"/>
    </row>
    <row r="208" spans="2:11" ht="15" customHeight="1">
      <c r="B208" s="294"/>
      <c r="C208" s="274"/>
      <c r="D208" s="274"/>
      <c r="E208" s="274"/>
      <c r="F208" s="293" t="s">
        <v>565</v>
      </c>
      <c r="G208" s="274"/>
      <c r="H208" s="388" t="s">
        <v>727</v>
      </c>
      <c r="I208" s="388"/>
      <c r="J208" s="388"/>
      <c r="K208" s="315"/>
    </row>
    <row r="209" spans="2:11" ht="15" customHeight="1">
      <c r="B209" s="332"/>
      <c r="C209" s="300"/>
      <c r="D209" s="300"/>
      <c r="E209" s="300"/>
      <c r="F209" s="293" t="s">
        <v>91</v>
      </c>
      <c r="G209" s="279"/>
      <c r="H209" s="392" t="s">
        <v>545</v>
      </c>
      <c r="I209" s="392"/>
      <c r="J209" s="392"/>
      <c r="K209" s="333"/>
    </row>
    <row r="210" spans="2:11" ht="15" customHeight="1">
      <c r="B210" s="332"/>
      <c r="C210" s="300"/>
      <c r="D210" s="300"/>
      <c r="E210" s="300"/>
      <c r="F210" s="293" t="s">
        <v>510</v>
      </c>
      <c r="G210" s="279"/>
      <c r="H210" s="392" t="s">
        <v>550</v>
      </c>
      <c r="I210" s="392"/>
      <c r="J210" s="392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690</v>
      </c>
      <c r="D212" s="300"/>
      <c r="E212" s="300"/>
      <c r="F212" s="293">
        <v>1</v>
      </c>
      <c r="G212" s="279"/>
      <c r="H212" s="392" t="s">
        <v>728</v>
      </c>
      <c r="I212" s="392"/>
      <c r="J212" s="392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392" t="s">
        <v>729</v>
      </c>
      <c r="I213" s="392"/>
      <c r="J213" s="392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392" t="s">
        <v>730</v>
      </c>
      <c r="I214" s="392"/>
      <c r="J214" s="392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392" t="s">
        <v>731</v>
      </c>
      <c r="I215" s="392"/>
      <c r="J215" s="392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DESKTOP-ODLFEDC\greplova</dc:creator>
  <cp:keywords/>
  <dc:description/>
  <cp:lastModifiedBy>Eliška Erbenová</cp:lastModifiedBy>
  <dcterms:created xsi:type="dcterms:W3CDTF">2017-03-09T10:34:59Z</dcterms:created>
  <dcterms:modified xsi:type="dcterms:W3CDTF">2017-04-27T12:48:27Z</dcterms:modified>
  <cp:category/>
  <cp:version/>
  <cp:contentType/>
  <cp:contentStatus/>
</cp:coreProperties>
</file>