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8800" windowHeight="12435" activeTab="1"/>
  </bookViews>
  <sheets>
    <sheet name="Rekapitulace stavby" sheetId="1" r:id="rId1"/>
    <sheet name="16022_03 - Centrum odborn..." sheetId="2" r:id="rId2"/>
    <sheet name="Pokyny pro vyplnění" sheetId="3" r:id="rId3"/>
  </sheets>
  <definedNames>
    <definedName name="_xlnm._FilterDatabase" localSheetId="1" hidden="1">'16022_03 - Centrum odborn...'!$C$81:$K$127</definedName>
    <definedName name="_xlnm.Print_Area" localSheetId="1">'16022_03 - Centrum odborn...'!$C$4:$J$34,'16022_03 - Centrum odborn...'!$C$40:$J$65,'16022_03 - Centrum odborn...'!$C$71:$K$127</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52511"/>
</workbook>
</file>

<file path=xl/sharedStrings.xml><?xml version="1.0" encoding="utf-8"?>
<sst xmlns="http://schemas.openxmlformats.org/spreadsheetml/2006/main" count="1043" uniqueCount="373">
  <si>
    <t>Export VZ</t>
  </si>
  <si>
    <t>List obsahuje:</t>
  </si>
  <si>
    <t>1) Rekapitulace stavby</t>
  </si>
  <si>
    <t>2) Rekapitulace objektů stavby a soupisů prací</t>
  </si>
  <si>
    <t>3.0</t>
  </si>
  <si>
    <t/>
  </si>
  <si>
    <t>False</t>
  </si>
  <si>
    <t>{6ac49c15-8112-4c38-add7-2f62cf888145}</t>
  </si>
  <si>
    <t>&gt;&gt;  skryté sloupce  &lt;&lt;</t>
  </si>
  <si>
    <t>0,01</t>
  </si>
  <si>
    <t>21</t>
  </si>
  <si>
    <t>15</t>
  </si>
  <si>
    <t>REKAPITULACE STAVBY</t>
  </si>
  <si>
    <t>v ---  níže se nacházejí doplnkové a pomocné údaje k sestavám  --- v</t>
  </si>
  <si>
    <t>Návod na vyplnění</t>
  </si>
  <si>
    <t>0,001</t>
  </si>
  <si>
    <t>Kód:</t>
  </si>
  <si>
    <t>16022_03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</si>
  <si>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</si>
  <si>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</si>
  <si>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Centrum odborné přípravy polygrafických oborů SŠTP Velké Poříčí - vybavení (slaboproud)</t>
  </si>
  <si>
    <t>KSO:</t>
  </si>
  <si>
    <t>CC-CZ:</t>
  </si>
  <si>
    <t>Místo:</t>
  </si>
  <si>
    <t>Velké Poříčí</t>
  </si>
  <si>
    <t>Datum:</t>
  </si>
  <si>
    <t>16.3.2017</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</si>
  <si>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</si>
  <si>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</si>
  <si>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</si>
  <si>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</si>
  <si>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</si>
  <si>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</si>
  <si>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</si>
  <si>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</si>
  <si>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</si>
  <si>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</si>
  <si>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</si>
  <si>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</si>
  <si>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</si>
  <si>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</si>
  <si>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</si>
  <si>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</si>
  <si>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</si>
  <si>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</si>
  <si>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</si>
  <si>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</si>
  <si>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</si>
  <si>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</si>
  <si>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</si>
  <si>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</si>
  <si>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</si>
  <si>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</si>
  <si>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</si>
  <si>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</si>
  <si>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</si>
  <si>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</si>
  <si>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</si>
  <si>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</si>
  <si>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</si>
  <si>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</si>
  <si>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</si>
  <si>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</si>
  <si>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</si>
  <si>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</si>
  <si>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</si>
  <si>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</si>
  <si>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</si>
  <si>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</si>
  <si>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</si>
  <si>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</si>
  <si>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</si>
  <si>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</si>
  <si>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</si>
  <si>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</si>
  <si>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</si>
  <si>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</si>
  <si>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</si>
  <si>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</si>
  <si>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</si>
  <si>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</si>
  <si>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</si>
  <si>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</si>
  <si>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</si>
  <si>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</si>
  <si>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</si>
  <si>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</si>
  <si>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</si>
  <si>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</si>
  <si>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D1 - Vybavení slaboproud</t>
  </si>
  <si>
    <t xml:space="preserve">    D2 - UTM Firewall</t>
  </si>
  <si>
    <t xml:space="preserve">    D3 - Server pro virtualizační platformu</t>
  </si>
  <si>
    <t xml:space="preserve">    D4 - Switche</t>
  </si>
  <si>
    <t xml:space="preserve">    D5 - WiFi</t>
  </si>
  <si>
    <t xml:space="preserve">    D6 - Backup Storage</t>
  </si>
  <si>
    <t xml:space="preserve">    D7 - UPS pro server a síťové prvky</t>
  </si>
  <si>
    <t xml:space="preserve">    D8 - Windows Server Datacenter +CALs</t>
  </si>
  <si>
    <t xml:space="preserve">    D9 - Zálohovací software pro virtuální servery</t>
  </si>
  <si>
    <t xml:space="preserve">    D10 - SW pro monitorování sítě</t>
  </si>
  <si>
    <t xml:space="preserve">    D11 - Ostatní SW</t>
  </si>
  <si>
    <t xml:space="preserve">    D12 - KVM konzola pro servery</t>
  </si>
  <si>
    <t>SOUPIS PRACÍ</t>
  </si>
  <si>
    <t>PČ</t>
  </si>
  <si>
    <t>Popis</t>
  </si>
  <si>
    <t>MJ</t>
  </si>
  <si>
    <t>Množství</t>
  </si>
  <si>
    <t>J.cena [CZK]</t>
  </si>
  <si>
    <t>Cenová soustava</t>
  </si>
  <si>
    <t>Poznámka</t>
  </si>
  <si>
    <t>J. Nh [h]</t>
  </si>
  <si>
    <t>Nh celkem [h]</t>
  </si>
  <si>
    <t>J. hmotnost
[t]</t>
  </si>
  <si>
    <t>Hmotnost
celkem [t]</t>
  </si>
  <si>
    <t>J. suť [t]</t>
  </si>
  <si>
    <t>Suť Celkem [t]</t>
  </si>
  <si>
    <t>D1</t>
  </si>
  <si>
    <t>Vybavení slaboproud</t>
  </si>
  <si>
    <t>ROZPOCET</t>
  </si>
  <si>
    <t>D2</t>
  </si>
  <si>
    <t>UTM Firewall</t>
  </si>
  <si>
    <t>K</t>
  </si>
  <si>
    <t>Pol116</t>
  </si>
  <si>
    <t>NGFW, AV, Web Filtering and Antispam Services, licence a záruka na 5 let provozu, interní storage pro logování, propustnost firewallu 3Gbps, NGFW propustnost alespoň 250 Mbps, NetFlow, bez omezení počtu klientů (včetně montáže, instalace a aplikace sw řeš</t>
  </si>
  <si>
    <t>ks</t>
  </si>
  <si>
    <t>4</t>
  </si>
  <si>
    <t>-1360593812</t>
  </si>
  <si>
    <t>PP</t>
  </si>
  <si>
    <t>NGFW, AV, Web Filtering and Antispam Services, licence a záruka na 5 let provozu, interní storage pro logování, propustnost firewallu 3Gbps, NGFW propustnost alespoň 250 Mbps, NetFlow, bez omezení počtu klientů (včetně montáže, instalace a aplikace sw řešení)</t>
  </si>
  <si>
    <t>P</t>
  </si>
  <si>
    <t>Poznámka k položce:
D.1.1.08.2 D.1.1.08.3</t>
  </si>
  <si>
    <t>D3</t>
  </si>
  <si>
    <t>Server pro virtualizační platformu</t>
  </si>
  <si>
    <t>Pol117</t>
  </si>
  <si>
    <t>kompatibilita se zvolenou virtualizační platformou, 2xCPU 2,1GHz/8 cores, 64GB RAM, 4x 600GB/10krpm/2,5" SAS, 4x 1Gbps konektivita LAN, rackové provedení max. 2U, remote management, dva zdroje, 5 letá záruka (včetně montáže, instalace a aplikace sw řešení</t>
  </si>
  <si>
    <t>-119560870</t>
  </si>
  <si>
    <t>kompatibilita se zvolenou virtualizační platformou, 2xCPU 2,1GHz/8 cores, 64GB RAM, 4x 600GB/10krpm/2,5" SAS, 4x 1Gbps konektivita LAN, rackové provedení max. 2U, remote management, dva zdroje, 5 letá záruka (včetně montáže, instalace a aplikace sw řešení)</t>
  </si>
  <si>
    <t>D4</t>
  </si>
  <si>
    <t>Switche</t>
  </si>
  <si>
    <t>3</t>
  </si>
  <si>
    <t>Pol118</t>
  </si>
  <si>
    <t>4x Switch 24x10/100/1000 + 4xSFP, 2x Switch 24x10/100/1000 PoE+ + 4xSFP, - neblokující architektura přepínacího subsystému (wire speed), podpora 802.1Q VLAN, podpora 802.1X, radius based MAC autentizace (včetně montáže, instalace a aplikace sw řešení)</t>
  </si>
  <si>
    <t>1191907951</t>
  </si>
  <si>
    <t>D5</t>
  </si>
  <si>
    <t>WiFi</t>
  </si>
  <si>
    <t>Pol119</t>
  </si>
  <si>
    <t xml:space="preserve">plné pokrytí WiFi signálem 2,4GHz i 5GHz s plnou podporou norem 802.11a/b/g/n/ac, centralizovaná architektura správy wifi sítě (centrální řadič, centrální management, tzv. thin access pointy (6ks), popř. alespoň centrální řešení distribuce konfigurací s </t>
  </si>
  <si>
    <t>-1050518697</t>
  </si>
  <si>
    <t>plné pokrytí WiFi signálem 2,4GHz i 5GHz s plnou podporou norem 802.11a/b/g/n/ac, centralizovaná architektura správy wifi sítě (centrální řadič, centrální management, tzv. thin access pointy (6ks), popř. alespoň centrální řešení distribuce konfigurací s  podporou automatického rozložení zátěže klientů, roamingu mezi spravované access pointy a automatickým laděním kanálů a síly signálu včetně detekce a reakce na non-Wi-Fi rušení), podpora protokolu IEEE 802.1X resp. ověřování uživatelů oproti databázi účtů přes protokol radius (např. LDAP, MS AD …), podpora WPA2, PoE, multi SSID, ACL pro filtrování provozu, podpora mechanismu izolace klientů (včetně montáže, instalace a aplikace sw řešení)</t>
  </si>
  <si>
    <t>D6</t>
  </si>
  <si>
    <t>Backup Storage</t>
  </si>
  <si>
    <t>5</t>
  </si>
  <si>
    <t>Pol120</t>
  </si>
  <si>
    <t>NAS 4x4TB, podpora RAID5, 1Gbps konektivita (včetně montáže, instalace a aplikace sw řešení)</t>
  </si>
  <si>
    <t>1823443823</t>
  </si>
  <si>
    <t>D7</t>
  </si>
  <si>
    <t>UPS pro server a síťové prvky</t>
  </si>
  <si>
    <t>6</t>
  </si>
  <si>
    <t>Pol121</t>
  </si>
  <si>
    <t>záložní zdroj min. 2200VA, SNMP management, virtuální app. pro komunikaci se servery (včetně montáže, instalace a aplikace sw řešení)</t>
  </si>
  <si>
    <t>2124250348</t>
  </si>
  <si>
    <t>D8</t>
  </si>
  <si>
    <t>Windows Server Datacenter +CALs</t>
  </si>
  <si>
    <t>7</t>
  </si>
  <si>
    <t>Pol122</t>
  </si>
  <si>
    <t>Licence pro serverový OS a klienty, neomezený počet virtuálních serverů (včetně montáže, instalace a aplikace sw řešení)</t>
  </si>
  <si>
    <t>977431877</t>
  </si>
  <si>
    <t>D9</t>
  </si>
  <si>
    <t>Zálohovací software pro virtuální servery</t>
  </si>
  <si>
    <t>8</t>
  </si>
  <si>
    <t>Pol123</t>
  </si>
  <si>
    <t>Licence na zálohování virtuálních serverů na  externí uložiště s nativní podporou hypervisoru (včetně montáže, instalace a aplikace sw řešení)</t>
  </si>
  <si>
    <t>533940072</t>
  </si>
  <si>
    <t>D10</t>
  </si>
  <si>
    <t>SW pro monitorování sítě</t>
  </si>
  <si>
    <t>9</t>
  </si>
  <si>
    <t>Pol124</t>
  </si>
  <si>
    <t>Netflow Collector, SNMP, alespoň 100 sensorů (včetně montáže, instalace a aplikace sw řešení)</t>
  </si>
  <si>
    <t>-728264140</t>
  </si>
  <si>
    <t>D11</t>
  </si>
  <si>
    <t>Ostatní SW</t>
  </si>
  <si>
    <t>10</t>
  </si>
  <si>
    <t>Pol125</t>
  </si>
  <si>
    <t>Licence Eset Secure Office, MS Office (včetně montáže, instalace a aplikace sw řešení)</t>
  </si>
  <si>
    <t>1614634913</t>
  </si>
  <si>
    <t>D12</t>
  </si>
  <si>
    <t>KVM konzola pro servery</t>
  </si>
  <si>
    <t>11</t>
  </si>
  <si>
    <t>Pol126</t>
  </si>
  <si>
    <t>KVM konzola pro server, min. 17" LCD, 1U výška ve složeném tvaru (včetně montáže, instalace a aplikace sw řešení)</t>
  </si>
  <si>
    <t>990642677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</si>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</sst>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7">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1"/>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31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0" fillId="0" borderId="0" xfId="0" applyAlignment="1" applyProtection="1">
      <alignment horizontal="center" vertical="center"/>
      <protection locked="0"/>
    </xf>
    <xf numFmtId="0" fontId="9" fillId="2" borderId="0" xfId="0" applyFont="1" applyFill="1" applyAlignment="1" applyProtection="1">
      <alignment horizontal="left" vertical="center"/>
      <protection/>
    </xf>
    <xf numFmtId="0" fontId="10" fillId="2" borderId="0" xfId="0" applyFont="1" applyFill="1" applyAlignment="1" applyProtection="1">
      <alignment vertical="center"/>
      <protection/>
    </xf>
    <xf numFmtId="0" fontId="11" fillId="2" borderId="0" xfId="0" applyFont="1" applyFill="1" applyAlignment="1" applyProtection="1">
      <alignment horizontal="left" vertical="center"/>
      <protection/>
    </xf>
    <xf numFmtId="0" fontId="12" fillId="2" borderId="0" xfId="20" applyFont="1" applyFill="1" applyAlignment="1" applyProtection="1">
      <alignment vertical="center"/>
      <protection/>
    </xf>
    <xf numFmtId="0" fontId="35" fillId="2" borderId="0" xfId="20" applyFill="1"/>
    <xf numFmtId="0" fontId="0" fillId="2" borderId="0" xfId="0" applyFill="1"/>
    <xf numFmtId="0" fontId="9" fillId="2" borderId="0" xfId="0" applyFont="1" applyFill="1" applyAlignment="1">
      <alignment horizontal="left"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4" fillId="0" borderId="0" xfId="0" applyFont="1" applyBorder="1" applyAlignment="1">
      <alignment horizontal="left" vertical="center"/>
    </xf>
    <xf numFmtId="0" fontId="0" fillId="0" borderId="5" xfId="0" applyBorder="1"/>
    <xf numFmtId="0" fontId="13"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6"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18"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4" fillId="0" borderId="0" xfId="0" applyFont="1" applyAlignment="1">
      <alignment horizontal="left" vertical="center"/>
    </xf>
    <xf numFmtId="0" fontId="3" fillId="0" borderId="4" xfId="0" applyFont="1" applyBorder="1" applyAlignment="1">
      <alignment vertical="center"/>
    </xf>
    <xf numFmtId="0" fontId="16"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0" fillId="0" borderId="20"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0" fontId="4" fillId="0" borderId="0" xfId="0" applyFont="1" applyAlignment="1">
      <alignment horizontal="center" vertical="center"/>
    </xf>
    <xf numFmtId="4" fontId="20" fillId="0" borderId="21"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22" fillId="0" borderId="0" xfId="20" applyFont="1" applyAlignment="1">
      <alignment horizontal="center" vertical="center"/>
    </xf>
    <xf numFmtId="0" fontId="5" fillId="0" borderId="4"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center"/>
    </xf>
    <xf numFmtId="4" fontId="26" fillId="0" borderId="22" xfId="0" applyNumberFormat="1" applyFont="1" applyBorder="1" applyAlignment="1">
      <alignment vertical="center"/>
    </xf>
    <xf numFmtId="4" fontId="26" fillId="0" borderId="23" xfId="0" applyNumberFormat="1" applyFont="1" applyBorder="1" applyAlignment="1">
      <alignment vertical="center"/>
    </xf>
    <xf numFmtId="166" fontId="26" fillId="0" borderId="23" xfId="0" applyNumberFormat="1" applyFont="1" applyBorder="1" applyAlignment="1">
      <alignment vertical="center"/>
    </xf>
    <xf numFmtId="4" fontId="26" fillId="0" borderId="24" xfId="0" applyNumberFormat="1" applyFont="1" applyBorder="1" applyAlignment="1">
      <alignment vertical="center"/>
    </xf>
    <xf numFmtId="0" fontId="5" fillId="0" borderId="0" xfId="0" applyFont="1" applyAlignment="1">
      <alignment horizontal="left" vertical="center"/>
    </xf>
    <xf numFmtId="0" fontId="0" fillId="0" borderId="0" xfId="0" applyProtection="1">
      <protection locked="0"/>
    </xf>
    <xf numFmtId="0" fontId="10" fillId="2" borderId="0" xfId="0" applyFont="1" applyFill="1" applyAlignment="1">
      <alignment vertical="center"/>
    </xf>
    <xf numFmtId="0" fontId="11" fillId="2" borderId="0" xfId="0" applyFont="1" applyFill="1" applyAlignment="1">
      <alignment horizontal="left" vertical="center"/>
    </xf>
    <xf numFmtId="0" fontId="27" fillId="2" borderId="0" xfId="20" applyFont="1" applyFill="1" applyAlignment="1">
      <alignment vertical="center"/>
    </xf>
    <xf numFmtId="0" fontId="10"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18" fillId="0" borderId="0" xfId="0" applyFont="1" applyBorder="1" applyAlignment="1">
      <alignment horizontal="left" vertical="center"/>
    </xf>
    <xf numFmtId="4" fontId="21"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28"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16"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29"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1" fillId="0" borderId="0" xfId="0" applyNumberFormat="1" applyFont="1" applyAlignment="1">
      <alignment/>
    </xf>
    <xf numFmtId="166" fontId="30" fillId="0" borderId="13" xfId="0" applyNumberFormat="1" applyFont="1" applyBorder="1" applyAlignment="1">
      <alignment/>
    </xf>
    <xf numFmtId="166" fontId="30" fillId="0" borderId="14" xfId="0" applyNumberFormat="1" applyFont="1" applyBorder="1" applyAlignment="1">
      <alignment/>
    </xf>
    <xf numFmtId="4" fontId="31"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lignment horizontal="left"/>
    </xf>
    <xf numFmtId="0" fontId="7" fillId="0" borderId="0" xfId="0" applyFont="1" applyBorder="1" applyAlignment="1">
      <alignment horizontal="left"/>
    </xf>
    <xf numFmtId="4" fontId="7" fillId="0" borderId="0" xfId="0" applyNumberFormat="1" applyFont="1" applyBorder="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32" fillId="0" borderId="0" xfId="0" applyFont="1" applyAlignment="1">
      <alignment horizontal="left" vertical="center"/>
    </xf>
    <xf numFmtId="0" fontId="33" fillId="0" borderId="0" xfId="0" applyFont="1" applyAlignment="1">
      <alignment horizontal="left" vertical="center" wrapText="1"/>
    </xf>
    <xf numFmtId="0" fontId="0" fillId="0" borderId="0" xfId="0" applyFont="1" applyAlignment="1" applyProtection="1">
      <alignment vertical="center"/>
      <protection locked="0"/>
    </xf>
    <xf numFmtId="0" fontId="0" fillId="0" borderId="21" xfId="0" applyFont="1" applyBorder="1" applyAlignment="1">
      <alignment vertical="center"/>
    </xf>
    <xf numFmtId="0" fontId="34" fillId="0" borderId="0" xfId="0" applyFont="1" applyAlignment="1">
      <alignment vertical="center" wrapText="1"/>
    </xf>
    <xf numFmtId="0" fontId="0" fillId="0" borderId="27" xfId="0" applyFont="1" applyBorder="1" applyAlignment="1" applyProtection="1" quotePrefix="1">
      <alignment horizontal="left" vertical="center" wrapText="1"/>
      <protection locked="0"/>
    </xf>
    <xf numFmtId="0" fontId="33" fillId="0" borderId="0" xfId="0" applyFont="1" applyAlignment="1" quotePrefix="1">
      <alignment horizontal="lef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5"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0"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5" fillId="0" borderId="34" xfId="0" applyFont="1" applyBorder="1" applyAlignment="1" applyProtection="1">
      <alignment horizontal="left" vertical="center"/>
      <protection locked="0"/>
    </xf>
    <xf numFmtId="0" fontId="25"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5"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5"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5"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3" fillId="6" borderId="0" xfId="0" applyFont="1" applyFill="1" applyAlignment="1">
      <alignment horizontal="center" vertical="center"/>
    </xf>
    <xf numFmtId="0" fontId="0" fillId="0" borderId="0" xfId="0"/>
    <xf numFmtId="4" fontId="24"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0" fillId="0" borderId="20" xfId="0" applyFont="1" applyBorder="1" applyAlignment="1">
      <alignment horizontal="center" vertical="center"/>
    </xf>
    <xf numFmtId="0" fontId="20"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17" fillId="0" borderId="0" xfId="0" applyNumberFormat="1" applyFont="1" applyBorder="1" applyAlignment="1">
      <alignmen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18"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27" fillId="2" borderId="0" xfId="20" applyFont="1" applyFill="1" applyAlignment="1">
      <alignment vertical="center"/>
    </xf>
    <xf numFmtId="0" fontId="3" fillId="0" borderId="0" xfId="0" applyFont="1" applyBorder="1" applyAlignment="1" applyProtection="1">
      <alignment horizontal="left" vertical="center" wrapText="1"/>
      <protection locked="0"/>
    </xf>
    <xf numFmtId="0" fontId="14" fillId="0" borderId="0" xfId="0" applyFont="1" applyBorder="1" applyAlignment="1" applyProtection="1">
      <alignment horizontal="center" vertical="center" wrapText="1"/>
      <protection locked="0"/>
    </xf>
    <xf numFmtId="0" fontId="25"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4" fillId="0" borderId="0" xfId="0" applyFont="1" applyBorder="1" applyAlignment="1" applyProtection="1">
      <alignment horizontal="center" vertical="center"/>
      <protection locked="0"/>
    </xf>
    <xf numFmtId="0" fontId="25"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workbookViewId="0" topLeftCell="A1">
      <pane ySplit="1" topLeftCell="A46"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2" t="s">
        <v>0</v>
      </c>
      <c r="B1" s="13"/>
      <c r="C1" s="13"/>
      <c r="D1" s="14" t="s">
        <v>1</v>
      </c>
      <c r="E1" s="13"/>
      <c r="F1" s="13"/>
      <c r="G1" s="13"/>
      <c r="H1" s="13"/>
      <c r="I1" s="13"/>
      <c r="J1" s="13"/>
      <c r="K1" s="15" t="s">
        <v>2</v>
      </c>
      <c r="L1" s="15"/>
      <c r="M1" s="15"/>
      <c r="N1" s="15"/>
      <c r="O1" s="15"/>
      <c r="P1" s="15"/>
      <c r="Q1" s="15"/>
      <c r="R1" s="15"/>
      <c r="S1" s="15"/>
      <c r="T1" s="13"/>
      <c r="U1" s="13"/>
      <c r="V1" s="13"/>
      <c r="W1" s="15" t="s">
        <v>3</v>
      </c>
      <c r="X1" s="15"/>
      <c r="Y1" s="15"/>
      <c r="Z1" s="15"/>
      <c r="AA1" s="15"/>
      <c r="AB1" s="15"/>
      <c r="AC1" s="15"/>
      <c r="AD1" s="15"/>
      <c r="AE1" s="15"/>
      <c r="AF1" s="15"/>
      <c r="AG1" s="15"/>
      <c r="AH1" s="15"/>
      <c r="AI1" s="16"/>
      <c r="AJ1" s="17"/>
      <c r="AK1" s="17"/>
      <c r="AL1" s="17"/>
      <c r="AM1" s="17"/>
      <c r="AN1" s="17"/>
      <c r="AO1" s="17"/>
      <c r="AP1" s="17"/>
      <c r="AQ1" s="17"/>
      <c r="AR1" s="17"/>
      <c r="AS1" s="17"/>
      <c r="AT1" s="17"/>
      <c r="AU1" s="17"/>
      <c r="AV1" s="17"/>
      <c r="AW1" s="17"/>
      <c r="AX1" s="17"/>
      <c r="AY1" s="17"/>
      <c r="AZ1" s="17"/>
      <c r="BA1" s="18" t="s">
        <v>4</v>
      </c>
      <c r="BB1" s="18" t="s">
        <v>5</v>
      </c>
      <c r="BC1" s="17"/>
      <c r="BD1" s="17"/>
      <c r="BE1" s="17"/>
      <c r="BF1" s="17"/>
      <c r="BG1" s="17"/>
      <c r="BH1" s="17"/>
      <c r="BI1" s="17"/>
      <c r="BJ1" s="17"/>
      <c r="BK1" s="17"/>
      <c r="BL1" s="17"/>
      <c r="BM1" s="17"/>
      <c r="BN1" s="17"/>
      <c r="BO1" s="17"/>
      <c r="BP1" s="17"/>
      <c r="BQ1" s="17"/>
      <c r="BR1" s="17"/>
      <c r="BT1" s="19" t="s">
        <v>6</v>
      </c>
      <c r="BU1" s="19" t="s">
        <v>6</v>
      </c>
      <c r="BV1" s="19" t="s">
        <v>7</v>
      </c>
    </row>
    <row r="2" spans="3:72" ht="36.95" customHeight="1">
      <c r="AR2" s="266" t="s">
        <v>8</v>
      </c>
      <c r="AS2" s="267"/>
      <c r="AT2" s="267"/>
      <c r="AU2" s="267"/>
      <c r="AV2" s="267"/>
      <c r="AW2" s="267"/>
      <c r="AX2" s="267"/>
      <c r="AY2" s="267"/>
      <c r="AZ2" s="267"/>
      <c r="BA2" s="267"/>
      <c r="BB2" s="267"/>
      <c r="BC2" s="267"/>
      <c r="BD2" s="267"/>
      <c r="BE2" s="267"/>
      <c r="BS2" s="20" t="s">
        <v>9</v>
      </c>
      <c r="BT2" s="20" t="s">
        <v>10</v>
      </c>
    </row>
    <row r="3" spans="2:72"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3"/>
      <c r="BS3" s="20" t="s">
        <v>9</v>
      </c>
      <c r="BT3" s="20" t="s">
        <v>11</v>
      </c>
    </row>
    <row r="4" spans="2:71" ht="36.95" customHeight="1">
      <c r="B4" s="24"/>
      <c r="C4" s="25"/>
      <c r="D4" s="26" t="s">
        <v>12</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7"/>
      <c r="AS4" s="28" t="s">
        <v>13</v>
      </c>
      <c r="BE4" s="29" t="s">
        <v>14</v>
      </c>
      <c r="BS4" s="20" t="s">
        <v>15</v>
      </c>
    </row>
    <row r="5" spans="2:71" ht="14.45" customHeight="1">
      <c r="B5" s="24"/>
      <c r="C5" s="25"/>
      <c r="D5" s="30" t="s">
        <v>16</v>
      </c>
      <c r="E5" s="25"/>
      <c r="F5" s="25"/>
      <c r="G5" s="25"/>
      <c r="H5" s="25"/>
      <c r="I5" s="25"/>
      <c r="J5" s="25"/>
      <c r="K5" s="294" t="s">
        <v>17</v>
      </c>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5"/>
      <c r="AQ5" s="27"/>
      <c r="BE5" s="292" t="s">
        <v>18</v>
      </c>
      <c r="BS5" s="20" t="s">
        <v>9</v>
      </c>
    </row>
    <row r="6" spans="2:71" ht="36.95" customHeight="1">
      <c r="B6" s="24"/>
      <c r="C6" s="25"/>
      <c r="D6" s="32" t="s">
        <v>19</v>
      </c>
      <c r="E6" s="25"/>
      <c r="F6" s="25"/>
      <c r="G6" s="25"/>
      <c r="H6" s="25"/>
      <c r="I6" s="25"/>
      <c r="J6" s="25"/>
      <c r="K6" s="296" t="s">
        <v>20</v>
      </c>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5"/>
      <c r="AQ6" s="27"/>
      <c r="BE6" s="293"/>
      <c r="BS6" s="20" t="s">
        <v>9</v>
      </c>
    </row>
    <row r="7" spans="2:71" ht="14.45" customHeight="1">
      <c r="B7" s="24"/>
      <c r="C7" s="25"/>
      <c r="D7" s="33" t="s">
        <v>21</v>
      </c>
      <c r="E7" s="25"/>
      <c r="F7" s="25"/>
      <c r="G7" s="25"/>
      <c r="H7" s="25"/>
      <c r="I7" s="25"/>
      <c r="J7" s="25"/>
      <c r="K7" s="31" t="s">
        <v>5</v>
      </c>
      <c r="L7" s="25"/>
      <c r="M7" s="25"/>
      <c r="N7" s="25"/>
      <c r="O7" s="25"/>
      <c r="P7" s="25"/>
      <c r="Q7" s="25"/>
      <c r="R7" s="25"/>
      <c r="S7" s="25"/>
      <c r="T7" s="25"/>
      <c r="U7" s="25"/>
      <c r="V7" s="25"/>
      <c r="W7" s="25"/>
      <c r="X7" s="25"/>
      <c r="Y7" s="25"/>
      <c r="Z7" s="25"/>
      <c r="AA7" s="25"/>
      <c r="AB7" s="25"/>
      <c r="AC7" s="25"/>
      <c r="AD7" s="25"/>
      <c r="AE7" s="25"/>
      <c r="AF7" s="25"/>
      <c r="AG7" s="25"/>
      <c r="AH7" s="25"/>
      <c r="AI7" s="25"/>
      <c r="AJ7" s="25"/>
      <c r="AK7" s="33" t="s">
        <v>22</v>
      </c>
      <c r="AL7" s="25"/>
      <c r="AM7" s="25"/>
      <c r="AN7" s="31" t="s">
        <v>5</v>
      </c>
      <c r="AO7" s="25"/>
      <c r="AP7" s="25"/>
      <c r="AQ7" s="27"/>
      <c r="BE7" s="293"/>
      <c r="BS7" s="20" t="s">
        <v>9</v>
      </c>
    </row>
    <row r="8" spans="2:71" ht="14.45" customHeight="1">
      <c r="B8" s="24"/>
      <c r="C8" s="25"/>
      <c r="D8" s="33" t="s">
        <v>23</v>
      </c>
      <c r="E8" s="25"/>
      <c r="F8" s="25"/>
      <c r="G8" s="25"/>
      <c r="H8" s="25"/>
      <c r="I8" s="25"/>
      <c r="J8" s="25"/>
      <c r="K8" s="31" t="s">
        <v>24</v>
      </c>
      <c r="L8" s="25"/>
      <c r="M8" s="25"/>
      <c r="N8" s="25"/>
      <c r="O8" s="25"/>
      <c r="P8" s="25"/>
      <c r="Q8" s="25"/>
      <c r="R8" s="25"/>
      <c r="S8" s="25"/>
      <c r="T8" s="25"/>
      <c r="U8" s="25"/>
      <c r="V8" s="25"/>
      <c r="W8" s="25"/>
      <c r="X8" s="25"/>
      <c r="Y8" s="25"/>
      <c r="Z8" s="25"/>
      <c r="AA8" s="25"/>
      <c r="AB8" s="25"/>
      <c r="AC8" s="25"/>
      <c r="AD8" s="25"/>
      <c r="AE8" s="25"/>
      <c r="AF8" s="25"/>
      <c r="AG8" s="25"/>
      <c r="AH8" s="25"/>
      <c r="AI8" s="25"/>
      <c r="AJ8" s="25"/>
      <c r="AK8" s="33" t="s">
        <v>25</v>
      </c>
      <c r="AL8" s="25"/>
      <c r="AM8" s="25"/>
      <c r="AN8" s="34" t="s">
        <v>26</v>
      </c>
      <c r="AO8" s="25"/>
      <c r="AP8" s="25"/>
      <c r="AQ8" s="27"/>
      <c r="BE8" s="293"/>
      <c r="BS8" s="20" t="s">
        <v>9</v>
      </c>
    </row>
    <row r="9" spans="2:71" ht="14.45"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7"/>
      <c r="BE9" s="293"/>
      <c r="BS9" s="20" t="s">
        <v>9</v>
      </c>
    </row>
    <row r="10" spans="2:71" ht="14.45" customHeight="1">
      <c r="B10" s="24"/>
      <c r="C10" s="25"/>
      <c r="D10" s="33" t="s">
        <v>27</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3" t="s">
        <v>28</v>
      </c>
      <c r="AL10" s="25"/>
      <c r="AM10" s="25"/>
      <c r="AN10" s="31" t="s">
        <v>5</v>
      </c>
      <c r="AO10" s="25"/>
      <c r="AP10" s="25"/>
      <c r="AQ10" s="27"/>
      <c r="BE10" s="293"/>
      <c r="BS10" s="20" t="s">
        <v>9</v>
      </c>
    </row>
    <row r="11" spans="2:71" ht="18.4" customHeight="1">
      <c r="B11" s="24"/>
      <c r="C11" s="25"/>
      <c r="D11" s="25"/>
      <c r="E11" s="31" t="s">
        <v>29</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3" t="s">
        <v>30</v>
      </c>
      <c r="AL11" s="25"/>
      <c r="AM11" s="25"/>
      <c r="AN11" s="31" t="s">
        <v>5</v>
      </c>
      <c r="AO11" s="25"/>
      <c r="AP11" s="25"/>
      <c r="AQ11" s="27"/>
      <c r="BE11" s="293"/>
      <c r="BS11" s="20" t="s">
        <v>9</v>
      </c>
    </row>
    <row r="12" spans="2:7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7"/>
      <c r="BE12" s="293"/>
      <c r="BS12" s="20" t="s">
        <v>9</v>
      </c>
    </row>
    <row r="13" spans="2:71" ht="14.45" customHeight="1">
      <c r="B13" s="24"/>
      <c r="C13" s="25"/>
      <c r="D13" s="33" t="s">
        <v>31</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3" t="s">
        <v>28</v>
      </c>
      <c r="AL13" s="25"/>
      <c r="AM13" s="25"/>
      <c r="AN13" s="35" t="s">
        <v>32</v>
      </c>
      <c r="AO13" s="25"/>
      <c r="AP13" s="25"/>
      <c r="AQ13" s="27"/>
      <c r="BE13" s="293"/>
      <c r="BS13" s="20" t="s">
        <v>9</v>
      </c>
    </row>
    <row r="14" spans="2:71" ht="15">
      <c r="B14" s="24"/>
      <c r="C14" s="25"/>
      <c r="D14" s="25"/>
      <c r="E14" s="297" t="s">
        <v>32</v>
      </c>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33" t="s">
        <v>30</v>
      </c>
      <c r="AL14" s="25"/>
      <c r="AM14" s="25"/>
      <c r="AN14" s="35" t="s">
        <v>32</v>
      </c>
      <c r="AO14" s="25"/>
      <c r="AP14" s="25"/>
      <c r="AQ14" s="27"/>
      <c r="BE14" s="293"/>
      <c r="BS14" s="20" t="s">
        <v>9</v>
      </c>
    </row>
    <row r="15" spans="2:7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7"/>
      <c r="BE15" s="293"/>
      <c r="BS15" s="20" t="s">
        <v>6</v>
      </c>
    </row>
    <row r="16" spans="2:71" ht="14.45" customHeight="1">
      <c r="B16" s="24"/>
      <c r="C16" s="25"/>
      <c r="D16" s="33" t="s">
        <v>33</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3" t="s">
        <v>28</v>
      </c>
      <c r="AL16" s="25"/>
      <c r="AM16" s="25"/>
      <c r="AN16" s="31" t="s">
        <v>5</v>
      </c>
      <c r="AO16" s="25"/>
      <c r="AP16" s="25"/>
      <c r="AQ16" s="27"/>
      <c r="BE16" s="293"/>
      <c r="BS16" s="20" t="s">
        <v>6</v>
      </c>
    </row>
    <row r="17" spans="2:71" ht="18.4" customHeight="1">
      <c r="B17" s="24"/>
      <c r="C17" s="25"/>
      <c r="D17" s="25"/>
      <c r="E17" s="31" t="s">
        <v>29</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3" t="s">
        <v>30</v>
      </c>
      <c r="AL17" s="25"/>
      <c r="AM17" s="25"/>
      <c r="AN17" s="31" t="s">
        <v>5</v>
      </c>
      <c r="AO17" s="25"/>
      <c r="AP17" s="25"/>
      <c r="AQ17" s="27"/>
      <c r="BE17" s="293"/>
      <c r="BS17" s="20" t="s">
        <v>34</v>
      </c>
    </row>
    <row r="18" spans="2:7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7"/>
      <c r="BE18" s="293"/>
      <c r="BS18" s="20" t="s">
        <v>9</v>
      </c>
    </row>
    <row r="19" spans="2:71" ht="14.45" customHeight="1">
      <c r="B19" s="24"/>
      <c r="C19" s="25"/>
      <c r="D19" s="33" t="s">
        <v>35</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7"/>
      <c r="BE19" s="293"/>
      <c r="BS19" s="20" t="s">
        <v>9</v>
      </c>
    </row>
    <row r="20" spans="2:71" ht="22.5" customHeight="1">
      <c r="B20" s="24"/>
      <c r="C20" s="25"/>
      <c r="D20" s="25"/>
      <c r="E20" s="299" t="s">
        <v>5</v>
      </c>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5"/>
      <c r="AP20" s="25"/>
      <c r="AQ20" s="27"/>
      <c r="BE20" s="293"/>
      <c r="BS20" s="20" t="s">
        <v>6</v>
      </c>
    </row>
    <row r="21" spans="2:57"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7"/>
      <c r="BE21" s="293"/>
    </row>
    <row r="22" spans="2:57" ht="6.95" customHeight="1">
      <c r="B22" s="24"/>
      <c r="C22" s="25"/>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25"/>
      <c r="AQ22" s="27"/>
      <c r="BE22" s="293"/>
    </row>
    <row r="23" spans="2:57" s="1" customFormat="1" ht="25.9" customHeight="1">
      <c r="B23" s="37"/>
      <c r="C23" s="38"/>
      <c r="D23" s="39" t="s">
        <v>36</v>
      </c>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300">
        <f>ROUND(AG51,2)</f>
        <v>0</v>
      </c>
      <c r="AL23" s="301"/>
      <c r="AM23" s="301"/>
      <c r="AN23" s="301"/>
      <c r="AO23" s="301"/>
      <c r="AP23" s="38"/>
      <c r="AQ23" s="41"/>
      <c r="BE23" s="293"/>
    </row>
    <row r="24" spans="2:57" s="1" customFormat="1" ht="6.95" customHeight="1">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41"/>
      <c r="BE24" s="293"/>
    </row>
    <row r="25" spans="2:57" s="1" customFormat="1" ht="13.5">
      <c r="B25" s="37"/>
      <c r="C25" s="38"/>
      <c r="D25" s="38"/>
      <c r="E25" s="38"/>
      <c r="F25" s="38"/>
      <c r="G25" s="38"/>
      <c r="H25" s="38"/>
      <c r="I25" s="38"/>
      <c r="J25" s="38"/>
      <c r="K25" s="38"/>
      <c r="L25" s="302" t="s">
        <v>37</v>
      </c>
      <c r="M25" s="302"/>
      <c r="N25" s="302"/>
      <c r="O25" s="302"/>
      <c r="P25" s="38"/>
      <c r="Q25" s="38"/>
      <c r="R25" s="38"/>
      <c r="S25" s="38"/>
      <c r="T25" s="38"/>
      <c r="U25" s="38"/>
      <c r="V25" s="38"/>
      <c r="W25" s="302" t="s">
        <v>38</v>
      </c>
      <c r="X25" s="302"/>
      <c r="Y25" s="302"/>
      <c r="Z25" s="302"/>
      <c r="AA25" s="302"/>
      <c r="AB25" s="302"/>
      <c r="AC25" s="302"/>
      <c r="AD25" s="302"/>
      <c r="AE25" s="302"/>
      <c r="AF25" s="38"/>
      <c r="AG25" s="38"/>
      <c r="AH25" s="38"/>
      <c r="AI25" s="38"/>
      <c r="AJ25" s="38"/>
      <c r="AK25" s="302" t="s">
        <v>39</v>
      </c>
      <c r="AL25" s="302"/>
      <c r="AM25" s="302"/>
      <c r="AN25" s="302"/>
      <c r="AO25" s="302"/>
      <c r="AP25" s="38"/>
      <c r="AQ25" s="41"/>
      <c r="BE25" s="293"/>
    </row>
    <row r="26" spans="2:57" s="2" customFormat="1" ht="14.45" customHeight="1">
      <c r="B26" s="43"/>
      <c r="C26" s="44"/>
      <c r="D26" s="45" t="s">
        <v>40</v>
      </c>
      <c r="E26" s="44"/>
      <c r="F26" s="45" t="s">
        <v>41</v>
      </c>
      <c r="G26" s="44"/>
      <c r="H26" s="44"/>
      <c r="I26" s="44"/>
      <c r="J26" s="44"/>
      <c r="K26" s="44"/>
      <c r="L26" s="285">
        <v>0.21</v>
      </c>
      <c r="M26" s="286"/>
      <c r="N26" s="286"/>
      <c r="O26" s="286"/>
      <c r="P26" s="44"/>
      <c r="Q26" s="44"/>
      <c r="R26" s="44"/>
      <c r="S26" s="44"/>
      <c r="T26" s="44"/>
      <c r="U26" s="44"/>
      <c r="V26" s="44"/>
      <c r="W26" s="287">
        <f>ROUND(AZ51,2)</f>
        <v>0</v>
      </c>
      <c r="X26" s="286"/>
      <c r="Y26" s="286"/>
      <c r="Z26" s="286"/>
      <c r="AA26" s="286"/>
      <c r="AB26" s="286"/>
      <c r="AC26" s="286"/>
      <c r="AD26" s="286"/>
      <c r="AE26" s="286"/>
      <c r="AF26" s="44"/>
      <c r="AG26" s="44"/>
      <c r="AH26" s="44"/>
      <c r="AI26" s="44"/>
      <c r="AJ26" s="44"/>
      <c r="AK26" s="287">
        <f>ROUND(AV51,2)</f>
        <v>0</v>
      </c>
      <c r="AL26" s="286"/>
      <c r="AM26" s="286"/>
      <c r="AN26" s="286"/>
      <c r="AO26" s="286"/>
      <c r="AP26" s="44"/>
      <c r="AQ26" s="46"/>
      <c r="BE26" s="293"/>
    </row>
    <row r="27" spans="2:57" s="2" customFormat="1" ht="14.45" customHeight="1">
      <c r="B27" s="43"/>
      <c r="C27" s="44"/>
      <c r="D27" s="44"/>
      <c r="E27" s="44"/>
      <c r="F27" s="45" t="s">
        <v>42</v>
      </c>
      <c r="G27" s="44"/>
      <c r="H27" s="44"/>
      <c r="I27" s="44"/>
      <c r="J27" s="44"/>
      <c r="K27" s="44"/>
      <c r="L27" s="285">
        <v>0.15</v>
      </c>
      <c r="M27" s="286"/>
      <c r="N27" s="286"/>
      <c r="O27" s="286"/>
      <c r="P27" s="44"/>
      <c r="Q27" s="44"/>
      <c r="R27" s="44"/>
      <c r="S27" s="44"/>
      <c r="T27" s="44"/>
      <c r="U27" s="44"/>
      <c r="V27" s="44"/>
      <c r="W27" s="287">
        <f>ROUND(BA51,2)</f>
        <v>0</v>
      </c>
      <c r="X27" s="286"/>
      <c r="Y27" s="286"/>
      <c r="Z27" s="286"/>
      <c r="AA27" s="286"/>
      <c r="AB27" s="286"/>
      <c r="AC27" s="286"/>
      <c r="AD27" s="286"/>
      <c r="AE27" s="286"/>
      <c r="AF27" s="44"/>
      <c r="AG27" s="44"/>
      <c r="AH27" s="44"/>
      <c r="AI27" s="44"/>
      <c r="AJ27" s="44"/>
      <c r="AK27" s="287">
        <f>ROUND(AW51,2)</f>
        <v>0</v>
      </c>
      <c r="AL27" s="286"/>
      <c r="AM27" s="286"/>
      <c r="AN27" s="286"/>
      <c r="AO27" s="286"/>
      <c r="AP27" s="44"/>
      <c r="AQ27" s="46"/>
      <c r="BE27" s="293"/>
    </row>
    <row r="28" spans="2:57" s="2" customFormat="1" ht="14.45" customHeight="1" hidden="1">
      <c r="B28" s="43"/>
      <c r="C28" s="44"/>
      <c r="D28" s="44"/>
      <c r="E28" s="44"/>
      <c r="F28" s="45" t="s">
        <v>43</v>
      </c>
      <c r="G28" s="44"/>
      <c r="H28" s="44"/>
      <c r="I28" s="44"/>
      <c r="J28" s="44"/>
      <c r="K28" s="44"/>
      <c r="L28" s="285">
        <v>0.21</v>
      </c>
      <c r="M28" s="286"/>
      <c r="N28" s="286"/>
      <c r="O28" s="286"/>
      <c r="P28" s="44"/>
      <c r="Q28" s="44"/>
      <c r="R28" s="44"/>
      <c r="S28" s="44"/>
      <c r="T28" s="44"/>
      <c r="U28" s="44"/>
      <c r="V28" s="44"/>
      <c r="W28" s="287">
        <f>ROUND(BB51,2)</f>
        <v>0</v>
      </c>
      <c r="X28" s="286"/>
      <c r="Y28" s="286"/>
      <c r="Z28" s="286"/>
      <c r="AA28" s="286"/>
      <c r="AB28" s="286"/>
      <c r="AC28" s="286"/>
      <c r="AD28" s="286"/>
      <c r="AE28" s="286"/>
      <c r="AF28" s="44"/>
      <c r="AG28" s="44"/>
      <c r="AH28" s="44"/>
      <c r="AI28" s="44"/>
      <c r="AJ28" s="44"/>
      <c r="AK28" s="287">
        <v>0</v>
      </c>
      <c r="AL28" s="286"/>
      <c r="AM28" s="286"/>
      <c r="AN28" s="286"/>
      <c r="AO28" s="286"/>
      <c r="AP28" s="44"/>
      <c r="AQ28" s="46"/>
      <c r="BE28" s="293"/>
    </row>
    <row r="29" spans="2:57" s="2" customFormat="1" ht="14.45" customHeight="1" hidden="1">
      <c r="B29" s="43"/>
      <c r="C29" s="44"/>
      <c r="D29" s="44"/>
      <c r="E29" s="44"/>
      <c r="F29" s="45" t="s">
        <v>44</v>
      </c>
      <c r="G29" s="44"/>
      <c r="H29" s="44"/>
      <c r="I29" s="44"/>
      <c r="J29" s="44"/>
      <c r="K29" s="44"/>
      <c r="L29" s="285">
        <v>0.15</v>
      </c>
      <c r="M29" s="286"/>
      <c r="N29" s="286"/>
      <c r="O29" s="286"/>
      <c r="P29" s="44"/>
      <c r="Q29" s="44"/>
      <c r="R29" s="44"/>
      <c r="S29" s="44"/>
      <c r="T29" s="44"/>
      <c r="U29" s="44"/>
      <c r="V29" s="44"/>
      <c r="W29" s="287">
        <f>ROUND(BC51,2)</f>
        <v>0</v>
      </c>
      <c r="X29" s="286"/>
      <c r="Y29" s="286"/>
      <c r="Z29" s="286"/>
      <c r="AA29" s="286"/>
      <c r="AB29" s="286"/>
      <c r="AC29" s="286"/>
      <c r="AD29" s="286"/>
      <c r="AE29" s="286"/>
      <c r="AF29" s="44"/>
      <c r="AG29" s="44"/>
      <c r="AH29" s="44"/>
      <c r="AI29" s="44"/>
      <c r="AJ29" s="44"/>
      <c r="AK29" s="287">
        <v>0</v>
      </c>
      <c r="AL29" s="286"/>
      <c r="AM29" s="286"/>
      <c r="AN29" s="286"/>
      <c r="AO29" s="286"/>
      <c r="AP29" s="44"/>
      <c r="AQ29" s="46"/>
      <c r="BE29" s="293"/>
    </row>
    <row r="30" spans="2:57" s="2" customFormat="1" ht="14.45" customHeight="1" hidden="1">
      <c r="B30" s="43"/>
      <c r="C30" s="44"/>
      <c r="D30" s="44"/>
      <c r="E30" s="44"/>
      <c r="F30" s="45" t="s">
        <v>45</v>
      </c>
      <c r="G30" s="44"/>
      <c r="H30" s="44"/>
      <c r="I30" s="44"/>
      <c r="J30" s="44"/>
      <c r="K30" s="44"/>
      <c r="L30" s="285">
        <v>0</v>
      </c>
      <c r="M30" s="286"/>
      <c r="N30" s="286"/>
      <c r="O30" s="286"/>
      <c r="P30" s="44"/>
      <c r="Q30" s="44"/>
      <c r="R30" s="44"/>
      <c r="S30" s="44"/>
      <c r="T30" s="44"/>
      <c r="U30" s="44"/>
      <c r="V30" s="44"/>
      <c r="W30" s="287">
        <f>ROUND(BD51,2)</f>
        <v>0</v>
      </c>
      <c r="X30" s="286"/>
      <c r="Y30" s="286"/>
      <c r="Z30" s="286"/>
      <c r="AA30" s="286"/>
      <c r="AB30" s="286"/>
      <c r="AC30" s="286"/>
      <c r="AD30" s="286"/>
      <c r="AE30" s="286"/>
      <c r="AF30" s="44"/>
      <c r="AG30" s="44"/>
      <c r="AH30" s="44"/>
      <c r="AI30" s="44"/>
      <c r="AJ30" s="44"/>
      <c r="AK30" s="287">
        <v>0</v>
      </c>
      <c r="AL30" s="286"/>
      <c r="AM30" s="286"/>
      <c r="AN30" s="286"/>
      <c r="AO30" s="286"/>
      <c r="AP30" s="44"/>
      <c r="AQ30" s="46"/>
      <c r="BE30" s="293"/>
    </row>
    <row r="31" spans="2:57" s="1" customFormat="1" ht="6.95" customHeight="1">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41"/>
      <c r="BE31" s="293"/>
    </row>
    <row r="32" spans="2:57" s="1" customFormat="1" ht="25.9" customHeight="1">
      <c r="B32" s="37"/>
      <c r="C32" s="47"/>
      <c r="D32" s="48" t="s">
        <v>46</v>
      </c>
      <c r="E32" s="49"/>
      <c r="F32" s="49"/>
      <c r="G32" s="49"/>
      <c r="H32" s="49"/>
      <c r="I32" s="49"/>
      <c r="J32" s="49"/>
      <c r="K32" s="49"/>
      <c r="L32" s="49"/>
      <c r="M32" s="49"/>
      <c r="N32" s="49"/>
      <c r="O32" s="49"/>
      <c r="P32" s="49"/>
      <c r="Q32" s="49"/>
      <c r="R32" s="49"/>
      <c r="S32" s="49"/>
      <c r="T32" s="50" t="s">
        <v>47</v>
      </c>
      <c r="U32" s="49"/>
      <c r="V32" s="49"/>
      <c r="W32" s="49"/>
      <c r="X32" s="288" t="s">
        <v>48</v>
      </c>
      <c r="Y32" s="289"/>
      <c r="Z32" s="289"/>
      <c r="AA32" s="289"/>
      <c r="AB32" s="289"/>
      <c r="AC32" s="49"/>
      <c r="AD32" s="49"/>
      <c r="AE32" s="49"/>
      <c r="AF32" s="49"/>
      <c r="AG32" s="49"/>
      <c r="AH32" s="49"/>
      <c r="AI32" s="49"/>
      <c r="AJ32" s="49"/>
      <c r="AK32" s="290">
        <f>SUM(AK23:AK30)</f>
        <v>0</v>
      </c>
      <c r="AL32" s="289"/>
      <c r="AM32" s="289"/>
      <c r="AN32" s="289"/>
      <c r="AO32" s="291"/>
      <c r="AP32" s="47"/>
      <c r="AQ32" s="51"/>
      <c r="BE32" s="293"/>
    </row>
    <row r="33" spans="2:43" s="1" customFormat="1" ht="6.95" customHeight="1">
      <c r="B33" s="3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41"/>
    </row>
    <row r="34" spans="2:43" s="1" customFormat="1" ht="6.95" customHeight="1">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4"/>
    </row>
    <row r="38" spans="2:44" s="1" customFormat="1" ht="6.95" customHeight="1">
      <c r="B38" s="55"/>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37"/>
    </row>
    <row r="39" spans="2:44" s="1" customFormat="1" ht="36.95" customHeight="1">
      <c r="B39" s="37"/>
      <c r="C39" s="57" t="s">
        <v>49</v>
      </c>
      <c r="AR39" s="37"/>
    </row>
    <row r="40" spans="2:44" s="1" customFormat="1" ht="6.95" customHeight="1">
      <c r="B40" s="37"/>
      <c r="AR40" s="37"/>
    </row>
    <row r="41" spans="2:44" s="3" customFormat="1" ht="14.45" customHeight="1">
      <c r="B41" s="58"/>
      <c r="C41" s="59" t="s">
        <v>16</v>
      </c>
      <c r="L41" s="3" t="str">
        <f>K5</f>
        <v>16022_03</v>
      </c>
      <c r="AR41" s="58"/>
    </row>
    <row r="42" spans="2:44" s="4" customFormat="1" ht="36.95" customHeight="1">
      <c r="B42" s="60"/>
      <c r="C42" s="61" t="s">
        <v>19</v>
      </c>
      <c r="L42" s="273" t="str">
        <f>K6</f>
        <v>Centrum odborné přípravy polygrafických oborů SŠTP Velké Poříčí - vybavení (slaboproud)</v>
      </c>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R42" s="60"/>
    </row>
    <row r="43" spans="2:44" s="1" customFormat="1" ht="6.95" customHeight="1">
      <c r="B43" s="37"/>
      <c r="AR43" s="37"/>
    </row>
    <row r="44" spans="2:44" s="1" customFormat="1" ht="15">
      <c r="B44" s="37"/>
      <c r="C44" s="59" t="s">
        <v>23</v>
      </c>
      <c r="L44" s="62" t="str">
        <f>IF(K8="","",K8)</f>
        <v>Velké Poříčí</v>
      </c>
      <c r="AI44" s="59" t="s">
        <v>25</v>
      </c>
      <c r="AM44" s="275" t="str">
        <f>IF(AN8="","",AN8)</f>
        <v>16.3.2017</v>
      </c>
      <c r="AN44" s="275"/>
      <c r="AR44" s="37"/>
    </row>
    <row r="45" spans="2:44" s="1" customFormat="1" ht="6.95" customHeight="1">
      <c r="B45" s="37"/>
      <c r="AR45" s="37"/>
    </row>
    <row r="46" spans="2:56" s="1" customFormat="1" ht="15">
      <c r="B46" s="37"/>
      <c r="C46" s="59" t="s">
        <v>27</v>
      </c>
      <c r="L46" s="3" t="str">
        <f>IF(E11="","",E11)</f>
        <v xml:space="preserve"> </v>
      </c>
      <c r="AI46" s="59" t="s">
        <v>33</v>
      </c>
      <c r="AM46" s="276" t="str">
        <f>IF(E17="","",E17)</f>
        <v xml:space="preserve"> </v>
      </c>
      <c r="AN46" s="276"/>
      <c r="AO46" s="276"/>
      <c r="AP46" s="276"/>
      <c r="AR46" s="37"/>
      <c r="AS46" s="277" t="s">
        <v>50</v>
      </c>
      <c r="AT46" s="278"/>
      <c r="AU46" s="64"/>
      <c r="AV46" s="64"/>
      <c r="AW46" s="64"/>
      <c r="AX46" s="64"/>
      <c r="AY46" s="64"/>
      <c r="AZ46" s="64"/>
      <c r="BA46" s="64"/>
      <c r="BB46" s="64"/>
      <c r="BC46" s="64"/>
      <c r="BD46" s="65"/>
    </row>
    <row r="47" spans="2:56" s="1" customFormat="1" ht="15">
      <c r="B47" s="37"/>
      <c r="C47" s="59" t="s">
        <v>31</v>
      </c>
      <c r="L47" s="3" t="str">
        <f>IF(E14="Vyplň údaj","",E14)</f>
        <v/>
      </c>
      <c r="AR47" s="37"/>
      <c r="AS47" s="279"/>
      <c r="AT47" s="280"/>
      <c r="AU47" s="38"/>
      <c r="AV47" s="38"/>
      <c r="AW47" s="38"/>
      <c r="AX47" s="38"/>
      <c r="AY47" s="38"/>
      <c r="AZ47" s="38"/>
      <c r="BA47" s="38"/>
      <c r="BB47" s="38"/>
      <c r="BC47" s="38"/>
      <c r="BD47" s="66"/>
    </row>
    <row r="48" spans="2:56" s="1" customFormat="1" ht="10.9" customHeight="1">
      <c r="B48" s="37"/>
      <c r="AR48" s="37"/>
      <c r="AS48" s="279"/>
      <c r="AT48" s="280"/>
      <c r="AU48" s="38"/>
      <c r="AV48" s="38"/>
      <c r="AW48" s="38"/>
      <c r="AX48" s="38"/>
      <c r="AY48" s="38"/>
      <c r="AZ48" s="38"/>
      <c r="BA48" s="38"/>
      <c r="BB48" s="38"/>
      <c r="BC48" s="38"/>
      <c r="BD48" s="66"/>
    </row>
    <row r="49" spans="2:56" s="1" customFormat="1" ht="29.25" customHeight="1">
      <c r="B49" s="37"/>
      <c r="C49" s="281" t="s">
        <v>51</v>
      </c>
      <c r="D49" s="282"/>
      <c r="E49" s="282"/>
      <c r="F49" s="282"/>
      <c r="G49" s="282"/>
      <c r="H49" s="67"/>
      <c r="I49" s="283" t="s">
        <v>52</v>
      </c>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4" t="s">
        <v>53</v>
      </c>
      <c r="AH49" s="282"/>
      <c r="AI49" s="282"/>
      <c r="AJ49" s="282"/>
      <c r="AK49" s="282"/>
      <c r="AL49" s="282"/>
      <c r="AM49" s="282"/>
      <c r="AN49" s="283" t="s">
        <v>54</v>
      </c>
      <c r="AO49" s="282"/>
      <c r="AP49" s="282"/>
      <c r="AQ49" s="68" t="s">
        <v>55</v>
      </c>
      <c r="AR49" s="37"/>
      <c r="AS49" s="69" t="s">
        <v>56</v>
      </c>
      <c r="AT49" s="70" t="s">
        <v>57</v>
      </c>
      <c r="AU49" s="70" t="s">
        <v>58</v>
      </c>
      <c r="AV49" s="70" t="s">
        <v>59</v>
      </c>
      <c r="AW49" s="70" t="s">
        <v>60</v>
      </c>
      <c r="AX49" s="70" t="s">
        <v>61</v>
      </c>
      <c r="AY49" s="70" t="s">
        <v>62</v>
      </c>
      <c r="AZ49" s="70" t="s">
        <v>63</v>
      </c>
      <c r="BA49" s="70" t="s">
        <v>64</v>
      </c>
      <c r="BB49" s="70" t="s">
        <v>65</v>
      </c>
      <c r="BC49" s="70" t="s">
        <v>66</v>
      </c>
      <c r="BD49" s="71" t="s">
        <v>67</v>
      </c>
    </row>
    <row r="50" spans="2:56" s="1" customFormat="1" ht="10.9" customHeight="1">
      <c r="B50" s="37"/>
      <c r="AR50" s="37"/>
      <c r="AS50" s="72"/>
      <c r="AT50" s="64"/>
      <c r="AU50" s="64"/>
      <c r="AV50" s="64"/>
      <c r="AW50" s="64"/>
      <c r="AX50" s="64"/>
      <c r="AY50" s="64"/>
      <c r="AZ50" s="64"/>
      <c r="BA50" s="64"/>
      <c r="BB50" s="64"/>
      <c r="BC50" s="64"/>
      <c r="BD50" s="65"/>
    </row>
    <row r="51" spans="2:90" s="4" customFormat="1" ht="32.45" customHeight="1">
      <c r="B51" s="60"/>
      <c r="C51" s="73" t="s">
        <v>68</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271">
        <f>ROUND(AG52,2)</f>
        <v>0</v>
      </c>
      <c r="AH51" s="271"/>
      <c r="AI51" s="271"/>
      <c r="AJ51" s="271"/>
      <c r="AK51" s="271"/>
      <c r="AL51" s="271"/>
      <c r="AM51" s="271"/>
      <c r="AN51" s="272">
        <f>SUM(AG51,AT51)</f>
        <v>0</v>
      </c>
      <c r="AO51" s="272"/>
      <c r="AP51" s="272"/>
      <c r="AQ51" s="75" t="s">
        <v>5</v>
      </c>
      <c r="AR51" s="60"/>
      <c r="AS51" s="76">
        <f>ROUND(AS52,2)</f>
        <v>0</v>
      </c>
      <c r="AT51" s="77">
        <f>ROUND(SUM(AV51:AW51),2)</f>
        <v>0</v>
      </c>
      <c r="AU51" s="78">
        <f>ROUND(AU52,5)</f>
        <v>0</v>
      </c>
      <c r="AV51" s="77">
        <f>ROUND(AZ51*L26,2)</f>
        <v>0</v>
      </c>
      <c r="AW51" s="77">
        <f>ROUND(BA51*L27,2)</f>
        <v>0</v>
      </c>
      <c r="AX51" s="77">
        <f>ROUND(BB51*L26,2)</f>
        <v>0</v>
      </c>
      <c r="AY51" s="77">
        <f>ROUND(BC51*L27,2)</f>
        <v>0</v>
      </c>
      <c r="AZ51" s="77">
        <f>ROUND(AZ52,2)</f>
        <v>0</v>
      </c>
      <c r="BA51" s="77">
        <f>ROUND(BA52,2)</f>
        <v>0</v>
      </c>
      <c r="BB51" s="77">
        <f>ROUND(BB52,2)</f>
        <v>0</v>
      </c>
      <c r="BC51" s="77">
        <f>ROUND(BC52,2)</f>
        <v>0</v>
      </c>
      <c r="BD51" s="79">
        <f>ROUND(BD52,2)</f>
        <v>0</v>
      </c>
      <c r="BS51" s="61" t="s">
        <v>69</v>
      </c>
      <c r="BT51" s="61" t="s">
        <v>70</v>
      </c>
      <c r="BV51" s="61" t="s">
        <v>71</v>
      </c>
      <c r="BW51" s="61" t="s">
        <v>7</v>
      </c>
      <c r="BX51" s="61" t="s">
        <v>72</v>
      </c>
      <c r="CL51" s="61" t="s">
        <v>5</v>
      </c>
    </row>
    <row r="52" spans="1:90" s="5" customFormat="1" ht="53.25" customHeight="1">
      <c r="A52" s="80" t="s">
        <v>73</v>
      </c>
      <c r="B52" s="81"/>
      <c r="C52" s="82"/>
      <c r="D52" s="270" t="s">
        <v>17</v>
      </c>
      <c r="E52" s="270"/>
      <c r="F52" s="270"/>
      <c r="G52" s="270"/>
      <c r="H52" s="270"/>
      <c r="I52" s="83"/>
      <c r="J52" s="270" t="s">
        <v>20</v>
      </c>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68">
        <f>'16022_03 - Centrum odborn...'!J25</f>
        <v>0</v>
      </c>
      <c r="AH52" s="269"/>
      <c r="AI52" s="269"/>
      <c r="AJ52" s="269"/>
      <c r="AK52" s="269"/>
      <c r="AL52" s="269"/>
      <c r="AM52" s="269"/>
      <c r="AN52" s="268">
        <f>SUM(AG52,AT52)</f>
        <v>0</v>
      </c>
      <c r="AO52" s="269"/>
      <c r="AP52" s="269"/>
      <c r="AQ52" s="84" t="s">
        <v>74</v>
      </c>
      <c r="AR52" s="81"/>
      <c r="AS52" s="85">
        <v>0</v>
      </c>
      <c r="AT52" s="86">
        <f>ROUND(SUM(AV52:AW52),2)</f>
        <v>0</v>
      </c>
      <c r="AU52" s="87">
        <f>'16022_03 - Centrum odborn...'!P82</f>
        <v>0</v>
      </c>
      <c r="AV52" s="86">
        <f>'16022_03 - Centrum odborn...'!J28</f>
        <v>0</v>
      </c>
      <c r="AW52" s="86">
        <f>'16022_03 - Centrum odborn...'!J29</f>
        <v>0</v>
      </c>
      <c r="AX52" s="86">
        <f>'16022_03 - Centrum odborn...'!J30</f>
        <v>0</v>
      </c>
      <c r="AY52" s="86">
        <f>'16022_03 - Centrum odborn...'!J31</f>
        <v>0</v>
      </c>
      <c r="AZ52" s="86">
        <f>'16022_03 - Centrum odborn...'!F28</f>
        <v>0</v>
      </c>
      <c r="BA52" s="86">
        <f>'16022_03 - Centrum odborn...'!F29</f>
        <v>0</v>
      </c>
      <c r="BB52" s="86">
        <f>'16022_03 - Centrum odborn...'!F30</f>
        <v>0</v>
      </c>
      <c r="BC52" s="86">
        <f>'16022_03 - Centrum odborn...'!F31</f>
        <v>0</v>
      </c>
      <c r="BD52" s="88">
        <f>'16022_03 - Centrum odborn...'!F32</f>
        <v>0</v>
      </c>
      <c r="BT52" s="89" t="s">
        <v>75</v>
      </c>
      <c r="BU52" s="89" t="s">
        <v>76</v>
      </c>
      <c r="BV52" s="89" t="s">
        <v>71</v>
      </c>
      <c r="BW52" s="89" t="s">
        <v>7</v>
      </c>
      <c r="BX52" s="89" t="s">
        <v>72</v>
      </c>
      <c r="CL52" s="89" t="s">
        <v>5</v>
      </c>
    </row>
    <row r="53" spans="2:44" s="1" customFormat="1" ht="30" customHeight="1">
      <c r="B53" s="37"/>
      <c r="AR53" s="37"/>
    </row>
    <row r="54" spans="2:44" s="1" customFormat="1" ht="6.95" customHeight="1">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37"/>
    </row>
  </sheetData>
  <mergeCells count="41">
    <mergeCell ref="W27:AE27"/>
    <mergeCell ref="AK27:AO27"/>
    <mergeCell ref="L28: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30:AE30"/>
    <mergeCell ref="AK30:AO30"/>
    <mergeCell ref="X32:AB32"/>
    <mergeCell ref="AK32:AO32"/>
    <mergeCell ref="W28:AE28"/>
    <mergeCell ref="AK28:AO28"/>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display="1) Rekapitulace stavby"/>
    <hyperlink ref="W1:AI1" location="C51" display="2) Rekapitulace objektů stavby a soupisů prací"/>
    <hyperlink ref="A52" location="'16022_03 - Centrum odbor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8"/>
  <sheetViews>
    <sheetView showGridLines="0" tabSelected="1" workbookViewId="0" topLeftCell="A1">
      <pane ySplit="1" topLeftCell="A17"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91"/>
      <c r="C1" s="91"/>
      <c r="D1" s="92" t="s">
        <v>1</v>
      </c>
      <c r="E1" s="91"/>
      <c r="F1" s="93" t="s">
        <v>77</v>
      </c>
      <c r="G1" s="306" t="s">
        <v>78</v>
      </c>
      <c r="H1" s="306"/>
      <c r="I1" s="94"/>
      <c r="J1" s="93" t="s">
        <v>79</v>
      </c>
      <c r="K1" s="92" t="s">
        <v>80</v>
      </c>
      <c r="L1" s="93" t="s">
        <v>81</v>
      </c>
      <c r="M1" s="93"/>
      <c r="N1" s="93"/>
      <c r="O1" s="93"/>
      <c r="P1" s="93"/>
      <c r="Q1" s="93"/>
      <c r="R1" s="93"/>
      <c r="S1" s="93"/>
      <c r="T1" s="93"/>
      <c r="U1" s="16"/>
      <c r="V1" s="16"/>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66" t="s">
        <v>8</v>
      </c>
      <c r="M2" s="267"/>
      <c r="N2" s="267"/>
      <c r="O2" s="267"/>
      <c r="P2" s="267"/>
      <c r="Q2" s="267"/>
      <c r="R2" s="267"/>
      <c r="S2" s="267"/>
      <c r="T2" s="267"/>
      <c r="U2" s="267"/>
      <c r="V2" s="267"/>
      <c r="AT2" s="20" t="s">
        <v>7</v>
      </c>
    </row>
    <row r="3" spans="2:46" ht="6.95" customHeight="1">
      <c r="B3" s="21"/>
      <c r="C3" s="22"/>
      <c r="D3" s="22"/>
      <c r="E3" s="22"/>
      <c r="F3" s="22"/>
      <c r="G3" s="22"/>
      <c r="H3" s="22"/>
      <c r="I3" s="95"/>
      <c r="J3" s="22"/>
      <c r="K3" s="23"/>
      <c r="AT3" s="20" t="s">
        <v>82</v>
      </c>
    </row>
    <row r="4" spans="2:46" ht="36.95" customHeight="1">
      <c r="B4" s="24"/>
      <c r="C4" s="25"/>
      <c r="D4" s="26" t="s">
        <v>83</v>
      </c>
      <c r="E4" s="25"/>
      <c r="F4" s="25"/>
      <c r="G4" s="25"/>
      <c r="H4" s="25"/>
      <c r="I4" s="96"/>
      <c r="J4" s="25"/>
      <c r="K4" s="27"/>
      <c r="M4" s="28" t="s">
        <v>13</v>
      </c>
      <c r="AT4" s="20" t="s">
        <v>6</v>
      </c>
    </row>
    <row r="5" spans="2:11" ht="6.95" customHeight="1">
      <c r="B5" s="24"/>
      <c r="C5" s="25"/>
      <c r="D5" s="25"/>
      <c r="E5" s="25"/>
      <c r="F5" s="25"/>
      <c r="G5" s="25"/>
      <c r="H5" s="25"/>
      <c r="I5" s="96"/>
      <c r="J5" s="25"/>
      <c r="K5" s="27"/>
    </row>
    <row r="6" spans="2:11" s="1" customFormat="1" ht="15">
      <c r="B6" s="37"/>
      <c r="C6" s="38"/>
      <c r="D6" s="33" t="s">
        <v>19</v>
      </c>
      <c r="E6" s="38"/>
      <c r="F6" s="38"/>
      <c r="G6" s="38"/>
      <c r="H6" s="38"/>
      <c r="I6" s="97"/>
      <c r="J6" s="38"/>
      <c r="K6" s="41"/>
    </row>
    <row r="7" spans="2:11" s="1" customFormat="1" ht="36.95" customHeight="1">
      <c r="B7" s="37"/>
      <c r="C7" s="38"/>
      <c r="D7" s="38"/>
      <c r="E7" s="303" t="s">
        <v>20</v>
      </c>
      <c r="F7" s="304"/>
      <c r="G7" s="304"/>
      <c r="H7" s="304"/>
      <c r="I7" s="97"/>
      <c r="J7" s="38"/>
      <c r="K7" s="41"/>
    </row>
    <row r="8" spans="2:11" s="1" customFormat="1" ht="13.5">
      <c r="B8" s="37"/>
      <c r="C8" s="38"/>
      <c r="D8" s="38"/>
      <c r="E8" s="38"/>
      <c r="F8" s="38"/>
      <c r="G8" s="38"/>
      <c r="H8" s="38"/>
      <c r="I8" s="97"/>
      <c r="J8" s="38"/>
      <c r="K8" s="41"/>
    </row>
    <row r="9" spans="2:11" s="1" customFormat="1" ht="14.45" customHeight="1">
      <c r="B9" s="37"/>
      <c r="C9" s="38"/>
      <c r="D9" s="33" t="s">
        <v>21</v>
      </c>
      <c r="E9" s="38"/>
      <c r="F9" s="31" t="s">
        <v>5</v>
      </c>
      <c r="G9" s="38"/>
      <c r="H9" s="38"/>
      <c r="I9" s="98" t="s">
        <v>22</v>
      </c>
      <c r="J9" s="31" t="s">
        <v>5</v>
      </c>
      <c r="K9" s="41"/>
    </row>
    <row r="10" spans="2:11" s="1" customFormat="1" ht="14.45" customHeight="1">
      <c r="B10" s="37"/>
      <c r="C10" s="38"/>
      <c r="D10" s="33" t="s">
        <v>23</v>
      </c>
      <c r="E10" s="38"/>
      <c r="F10" s="31" t="s">
        <v>24</v>
      </c>
      <c r="G10" s="38"/>
      <c r="H10" s="38"/>
      <c r="I10" s="98" t="s">
        <v>25</v>
      </c>
      <c r="J10" s="99" t="str">
        <f>'Rekapitulace stavby'!AN8</f>
        <v>16.3.2017</v>
      </c>
      <c r="K10" s="41"/>
    </row>
    <row r="11" spans="2:11" s="1" customFormat="1" ht="10.9" customHeight="1">
      <c r="B11" s="37"/>
      <c r="C11" s="38"/>
      <c r="D11" s="38"/>
      <c r="E11" s="38"/>
      <c r="F11" s="38"/>
      <c r="G11" s="38"/>
      <c r="H11" s="38"/>
      <c r="I11" s="97"/>
      <c r="J11" s="38"/>
      <c r="K11" s="41"/>
    </row>
    <row r="12" spans="2:11" s="1" customFormat="1" ht="14.45" customHeight="1">
      <c r="B12" s="37"/>
      <c r="C12" s="38"/>
      <c r="D12" s="33" t="s">
        <v>27</v>
      </c>
      <c r="E12" s="38"/>
      <c r="F12" s="38"/>
      <c r="G12" s="38"/>
      <c r="H12" s="38"/>
      <c r="I12" s="98" t="s">
        <v>28</v>
      </c>
      <c r="J12" s="31" t="str">
        <f>IF('Rekapitulace stavby'!AN10="","",'Rekapitulace stavby'!AN10)</f>
        <v/>
      </c>
      <c r="K12" s="41"/>
    </row>
    <row r="13" spans="2:11" s="1" customFormat="1" ht="18" customHeight="1">
      <c r="B13" s="37"/>
      <c r="C13" s="38"/>
      <c r="D13" s="38"/>
      <c r="E13" s="31" t="str">
        <f>IF('Rekapitulace stavby'!E11="","",'Rekapitulace stavby'!E11)</f>
        <v xml:space="preserve"> </v>
      </c>
      <c r="F13" s="38"/>
      <c r="G13" s="38"/>
      <c r="H13" s="38"/>
      <c r="I13" s="98" t="s">
        <v>30</v>
      </c>
      <c r="J13" s="31" t="str">
        <f>IF('Rekapitulace stavby'!AN11="","",'Rekapitulace stavby'!AN11)</f>
        <v/>
      </c>
      <c r="K13" s="41"/>
    </row>
    <row r="14" spans="2:11" s="1" customFormat="1" ht="6.95" customHeight="1">
      <c r="B14" s="37"/>
      <c r="C14" s="38"/>
      <c r="D14" s="38"/>
      <c r="E14" s="38"/>
      <c r="F14" s="38"/>
      <c r="G14" s="38"/>
      <c r="H14" s="38"/>
      <c r="I14" s="97"/>
      <c r="J14" s="38"/>
      <c r="K14" s="41"/>
    </row>
    <row r="15" spans="2:11" s="1" customFormat="1" ht="14.45" customHeight="1">
      <c r="B15" s="37"/>
      <c r="C15" s="38"/>
      <c r="D15" s="33" t="s">
        <v>31</v>
      </c>
      <c r="E15" s="38"/>
      <c r="F15" s="38"/>
      <c r="G15" s="38"/>
      <c r="H15" s="38"/>
      <c r="I15" s="98" t="s">
        <v>28</v>
      </c>
      <c r="J15" s="31" t="str">
        <f>IF('Rekapitulace stavby'!AN13="Vyplň údaj","",IF('Rekapitulace stavby'!AN13="","",'Rekapitulace stavby'!AN13))</f>
        <v/>
      </c>
      <c r="K15" s="41"/>
    </row>
    <row r="16" spans="2:11" s="1" customFormat="1" ht="18" customHeight="1">
      <c r="B16" s="37"/>
      <c r="C16" s="38"/>
      <c r="D16" s="38"/>
      <c r="E16" s="31" t="str">
        <f>IF('Rekapitulace stavby'!E14="Vyplň údaj","",IF('Rekapitulace stavby'!E14="","",'Rekapitulace stavby'!E14))</f>
        <v/>
      </c>
      <c r="F16" s="38"/>
      <c r="G16" s="38"/>
      <c r="H16" s="38"/>
      <c r="I16" s="98" t="s">
        <v>30</v>
      </c>
      <c r="J16" s="31" t="str">
        <f>IF('Rekapitulace stavby'!AN14="Vyplň údaj","",IF('Rekapitulace stavby'!AN14="","",'Rekapitulace stavby'!AN14))</f>
        <v/>
      </c>
      <c r="K16" s="41"/>
    </row>
    <row r="17" spans="2:11" s="1" customFormat="1" ht="6.95" customHeight="1">
      <c r="B17" s="37"/>
      <c r="C17" s="38"/>
      <c r="D17" s="38"/>
      <c r="E17" s="38"/>
      <c r="F17" s="38"/>
      <c r="G17" s="38"/>
      <c r="H17" s="38"/>
      <c r="I17" s="97"/>
      <c r="J17" s="38"/>
      <c r="K17" s="41"/>
    </row>
    <row r="18" spans="2:11" s="1" customFormat="1" ht="14.45" customHeight="1">
      <c r="B18" s="37"/>
      <c r="C18" s="38"/>
      <c r="D18" s="33" t="s">
        <v>33</v>
      </c>
      <c r="E18" s="38"/>
      <c r="F18" s="38"/>
      <c r="G18" s="38"/>
      <c r="H18" s="38"/>
      <c r="I18" s="98" t="s">
        <v>28</v>
      </c>
      <c r="J18" s="31" t="str">
        <f>IF('Rekapitulace stavby'!AN16="","",'Rekapitulace stavby'!AN16)</f>
        <v/>
      </c>
      <c r="K18" s="41"/>
    </row>
    <row r="19" spans="2:11" s="1" customFormat="1" ht="18" customHeight="1">
      <c r="B19" s="37"/>
      <c r="C19" s="38"/>
      <c r="D19" s="38"/>
      <c r="E19" s="31" t="str">
        <f>IF('Rekapitulace stavby'!E17="","",'Rekapitulace stavby'!E17)</f>
        <v xml:space="preserve"> </v>
      </c>
      <c r="F19" s="38"/>
      <c r="G19" s="38"/>
      <c r="H19" s="38"/>
      <c r="I19" s="98" t="s">
        <v>30</v>
      </c>
      <c r="J19" s="31" t="str">
        <f>IF('Rekapitulace stavby'!AN17="","",'Rekapitulace stavby'!AN17)</f>
        <v/>
      </c>
      <c r="K19" s="41"/>
    </row>
    <row r="20" spans="2:11" s="1" customFormat="1" ht="6.95" customHeight="1">
      <c r="B20" s="37"/>
      <c r="C20" s="38"/>
      <c r="D20" s="38"/>
      <c r="E20" s="38"/>
      <c r="F20" s="38"/>
      <c r="G20" s="38"/>
      <c r="H20" s="38"/>
      <c r="I20" s="97"/>
      <c r="J20" s="38"/>
      <c r="K20" s="41"/>
    </row>
    <row r="21" spans="2:11" s="1" customFormat="1" ht="14.45" customHeight="1">
      <c r="B21" s="37"/>
      <c r="C21" s="38"/>
      <c r="D21" s="33" t="s">
        <v>35</v>
      </c>
      <c r="E21" s="38"/>
      <c r="F21" s="38"/>
      <c r="G21" s="38"/>
      <c r="H21" s="38"/>
      <c r="I21" s="97"/>
      <c r="J21" s="38"/>
      <c r="K21" s="41"/>
    </row>
    <row r="22" spans="2:11" s="6" customFormat="1" ht="22.5" customHeight="1">
      <c r="B22" s="100"/>
      <c r="C22" s="101"/>
      <c r="D22" s="101"/>
      <c r="E22" s="299" t="s">
        <v>5</v>
      </c>
      <c r="F22" s="299"/>
      <c r="G22" s="299"/>
      <c r="H22" s="299"/>
      <c r="I22" s="102"/>
      <c r="J22" s="101"/>
      <c r="K22" s="103"/>
    </row>
    <row r="23" spans="2:11" s="1" customFormat="1" ht="6.95" customHeight="1">
      <c r="B23" s="37"/>
      <c r="C23" s="38"/>
      <c r="D23" s="38"/>
      <c r="E23" s="38"/>
      <c r="F23" s="38"/>
      <c r="G23" s="38"/>
      <c r="H23" s="38"/>
      <c r="I23" s="97"/>
      <c r="J23" s="38"/>
      <c r="K23" s="41"/>
    </row>
    <row r="24" spans="2:11" s="1" customFormat="1" ht="6.95" customHeight="1">
      <c r="B24" s="37"/>
      <c r="C24" s="38"/>
      <c r="D24" s="64"/>
      <c r="E24" s="64"/>
      <c r="F24" s="64"/>
      <c r="G24" s="64"/>
      <c r="H24" s="64"/>
      <c r="I24" s="104"/>
      <c r="J24" s="64"/>
      <c r="K24" s="105"/>
    </row>
    <row r="25" spans="2:11" s="1" customFormat="1" ht="25.35" customHeight="1">
      <c r="B25" s="37"/>
      <c r="C25" s="38"/>
      <c r="D25" s="106" t="s">
        <v>36</v>
      </c>
      <c r="E25" s="38"/>
      <c r="F25" s="38"/>
      <c r="G25" s="38"/>
      <c r="H25" s="38"/>
      <c r="I25" s="97"/>
      <c r="J25" s="107">
        <f>ROUND(J82,2)</f>
        <v>0</v>
      </c>
      <c r="K25" s="41"/>
    </row>
    <row r="26" spans="2:11" s="1" customFormat="1" ht="6.95" customHeight="1">
      <c r="B26" s="37"/>
      <c r="C26" s="38"/>
      <c r="D26" s="64"/>
      <c r="E26" s="64"/>
      <c r="F26" s="64"/>
      <c r="G26" s="64"/>
      <c r="H26" s="64"/>
      <c r="I26" s="104"/>
      <c r="J26" s="64"/>
      <c r="K26" s="105"/>
    </row>
    <row r="27" spans="2:11" s="1" customFormat="1" ht="14.45" customHeight="1">
      <c r="B27" s="37"/>
      <c r="C27" s="38"/>
      <c r="D27" s="38"/>
      <c r="E27" s="38"/>
      <c r="F27" s="42" t="s">
        <v>38</v>
      </c>
      <c r="G27" s="38"/>
      <c r="H27" s="38"/>
      <c r="I27" s="108" t="s">
        <v>37</v>
      </c>
      <c r="J27" s="42" t="s">
        <v>39</v>
      </c>
      <c r="K27" s="41"/>
    </row>
    <row r="28" spans="2:11" s="1" customFormat="1" ht="14.45" customHeight="1">
      <c r="B28" s="37"/>
      <c r="C28" s="38"/>
      <c r="D28" s="45" t="s">
        <v>40</v>
      </c>
      <c r="E28" s="45" t="s">
        <v>41</v>
      </c>
      <c r="F28" s="109">
        <f>ROUND(SUM(BE82:BE127),2)</f>
        <v>0</v>
      </c>
      <c r="G28" s="38"/>
      <c r="H28" s="38"/>
      <c r="I28" s="110">
        <v>0.21</v>
      </c>
      <c r="J28" s="109">
        <f>ROUND(ROUND((SUM(BE82:BE127)),2)*I28,2)</f>
        <v>0</v>
      </c>
      <c r="K28" s="41"/>
    </row>
    <row r="29" spans="2:11" s="1" customFormat="1" ht="14.45" customHeight="1">
      <c r="B29" s="37"/>
      <c r="C29" s="38"/>
      <c r="D29" s="38"/>
      <c r="E29" s="45" t="s">
        <v>42</v>
      </c>
      <c r="F29" s="109">
        <f>ROUND(SUM(BF82:BF127),2)</f>
        <v>0</v>
      </c>
      <c r="G29" s="38"/>
      <c r="H29" s="38"/>
      <c r="I29" s="110">
        <v>0.15</v>
      </c>
      <c r="J29" s="109">
        <f>ROUND(ROUND((SUM(BF82:BF127)),2)*I29,2)</f>
        <v>0</v>
      </c>
      <c r="K29" s="41"/>
    </row>
    <row r="30" spans="2:11" s="1" customFormat="1" ht="14.45" customHeight="1" hidden="1">
      <c r="B30" s="37"/>
      <c r="C30" s="38"/>
      <c r="D30" s="38"/>
      <c r="E30" s="45" t="s">
        <v>43</v>
      </c>
      <c r="F30" s="109">
        <f>ROUND(SUM(BG82:BG127),2)</f>
        <v>0</v>
      </c>
      <c r="G30" s="38"/>
      <c r="H30" s="38"/>
      <c r="I30" s="110">
        <v>0.21</v>
      </c>
      <c r="J30" s="109">
        <v>0</v>
      </c>
      <c r="K30" s="41"/>
    </row>
    <row r="31" spans="2:11" s="1" customFormat="1" ht="14.45" customHeight="1" hidden="1">
      <c r="B31" s="37"/>
      <c r="C31" s="38"/>
      <c r="D31" s="38"/>
      <c r="E31" s="45" t="s">
        <v>44</v>
      </c>
      <c r="F31" s="109">
        <f>ROUND(SUM(BH82:BH127),2)</f>
        <v>0</v>
      </c>
      <c r="G31" s="38"/>
      <c r="H31" s="38"/>
      <c r="I31" s="110">
        <v>0.15</v>
      </c>
      <c r="J31" s="109">
        <v>0</v>
      </c>
      <c r="K31" s="41"/>
    </row>
    <row r="32" spans="2:11" s="1" customFormat="1" ht="14.45" customHeight="1" hidden="1">
      <c r="B32" s="37"/>
      <c r="C32" s="38"/>
      <c r="D32" s="38"/>
      <c r="E32" s="45" t="s">
        <v>45</v>
      </c>
      <c r="F32" s="109">
        <f>ROUND(SUM(BI82:BI127),2)</f>
        <v>0</v>
      </c>
      <c r="G32" s="38"/>
      <c r="H32" s="38"/>
      <c r="I32" s="110">
        <v>0</v>
      </c>
      <c r="J32" s="109">
        <v>0</v>
      </c>
      <c r="K32" s="41"/>
    </row>
    <row r="33" spans="2:11" s="1" customFormat="1" ht="6.95" customHeight="1">
      <c r="B33" s="37"/>
      <c r="C33" s="38"/>
      <c r="D33" s="38"/>
      <c r="E33" s="38"/>
      <c r="F33" s="38"/>
      <c r="G33" s="38"/>
      <c r="H33" s="38"/>
      <c r="I33" s="97"/>
      <c r="J33" s="38"/>
      <c r="K33" s="41"/>
    </row>
    <row r="34" spans="2:11" s="1" customFormat="1" ht="25.35" customHeight="1">
      <c r="B34" s="37"/>
      <c r="C34" s="111"/>
      <c r="D34" s="112" t="s">
        <v>46</v>
      </c>
      <c r="E34" s="67"/>
      <c r="F34" s="67"/>
      <c r="G34" s="113" t="s">
        <v>47</v>
      </c>
      <c r="H34" s="114" t="s">
        <v>48</v>
      </c>
      <c r="I34" s="115"/>
      <c r="J34" s="116">
        <f>SUM(J25:J32)</f>
        <v>0</v>
      </c>
      <c r="K34" s="117"/>
    </row>
    <row r="35" spans="2:11" s="1" customFormat="1" ht="14.45" customHeight="1">
      <c r="B35" s="52"/>
      <c r="C35" s="53"/>
      <c r="D35" s="53"/>
      <c r="E35" s="53"/>
      <c r="F35" s="53"/>
      <c r="G35" s="53"/>
      <c r="H35" s="53"/>
      <c r="I35" s="118"/>
      <c r="J35" s="53"/>
      <c r="K35" s="54"/>
    </row>
    <row r="39" spans="2:11" s="1" customFormat="1" ht="6.95" customHeight="1">
      <c r="B39" s="55"/>
      <c r="C39" s="56"/>
      <c r="D39" s="56"/>
      <c r="E39" s="56"/>
      <c r="F39" s="56"/>
      <c r="G39" s="56"/>
      <c r="H39" s="56"/>
      <c r="I39" s="119"/>
      <c r="J39" s="56"/>
      <c r="K39" s="120"/>
    </row>
    <row r="40" spans="2:11" s="1" customFormat="1" ht="36.95" customHeight="1">
      <c r="B40" s="37"/>
      <c r="C40" s="26" t="s">
        <v>84</v>
      </c>
      <c r="D40" s="38"/>
      <c r="E40" s="38"/>
      <c r="F40" s="38"/>
      <c r="G40" s="38"/>
      <c r="H40" s="38"/>
      <c r="I40" s="97"/>
      <c r="J40" s="38"/>
      <c r="K40" s="41"/>
    </row>
    <row r="41" spans="2:11" s="1" customFormat="1" ht="6.95" customHeight="1">
      <c r="B41" s="37"/>
      <c r="C41" s="38"/>
      <c r="D41" s="38"/>
      <c r="E41" s="38"/>
      <c r="F41" s="38"/>
      <c r="G41" s="38"/>
      <c r="H41" s="38"/>
      <c r="I41" s="97"/>
      <c r="J41" s="38"/>
      <c r="K41" s="41"/>
    </row>
    <row r="42" spans="2:11" s="1" customFormat="1" ht="14.45" customHeight="1">
      <c r="B42" s="37"/>
      <c r="C42" s="33" t="s">
        <v>19</v>
      </c>
      <c r="D42" s="38"/>
      <c r="E42" s="38"/>
      <c r="F42" s="38"/>
      <c r="G42" s="38"/>
      <c r="H42" s="38"/>
      <c r="I42" s="97"/>
      <c r="J42" s="38"/>
      <c r="K42" s="41"/>
    </row>
    <row r="43" spans="2:11" s="1" customFormat="1" ht="23.25" customHeight="1">
      <c r="B43" s="37"/>
      <c r="C43" s="38"/>
      <c r="D43" s="38"/>
      <c r="E43" s="303" t="str">
        <f>E7</f>
        <v>Centrum odborné přípravy polygrafických oborů SŠTP Velké Poříčí - vybavení (slaboproud)</v>
      </c>
      <c r="F43" s="304"/>
      <c r="G43" s="304"/>
      <c r="H43" s="304"/>
      <c r="I43" s="97"/>
      <c r="J43" s="38"/>
      <c r="K43" s="41"/>
    </row>
    <row r="44" spans="2:11" s="1" customFormat="1" ht="6.95" customHeight="1">
      <c r="B44" s="37"/>
      <c r="C44" s="38"/>
      <c r="D44" s="38"/>
      <c r="E44" s="38"/>
      <c r="F44" s="38"/>
      <c r="G44" s="38"/>
      <c r="H44" s="38"/>
      <c r="I44" s="97"/>
      <c r="J44" s="38"/>
      <c r="K44" s="41"/>
    </row>
    <row r="45" spans="2:11" s="1" customFormat="1" ht="18" customHeight="1">
      <c r="B45" s="37"/>
      <c r="C45" s="33" t="s">
        <v>23</v>
      </c>
      <c r="D45" s="38"/>
      <c r="E45" s="38"/>
      <c r="F45" s="31" t="str">
        <f>F10</f>
        <v>Velké Poříčí</v>
      </c>
      <c r="G45" s="38"/>
      <c r="H45" s="38"/>
      <c r="I45" s="98" t="s">
        <v>25</v>
      </c>
      <c r="J45" s="99" t="str">
        <f>IF(J10="","",J10)</f>
        <v>16.3.2017</v>
      </c>
      <c r="K45" s="41"/>
    </row>
    <row r="46" spans="2:11" s="1" customFormat="1" ht="6.95" customHeight="1">
      <c r="B46" s="37"/>
      <c r="C46" s="38"/>
      <c r="D46" s="38"/>
      <c r="E46" s="38"/>
      <c r="F46" s="38"/>
      <c r="G46" s="38"/>
      <c r="H46" s="38"/>
      <c r="I46" s="97"/>
      <c r="J46" s="38"/>
      <c r="K46" s="41"/>
    </row>
    <row r="47" spans="2:11" s="1" customFormat="1" ht="15">
      <c r="B47" s="37"/>
      <c r="C47" s="33" t="s">
        <v>27</v>
      </c>
      <c r="D47" s="38"/>
      <c r="E47" s="38"/>
      <c r="F47" s="31" t="str">
        <f>E13</f>
        <v xml:space="preserve"> </v>
      </c>
      <c r="G47" s="38"/>
      <c r="H47" s="38"/>
      <c r="I47" s="98" t="s">
        <v>33</v>
      </c>
      <c r="J47" s="31" t="str">
        <f>E19</f>
        <v xml:space="preserve"> </v>
      </c>
      <c r="K47" s="41"/>
    </row>
    <row r="48" spans="2:11" s="1" customFormat="1" ht="14.45" customHeight="1">
      <c r="B48" s="37"/>
      <c r="C48" s="33" t="s">
        <v>31</v>
      </c>
      <c r="D48" s="38"/>
      <c r="E48" s="38"/>
      <c r="F48" s="31" t="str">
        <f>IF(E16="","",E16)</f>
        <v/>
      </c>
      <c r="G48" s="38"/>
      <c r="H48" s="38"/>
      <c r="I48" s="97"/>
      <c r="J48" s="38"/>
      <c r="K48" s="41"/>
    </row>
    <row r="49" spans="2:11" s="1" customFormat="1" ht="10.35" customHeight="1">
      <c r="B49" s="37"/>
      <c r="C49" s="38"/>
      <c r="D49" s="38"/>
      <c r="E49" s="38"/>
      <c r="F49" s="38"/>
      <c r="G49" s="38"/>
      <c r="H49" s="38"/>
      <c r="I49" s="97"/>
      <c r="J49" s="38"/>
      <c r="K49" s="41"/>
    </row>
    <row r="50" spans="2:11" s="1" customFormat="1" ht="29.25" customHeight="1">
      <c r="B50" s="37"/>
      <c r="C50" s="121" t="s">
        <v>85</v>
      </c>
      <c r="D50" s="111"/>
      <c r="E50" s="111"/>
      <c r="F50" s="111"/>
      <c r="G50" s="111"/>
      <c r="H50" s="111"/>
      <c r="I50" s="122"/>
      <c r="J50" s="123" t="s">
        <v>86</v>
      </c>
      <c r="K50" s="124"/>
    </row>
    <row r="51" spans="2:11" s="1" customFormat="1" ht="10.35" customHeight="1">
      <c r="B51" s="37"/>
      <c r="C51" s="38"/>
      <c r="D51" s="38"/>
      <c r="E51" s="38"/>
      <c r="F51" s="38"/>
      <c r="G51" s="38"/>
      <c r="H51" s="38"/>
      <c r="I51" s="97"/>
      <c r="J51" s="38"/>
      <c r="K51" s="41"/>
    </row>
    <row r="52" spans="2:47" s="1" customFormat="1" ht="29.25" customHeight="1">
      <c r="B52" s="37"/>
      <c r="C52" s="125" t="s">
        <v>87</v>
      </c>
      <c r="D52" s="38"/>
      <c r="E52" s="38"/>
      <c r="F52" s="38"/>
      <c r="G52" s="38"/>
      <c r="H52" s="38"/>
      <c r="I52" s="97"/>
      <c r="J52" s="107">
        <f>J82</f>
        <v>0</v>
      </c>
      <c r="K52" s="41"/>
      <c r="AU52" s="20" t="s">
        <v>88</v>
      </c>
    </row>
    <row r="53" spans="2:11" s="7" customFormat="1" ht="24.95" customHeight="1">
      <c r="B53" s="126"/>
      <c r="C53" s="127"/>
      <c r="D53" s="128" t="s">
        <v>89</v>
      </c>
      <c r="E53" s="129"/>
      <c r="F53" s="129"/>
      <c r="G53" s="129"/>
      <c r="H53" s="129"/>
      <c r="I53" s="130"/>
      <c r="J53" s="131">
        <f>J83</f>
        <v>0</v>
      </c>
      <c r="K53" s="132"/>
    </row>
    <row r="54" spans="2:11" s="8" customFormat="1" ht="19.9" customHeight="1">
      <c r="B54" s="133"/>
      <c r="C54" s="134"/>
      <c r="D54" s="135" t="s">
        <v>90</v>
      </c>
      <c r="E54" s="136"/>
      <c r="F54" s="136"/>
      <c r="G54" s="136"/>
      <c r="H54" s="136"/>
      <c r="I54" s="137"/>
      <c r="J54" s="138">
        <f>J84</f>
        <v>0</v>
      </c>
      <c r="K54" s="139"/>
    </row>
    <row r="55" spans="2:11" s="8" customFormat="1" ht="19.9" customHeight="1">
      <c r="B55" s="133"/>
      <c r="C55" s="134"/>
      <c r="D55" s="135" t="s">
        <v>91</v>
      </c>
      <c r="E55" s="136"/>
      <c r="F55" s="136"/>
      <c r="G55" s="136"/>
      <c r="H55" s="136"/>
      <c r="I55" s="137"/>
      <c r="J55" s="138">
        <f>J88</f>
        <v>0</v>
      </c>
      <c r="K55" s="139"/>
    </row>
    <row r="56" spans="2:11" s="8" customFormat="1" ht="19.9" customHeight="1">
      <c r="B56" s="133"/>
      <c r="C56" s="134"/>
      <c r="D56" s="135" t="s">
        <v>92</v>
      </c>
      <c r="E56" s="136"/>
      <c r="F56" s="136"/>
      <c r="G56" s="136"/>
      <c r="H56" s="136"/>
      <c r="I56" s="137"/>
      <c r="J56" s="138">
        <f>J92</f>
        <v>0</v>
      </c>
      <c r="K56" s="139"/>
    </row>
    <row r="57" spans="2:11" s="8" customFormat="1" ht="19.9" customHeight="1">
      <c r="B57" s="133"/>
      <c r="C57" s="134"/>
      <c r="D57" s="135" t="s">
        <v>93</v>
      </c>
      <c r="E57" s="136"/>
      <c r="F57" s="136"/>
      <c r="G57" s="136"/>
      <c r="H57" s="136"/>
      <c r="I57" s="137"/>
      <c r="J57" s="138">
        <f>J96</f>
        <v>0</v>
      </c>
      <c r="K57" s="139"/>
    </row>
    <row r="58" spans="2:11" s="8" customFormat="1" ht="19.9" customHeight="1">
      <c r="B58" s="133"/>
      <c r="C58" s="134"/>
      <c r="D58" s="135" t="s">
        <v>94</v>
      </c>
      <c r="E58" s="136"/>
      <c r="F58" s="136"/>
      <c r="G58" s="136"/>
      <c r="H58" s="136"/>
      <c r="I58" s="137"/>
      <c r="J58" s="138">
        <f>J100</f>
        <v>0</v>
      </c>
      <c r="K58" s="139"/>
    </row>
    <row r="59" spans="2:11" s="8" customFormat="1" ht="19.9" customHeight="1">
      <c r="B59" s="133"/>
      <c r="C59" s="134"/>
      <c r="D59" s="135" t="s">
        <v>95</v>
      </c>
      <c r="E59" s="136"/>
      <c r="F59" s="136"/>
      <c r="G59" s="136"/>
      <c r="H59" s="136"/>
      <c r="I59" s="137"/>
      <c r="J59" s="138">
        <f>J104</f>
        <v>0</v>
      </c>
      <c r="K59" s="139"/>
    </row>
    <row r="60" spans="2:11" s="8" customFormat="1" ht="19.9" customHeight="1">
      <c r="B60" s="133"/>
      <c r="C60" s="134"/>
      <c r="D60" s="135" t="s">
        <v>96</v>
      </c>
      <c r="E60" s="136"/>
      <c r="F60" s="136"/>
      <c r="G60" s="136"/>
      <c r="H60" s="136"/>
      <c r="I60" s="137"/>
      <c r="J60" s="138">
        <f>J108</f>
        <v>0</v>
      </c>
      <c r="K60" s="139"/>
    </row>
    <row r="61" spans="2:11" s="8" customFormat="1" ht="19.9" customHeight="1">
      <c r="B61" s="133"/>
      <c r="C61" s="134"/>
      <c r="D61" s="135" t="s">
        <v>97</v>
      </c>
      <c r="E61" s="136"/>
      <c r="F61" s="136"/>
      <c r="G61" s="136"/>
      <c r="H61" s="136"/>
      <c r="I61" s="137"/>
      <c r="J61" s="138">
        <f>J112</f>
        <v>0</v>
      </c>
      <c r="K61" s="139"/>
    </row>
    <row r="62" spans="2:11" s="8" customFormat="1" ht="19.9" customHeight="1">
      <c r="B62" s="133"/>
      <c r="C62" s="134"/>
      <c r="D62" s="135" t="s">
        <v>98</v>
      </c>
      <c r="E62" s="136"/>
      <c r="F62" s="136"/>
      <c r="G62" s="136"/>
      <c r="H62" s="136"/>
      <c r="I62" s="137"/>
      <c r="J62" s="138">
        <f>J116</f>
        <v>0</v>
      </c>
      <c r="K62" s="139"/>
    </row>
    <row r="63" spans="2:11" s="8" customFormat="1" ht="19.9" customHeight="1">
      <c r="B63" s="133"/>
      <c r="C63" s="134"/>
      <c r="D63" s="135" t="s">
        <v>99</v>
      </c>
      <c r="E63" s="136"/>
      <c r="F63" s="136"/>
      <c r="G63" s="136"/>
      <c r="H63" s="136"/>
      <c r="I63" s="137"/>
      <c r="J63" s="138">
        <f>J120</f>
        <v>0</v>
      </c>
      <c r="K63" s="139"/>
    </row>
    <row r="64" spans="2:11" s="8" customFormat="1" ht="19.9" customHeight="1">
      <c r="B64" s="133"/>
      <c r="C64" s="134"/>
      <c r="D64" s="135" t="s">
        <v>100</v>
      </c>
      <c r="E64" s="136"/>
      <c r="F64" s="136"/>
      <c r="G64" s="136"/>
      <c r="H64" s="136"/>
      <c r="I64" s="137"/>
      <c r="J64" s="138">
        <f>J124</f>
        <v>0</v>
      </c>
      <c r="K64" s="139"/>
    </row>
    <row r="65" spans="2:11" s="1" customFormat="1" ht="21.75" customHeight="1">
      <c r="B65" s="37"/>
      <c r="C65" s="38"/>
      <c r="D65" s="38"/>
      <c r="E65" s="38"/>
      <c r="F65" s="38"/>
      <c r="G65" s="38"/>
      <c r="H65" s="38"/>
      <c r="I65" s="97"/>
      <c r="J65" s="38"/>
      <c r="K65" s="41"/>
    </row>
    <row r="66" spans="2:11" s="1" customFormat="1" ht="6.95" customHeight="1">
      <c r="B66" s="52"/>
      <c r="C66" s="53"/>
      <c r="D66" s="53"/>
      <c r="E66" s="53"/>
      <c r="F66" s="53"/>
      <c r="G66" s="53"/>
      <c r="H66" s="53"/>
      <c r="I66" s="118"/>
      <c r="J66" s="53"/>
      <c r="K66" s="54"/>
    </row>
    <row r="70" spans="2:12" s="1" customFormat="1" ht="6.95" customHeight="1">
      <c r="B70" s="55"/>
      <c r="C70" s="56"/>
      <c r="D70" s="56"/>
      <c r="E70" s="56"/>
      <c r="F70" s="56"/>
      <c r="G70" s="56"/>
      <c r="H70" s="56"/>
      <c r="I70" s="119"/>
      <c r="J70" s="56"/>
      <c r="K70" s="56"/>
      <c r="L70" s="37"/>
    </row>
    <row r="71" spans="2:12" s="1" customFormat="1" ht="36.95" customHeight="1">
      <c r="B71" s="37"/>
      <c r="C71" s="57" t="s">
        <v>101</v>
      </c>
      <c r="L71" s="37"/>
    </row>
    <row r="72" spans="2:12" s="1" customFormat="1" ht="6.95" customHeight="1">
      <c r="B72" s="37"/>
      <c r="L72" s="37"/>
    </row>
    <row r="73" spans="2:12" s="1" customFormat="1" ht="14.45" customHeight="1">
      <c r="B73" s="37"/>
      <c r="C73" s="59" t="s">
        <v>19</v>
      </c>
      <c r="L73" s="37"/>
    </row>
    <row r="74" spans="2:12" s="1" customFormat="1" ht="23.25" customHeight="1">
      <c r="B74" s="37"/>
      <c r="E74" s="273" t="str">
        <f>E7</f>
        <v>Centrum odborné přípravy polygrafických oborů SŠTP Velké Poříčí - vybavení (slaboproud)</v>
      </c>
      <c r="F74" s="305"/>
      <c r="G74" s="305"/>
      <c r="H74" s="305"/>
      <c r="L74" s="37"/>
    </row>
    <row r="75" spans="2:12" s="1" customFormat="1" ht="6.95" customHeight="1">
      <c r="B75" s="37"/>
      <c r="L75" s="37"/>
    </row>
    <row r="76" spans="2:12" s="1" customFormat="1" ht="18" customHeight="1">
      <c r="B76" s="37"/>
      <c r="C76" s="59" t="s">
        <v>23</v>
      </c>
      <c r="F76" s="140" t="str">
        <f>F10</f>
        <v>Velké Poříčí</v>
      </c>
      <c r="I76" s="141" t="s">
        <v>25</v>
      </c>
      <c r="J76" s="63" t="str">
        <f>IF(J10="","",J10)</f>
        <v>16.3.2017</v>
      </c>
      <c r="L76" s="37"/>
    </row>
    <row r="77" spans="2:12" s="1" customFormat="1" ht="6.95" customHeight="1">
      <c r="B77" s="37"/>
      <c r="L77" s="37"/>
    </row>
    <row r="78" spans="2:12" s="1" customFormat="1" ht="15">
      <c r="B78" s="37"/>
      <c r="C78" s="59" t="s">
        <v>27</v>
      </c>
      <c r="F78" s="140" t="str">
        <f>E13</f>
        <v xml:space="preserve"> </v>
      </c>
      <c r="I78" s="141" t="s">
        <v>33</v>
      </c>
      <c r="J78" s="140" t="str">
        <f>E19</f>
        <v xml:space="preserve"> </v>
      </c>
      <c r="L78" s="37"/>
    </row>
    <row r="79" spans="2:12" s="1" customFormat="1" ht="14.45" customHeight="1">
      <c r="B79" s="37"/>
      <c r="C79" s="59" t="s">
        <v>31</v>
      </c>
      <c r="F79" s="140" t="str">
        <f>IF(E16="","",E16)</f>
        <v/>
      </c>
      <c r="L79" s="37"/>
    </row>
    <row r="80" spans="2:12" s="1" customFormat="1" ht="10.35" customHeight="1">
      <c r="B80" s="37"/>
      <c r="L80" s="37"/>
    </row>
    <row r="81" spans="2:20" s="9" customFormat="1" ht="29.25" customHeight="1">
      <c r="B81" s="142"/>
      <c r="C81" s="143" t="s">
        <v>102</v>
      </c>
      <c r="D81" s="144" t="s">
        <v>55</v>
      </c>
      <c r="E81" s="144" t="s">
        <v>51</v>
      </c>
      <c r="F81" s="144" t="s">
        <v>103</v>
      </c>
      <c r="G81" s="144" t="s">
        <v>104</v>
      </c>
      <c r="H81" s="144" t="s">
        <v>105</v>
      </c>
      <c r="I81" s="145" t="s">
        <v>106</v>
      </c>
      <c r="J81" s="144" t="s">
        <v>86</v>
      </c>
      <c r="K81" s="146" t="s">
        <v>107</v>
      </c>
      <c r="L81" s="142"/>
      <c r="M81" s="69" t="s">
        <v>108</v>
      </c>
      <c r="N81" s="70" t="s">
        <v>40</v>
      </c>
      <c r="O81" s="70" t="s">
        <v>109</v>
      </c>
      <c r="P81" s="70" t="s">
        <v>110</v>
      </c>
      <c r="Q81" s="70" t="s">
        <v>111</v>
      </c>
      <c r="R81" s="70" t="s">
        <v>112</v>
      </c>
      <c r="S81" s="70" t="s">
        <v>113</v>
      </c>
      <c r="T81" s="71" t="s">
        <v>114</v>
      </c>
    </row>
    <row r="82" spans="2:63" s="1" customFormat="1" ht="29.25" customHeight="1">
      <c r="B82" s="37"/>
      <c r="C82" s="73" t="s">
        <v>87</v>
      </c>
      <c r="J82" s="147">
        <f>BK82</f>
        <v>0</v>
      </c>
      <c r="L82" s="37"/>
      <c r="M82" s="72"/>
      <c r="N82" s="64"/>
      <c r="O82" s="64"/>
      <c r="P82" s="148">
        <f>P83</f>
        <v>0</v>
      </c>
      <c r="Q82" s="64"/>
      <c r="R82" s="148">
        <f>R83</f>
        <v>0</v>
      </c>
      <c r="S82" s="64"/>
      <c r="T82" s="149">
        <f>T83</f>
        <v>0</v>
      </c>
      <c r="AT82" s="20" t="s">
        <v>69</v>
      </c>
      <c r="AU82" s="20" t="s">
        <v>88</v>
      </c>
      <c r="BK82" s="150">
        <f>BK83</f>
        <v>0</v>
      </c>
    </row>
    <row r="83" spans="2:63" s="10" customFormat="1" ht="37.35" customHeight="1">
      <c r="B83" s="151"/>
      <c r="D83" s="152" t="s">
        <v>69</v>
      </c>
      <c r="E83" s="153" t="s">
        <v>115</v>
      </c>
      <c r="F83" s="153" t="s">
        <v>116</v>
      </c>
      <c r="I83" s="154"/>
      <c r="J83" s="155">
        <f>BK83</f>
        <v>0</v>
      </c>
      <c r="L83" s="151"/>
      <c r="M83" s="156"/>
      <c r="N83" s="157"/>
      <c r="O83" s="157"/>
      <c r="P83" s="158">
        <f>P84+P88+P92+P96+P100+P104+P108+P112+P116+P120+P124</f>
        <v>0</v>
      </c>
      <c r="Q83" s="157"/>
      <c r="R83" s="158">
        <f>R84+R88+R92+R96+R100+R104+R108+R112+R116+R120+R124</f>
        <v>0</v>
      </c>
      <c r="S83" s="157"/>
      <c r="T83" s="159">
        <f>T84+T88+T92+T96+T100+T104+T108+T112+T116+T120+T124</f>
        <v>0</v>
      </c>
      <c r="AR83" s="152" t="s">
        <v>75</v>
      </c>
      <c r="AT83" s="160" t="s">
        <v>69</v>
      </c>
      <c r="AU83" s="160" t="s">
        <v>70</v>
      </c>
      <c r="AY83" s="152" t="s">
        <v>117</v>
      </c>
      <c r="BK83" s="161">
        <f>BK84+BK88+BK92+BK96+BK100+BK104+BK108+BK112+BK116+BK120+BK124</f>
        <v>0</v>
      </c>
    </row>
    <row r="84" spans="2:63" s="10" customFormat="1" ht="19.9" customHeight="1">
      <c r="B84" s="151"/>
      <c r="D84" s="162" t="s">
        <v>69</v>
      </c>
      <c r="E84" s="163" t="s">
        <v>118</v>
      </c>
      <c r="F84" s="163" t="s">
        <v>119</v>
      </c>
      <c r="I84" s="154"/>
      <c r="J84" s="164">
        <f>BK84</f>
        <v>0</v>
      </c>
      <c r="L84" s="151"/>
      <c r="M84" s="156"/>
      <c r="N84" s="157"/>
      <c r="O84" s="157"/>
      <c r="P84" s="158">
        <f>SUM(P85:P87)</f>
        <v>0</v>
      </c>
      <c r="Q84" s="157"/>
      <c r="R84" s="158">
        <f>SUM(R85:R87)</f>
        <v>0</v>
      </c>
      <c r="S84" s="157"/>
      <c r="T84" s="159">
        <f>SUM(T85:T87)</f>
        <v>0</v>
      </c>
      <c r="AR84" s="152" t="s">
        <v>75</v>
      </c>
      <c r="AT84" s="160" t="s">
        <v>69</v>
      </c>
      <c r="AU84" s="160" t="s">
        <v>75</v>
      </c>
      <c r="AY84" s="152" t="s">
        <v>117</v>
      </c>
      <c r="BK84" s="161">
        <f>SUM(BK85:BK87)</f>
        <v>0</v>
      </c>
    </row>
    <row r="85" spans="2:65" s="1" customFormat="1" ht="57" customHeight="1">
      <c r="B85" s="165"/>
      <c r="C85" s="166" t="s">
        <v>75</v>
      </c>
      <c r="D85" s="166" t="s">
        <v>120</v>
      </c>
      <c r="E85" s="167" t="s">
        <v>121</v>
      </c>
      <c r="F85" s="168" t="s">
        <v>122</v>
      </c>
      <c r="G85" s="169" t="s">
        <v>123</v>
      </c>
      <c r="H85" s="170">
        <v>1</v>
      </c>
      <c r="I85" s="171"/>
      <c r="J85" s="172">
        <f>ROUND(I85*H85,2)</f>
        <v>0</v>
      </c>
      <c r="K85" s="168" t="s">
        <v>5</v>
      </c>
      <c r="L85" s="37"/>
      <c r="M85" s="173" t="s">
        <v>5</v>
      </c>
      <c r="N85" s="174" t="s">
        <v>41</v>
      </c>
      <c r="O85" s="38"/>
      <c r="P85" s="175">
        <f>O85*H85</f>
        <v>0</v>
      </c>
      <c r="Q85" s="175">
        <v>0</v>
      </c>
      <c r="R85" s="175">
        <f>Q85*H85</f>
        <v>0</v>
      </c>
      <c r="S85" s="175">
        <v>0</v>
      </c>
      <c r="T85" s="176">
        <f>S85*H85</f>
        <v>0</v>
      </c>
      <c r="AR85" s="20" t="s">
        <v>124</v>
      </c>
      <c r="AT85" s="20" t="s">
        <v>120</v>
      </c>
      <c r="AU85" s="20" t="s">
        <v>82</v>
      </c>
      <c r="AY85" s="20" t="s">
        <v>117</v>
      </c>
      <c r="BE85" s="177">
        <f>IF(N85="základní",J85,0)</f>
        <v>0</v>
      </c>
      <c r="BF85" s="177">
        <f>IF(N85="snížená",J85,0)</f>
        <v>0</v>
      </c>
      <c r="BG85" s="177">
        <f>IF(N85="zákl. přenesená",J85,0)</f>
        <v>0</v>
      </c>
      <c r="BH85" s="177">
        <f>IF(N85="sníž. přenesená",J85,0)</f>
        <v>0</v>
      </c>
      <c r="BI85" s="177">
        <f>IF(N85="nulová",J85,0)</f>
        <v>0</v>
      </c>
      <c r="BJ85" s="20" t="s">
        <v>75</v>
      </c>
      <c r="BK85" s="177">
        <f>ROUND(I85*H85,2)</f>
        <v>0</v>
      </c>
      <c r="BL85" s="20" t="s">
        <v>124</v>
      </c>
      <c r="BM85" s="20" t="s">
        <v>125</v>
      </c>
    </row>
    <row r="86" spans="2:47" s="1" customFormat="1" ht="40.5">
      <c r="B86" s="37"/>
      <c r="D86" s="178" t="s">
        <v>126</v>
      </c>
      <c r="F86" s="179" t="s">
        <v>127</v>
      </c>
      <c r="I86" s="180"/>
      <c r="L86" s="37"/>
      <c r="M86" s="181"/>
      <c r="N86" s="38"/>
      <c r="O86" s="38"/>
      <c r="P86" s="38"/>
      <c r="Q86" s="38"/>
      <c r="R86" s="38"/>
      <c r="S86" s="38"/>
      <c r="T86" s="66"/>
      <c r="AT86" s="20" t="s">
        <v>126</v>
      </c>
      <c r="AU86" s="20" t="s">
        <v>82</v>
      </c>
    </row>
    <row r="87" spans="2:47" s="1" customFormat="1" ht="27">
      <c r="B87" s="37"/>
      <c r="D87" s="178" t="s">
        <v>128</v>
      </c>
      <c r="F87" s="182" t="s">
        <v>129</v>
      </c>
      <c r="I87" s="180"/>
      <c r="L87" s="37"/>
      <c r="M87" s="181"/>
      <c r="N87" s="38"/>
      <c r="O87" s="38"/>
      <c r="P87" s="38"/>
      <c r="Q87" s="38"/>
      <c r="R87" s="38"/>
      <c r="S87" s="38"/>
      <c r="T87" s="66"/>
      <c r="AT87" s="20" t="s">
        <v>128</v>
      </c>
      <c r="AU87" s="20" t="s">
        <v>82</v>
      </c>
    </row>
    <row r="88" spans="2:63" s="10" customFormat="1" ht="29.85" customHeight="1">
      <c r="B88" s="151"/>
      <c r="D88" s="162" t="s">
        <v>69</v>
      </c>
      <c r="E88" s="163" t="s">
        <v>130</v>
      </c>
      <c r="F88" s="163" t="s">
        <v>131</v>
      </c>
      <c r="I88" s="154"/>
      <c r="J88" s="164">
        <f>BK88</f>
        <v>0</v>
      </c>
      <c r="L88" s="151"/>
      <c r="M88" s="156"/>
      <c r="N88" s="157"/>
      <c r="O88" s="157"/>
      <c r="P88" s="158">
        <f>SUM(P89:P91)</f>
        <v>0</v>
      </c>
      <c r="Q88" s="157"/>
      <c r="R88" s="158">
        <f>SUM(R89:R91)</f>
        <v>0</v>
      </c>
      <c r="S88" s="157"/>
      <c r="T88" s="159">
        <f>SUM(T89:T91)</f>
        <v>0</v>
      </c>
      <c r="AR88" s="152" t="s">
        <v>75</v>
      </c>
      <c r="AT88" s="160" t="s">
        <v>69</v>
      </c>
      <c r="AU88" s="160" t="s">
        <v>75</v>
      </c>
      <c r="AY88" s="152" t="s">
        <v>117</v>
      </c>
      <c r="BK88" s="161">
        <f>SUM(BK89:BK91)</f>
        <v>0</v>
      </c>
    </row>
    <row r="89" spans="2:65" s="1" customFormat="1" ht="44.25" customHeight="1">
      <c r="B89" s="165"/>
      <c r="C89" s="166" t="s">
        <v>82</v>
      </c>
      <c r="D89" s="166" t="s">
        <v>120</v>
      </c>
      <c r="E89" s="167" t="s">
        <v>132</v>
      </c>
      <c r="F89" s="168" t="s">
        <v>133</v>
      </c>
      <c r="G89" s="169" t="s">
        <v>123</v>
      </c>
      <c r="H89" s="170">
        <v>1</v>
      </c>
      <c r="I89" s="171"/>
      <c r="J89" s="172">
        <f>ROUND(I89*H89,2)</f>
        <v>0</v>
      </c>
      <c r="K89" s="168" t="s">
        <v>5</v>
      </c>
      <c r="L89" s="37"/>
      <c r="M89" s="173" t="s">
        <v>5</v>
      </c>
      <c r="N89" s="174" t="s">
        <v>41</v>
      </c>
      <c r="O89" s="38"/>
      <c r="P89" s="175">
        <f>O89*H89</f>
        <v>0</v>
      </c>
      <c r="Q89" s="175">
        <v>0</v>
      </c>
      <c r="R89" s="175">
        <f>Q89*H89</f>
        <v>0</v>
      </c>
      <c r="S89" s="175">
        <v>0</v>
      </c>
      <c r="T89" s="176">
        <f>S89*H89</f>
        <v>0</v>
      </c>
      <c r="AR89" s="20" t="s">
        <v>124</v>
      </c>
      <c r="AT89" s="20" t="s">
        <v>120</v>
      </c>
      <c r="AU89" s="20" t="s">
        <v>82</v>
      </c>
      <c r="AY89" s="20" t="s">
        <v>117</v>
      </c>
      <c r="BE89" s="177">
        <f>IF(N89="základní",J89,0)</f>
        <v>0</v>
      </c>
      <c r="BF89" s="177">
        <f>IF(N89="snížená",J89,0)</f>
        <v>0</v>
      </c>
      <c r="BG89" s="177">
        <f>IF(N89="zákl. přenesená",J89,0)</f>
        <v>0</v>
      </c>
      <c r="BH89" s="177">
        <f>IF(N89="sníž. přenesená",J89,0)</f>
        <v>0</v>
      </c>
      <c r="BI89" s="177">
        <f>IF(N89="nulová",J89,0)</f>
        <v>0</v>
      </c>
      <c r="BJ89" s="20" t="s">
        <v>75</v>
      </c>
      <c r="BK89" s="177">
        <f>ROUND(I89*H89,2)</f>
        <v>0</v>
      </c>
      <c r="BL89" s="20" t="s">
        <v>124</v>
      </c>
      <c r="BM89" s="20" t="s">
        <v>134</v>
      </c>
    </row>
    <row r="90" spans="2:47" s="1" customFormat="1" ht="40.5">
      <c r="B90" s="37"/>
      <c r="D90" s="178" t="s">
        <v>126</v>
      </c>
      <c r="F90" s="179" t="s">
        <v>135</v>
      </c>
      <c r="I90" s="180"/>
      <c r="L90" s="37"/>
      <c r="M90" s="181"/>
      <c r="N90" s="38"/>
      <c r="O90" s="38"/>
      <c r="P90" s="38"/>
      <c r="Q90" s="38"/>
      <c r="R90" s="38"/>
      <c r="S90" s="38"/>
      <c r="T90" s="66"/>
      <c r="AT90" s="20" t="s">
        <v>126</v>
      </c>
      <c r="AU90" s="20" t="s">
        <v>82</v>
      </c>
    </row>
    <row r="91" spans="2:47" s="1" customFormat="1" ht="27">
      <c r="B91" s="37"/>
      <c r="D91" s="178" t="s">
        <v>128</v>
      </c>
      <c r="F91" s="182" t="s">
        <v>129</v>
      </c>
      <c r="I91" s="180"/>
      <c r="L91" s="37"/>
      <c r="M91" s="181"/>
      <c r="N91" s="38"/>
      <c r="O91" s="38"/>
      <c r="P91" s="38"/>
      <c r="Q91" s="38"/>
      <c r="R91" s="38"/>
      <c r="S91" s="38"/>
      <c r="T91" s="66"/>
      <c r="AT91" s="20" t="s">
        <v>128</v>
      </c>
      <c r="AU91" s="20" t="s">
        <v>82</v>
      </c>
    </row>
    <row r="92" spans="2:63" s="10" customFormat="1" ht="29.85" customHeight="1">
      <c r="B92" s="151"/>
      <c r="D92" s="162" t="s">
        <v>69</v>
      </c>
      <c r="E92" s="163" t="s">
        <v>136</v>
      </c>
      <c r="F92" s="163" t="s">
        <v>137</v>
      </c>
      <c r="I92" s="154"/>
      <c r="J92" s="164">
        <f>BK92</f>
        <v>0</v>
      </c>
      <c r="L92" s="151"/>
      <c r="M92" s="156"/>
      <c r="N92" s="157"/>
      <c r="O92" s="157"/>
      <c r="P92" s="158">
        <f>SUM(P93:P95)</f>
        <v>0</v>
      </c>
      <c r="Q92" s="157"/>
      <c r="R92" s="158">
        <f>SUM(R93:R95)</f>
        <v>0</v>
      </c>
      <c r="S92" s="157"/>
      <c r="T92" s="159">
        <f>SUM(T93:T95)</f>
        <v>0</v>
      </c>
      <c r="AR92" s="152" t="s">
        <v>75</v>
      </c>
      <c r="AT92" s="160" t="s">
        <v>69</v>
      </c>
      <c r="AU92" s="160" t="s">
        <v>75</v>
      </c>
      <c r="AY92" s="152" t="s">
        <v>117</v>
      </c>
      <c r="BK92" s="161">
        <f>SUM(BK93:BK95)</f>
        <v>0</v>
      </c>
    </row>
    <row r="93" spans="2:65" s="1" customFormat="1" ht="57" customHeight="1">
      <c r="B93" s="165"/>
      <c r="C93" s="166" t="s">
        <v>138</v>
      </c>
      <c r="D93" s="166" t="s">
        <v>120</v>
      </c>
      <c r="E93" s="167" t="s">
        <v>139</v>
      </c>
      <c r="F93" s="168" t="s">
        <v>140</v>
      </c>
      <c r="G93" s="169" t="s">
        <v>123</v>
      </c>
      <c r="H93" s="170">
        <v>1</v>
      </c>
      <c r="I93" s="171"/>
      <c r="J93" s="172">
        <f>ROUND(I93*H93,2)</f>
        <v>0</v>
      </c>
      <c r="K93" s="168" t="s">
        <v>5</v>
      </c>
      <c r="L93" s="37"/>
      <c r="M93" s="173" t="s">
        <v>5</v>
      </c>
      <c r="N93" s="174" t="s">
        <v>41</v>
      </c>
      <c r="O93" s="38"/>
      <c r="P93" s="175">
        <f>O93*H93</f>
        <v>0</v>
      </c>
      <c r="Q93" s="175">
        <v>0</v>
      </c>
      <c r="R93" s="175">
        <f>Q93*H93</f>
        <v>0</v>
      </c>
      <c r="S93" s="175">
        <v>0</v>
      </c>
      <c r="T93" s="176">
        <f>S93*H93</f>
        <v>0</v>
      </c>
      <c r="AR93" s="20" t="s">
        <v>124</v>
      </c>
      <c r="AT93" s="20" t="s">
        <v>120</v>
      </c>
      <c r="AU93" s="20" t="s">
        <v>82</v>
      </c>
      <c r="AY93" s="20" t="s">
        <v>117</v>
      </c>
      <c r="BE93" s="177">
        <f>IF(N93="základní",J93,0)</f>
        <v>0</v>
      </c>
      <c r="BF93" s="177">
        <f>IF(N93="snížená",J93,0)</f>
        <v>0</v>
      </c>
      <c r="BG93" s="177">
        <f>IF(N93="zákl. přenesená",J93,0)</f>
        <v>0</v>
      </c>
      <c r="BH93" s="177">
        <f>IF(N93="sníž. přenesená",J93,0)</f>
        <v>0</v>
      </c>
      <c r="BI93" s="177">
        <f>IF(N93="nulová",J93,0)</f>
        <v>0</v>
      </c>
      <c r="BJ93" s="20" t="s">
        <v>75</v>
      </c>
      <c r="BK93" s="177">
        <f>ROUND(I93*H93,2)</f>
        <v>0</v>
      </c>
      <c r="BL93" s="20" t="s">
        <v>124</v>
      </c>
      <c r="BM93" s="20" t="s">
        <v>141</v>
      </c>
    </row>
    <row r="94" spans="2:47" s="1" customFormat="1" ht="40.5">
      <c r="B94" s="37"/>
      <c r="D94" s="178" t="s">
        <v>126</v>
      </c>
      <c r="F94" s="179" t="s">
        <v>140</v>
      </c>
      <c r="I94" s="180"/>
      <c r="L94" s="37"/>
      <c r="M94" s="181"/>
      <c r="N94" s="38"/>
      <c r="O94" s="38"/>
      <c r="P94" s="38"/>
      <c r="Q94" s="38"/>
      <c r="R94" s="38"/>
      <c r="S94" s="38"/>
      <c r="T94" s="66"/>
      <c r="AT94" s="20" t="s">
        <v>126</v>
      </c>
      <c r="AU94" s="20" t="s">
        <v>82</v>
      </c>
    </row>
    <row r="95" spans="2:47" s="1" customFormat="1" ht="27">
      <c r="B95" s="37"/>
      <c r="D95" s="178" t="s">
        <v>128</v>
      </c>
      <c r="F95" s="182" t="s">
        <v>129</v>
      </c>
      <c r="I95" s="180"/>
      <c r="L95" s="37"/>
      <c r="M95" s="181"/>
      <c r="N95" s="38"/>
      <c r="O95" s="38"/>
      <c r="P95" s="38"/>
      <c r="Q95" s="38"/>
      <c r="R95" s="38"/>
      <c r="S95" s="38"/>
      <c r="T95" s="66"/>
      <c r="AT95" s="20" t="s">
        <v>128</v>
      </c>
      <c r="AU95" s="20" t="s">
        <v>82</v>
      </c>
    </row>
    <row r="96" spans="2:63" s="10" customFormat="1" ht="29.85" customHeight="1">
      <c r="B96" s="151"/>
      <c r="D96" s="162" t="s">
        <v>69</v>
      </c>
      <c r="E96" s="163" t="s">
        <v>142</v>
      </c>
      <c r="F96" s="163" t="s">
        <v>143</v>
      </c>
      <c r="I96" s="154"/>
      <c r="J96" s="164">
        <f>BK96</f>
        <v>0</v>
      </c>
      <c r="L96" s="151"/>
      <c r="M96" s="156"/>
      <c r="N96" s="157"/>
      <c r="O96" s="157"/>
      <c r="P96" s="158">
        <f>SUM(P97:P99)</f>
        <v>0</v>
      </c>
      <c r="Q96" s="157"/>
      <c r="R96" s="158">
        <f>SUM(R97:R99)</f>
        <v>0</v>
      </c>
      <c r="S96" s="157"/>
      <c r="T96" s="159">
        <f>SUM(T97:T99)</f>
        <v>0</v>
      </c>
      <c r="AR96" s="152" t="s">
        <v>75</v>
      </c>
      <c r="AT96" s="160" t="s">
        <v>69</v>
      </c>
      <c r="AU96" s="160" t="s">
        <v>75</v>
      </c>
      <c r="AY96" s="152" t="s">
        <v>117</v>
      </c>
      <c r="BK96" s="161">
        <f>SUM(BK97:BK99)</f>
        <v>0</v>
      </c>
    </row>
    <row r="97" spans="2:65" s="1" customFormat="1" ht="44.25" customHeight="1">
      <c r="B97" s="165"/>
      <c r="C97" s="166" t="s">
        <v>124</v>
      </c>
      <c r="D97" s="166" t="s">
        <v>120</v>
      </c>
      <c r="E97" s="167" t="s">
        <v>144</v>
      </c>
      <c r="F97" s="183" t="s">
        <v>145</v>
      </c>
      <c r="G97" s="169" t="s">
        <v>123</v>
      </c>
      <c r="H97" s="170">
        <v>1</v>
      </c>
      <c r="I97" s="171"/>
      <c r="J97" s="172">
        <f>ROUND(I97*H97,2)</f>
        <v>0</v>
      </c>
      <c r="K97" s="168" t="s">
        <v>5</v>
      </c>
      <c r="L97" s="37"/>
      <c r="M97" s="173" t="s">
        <v>5</v>
      </c>
      <c r="N97" s="174" t="s">
        <v>41</v>
      </c>
      <c r="O97" s="38"/>
      <c r="P97" s="175">
        <f>O97*H97</f>
        <v>0</v>
      </c>
      <c r="Q97" s="175">
        <v>0</v>
      </c>
      <c r="R97" s="175">
        <f>Q97*H97</f>
        <v>0</v>
      </c>
      <c r="S97" s="175">
        <v>0</v>
      </c>
      <c r="T97" s="176">
        <f>S97*H97</f>
        <v>0</v>
      </c>
      <c r="AR97" s="20" t="s">
        <v>124</v>
      </c>
      <c r="AT97" s="20" t="s">
        <v>120</v>
      </c>
      <c r="AU97" s="20" t="s">
        <v>82</v>
      </c>
      <c r="AY97" s="20" t="s">
        <v>117</v>
      </c>
      <c r="BE97" s="177">
        <f>IF(N97="základní",J97,0)</f>
        <v>0</v>
      </c>
      <c r="BF97" s="177">
        <f>IF(N97="snížená",J97,0)</f>
        <v>0</v>
      </c>
      <c r="BG97" s="177">
        <f>IF(N97="zákl. přenesená",J97,0)</f>
        <v>0</v>
      </c>
      <c r="BH97" s="177">
        <f>IF(N97="sníž. přenesená",J97,0)</f>
        <v>0</v>
      </c>
      <c r="BI97" s="177">
        <f>IF(N97="nulová",J97,0)</f>
        <v>0</v>
      </c>
      <c r="BJ97" s="20" t="s">
        <v>75</v>
      </c>
      <c r="BK97" s="177">
        <f>ROUND(I97*H97,2)</f>
        <v>0</v>
      </c>
      <c r="BL97" s="20" t="s">
        <v>124</v>
      </c>
      <c r="BM97" s="20" t="s">
        <v>146</v>
      </c>
    </row>
    <row r="98" spans="2:47" s="1" customFormat="1" ht="108">
      <c r="B98" s="37"/>
      <c r="D98" s="178" t="s">
        <v>126</v>
      </c>
      <c r="F98" s="184" t="s">
        <v>147</v>
      </c>
      <c r="I98" s="180"/>
      <c r="L98" s="37"/>
      <c r="M98" s="181"/>
      <c r="N98" s="38"/>
      <c r="O98" s="38"/>
      <c r="P98" s="38"/>
      <c r="Q98" s="38"/>
      <c r="R98" s="38"/>
      <c r="S98" s="38"/>
      <c r="T98" s="66"/>
      <c r="AT98" s="20" t="s">
        <v>126</v>
      </c>
      <c r="AU98" s="20" t="s">
        <v>82</v>
      </c>
    </row>
    <row r="99" spans="2:47" s="1" customFormat="1" ht="27">
      <c r="B99" s="37"/>
      <c r="D99" s="178" t="s">
        <v>128</v>
      </c>
      <c r="F99" s="182" t="s">
        <v>129</v>
      </c>
      <c r="I99" s="180"/>
      <c r="L99" s="37"/>
      <c r="M99" s="181"/>
      <c r="N99" s="38"/>
      <c r="O99" s="38"/>
      <c r="P99" s="38"/>
      <c r="Q99" s="38"/>
      <c r="R99" s="38"/>
      <c r="S99" s="38"/>
      <c r="T99" s="66"/>
      <c r="AT99" s="20" t="s">
        <v>128</v>
      </c>
      <c r="AU99" s="20" t="s">
        <v>82</v>
      </c>
    </row>
    <row r="100" spans="2:63" s="10" customFormat="1" ht="29.85" customHeight="1">
      <c r="B100" s="151"/>
      <c r="D100" s="162" t="s">
        <v>69</v>
      </c>
      <c r="E100" s="163" t="s">
        <v>148</v>
      </c>
      <c r="F100" s="163" t="s">
        <v>149</v>
      </c>
      <c r="I100" s="154"/>
      <c r="J100" s="164">
        <f>BK100</f>
        <v>0</v>
      </c>
      <c r="L100" s="151"/>
      <c r="M100" s="156"/>
      <c r="N100" s="157"/>
      <c r="O100" s="157"/>
      <c r="P100" s="158">
        <f>SUM(P101:P103)</f>
        <v>0</v>
      </c>
      <c r="Q100" s="157"/>
      <c r="R100" s="158">
        <f>SUM(R101:R103)</f>
        <v>0</v>
      </c>
      <c r="S100" s="157"/>
      <c r="T100" s="159">
        <f>SUM(T101:T103)</f>
        <v>0</v>
      </c>
      <c r="AR100" s="152" t="s">
        <v>75</v>
      </c>
      <c r="AT100" s="160" t="s">
        <v>69</v>
      </c>
      <c r="AU100" s="160" t="s">
        <v>75</v>
      </c>
      <c r="AY100" s="152" t="s">
        <v>117</v>
      </c>
      <c r="BK100" s="161">
        <f>SUM(BK101:BK103)</f>
        <v>0</v>
      </c>
    </row>
    <row r="101" spans="2:65" s="1" customFormat="1" ht="31.5" customHeight="1">
      <c r="B101" s="165"/>
      <c r="C101" s="166" t="s">
        <v>150</v>
      </c>
      <c r="D101" s="166" t="s">
        <v>120</v>
      </c>
      <c r="E101" s="167" t="s">
        <v>151</v>
      </c>
      <c r="F101" s="168" t="s">
        <v>152</v>
      </c>
      <c r="G101" s="169" t="s">
        <v>123</v>
      </c>
      <c r="H101" s="170">
        <v>1</v>
      </c>
      <c r="I101" s="171"/>
      <c r="J101" s="172">
        <f>ROUND(I101*H101,2)</f>
        <v>0</v>
      </c>
      <c r="K101" s="168" t="s">
        <v>5</v>
      </c>
      <c r="L101" s="37"/>
      <c r="M101" s="173" t="s">
        <v>5</v>
      </c>
      <c r="N101" s="174" t="s">
        <v>41</v>
      </c>
      <c r="O101" s="38"/>
      <c r="P101" s="175">
        <f>O101*H101</f>
        <v>0</v>
      </c>
      <c r="Q101" s="175">
        <v>0</v>
      </c>
      <c r="R101" s="175">
        <f>Q101*H101</f>
        <v>0</v>
      </c>
      <c r="S101" s="175">
        <v>0</v>
      </c>
      <c r="T101" s="176">
        <f>S101*H101</f>
        <v>0</v>
      </c>
      <c r="AR101" s="20" t="s">
        <v>124</v>
      </c>
      <c r="AT101" s="20" t="s">
        <v>120</v>
      </c>
      <c r="AU101" s="20" t="s">
        <v>82</v>
      </c>
      <c r="AY101" s="20" t="s">
        <v>117</v>
      </c>
      <c r="BE101" s="177">
        <f>IF(N101="základní",J101,0)</f>
        <v>0</v>
      </c>
      <c r="BF101" s="177">
        <f>IF(N101="snížená",J101,0)</f>
        <v>0</v>
      </c>
      <c r="BG101" s="177">
        <f>IF(N101="zákl. přenesená",J101,0)</f>
        <v>0</v>
      </c>
      <c r="BH101" s="177">
        <f>IF(N101="sníž. přenesená",J101,0)</f>
        <v>0</v>
      </c>
      <c r="BI101" s="177">
        <f>IF(N101="nulová",J101,0)</f>
        <v>0</v>
      </c>
      <c r="BJ101" s="20" t="s">
        <v>75</v>
      </c>
      <c r="BK101" s="177">
        <f>ROUND(I101*H101,2)</f>
        <v>0</v>
      </c>
      <c r="BL101" s="20" t="s">
        <v>124</v>
      </c>
      <c r="BM101" s="20" t="s">
        <v>153</v>
      </c>
    </row>
    <row r="102" spans="2:47" s="1" customFormat="1" ht="13.5">
      <c r="B102" s="37"/>
      <c r="D102" s="178" t="s">
        <v>126</v>
      </c>
      <c r="F102" s="179" t="s">
        <v>152</v>
      </c>
      <c r="I102" s="180"/>
      <c r="L102" s="37"/>
      <c r="M102" s="181"/>
      <c r="N102" s="38"/>
      <c r="O102" s="38"/>
      <c r="P102" s="38"/>
      <c r="Q102" s="38"/>
      <c r="R102" s="38"/>
      <c r="S102" s="38"/>
      <c r="T102" s="66"/>
      <c r="AT102" s="20" t="s">
        <v>126</v>
      </c>
      <c r="AU102" s="20" t="s">
        <v>82</v>
      </c>
    </row>
    <row r="103" spans="2:47" s="1" customFormat="1" ht="27">
      <c r="B103" s="37"/>
      <c r="D103" s="178" t="s">
        <v>128</v>
      </c>
      <c r="F103" s="182" t="s">
        <v>129</v>
      </c>
      <c r="I103" s="180"/>
      <c r="L103" s="37"/>
      <c r="M103" s="181"/>
      <c r="N103" s="38"/>
      <c r="O103" s="38"/>
      <c r="P103" s="38"/>
      <c r="Q103" s="38"/>
      <c r="R103" s="38"/>
      <c r="S103" s="38"/>
      <c r="T103" s="66"/>
      <c r="AT103" s="20" t="s">
        <v>128</v>
      </c>
      <c r="AU103" s="20" t="s">
        <v>82</v>
      </c>
    </row>
    <row r="104" spans="2:63" s="10" customFormat="1" ht="29.85" customHeight="1">
      <c r="B104" s="151"/>
      <c r="D104" s="162" t="s">
        <v>69</v>
      </c>
      <c r="E104" s="163" t="s">
        <v>154</v>
      </c>
      <c r="F104" s="163" t="s">
        <v>155</v>
      </c>
      <c r="I104" s="154"/>
      <c r="J104" s="164">
        <f>BK104</f>
        <v>0</v>
      </c>
      <c r="L104" s="151"/>
      <c r="M104" s="156"/>
      <c r="N104" s="157"/>
      <c r="O104" s="157"/>
      <c r="P104" s="158">
        <f>SUM(P105:P107)</f>
        <v>0</v>
      </c>
      <c r="Q104" s="157"/>
      <c r="R104" s="158">
        <f>SUM(R105:R107)</f>
        <v>0</v>
      </c>
      <c r="S104" s="157"/>
      <c r="T104" s="159">
        <f>SUM(T105:T107)</f>
        <v>0</v>
      </c>
      <c r="AR104" s="152" t="s">
        <v>75</v>
      </c>
      <c r="AT104" s="160" t="s">
        <v>69</v>
      </c>
      <c r="AU104" s="160" t="s">
        <v>75</v>
      </c>
      <c r="AY104" s="152" t="s">
        <v>117</v>
      </c>
      <c r="BK104" s="161">
        <f>SUM(BK105:BK107)</f>
        <v>0</v>
      </c>
    </row>
    <row r="105" spans="2:65" s="1" customFormat="1" ht="31.5" customHeight="1">
      <c r="B105" s="165"/>
      <c r="C105" s="166" t="s">
        <v>156</v>
      </c>
      <c r="D105" s="166" t="s">
        <v>120</v>
      </c>
      <c r="E105" s="167" t="s">
        <v>157</v>
      </c>
      <c r="F105" s="168" t="s">
        <v>158</v>
      </c>
      <c r="G105" s="169" t="s">
        <v>123</v>
      </c>
      <c r="H105" s="170">
        <v>1</v>
      </c>
      <c r="I105" s="171"/>
      <c r="J105" s="172">
        <f>ROUND(I105*H105,2)</f>
        <v>0</v>
      </c>
      <c r="K105" s="168" t="s">
        <v>5</v>
      </c>
      <c r="L105" s="37"/>
      <c r="M105" s="173" t="s">
        <v>5</v>
      </c>
      <c r="N105" s="174" t="s">
        <v>41</v>
      </c>
      <c r="O105" s="38"/>
      <c r="P105" s="175">
        <f>O105*H105</f>
        <v>0</v>
      </c>
      <c r="Q105" s="175">
        <v>0</v>
      </c>
      <c r="R105" s="175">
        <f>Q105*H105</f>
        <v>0</v>
      </c>
      <c r="S105" s="175">
        <v>0</v>
      </c>
      <c r="T105" s="176">
        <f>S105*H105</f>
        <v>0</v>
      </c>
      <c r="AR105" s="20" t="s">
        <v>124</v>
      </c>
      <c r="AT105" s="20" t="s">
        <v>120</v>
      </c>
      <c r="AU105" s="20" t="s">
        <v>82</v>
      </c>
      <c r="AY105" s="20" t="s">
        <v>117</v>
      </c>
      <c r="BE105" s="177">
        <f>IF(N105="základní",J105,0)</f>
        <v>0</v>
      </c>
      <c r="BF105" s="177">
        <f>IF(N105="snížená",J105,0)</f>
        <v>0</v>
      </c>
      <c r="BG105" s="177">
        <f>IF(N105="zákl. přenesená",J105,0)</f>
        <v>0</v>
      </c>
      <c r="BH105" s="177">
        <f>IF(N105="sníž. přenesená",J105,0)</f>
        <v>0</v>
      </c>
      <c r="BI105" s="177">
        <f>IF(N105="nulová",J105,0)</f>
        <v>0</v>
      </c>
      <c r="BJ105" s="20" t="s">
        <v>75</v>
      </c>
      <c r="BK105" s="177">
        <f>ROUND(I105*H105,2)</f>
        <v>0</v>
      </c>
      <c r="BL105" s="20" t="s">
        <v>124</v>
      </c>
      <c r="BM105" s="20" t="s">
        <v>159</v>
      </c>
    </row>
    <row r="106" spans="2:47" s="1" customFormat="1" ht="27">
      <c r="B106" s="37"/>
      <c r="D106" s="178" t="s">
        <v>126</v>
      </c>
      <c r="F106" s="179" t="s">
        <v>158</v>
      </c>
      <c r="I106" s="180"/>
      <c r="L106" s="37"/>
      <c r="M106" s="181"/>
      <c r="N106" s="38"/>
      <c r="O106" s="38"/>
      <c r="P106" s="38"/>
      <c r="Q106" s="38"/>
      <c r="R106" s="38"/>
      <c r="S106" s="38"/>
      <c r="T106" s="66"/>
      <c r="AT106" s="20" t="s">
        <v>126</v>
      </c>
      <c r="AU106" s="20" t="s">
        <v>82</v>
      </c>
    </row>
    <row r="107" spans="2:47" s="1" customFormat="1" ht="27">
      <c r="B107" s="37"/>
      <c r="D107" s="178" t="s">
        <v>128</v>
      </c>
      <c r="F107" s="182" t="s">
        <v>129</v>
      </c>
      <c r="I107" s="180"/>
      <c r="L107" s="37"/>
      <c r="M107" s="181"/>
      <c r="N107" s="38"/>
      <c r="O107" s="38"/>
      <c r="P107" s="38"/>
      <c r="Q107" s="38"/>
      <c r="R107" s="38"/>
      <c r="S107" s="38"/>
      <c r="T107" s="66"/>
      <c r="AT107" s="20" t="s">
        <v>128</v>
      </c>
      <c r="AU107" s="20" t="s">
        <v>82</v>
      </c>
    </row>
    <row r="108" spans="2:63" s="10" customFormat="1" ht="29.85" customHeight="1">
      <c r="B108" s="151"/>
      <c r="D108" s="162" t="s">
        <v>69</v>
      </c>
      <c r="E108" s="163" t="s">
        <v>160</v>
      </c>
      <c r="F108" s="163" t="s">
        <v>161</v>
      </c>
      <c r="I108" s="154"/>
      <c r="J108" s="164">
        <f>BK108</f>
        <v>0</v>
      </c>
      <c r="L108" s="151"/>
      <c r="M108" s="156"/>
      <c r="N108" s="157"/>
      <c r="O108" s="157"/>
      <c r="P108" s="158">
        <f>SUM(P109:P111)</f>
        <v>0</v>
      </c>
      <c r="Q108" s="157"/>
      <c r="R108" s="158">
        <f>SUM(R109:R111)</f>
        <v>0</v>
      </c>
      <c r="S108" s="157"/>
      <c r="T108" s="159">
        <f>SUM(T109:T111)</f>
        <v>0</v>
      </c>
      <c r="AR108" s="152" t="s">
        <v>75</v>
      </c>
      <c r="AT108" s="160" t="s">
        <v>69</v>
      </c>
      <c r="AU108" s="160" t="s">
        <v>75</v>
      </c>
      <c r="AY108" s="152" t="s">
        <v>117</v>
      </c>
      <c r="BK108" s="161">
        <f>SUM(BK109:BK111)</f>
        <v>0</v>
      </c>
    </row>
    <row r="109" spans="2:65" s="1" customFormat="1" ht="31.5" customHeight="1">
      <c r="B109" s="165"/>
      <c r="C109" s="166" t="s">
        <v>162</v>
      </c>
      <c r="D109" s="166" t="s">
        <v>120</v>
      </c>
      <c r="E109" s="167" t="s">
        <v>163</v>
      </c>
      <c r="F109" s="168" t="s">
        <v>164</v>
      </c>
      <c r="G109" s="169" t="s">
        <v>123</v>
      </c>
      <c r="H109" s="170">
        <v>1</v>
      </c>
      <c r="I109" s="171"/>
      <c r="J109" s="172">
        <f>ROUND(I109*H109,2)</f>
        <v>0</v>
      </c>
      <c r="K109" s="168" t="s">
        <v>5</v>
      </c>
      <c r="L109" s="37"/>
      <c r="M109" s="173" t="s">
        <v>5</v>
      </c>
      <c r="N109" s="174" t="s">
        <v>41</v>
      </c>
      <c r="O109" s="38"/>
      <c r="P109" s="175">
        <f>O109*H109</f>
        <v>0</v>
      </c>
      <c r="Q109" s="175">
        <v>0</v>
      </c>
      <c r="R109" s="175">
        <f>Q109*H109</f>
        <v>0</v>
      </c>
      <c r="S109" s="175">
        <v>0</v>
      </c>
      <c r="T109" s="176">
        <f>S109*H109</f>
        <v>0</v>
      </c>
      <c r="AR109" s="20" t="s">
        <v>124</v>
      </c>
      <c r="AT109" s="20" t="s">
        <v>120</v>
      </c>
      <c r="AU109" s="20" t="s">
        <v>82</v>
      </c>
      <c r="AY109" s="20" t="s">
        <v>117</v>
      </c>
      <c r="BE109" s="177">
        <f>IF(N109="základní",J109,0)</f>
        <v>0</v>
      </c>
      <c r="BF109" s="177">
        <f>IF(N109="snížená",J109,0)</f>
        <v>0</v>
      </c>
      <c r="BG109" s="177">
        <f>IF(N109="zákl. přenesená",J109,0)</f>
        <v>0</v>
      </c>
      <c r="BH109" s="177">
        <f>IF(N109="sníž. přenesená",J109,0)</f>
        <v>0</v>
      </c>
      <c r="BI109" s="177">
        <f>IF(N109="nulová",J109,0)</f>
        <v>0</v>
      </c>
      <c r="BJ109" s="20" t="s">
        <v>75</v>
      </c>
      <c r="BK109" s="177">
        <f>ROUND(I109*H109,2)</f>
        <v>0</v>
      </c>
      <c r="BL109" s="20" t="s">
        <v>124</v>
      </c>
      <c r="BM109" s="20" t="s">
        <v>165</v>
      </c>
    </row>
    <row r="110" spans="2:47" s="1" customFormat="1" ht="27">
      <c r="B110" s="37"/>
      <c r="D110" s="178" t="s">
        <v>126</v>
      </c>
      <c r="F110" s="179" t="s">
        <v>164</v>
      </c>
      <c r="I110" s="180"/>
      <c r="L110" s="37"/>
      <c r="M110" s="181"/>
      <c r="N110" s="38"/>
      <c r="O110" s="38"/>
      <c r="P110" s="38"/>
      <c r="Q110" s="38"/>
      <c r="R110" s="38"/>
      <c r="S110" s="38"/>
      <c r="T110" s="66"/>
      <c r="AT110" s="20" t="s">
        <v>126</v>
      </c>
      <c r="AU110" s="20" t="s">
        <v>82</v>
      </c>
    </row>
    <row r="111" spans="2:47" s="1" customFormat="1" ht="27">
      <c r="B111" s="37"/>
      <c r="D111" s="178" t="s">
        <v>128</v>
      </c>
      <c r="F111" s="182" t="s">
        <v>129</v>
      </c>
      <c r="I111" s="180"/>
      <c r="L111" s="37"/>
      <c r="M111" s="181"/>
      <c r="N111" s="38"/>
      <c r="O111" s="38"/>
      <c r="P111" s="38"/>
      <c r="Q111" s="38"/>
      <c r="R111" s="38"/>
      <c r="S111" s="38"/>
      <c r="T111" s="66"/>
      <c r="AT111" s="20" t="s">
        <v>128</v>
      </c>
      <c r="AU111" s="20" t="s">
        <v>82</v>
      </c>
    </row>
    <row r="112" spans="2:63" s="10" customFormat="1" ht="29.85" customHeight="1">
      <c r="B112" s="151"/>
      <c r="D112" s="162" t="s">
        <v>69</v>
      </c>
      <c r="E112" s="163" t="s">
        <v>166</v>
      </c>
      <c r="F112" s="163" t="s">
        <v>167</v>
      </c>
      <c r="I112" s="154"/>
      <c r="J112" s="164">
        <f>BK112</f>
        <v>0</v>
      </c>
      <c r="L112" s="151"/>
      <c r="M112" s="156"/>
      <c r="N112" s="157"/>
      <c r="O112" s="157"/>
      <c r="P112" s="158">
        <f>SUM(P113:P115)</f>
        <v>0</v>
      </c>
      <c r="Q112" s="157"/>
      <c r="R112" s="158">
        <f>SUM(R113:R115)</f>
        <v>0</v>
      </c>
      <c r="S112" s="157"/>
      <c r="T112" s="159">
        <f>SUM(T113:T115)</f>
        <v>0</v>
      </c>
      <c r="AR112" s="152" t="s">
        <v>75</v>
      </c>
      <c r="AT112" s="160" t="s">
        <v>69</v>
      </c>
      <c r="AU112" s="160" t="s">
        <v>75</v>
      </c>
      <c r="AY112" s="152" t="s">
        <v>117</v>
      </c>
      <c r="BK112" s="161">
        <f>SUM(BK113:BK115)</f>
        <v>0</v>
      </c>
    </row>
    <row r="113" spans="2:65" s="1" customFormat="1" ht="31.5" customHeight="1">
      <c r="B113" s="165"/>
      <c r="C113" s="166" t="s">
        <v>168</v>
      </c>
      <c r="D113" s="166" t="s">
        <v>120</v>
      </c>
      <c r="E113" s="167" t="s">
        <v>169</v>
      </c>
      <c r="F113" s="168" t="s">
        <v>170</v>
      </c>
      <c r="G113" s="169" t="s">
        <v>123</v>
      </c>
      <c r="H113" s="170">
        <v>1</v>
      </c>
      <c r="I113" s="171"/>
      <c r="J113" s="172">
        <f>ROUND(I113*H113,2)</f>
        <v>0</v>
      </c>
      <c r="K113" s="168" t="s">
        <v>5</v>
      </c>
      <c r="L113" s="37"/>
      <c r="M113" s="173" t="s">
        <v>5</v>
      </c>
      <c r="N113" s="174" t="s">
        <v>41</v>
      </c>
      <c r="O113" s="38"/>
      <c r="P113" s="175">
        <f>O113*H113</f>
        <v>0</v>
      </c>
      <c r="Q113" s="175">
        <v>0</v>
      </c>
      <c r="R113" s="175">
        <f>Q113*H113</f>
        <v>0</v>
      </c>
      <c r="S113" s="175">
        <v>0</v>
      </c>
      <c r="T113" s="176">
        <f>S113*H113</f>
        <v>0</v>
      </c>
      <c r="AR113" s="20" t="s">
        <v>124</v>
      </c>
      <c r="AT113" s="20" t="s">
        <v>120</v>
      </c>
      <c r="AU113" s="20" t="s">
        <v>82</v>
      </c>
      <c r="AY113" s="20" t="s">
        <v>117</v>
      </c>
      <c r="BE113" s="177">
        <f>IF(N113="základní",J113,0)</f>
        <v>0</v>
      </c>
      <c r="BF113" s="177">
        <f>IF(N113="snížená",J113,0)</f>
        <v>0</v>
      </c>
      <c r="BG113" s="177">
        <f>IF(N113="zákl. přenesená",J113,0)</f>
        <v>0</v>
      </c>
      <c r="BH113" s="177">
        <f>IF(N113="sníž. přenesená",J113,0)</f>
        <v>0</v>
      </c>
      <c r="BI113" s="177">
        <f>IF(N113="nulová",J113,0)</f>
        <v>0</v>
      </c>
      <c r="BJ113" s="20" t="s">
        <v>75</v>
      </c>
      <c r="BK113" s="177">
        <f>ROUND(I113*H113,2)</f>
        <v>0</v>
      </c>
      <c r="BL113" s="20" t="s">
        <v>124</v>
      </c>
      <c r="BM113" s="20" t="s">
        <v>171</v>
      </c>
    </row>
    <row r="114" spans="2:47" s="1" customFormat="1" ht="27">
      <c r="B114" s="37"/>
      <c r="D114" s="178" t="s">
        <v>126</v>
      </c>
      <c r="F114" s="179" t="s">
        <v>170</v>
      </c>
      <c r="I114" s="180"/>
      <c r="L114" s="37"/>
      <c r="M114" s="181"/>
      <c r="N114" s="38"/>
      <c r="O114" s="38"/>
      <c r="P114" s="38"/>
      <c r="Q114" s="38"/>
      <c r="R114" s="38"/>
      <c r="S114" s="38"/>
      <c r="T114" s="66"/>
      <c r="AT114" s="20" t="s">
        <v>126</v>
      </c>
      <c r="AU114" s="20" t="s">
        <v>82</v>
      </c>
    </row>
    <row r="115" spans="2:47" s="1" customFormat="1" ht="27">
      <c r="B115" s="37"/>
      <c r="D115" s="178" t="s">
        <v>128</v>
      </c>
      <c r="F115" s="182" t="s">
        <v>129</v>
      </c>
      <c r="I115" s="180"/>
      <c r="L115" s="37"/>
      <c r="M115" s="181"/>
      <c r="N115" s="38"/>
      <c r="O115" s="38"/>
      <c r="P115" s="38"/>
      <c r="Q115" s="38"/>
      <c r="R115" s="38"/>
      <c r="S115" s="38"/>
      <c r="T115" s="66"/>
      <c r="AT115" s="20" t="s">
        <v>128</v>
      </c>
      <c r="AU115" s="20" t="s">
        <v>82</v>
      </c>
    </row>
    <row r="116" spans="2:63" s="10" customFormat="1" ht="29.85" customHeight="1">
      <c r="B116" s="151"/>
      <c r="D116" s="162" t="s">
        <v>69</v>
      </c>
      <c r="E116" s="163" t="s">
        <v>172</v>
      </c>
      <c r="F116" s="163" t="s">
        <v>173</v>
      </c>
      <c r="I116" s="154"/>
      <c r="J116" s="164">
        <f>BK116</f>
        <v>0</v>
      </c>
      <c r="L116" s="151"/>
      <c r="M116" s="156"/>
      <c r="N116" s="157"/>
      <c r="O116" s="157"/>
      <c r="P116" s="158">
        <f>SUM(P117:P119)</f>
        <v>0</v>
      </c>
      <c r="Q116" s="157"/>
      <c r="R116" s="158">
        <f>SUM(R117:R119)</f>
        <v>0</v>
      </c>
      <c r="S116" s="157"/>
      <c r="T116" s="159">
        <f>SUM(T117:T119)</f>
        <v>0</v>
      </c>
      <c r="AR116" s="152" t="s">
        <v>75</v>
      </c>
      <c r="AT116" s="160" t="s">
        <v>69</v>
      </c>
      <c r="AU116" s="160" t="s">
        <v>75</v>
      </c>
      <c r="AY116" s="152" t="s">
        <v>117</v>
      </c>
      <c r="BK116" s="161">
        <f>SUM(BK117:BK119)</f>
        <v>0</v>
      </c>
    </row>
    <row r="117" spans="2:65" s="1" customFormat="1" ht="31.5" customHeight="1">
      <c r="B117" s="165"/>
      <c r="C117" s="166" t="s">
        <v>174</v>
      </c>
      <c r="D117" s="166" t="s">
        <v>120</v>
      </c>
      <c r="E117" s="167" t="s">
        <v>175</v>
      </c>
      <c r="F117" s="168" t="s">
        <v>176</v>
      </c>
      <c r="G117" s="169" t="s">
        <v>123</v>
      </c>
      <c r="H117" s="170">
        <v>1</v>
      </c>
      <c r="I117" s="171"/>
      <c r="J117" s="172">
        <f>ROUND(I117*H117,2)</f>
        <v>0</v>
      </c>
      <c r="K117" s="168" t="s">
        <v>5</v>
      </c>
      <c r="L117" s="37"/>
      <c r="M117" s="173" t="s">
        <v>5</v>
      </c>
      <c r="N117" s="174" t="s">
        <v>41</v>
      </c>
      <c r="O117" s="38"/>
      <c r="P117" s="175">
        <f>O117*H117</f>
        <v>0</v>
      </c>
      <c r="Q117" s="175">
        <v>0</v>
      </c>
      <c r="R117" s="175">
        <f>Q117*H117</f>
        <v>0</v>
      </c>
      <c r="S117" s="175">
        <v>0</v>
      </c>
      <c r="T117" s="176">
        <f>S117*H117</f>
        <v>0</v>
      </c>
      <c r="AR117" s="20" t="s">
        <v>124</v>
      </c>
      <c r="AT117" s="20" t="s">
        <v>120</v>
      </c>
      <c r="AU117" s="20" t="s">
        <v>82</v>
      </c>
      <c r="AY117" s="20" t="s">
        <v>117</v>
      </c>
      <c r="BE117" s="177">
        <f>IF(N117="základní",J117,0)</f>
        <v>0</v>
      </c>
      <c r="BF117" s="177">
        <f>IF(N117="snížená",J117,0)</f>
        <v>0</v>
      </c>
      <c r="BG117" s="177">
        <f>IF(N117="zákl. přenesená",J117,0)</f>
        <v>0</v>
      </c>
      <c r="BH117" s="177">
        <f>IF(N117="sníž. přenesená",J117,0)</f>
        <v>0</v>
      </c>
      <c r="BI117" s="177">
        <f>IF(N117="nulová",J117,0)</f>
        <v>0</v>
      </c>
      <c r="BJ117" s="20" t="s">
        <v>75</v>
      </c>
      <c r="BK117" s="177">
        <f>ROUND(I117*H117,2)</f>
        <v>0</v>
      </c>
      <c r="BL117" s="20" t="s">
        <v>124</v>
      </c>
      <c r="BM117" s="20" t="s">
        <v>177</v>
      </c>
    </row>
    <row r="118" spans="2:47" s="1" customFormat="1" ht="13.5">
      <c r="B118" s="37"/>
      <c r="D118" s="178" t="s">
        <v>126</v>
      </c>
      <c r="F118" s="179" t="s">
        <v>176</v>
      </c>
      <c r="I118" s="180"/>
      <c r="L118" s="37"/>
      <c r="M118" s="181"/>
      <c r="N118" s="38"/>
      <c r="O118" s="38"/>
      <c r="P118" s="38"/>
      <c r="Q118" s="38"/>
      <c r="R118" s="38"/>
      <c r="S118" s="38"/>
      <c r="T118" s="66"/>
      <c r="AT118" s="20" t="s">
        <v>126</v>
      </c>
      <c r="AU118" s="20" t="s">
        <v>82</v>
      </c>
    </row>
    <row r="119" spans="2:47" s="1" customFormat="1" ht="27">
      <c r="B119" s="37"/>
      <c r="D119" s="178" t="s">
        <v>128</v>
      </c>
      <c r="F119" s="182" t="s">
        <v>129</v>
      </c>
      <c r="I119" s="180"/>
      <c r="L119" s="37"/>
      <c r="M119" s="181"/>
      <c r="N119" s="38"/>
      <c r="O119" s="38"/>
      <c r="P119" s="38"/>
      <c r="Q119" s="38"/>
      <c r="R119" s="38"/>
      <c r="S119" s="38"/>
      <c r="T119" s="66"/>
      <c r="AT119" s="20" t="s">
        <v>128</v>
      </c>
      <c r="AU119" s="20" t="s">
        <v>82</v>
      </c>
    </row>
    <row r="120" spans="2:63" s="10" customFormat="1" ht="29.85" customHeight="1">
      <c r="B120" s="151"/>
      <c r="D120" s="162" t="s">
        <v>69</v>
      </c>
      <c r="E120" s="163" t="s">
        <v>178</v>
      </c>
      <c r="F120" s="163" t="s">
        <v>179</v>
      </c>
      <c r="I120" s="154"/>
      <c r="J120" s="164">
        <f>BK120</f>
        <v>0</v>
      </c>
      <c r="L120" s="151"/>
      <c r="M120" s="156"/>
      <c r="N120" s="157"/>
      <c r="O120" s="157"/>
      <c r="P120" s="158">
        <f>SUM(P121:P123)</f>
        <v>0</v>
      </c>
      <c r="Q120" s="157"/>
      <c r="R120" s="158">
        <f>SUM(R121:R123)</f>
        <v>0</v>
      </c>
      <c r="S120" s="157"/>
      <c r="T120" s="159">
        <f>SUM(T121:T123)</f>
        <v>0</v>
      </c>
      <c r="AR120" s="152" t="s">
        <v>75</v>
      </c>
      <c r="AT120" s="160" t="s">
        <v>69</v>
      </c>
      <c r="AU120" s="160" t="s">
        <v>75</v>
      </c>
      <c r="AY120" s="152" t="s">
        <v>117</v>
      </c>
      <c r="BK120" s="161">
        <f>SUM(BK121:BK123)</f>
        <v>0</v>
      </c>
    </row>
    <row r="121" spans="2:65" s="1" customFormat="1" ht="22.5" customHeight="1">
      <c r="B121" s="165"/>
      <c r="C121" s="166" t="s">
        <v>180</v>
      </c>
      <c r="D121" s="166" t="s">
        <v>120</v>
      </c>
      <c r="E121" s="167" t="s">
        <v>181</v>
      </c>
      <c r="F121" s="168" t="s">
        <v>182</v>
      </c>
      <c r="G121" s="169" t="s">
        <v>123</v>
      </c>
      <c r="H121" s="170">
        <v>1</v>
      </c>
      <c r="I121" s="171"/>
      <c r="J121" s="172">
        <f>ROUND(I121*H121,2)</f>
        <v>0</v>
      </c>
      <c r="K121" s="168" t="s">
        <v>5</v>
      </c>
      <c r="L121" s="37"/>
      <c r="M121" s="173" t="s">
        <v>5</v>
      </c>
      <c r="N121" s="174" t="s">
        <v>41</v>
      </c>
      <c r="O121" s="38"/>
      <c r="P121" s="175">
        <f>O121*H121</f>
        <v>0</v>
      </c>
      <c r="Q121" s="175">
        <v>0</v>
      </c>
      <c r="R121" s="175">
        <f>Q121*H121</f>
        <v>0</v>
      </c>
      <c r="S121" s="175">
        <v>0</v>
      </c>
      <c r="T121" s="176">
        <f>S121*H121</f>
        <v>0</v>
      </c>
      <c r="AR121" s="20" t="s">
        <v>124</v>
      </c>
      <c r="AT121" s="20" t="s">
        <v>120</v>
      </c>
      <c r="AU121" s="20" t="s">
        <v>82</v>
      </c>
      <c r="AY121" s="20" t="s">
        <v>117</v>
      </c>
      <c r="BE121" s="177">
        <f>IF(N121="základní",J121,0)</f>
        <v>0</v>
      </c>
      <c r="BF121" s="177">
        <f>IF(N121="snížená",J121,0)</f>
        <v>0</v>
      </c>
      <c r="BG121" s="177">
        <f>IF(N121="zákl. přenesená",J121,0)</f>
        <v>0</v>
      </c>
      <c r="BH121" s="177">
        <f>IF(N121="sníž. přenesená",J121,0)</f>
        <v>0</v>
      </c>
      <c r="BI121" s="177">
        <f>IF(N121="nulová",J121,0)</f>
        <v>0</v>
      </c>
      <c r="BJ121" s="20" t="s">
        <v>75</v>
      </c>
      <c r="BK121" s="177">
        <f>ROUND(I121*H121,2)</f>
        <v>0</v>
      </c>
      <c r="BL121" s="20" t="s">
        <v>124</v>
      </c>
      <c r="BM121" s="20" t="s">
        <v>183</v>
      </c>
    </row>
    <row r="122" spans="2:47" s="1" customFormat="1" ht="13.5">
      <c r="B122" s="37"/>
      <c r="D122" s="178" t="s">
        <v>126</v>
      </c>
      <c r="F122" s="179" t="s">
        <v>182</v>
      </c>
      <c r="I122" s="180"/>
      <c r="L122" s="37"/>
      <c r="M122" s="181"/>
      <c r="N122" s="38"/>
      <c r="O122" s="38"/>
      <c r="P122" s="38"/>
      <c r="Q122" s="38"/>
      <c r="R122" s="38"/>
      <c r="S122" s="38"/>
      <c r="T122" s="66"/>
      <c r="AT122" s="20" t="s">
        <v>126</v>
      </c>
      <c r="AU122" s="20" t="s">
        <v>82</v>
      </c>
    </row>
    <row r="123" spans="2:47" s="1" customFormat="1" ht="27">
      <c r="B123" s="37"/>
      <c r="D123" s="178" t="s">
        <v>128</v>
      </c>
      <c r="F123" s="182" t="s">
        <v>129</v>
      </c>
      <c r="I123" s="180"/>
      <c r="L123" s="37"/>
      <c r="M123" s="181"/>
      <c r="N123" s="38"/>
      <c r="O123" s="38"/>
      <c r="P123" s="38"/>
      <c r="Q123" s="38"/>
      <c r="R123" s="38"/>
      <c r="S123" s="38"/>
      <c r="T123" s="66"/>
      <c r="AT123" s="20" t="s">
        <v>128</v>
      </c>
      <c r="AU123" s="20" t="s">
        <v>82</v>
      </c>
    </row>
    <row r="124" spans="2:63" s="10" customFormat="1" ht="29.85" customHeight="1">
      <c r="B124" s="151"/>
      <c r="D124" s="162" t="s">
        <v>69</v>
      </c>
      <c r="E124" s="163" t="s">
        <v>184</v>
      </c>
      <c r="F124" s="163" t="s">
        <v>185</v>
      </c>
      <c r="I124" s="154"/>
      <c r="J124" s="164">
        <f>BK124</f>
        <v>0</v>
      </c>
      <c r="L124" s="151"/>
      <c r="M124" s="156"/>
      <c r="N124" s="157"/>
      <c r="O124" s="157"/>
      <c r="P124" s="158">
        <f>SUM(P125:P127)</f>
        <v>0</v>
      </c>
      <c r="Q124" s="157"/>
      <c r="R124" s="158">
        <f>SUM(R125:R127)</f>
        <v>0</v>
      </c>
      <c r="S124" s="157"/>
      <c r="T124" s="159">
        <f>SUM(T125:T127)</f>
        <v>0</v>
      </c>
      <c r="AR124" s="152" t="s">
        <v>75</v>
      </c>
      <c r="AT124" s="160" t="s">
        <v>69</v>
      </c>
      <c r="AU124" s="160" t="s">
        <v>75</v>
      </c>
      <c r="AY124" s="152" t="s">
        <v>117</v>
      </c>
      <c r="BK124" s="161">
        <f>SUM(BK125:BK127)</f>
        <v>0</v>
      </c>
    </row>
    <row r="125" spans="2:65" s="1" customFormat="1" ht="31.5" customHeight="1">
      <c r="B125" s="165"/>
      <c r="C125" s="166" t="s">
        <v>186</v>
      </c>
      <c r="D125" s="166" t="s">
        <v>120</v>
      </c>
      <c r="E125" s="167" t="s">
        <v>187</v>
      </c>
      <c r="F125" s="168" t="s">
        <v>188</v>
      </c>
      <c r="G125" s="169" t="s">
        <v>123</v>
      </c>
      <c r="H125" s="170">
        <v>1</v>
      </c>
      <c r="I125" s="171"/>
      <c r="J125" s="172">
        <f>ROUND(I125*H125,2)</f>
        <v>0</v>
      </c>
      <c r="K125" s="168" t="s">
        <v>5</v>
      </c>
      <c r="L125" s="37"/>
      <c r="M125" s="173" t="s">
        <v>5</v>
      </c>
      <c r="N125" s="174" t="s">
        <v>41</v>
      </c>
      <c r="O125" s="38"/>
      <c r="P125" s="175">
        <f>O125*H125</f>
        <v>0</v>
      </c>
      <c r="Q125" s="175">
        <v>0</v>
      </c>
      <c r="R125" s="175">
        <f>Q125*H125</f>
        <v>0</v>
      </c>
      <c r="S125" s="175">
        <v>0</v>
      </c>
      <c r="T125" s="176">
        <f>S125*H125</f>
        <v>0</v>
      </c>
      <c r="AR125" s="20" t="s">
        <v>124</v>
      </c>
      <c r="AT125" s="20" t="s">
        <v>120</v>
      </c>
      <c r="AU125" s="20" t="s">
        <v>82</v>
      </c>
      <c r="AY125" s="20" t="s">
        <v>117</v>
      </c>
      <c r="BE125" s="177">
        <f>IF(N125="základní",J125,0)</f>
        <v>0</v>
      </c>
      <c r="BF125" s="177">
        <f>IF(N125="snížená",J125,0)</f>
        <v>0</v>
      </c>
      <c r="BG125" s="177">
        <f>IF(N125="zákl. přenesená",J125,0)</f>
        <v>0</v>
      </c>
      <c r="BH125" s="177">
        <f>IF(N125="sníž. přenesená",J125,0)</f>
        <v>0</v>
      </c>
      <c r="BI125" s="177">
        <f>IF(N125="nulová",J125,0)</f>
        <v>0</v>
      </c>
      <c r="BJ125" s="20" t="s">
        <v>75</v>
      </c>
      <c r="BK125" s="177">
        <f>ROUND(I125*H125,2)</f>
        <v>0</v>
      </c>
      <c r="BL125" s="20" t="s">
        <v>124</v>
      </c>
      <c r="BM125" s="20" t="s">
        <v>189</v>
      </c>
    </row>
    <row r="126" spans="2:47" s="1" customFormat="1" ht="27">
      <c r="B126" s="37"/>
      <c r="D126" s="178" t="s">
        <v>126</v>
      </c>
      <c r="F126" s="179" t="s">
        <v>188</v>
      </c>
      <c r="I126" s="180"/>
      <c r="L126" s="37"/>
      <c r="M126" s="181"/>
      <c r="N126" s="38"/>
      <c r="O126" s="38"/>
      <c r="P126" s="38"/>
      <c r="Q126" s="38"/>
      <c r="R126" s="38"/>
      <c r="S126" s="38"/>
      <c r="T126" s="66"/>
      <c r="AT126" s="20" t="s">
        <v>126</v>
      </c>
      <c r="AU126" s="20" t="s">
        <v>82</v>
      </c>
    </row>
    <row r="127" spans="2:47" s="1" customFormat="1" ht="27">
      <c r="B127" s="37"/>
      <c r="D127" s="178" t="s">
        <v>128</v>
      </c>
      <c r="F127" s="182" t="s">
        <v>129</v>
      </c>
      <c r="I127" s="180"/>
      <c r="L127" s="37"/>
      <c r="M127" s="185"/>
      <c r="N127" s="186"/>
      <c r="O127" s="186"/>
      <c r="P127" s="186"/>
      <c r="Q127" s="186"/>
      <c r="R127" s="186"/>
      <c r="S127" s="186"/>
      <c r="T127" s="187"/>
      <c r="AT127" s="20" t="s">
        <v>128</v>
      </c>
      <c r="AU127" s="20" t="s">
        <v>82</v>
      </c>
    </row>
    <row r="128" spans="2:12" s="1" customFormat="1" ht="6.95" customHeight="1">
      <c r="B128" s="52"/>
      <c r="C128" s="53"/>
      <c r="D128" s="53"/>
      <c r="E128" s="53"/>
      <c r="F128" s="53"/>
      <c r="G128" s="53"/>
      <c r="H128" s="53"/>
      <c r="I128" s="118"/>
      <c r="J128" s="53"/>
      <c r="K128" s="53"/>
      <c r="L128" s="37"/>
    </row>
  </sheetData>
  <autoFilter ref="C81:K127"/>
  <mergeCells count="6">
    <mergeCell ref="G1:H1"/>
    <mergeCell ref="L2:V2"/>
    <mergeCell ref="E7:H7"/>
    <mergeCell ref="E22:H22"/>
    <mergeCell ref="E43:H43"/>
    <mergeCell ref="E74:H74"/>
  </mergeCells>
  <hyperlinks>
    <hyperlink ref="F1:G1" location="C2" display="1) Krycí list soupisu"/>
    <hyperlink ref="G1:H1" location="C50"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188" customWidth="1"/>
    <col min="2" max="2" width="1.66796875" style="188" customWidth="1"/>
    <col min="3" max="4" width="5" style="188" customWidth="1"/>
    <col min="5" max="5" width="11.66015625" style="188" customWidth="1"/>
    <col min="6" max="6" width="9.16015625" style="188" customWidth="1"/>
    <col min="7" max="7" width="5" style="188" customWidth="1"/>
    <col min="8" max="8" width="77.83203125" style="188" customWidth="1"/>
    <col min="9" max="10" width="20" style="188" customWidth="1"/>
    <col min="11" max="11" width="1.66796875" style="188" customWidth="1"/>
  </cols>
  <sheetData>
    <row r="1" ht="37.5" customHeight="1"/>
    <row r="2" spans="2:11" ht="7.5" customHeight="1">
      <c r="B2" s="189"/>
      <c r="C2" s="190"/>
      <c r="D2" s="190"/>
      <c r="E2" s="190"/>
      <c r="F2" s="190"/>
      <c r="G2" s="190"/>
      <c r="H2" s="190"/>
      <c r="I2" s="190"/>
      <c r="J2" s="190"/>
      <c r="K2" s="191"/>
    </row>
    <row r="3" spans="2:11" s="11" customFormat="1" ht="45" customHeight="1">
      <c r="B3" s="192"/>
      <c r="C3" s="308" t="s">
        <v>190</v>
      </c>
      <c r="D3" s="308"/>
      <c r="E3" s="308"/>
      <c r="F3" s="308"/>
      <c r="G3" s="308"/>
      <c r="H3" s="308"/>
      <c r="I3" s="308"/>
      <c r="J3" s="308"/>
      <c r="K3" s="193"/>
    </row>
    <row r="4" spans="2:11" ht="25.5" customHeight="1">
      <c r="B4" s="194"/>
      <c r="C4" s="309" t="s">
        <v>191</v>
      </c>
      <c r="D4" s="309"/>
      <c r="E4" s="309"/>
      <c r="F4" s="309"/>
      <c r="G4" s="309"/>
      <c r="H4" s="309"/>
      <c r="I4" s="309"/>
      <c r="J4" s="309"/>
      <c r="K4" s="195"/>
    </row>
    <row r="5" spans="2:11" ht="5.25" customHeight="1">
      <c r="B5" s="194"/>
      <c r="C5" s="196"/>
      <c r="D5" s="196"/>
      <c r="E5" s="196"/>
      <c r="F5" s="196"/>
      <c r="G5" s="196"/>
      <c r="H5" s="196"/>
      <c r="I5" s="196"/>
      <c r="J5" s="196"/>
      <c r="K5" s="195"/>
    </row>
    <row r="6" spans="2:11" ht="15" customHeight="1">
      <c r="B6" s="194"/>
      <c r="C6" s="307" t="s">
        <v>192</v>
      </c>
      <c r="D6" s="307"/>
      <c r="E6" s="307"/>
      <c r="F6" s="307"/>
      <c r="G6" s="307"/>
      <c r="H6" s="307"/>
      <c r="I6" s="307"/>
      <c r="J6" s="307"/>
      <c r="K6" s="195"/>
    </row>
    <row r="7" spans="2:11" ht="15" customHeight="1">
      <c r="B7" s="198"/>
      <c r="C7" s="307" t="s">
        <v>193</v>
      </c>
      <c r="D7" s="307"/>
      <c r="E7" s="307"/>
      <c r="F7" s="307"/>
      <c r="G7" s="307"/>
      <c r="H7" s="307"/>
      <c r="I7" s="307"/>
      <c r="J7" s="307"/>
      <c r="K7" s="195"/>
    </row>
    <row r="8" spans="2:11" ht="12.75" customHeight="1">
      <c r="B8" s="198"/>
      <c r="C8" s="197"/>
      <c r="D8" s="197"/>
      <c r="E8" s="197"/>
      <c r="F8" s="197"/>
      <c r="G8" s="197"/>
      <c r="H8" s="197"/>
      <c r="I8" s="197"/>
      <c r="J8" s="197"/>
      <c r="K8" s="195"/>
    </row>
    <row r="9" spans="2:11" ht="15" customHeight="1">
      <c r="B9" s="198"/>
      <c r="C9" s="307" t="s">
        <v>194</v>
      </c>
      <c r="D9" s="307"/>
      <c r="E9" s="307"/>
      <c r="F9" s="307"/>
      <c r="G9" s="307"/>
      <c r="H9" s="307"/>
      <c r="I9" s="307"/>
      <c r="J9" s="307"/>
      <c r="K9" s="195"/>
    </row>
    <row r="10" spans="2:11" ht="15" customHeight="1">
      <c r="B10" s="198"/>
      <c r="C10" s="197"/>
      <c r="D10" s="307" t="s">
        <v>195</v>
      </c>
      <c r="E10" s="307"/>
      <c r="F10" s="307"/>
      <c r="G10" s="307"/>
      <c r="H10" s="307"/>
      <c r="I10" s="307"/>
      <c r="J10" s="307"/>
      <c r="K10" s="195"/>
    </row>
    <row r="11" spans="2:11" ht="15" customHeight="1">
      <c r="B11" s="198"/>
      <c r="C11" s="199"/>
      <c r="D11" s="307" t="s">
        <v>196</v>
      </c>
      <c r="E11" s="307"/>
      <c r="F11" s="307"/>
      <c r="G11" s="307"/>
      <c r="H11" s="307"/>
      <c r="I11" s="307"/>
      <c r="J11" s="307"/>
      <c r="K11" s="195"/>
    </row>
    <row r="12" spans="2:11" ht="12.75" customHeight="1">
      <c r="B12" s="198"/>
      <c r="C12" s="199"/>
      <c r="D12" s="199"/>
      <c r="E12" s="199"/>
      <c r="F12" s="199"/>
      <c r="G12" s="199"/>
      <c r="H12" s="199"/>
      <c r="I12" s="199"/>
      <c r="J12" s="199"/>
      <c r="K12" s="195"/>
    </row>
    <row r="13" spans="2:11" ht="15" customHeight="1">
      <c r="B13" s="198"/>
      <c r="C13" s="199"/>
      <c r="D13" s="307" t="s">
        <v>197</v>
      </c>
      <c r="E13" s="307"/>
      <c r="F13" s="307"/>
      <c r="G13" s="307"/>
      <c r="H13" s="307"/>
      <c r="I13" s="307"/>
      <c r="J13" s="307"/>
      <c r="K13" s="195"/>
    </row>
    <row r="14" spans="2:11" ht="15" customHeight="1">
      <c r="B14" s="198"/>
      <c r="C14" s="199"/>
      <c r="D14" s="307" t="s">
        <v>198</v>
      </c>
      <c r="E14" s="307"/>
      <c r="F14" s="307"/>
      <c r="G14" s="307"/>
      <c r="H14" s="307"/>
      <c r="I14" s="307"/>
      <c r="J14" s="307"/>
      <c r="K14" s="195"/>
    </row>
    <row r="15" spans="2:11" ht="15" customHeight="1">
      <c r="B15" s="198"/>
      <c r="C15" s="199"/>
      <c r="D15" s="307" t="s">
        <v>199</v>
      </c>
      <c r="E15" s="307"/>
      <c r="F15" s="307"/>
      <c r="G15" s="307"/>
      <c r="H15" s="307"/>
      <c r="I15" s="307"/>
      <c r="J15" s="307"/>
      <c r="K15" s="195"/>
    </row>
    <row r="16" spans="2:11" ht="15" customHeight="1">
      <c r="B16" s="198"/>
      <c r="C16" s="199"/>
      <c r="D16" s="199"/>
      <c r="E16" s="200" t="s">
        <v>74</v>
      </c>
      <c r="F16" s="307" t="s">
        <v>200</v>
      </c>
      <c r="G16" s="307"/>
      <c r="H16" s="307"/>
      <c r="I16" s="307"/>
      <c r="J16" s="307"/>
      <c r="K16" s="195"/>
    </row>
    <row r="17" spans="2:11" ht="15" customHeight="1">
      <c r="B17" s="198"/>
      <c r="C17" s="199"/>
      <c r="D17" s="199"/>
      <c r="E17" s="200" t="s">
        <v>201</v>
      </c>
      <c r="F17" s="307" t="s">
        <v>202</v>
      </c>
      <c r="G17" s="307"/>
      <c r="H17" s="307"/>
      <c r="I17" s="307"/>
      <c r="J17" s="307"/>
      <c r="K17" s="195"/>
    </row>
    <row r="18" spans="2:11" ht="15" customHeight="1">
      <c r="B18" s="198"/>
      <c r="C18" s="199"/>
      <c r="D18" s="199"/>
      <c r="E18" s="200" t="s">
        <v>203</v>
      </c>
      <c r="F18" s="307" t="s">
        <v>204</v>
      </c>
      <c r="G18" s="307"/>
      <c r="H18" s="307"/>
      <c r="I18" s="307"/>
      <c r="J18" s="307"/>
      <c r="K18" s="195"/>
    </row>
    <row r="19" spans="2:11" ht="15" customHeight="1">
      <c r="B19" s="198"/>
      <c r="C19" s="199"/>
      <c r="D19" s="199"/>
      <c r="E19" s="200" t="s">
        <v>205</v>
      </c>
      <c r="F19" s="307" t="s">
        <v>206</v>
      </c>
      <c r="G19" s="307"/>
      <c r="H19" s="307"/>
      <c r="I19" s="307"/>
      <c r="J19" s="307"/>
      <c r="K19" s="195"/>
    </row>
    <row r="20" spans="2:11" ht="15" customHeight="1">
      <c r="B20" s="198"/>
      <c r="C20" s="199"/>
      <c r="D20" s="199"/>
      <c r="E20" s="200" t="s">
        <v>207</v>
      </c>
      <c r="F20" s="307" t="s">
        <v>208</v>
      </c>
      <c r="G20" s="307"/>
      <c r="H20" s="307"/>
      <c r="I20" s="307"/>
      <c r="J20" s="307"/>
      <c r="K20" s="195"/>
    </row>
    <row r="21" spans="2:11" ht="15" customHeight="1">
      <c r="B21" s="198"/>
      <c r="C21" s="199"/>
      <c r="D21" s="199"/>
      <c r="E21" s="200" t="s">
        <v>209</v>
      </c>
      <c r="F21" s="307" t="s">
        <v>210</v>
      </c>
      <c r="G21" s="307"/>
      <c r="H21" s="307"/>
      <c r="I21" s="307"/>
      <c r="J21" s="307"/>
      <c r="K21" s="195"/>
    </row>
    <row r="22" spans="2:11" ht="12.75" customHeight="1">
      <c r="B22" s="198"/>
      <c r="C22" s="199"/>
      <c r="D22" s="199"/>
      <c r="E22" s="199"/>
      <c r="F22" s="199"/>
      <c r="G22" s="199"/>
      <c r="H22" s="199"/>
      <c r="I22" s="199"/>
      <c r="J22" s="199"/>
      <c r="K22" s="195"/>
    </row>
    <row r="23" spans="2:11" ht="15" customHeight="1">
      <c r="B23" s="198"/>
      <c r="C23" s="307" t="s">
        <v>211</v>
      </c>
      <c r="D23" s="307"/>
      <c r="E23" s="307"/>
      <c r="F23" s="307"/>
      <c r="G23" s="307"/>
      <c r="H23" s="307"/>
      <c r="I23" s="307"/>
      <c r="J23" s="307"/>
      <c r="K23" s="195"/>
    </row>
    <row r="24" spans="2:11" ht="15" customHeight="1">
      <c r="B24" s="198"/>
      <c r="C24" s="307" t="s">
        <v>212</v>
      </c>
      <c r="D24" s="307"/>
      <c r="E24" s="307"/>
      <c r="F24" s="307"/>
      <c r="G24" s="307"/>
      <c r="H24" s="307"/>
      <c r="I24" s="307"/>
      <c r="J24" s="307"/>
      <c r="K24" s="195"/>
    </row>
    <row r="25" spans="2:11" ht="15" customHeight="1">
      <c r="B25" s="198"/>
      <c r="C25" s="197"/>
      <c r="D25" s="307" t="s">
        <v>213</v>
      </c>
      <c r="E25" s="307"/>
      <c r="F25" s="307"/>
      <c r="G25" s="307"/>
      <c r="H25" s="307"/>
      <c r="I25" s="307"/>
      <c r="J25" s="307"/>
      <c r="K25" s="195"/>
    </row>
    <row r="26" spans="2:11" ht="15" customHeight="1">
      <c r="B26" s="198"/>
      <c r="C26" s="199"/>
      <c r="D26" s="307" t="s">
        <v>214</v>
      </c>
      <c r="E26" s="307"/>
      <c r="F26" s="307"/>
      <c r="G26" s="307"/>
      <c r="H26" s="307"/>
      <c r="I26" s="307"/>
      <c r="J26" s="307"/>
      <c r="K26" s="195"/>
    </row>
    <row r="27" spans="2:11" ht="12.75" customHeight="1">
      <c r="B27" s="198"/>
      <c r="C27" s="199"/>
      <c r="D27" s="199"/>
      <c r="E27" s="199"/>
      <c r="F27" s="199"/>
      <c r="G27" s="199"/>
      <c r="H27" s="199"/>
      <c r="I27" s="199"/>
      <c r="J27" s="199"/>
      <c r="K27" s="195"/>
    </row>
    <row r="28" spans="2:11" ht="15" customHeight="1">
      <c r="B28" s="198"/>
      <c r="C28" s="199"/>
      <c r="D28" s="307" t="s">
        <v>215</v>
      </c>
      <c r="E28" s="307"/>
      <c r="F28" s="307"/>
      <c r="G28" s="307"/>
      <c r="H28" s="307"/>
      <c r="I28" s="307"/>
      <c r="J28" s="307"/>
      <c r="K28" s="195"/>
    </row>
    <row r="29" spans="2:11" ht="15" customHeight="1">
      <c r="B29" s="198"/>
      <c r="C29" s="199"/>
      <c r="D29" s="307" t="s">
        <v>216</v>
      </c>
      <c r="E29" s="307"/>
      <c r="F29" s="307"/>
      <c r="G29" s="307"/>
      <c r="H29" s="307"/>
      <c r="I29" s="307"/>
      <c r="J29" s="307"/>
      <c r="K29" s="195"/>
    </row>
    <row r="30" spans="2:11" ht="12.75" customHeight="1">
      <c r="B30" s="198"/>
      <c r="C30" s="199"/>
      <c r="D30" s="199"/>
      <c r="E30" s="199"/>
      <c r="F30" s="199"/>
      <c r="G30" s="199"/>
      <c r="H30" s="199"/>
      <c r="I30" s="199"/>
      <c r="J30" s="199"/>
      <c r="K30" s="195"/>
    </row>
    <row r="31" spans="2:11" ht="15" customHeight="1">
      <c r="B31" s="198"/>
      <c r="C31" s="199"/>
      <c r="D31" s="307" t="s">
        <v>217</v>
      </c>
      <c r="E31" s="307"/>
      <c r="F31" s="307"/>
      <c r="G31" s="307"/>
      <c r="H31" s="307"/>
      <c r="I31" s="307"/>
      <c r="J31" s="307"/>
      <c r="K31" s="195"/>
    </row>
    <row r="32" spans="2:11" ht="15" customHeight="1">
      <c r="B32" s="198"/>
      <c r="C32" s="199"/>
      <c r="D32" s="307" t="s">
        <v>218</v>
      </c>
      <c r="E32" s="307"/>
      <c r="F32" s="307"/>
      <c r="G32" s="307"/>
      <c r="H32" s="307"/>
      <c r="I32" s="307"/>
      <c r="J32" s="307"/>
      <c r="K32" s="195"/>
    </row>
    <row r="33" spans="2:11" ht="15" customHeight="1">
      <c r="B33" s="198"/>
      <c r="C33" s="199"/>
      <c r="D33" s="307" t="s">
        <v>219</v>
      </c>
      <c r="E33" s="307"/>
      <c r="F33" s="307"/>
      <c r="G33" s="307"/>
      <c r="H33" s="307"/>
      <c r="I33" s="307"/>
      <c r="J33" s="307"/>
      <c r="K33" s="195"/>
    </row>
    <row r="34" spans="2:11" ht="15" customHeight="1">
      <c r="B34" s="198"/>
      <c r="C34" s="199"/>
      <c r="D34" s="197"/>
      <c r="E34" s="201" t="s">
        <v>102</v>
      </c>
      <c r="F34" s="197"/>
      <c r="G34" s="307" t="s">
        <v>220</v>
      </c>
      <c r="H34" s="307"/>
      <c r="I34" s="307"/>
      <c r="J34" s="307"/>
      <c r="K34" s="195"/>
    </row>
    <row r="35" spans="2:11" ht="30.75" customHeight="1">
      <c r="B35" s="198"/>
      <c r="C35" s="199"/>
      <c r="D35" s="197"/>
      <c r="E35" s="201" t="s">
        <v>221</v>
      </c>
      <c r="F35" s="197"/>
      <c r="G35" s="307" t="s">
        <v>222</v>
      </c>
      <c r="H35" s="307"/>
      <c r="I35" s="307"/>
      <c r="J35" s="307"/>
      <c r="K35" s="195"/>
    </row>
    <row r="36" spans="2:11" ht="15" customHeight="1">
      <c r="B36" s="198"/>
      <c r="C36" s="199"/>
      <c r="D36" s="197"/>
      <c r="E36" s="201" t="s">
        <v>51</v>
      </c>
      <c r="F36" s="197"/>
      <c r="G36" s="307" t="s">
        <v>223</v>
      </c>
      <c r="H36" s="307"/>
      <c r="I36" s="307"/>
      <c r="J36" s="307"/>
      <c r="K36" s="195"/>
    </row>
    <row r="37" spans="2:11" ht="15" customHeight="1">
      <c r="B37" s="198"/>
      <c r="C37" s="199"/>
      <c r="D37" s="197"/>
      <c r="E37" s="201" t="s">
        <v>103</v>
      </c>
      <c r="F37" s="197"/>
      <c r="G37" s="307" t="s">
        <v>224</v>
      </c>
      <c r="H37" s="307"/>
      <c r="I37" s="307"/>
      <c r="J37" s="307"/>
      <c r="K37" s="195"/>
    </row>
    <row r="38" spans="2:11" ht="15" customHeight="1">
      <c r="B38" s="198"/>
      <c r="C38" s="199"/>
      <c r="D38" s="197"/>
      <c r="E38" s="201" t="s">
        <v>104</v>
      </c>
      <c r="F38" s="197"/>
      <c r="G38" s="307" t="s">
        <v>225</v>
      </c>
      <c r="H38" s="307"/>
      <c r="I38" s="307"/>
      <c r="J38" s="307"/>
      <c r="K38" s="195"/>
    </row>
    <row r="39" spans="2:11" ht="15" customHeight="1">
      <c r="B39" s="198"/>
      <c r="C39" s="199"/>
      <c r="D39" s="197"/>
      <c r="E39" s="201" t="s">
        <v>105</v>
      </c>
      <c r="F39" s="197"/>
      <c r="G39" s="307" t="s">
        <v>226</v>
      </c>
      <c r="H39" s="307"/>
      <c r="I39" s="307"/>
      <c r="J39" s="307"/>
      <c r="K39" s="195"/>
    </row>
    <row r="40" spans="2:11" ht="15" customHeight="1">
      <c r="B40" s="198"/>
      <c r="C40" s="199"/>
      <c r="D40" s="197"/>
      <c r="E40" s="201" t="s">
        <v>227</v>
      </c>
      <c r="F40" s="197"/>
      <c r="G40" s="307" t="s">
        <v>228</v>
      </c>
      <c r="H40" s="307"/>
      <c r="I40" s="307"/>
      <c r="J40" s="307"/>
      <c r="K40" s="195"/>
    </row>
    <row r="41" spans="2:11" ht="15" customHeight="1">
      <c r="B41" s="198"/>
      <c r="C41" s="199"/>
      <c r="D41" s="197"/>
      <c r="E41" s="201"/>
      <c r="F41" s="197"/>
      <c r="G41" s="307" t="s">
        <v>229</v>
      </c>
      <c r="H41" s="307"/>
      <c r="I41" s="307"/>
      <c r="J41" s="307"/>
      <c r="K41" s="195"/>
    </row>
    <row r="42" spans="2:11" ht="15" customHeight="1">
      <c r="B42" s="198"/>
      <c r="C42" s="199"/>
      <c r="D42" s="197"/>
      <c r="E42" s="201" t="s">
        <v>230</v>
      </c>
      <c r="F42" s="197"/>
      <c r="G42" s="307" t="s">
        <v>231</v>
      </c>
      <c r="H42" s="307"/>
      <c r="I42" s="307"/>
      <c r="J42" s="307"/>
      <c r="K42" s="195"/>
    </row>
    <row r="43" spans="2:11" ht="15" customHeight="1">
      <c r="B43" s="198"/>
      <c r="C43" s="199"/>
      <c r="D43" s="197"/>
      <c r="E43" s="201" t="s">
        <v>107</v>
      </c>
      <c r="F43" s="197"/>
      <c r="G43" s="307" t="s">
        <v>232</v>
      </c>
      <c r="H43" s="307"/>
      <c r="I43" s="307"/>
      <c r="J43" s="307"/>
      <c r="K43" s="195"/>
    </row>
    <row r="44" spans="2:11" ht="12.75" customHeight="1">
      <c r="B44" s="198"/>
      <c r="C44" s="199"/>
      <c r="D44" s="197"/>
      <c r="E44" s="197"/>
      <c r="F44" s="197"/>
      <c r="G44" s="197"/>
      <c r="H44" s="197"/>
      <c r="I44" s="197"/>
      <c r="J44" s="197"/>
      <c r="K44" s="195"/>
    </row>
    <row r="45" spans="2:11" ht="15" customHeight="1">
      <c r="B45" s="198"/>
      <c r="C45" s="199"/>
      <c r="D45" s="307" t="s">
        <v>233</v>
      </c>
      <c r="E45" s="307"/>
      <c r="F45" s="307"/>
      <c r="G45" s="307"/>
      <c r="H45" s="307"/>
      <c r="I45" s="307"/>
      <c r="J45" s="307"/>
      <c r="K45" s="195"/>
    </row>
    <row r="46" spans="2:11" ht="15" customHeight="1">
      <c r="B46" s="198"/>
      <c r="C46" s="199"/>
      <c r="D46" s="199"/>
      <c r="E46" s="307" t="s">
        <v>234</v>
      </c>
      <c r="F46" s="307"/>
      <c r="G46" s="307"/>
      <c r="H46" s="307"/>
      <c r="I46" s="307"/>
      <c r="J46" s="307"/>
      <c r="K46" s="195"/>
    </row>
    <row r="47" spans="2:11" ht="15" customHeight="1">
      <c r="B47" s="198"/>
      <c r="C47" s="199"/>
      <c r="D47" s="199"/>
      <c r="E47" s="307" t="s">
        <v>235</v>
      </c>
      <c r="F47" s="307"/>
      <c r="G47" s="307"/>
      <c r="H47" s="307"/>
      <c r="I47" s="307"/>
      <c r="J47" s="307"/>
      <c r="K47" s="195"/>
    </row>
    <row r="48" spans="2:11" ht="15" customHeight="1">
      <c r="B48" s="198"/>
      <c r="C48" s="199"/>
      <c r="D48" s="199"/>
      <c r="E48" s="307" t="s">
        <v>236</v>
      </c>
      <c r="F48" s="307"/>
      <c r="G48" s="307"/>
      <c r="H48" s="307"/>
      <c r="I48" s="307"/>
      <c r="J48" s="307"/>
      <c r="K48" s="195"/>
    </row>
    <row r="49" spans="2:11" ht="15" customHeight="1">
      <c r="B49" s="198"/>
      <c r="C49" s="199"/>
      <c r="D49" s="307" t="s">
        <v>237</v>
      </c>
      <c r="E49" s="307"/>
      <c r="F49" s="307"/>
      <c r="G49" s="307"/>
      <c r="H49" s="307"/>
      <c r="I49" s="307"/>
      <c r="J49" s="307"/>
      <c r="K49" s="195"/>
    </row>
    <row r="50" spans="2:11" ht="25.5" customHeight="1">
      <c r="B50" s="194"/>
      <c r="C50" s="309" t="s">
        <v>238</v>
      </c>
      <c r="D50" s="309"/>
      <c r="E50" s="309"/>
      <c r="F50" s="309"/>
      <c r="G50" s="309"/>
      <c r="H50" s="309"/>
      <c r="I50" s="309"/>
      <c r="J50" s="309"/>
      <c r="K50" s="195"/>
    </row>
    <row r="51" spans="2:11" ht="5.25" customHeight="1">
      <c r="B51" s="194"/>
      <c r="C51" s="196"/>
      <c r="D51" s="196"/>
      <c r="E51" s="196"/>
      <c r="F51" s="196"/>
      <c r="G51" s="196"/>
      <c r="H51" s="196"/>
      <c r="I51" s="196"/>
      <c r="J51" s="196"/>
      <c r="K51" s="195"/>
    </row>
    <row r="52" spans="2:11" ht="15" customHeight="1">
      <c r="B52" s="194"/>
      <c r="C52" s="307" t="s">
        <v>239</v>
      </c>
      <c r="D52" s="307"/>
      <c r="E52" s="307"/>
      <c r="F52" s="307"/>
      <c r="G52" s="307"/>
      <c r="H52" s="307"/>
      <c r="I52" s="307"/>
      <c r="J52" s="307"/>
      <c r="K52" s="195"/>
    </row>
    <row r="53" spans="2:11" ht="15" customHeight="1">
      <c r="B53" s="194"/>
      <c r="C53" s="307" t="s">
        <v>240</v>
      </c>
      <c r="D53" s="307"/>
      <c r="E53" s="307"/>
      <c r="F53" s="307"/>
      <c r="G53" s="307"/>
      <c r="H53" s="307"/>
      <c r="I53" s="307"/>
      <c r="J53" s="307"/>
      <c r="K53" s="195"/>
    </row>
    <row r="54" spans="2:11" ht="12.75" customHeight="1">
      <c r="B54" s="194"/>
      <c r="C54" s="197"/>
      <c r="D54" s="197"/>
      <c r="E54" s="197"/>
      <c r="F54" s="197"/>
      <c r="G54" s="197"/>
      <c r="H54" s="197"/>
      <c r="I54" s="197"/>
      <c r="J54" s="197"/>
      <c r="K54" s="195"/>
    </row>
    <row r="55" spans="2:11" ht="15" customHeight="1">
      <c r="B55" s="194"/>
      <c r="C55" s="307" t="s">
        <v>241</v>
      </c>
      <c r="D55" s="307"/>
      <c r="E55" s="307"/>
      <c r="F55" s="307"/>
      <c r="G55" s="307"/>
      <c r="H55" s="307"/>
      <c r="I55" s="307"/>
      <c r="J55" s="307"/>
      <c r="K55" s="195"/>
    </row>
    <row r="56" spans="2:11" ht="15" customHeight="1">
      <c r="B56" s="194"/>
      <c r="C56" s="199"/>
      <c r="D56" s="307" t="s">
        <v>242</v>
      </c>
      <c r="E56" s="307"/>
      <c r="F56" s="307"/>
      <c r="G56" s="307"/>
      <c r="H56" s="307"/>
      <c r="I56" s="307"/>
      <c r="J56" s="307"/>
      <c r="K56" s="195"/>
    </row>
    <row r="57" spans="2:11" ht="15" customHeight="1">
      <c r="B57" s="194"/>
      <c r="C57" s="199"/>
      <c r="D57" s="307" t="s">
        <v>243</v>
      </c>
      <c r="E57" s="307"/>
      <c r="F57" s="307"/>
      <c r="G57" s="307"/>
      <c r="H57" s="307"/>
      <c r="I57" s="307"/>
      <c r="J57" s="307"/>
      <c r="K57" s="195"/>
    </row>
    <row r="58" spans="2:11" ht="15" customHeight="1">
      <c r="B58" s="194"/>
      <c r="C58" s="199"/>
      <c r="D58" s="307" t="s">
        <v>244</v>
      </c>
      <c r="E58" s="307"/>
      <c r="F58" s="307"/>
      <c r="G58" s="307"/>
      <c r="H58" s="307"/>
      <c r="I58" s="307"/>
      <c r="J58" s="307"/>
      <c r="K58" s="195"/>
    </row>
    <row r="59" spans="2:11" ht="15" customHeight="1">
      <c r="B59" s="194"/>
      <c r="C59" s="199"/>
      <c r="D59" s="307" t="s">
        <v>245</v>
      </c>
      <c r="E59" s="307"/>
      <c r="F59" s="307"/>
      <c r="G59" s="307"/>
      <c r="H59" s="307"/>
      <c r="I59" s="307"/>
      <c r="J59" s="307"/>
      <c r="K59" s="195"/>
    </row>
    <row r="60" spans="2:11" ht="15" customHeight="1">
      <c r="B60" s="194"/>
      <c r="C60" s="199"/>
      <c r="D60" s="311" t="s">
        <v>246</v>
      </c>
      <c r="E60" s="311"/>
      <c r="F60" s="311"/>
      <c r="G60" s="311"/>
      <c r="H60" s="311"/>
      <c r="I60" s="311"/>
      <c r="J60" s="311"/>
      <c r="K60" s="195"/>
    </row>
    <row r="61" spans="2:11" ht="15" customHeight="1">
      <c r="B61" s="194"/>
      <c r="C61" s="199"/>
      <c r="D61" s="307" t="s">
        <v>247</v>
      </c>
      <c r="E61" s="307"/>
      <c r="F61" s="307"/>
      <c r="G61" s="307"/>
      <c r="H61" s="307"/>
      <c r="I61" s="307"/>
      <c r="J61" s="307"/>
      <c r="K61" s="195"/>
    </row>
    <row r="62" spans="2:11" ht="12.75" customHeight="1">
      <c r="B62" s="194"/>
      <c r="C62" s="199"/>
      <c r="D62" s="199"/>
      <c r="E62" s="202"/>
      <c r="F62" s="199"/>
      <c r="G62" s="199"/>
      <c r="H62" s="199"/>
      <c r="I62" s="199"/>
      <c r="J62" s="199"/>
      <c r="K62" s="195"/>
    </row>
    <row r="63" spans="2:11" ht="15" customHeight="1">
      <c r="B63" s="194"/>
      <c r="C63" s="199"/>
      <c r="D63" s="307" t="s">
        <v>248</v>
      </c>
      <c r="E63" s="307"/>
      <c r="F63" s="307"/>
      <c r="G63" s="307"/>
      <c r="H63" s="307"/>
      <c r="I63" s="307"/>
      <c r="J63" s="307"/>
      <c r="K63" s="195"/>
    </row>
    <row r="64" spans="2:11" ht="15" customHeight="1">
      <c r="B64" s="194"/>
      <c r="C64" s="199"/>
      <c r="D64" s="311" t="s">
        <v>249</v>
      </c>
      <c r="E64" s="311"/>
      <c r="F64" s="311"/>
      <c r="G64" s="311"/>
      <c r="H64" s="311"/>
      <c r="I64" s="311"/>
      <c r="J64" s="311"/>
      <c r="K64" s="195"/>
    </row>
    <row r="65" spans="2:11" ht="15" customHeight="1">
      <c r="B65" s="194"/>
      <c r="C65" s="199"/>
      <c r="D65" s="307" t="s">
        <v>250</v>
      </c>
      <c r="E65" s="307"/>
      <c r="F65" s="307"/>
      <c r="G65" s="307"/>
      <c r="H65" s="307"/>
      <c r="I65" s="307"/>
      <c r="J65" s="307"/>
      <c r="K65" s="195"/>
    </row>
    <row r="66" spans="2:11" ht="15" customHeight="1">
      <c r="B66" s="194"/>
      <c r="C66" s="199"/>
      <c r="D66" s="307" t="s">
        <v>251</v>
      </c>
      <c r="E66" s="307"/>
      <c r="F66" s="307"/>
      <c r="G66" s="307"/>
      <c r="H66" s="307"/>
      <c r="I66" s="307"/>
      <c r="J66" s="307"/>
      <c r="K66" s="195"/>
    </row>
    <row r="67" spans="2:11" ht="15" customHeight="1">
      <c r="B67" s="194"/>
      <c r="C67" s="199"/>
      <c r="D67" s="307" t="s">
        <v>252</v>
      </c>
      <c r="E67" s="307"/>
      <c r="F67" s="307"/>
      <c r="G67" s="307"/>
      <c r="H67" s="307"/>
      <c r="I67" s="307"/>
      <c r="J67" s="307"/>
      <c r="K67" s="195"/>
    </row>
    <row r="68" spans="2:11" ht="15" customHeight="1">
      <c r="B68" s="194"/>
      <c r="C68" s="199"/>
      <c r="D68" s="307" t="s">
        <v>253</v>
      </c>
      <c r="E68" s="307"/>
      <c r="F68" s="307"/>
      <c r="G68" s="307"/>
      <c r="H68" s="307"/>
      <c r="I68" s="307"/>
      <c r="J68" s="307"/>
      <c r="K68" s="195"/>
    </row>
    <row r="69" spans="2:11" ht="12.75" customHeight="1">
      <c r="B69" s="203"/>
      <c r="C69" s="204"/>
      <c r="D69" s="204"/>
      <c r="E69" s="204"/>
      <c r="F69" s="204"/>
      <c r="G69" s="204"/>
      <c r="H69" s="204"/>
      <c r="I69" s="204"/>
      <c r="J69" s="204"/>
      <c r="K69" s="205"/>
    </row>
    <row r="70" spans="2:11" ht="18.75" customHeight="1">
      <c r="B70" s="206"/>
      <c r="C70" s="206"/>
      <c r="D70" s="206"/>
      <c r="E70" s="206"/>
      <c r="F70" s="206"/>
      <c r="G70" s="206"/>
      <c r="H70" s="206"/>
      <c r="I70" s="206"/>
      <c r="J70" s="206"/>
      <c r="K70" s="207"/>
    </row>
    <row r="71" spans="2:11" ht="18.75" customHeight="1">
      <c r="B71" s="207"/>
      <c r="C71" s="207"/>
      <c r="D71" s="207"/>
      <c r="E71" s="207"/>
      <c r="F71" s="207"/>
      <c r="G71" s="207"/>
      <c r="H71" s="207"/>
      <c r="I71" s="207"/>
      <c r="J71" s="207"/>
      <c r="K71" s="207"/>
    </row>
    <row r="72" spans="2:11" ht="7.5" customHeight="1">
      <c r="B72" s="208"/>
      <c r="C72" s="209"/>
      <c r="D72" s="209"/>
      <c r="E72" s="209"/>
      <c r="F72" s="209"/>
      <c r="G72" s="209"/>
      <c r="H72" s="209"/>
      <c r="I72" s="209"/>
      <c r="J72" s="209"/>
      <c r="K72" s="210"/>
    </row>
    <row r="73" spans="2:11" ht="45" customHeight="1">
      <c r="B73" s="211"/>
      <c r="C73" s="312" t="s">
        <v>81</v>
      </c>
      <c r="D73" s="312"/>
      <c r="E73" s="312"/>
      <c r="F73" s="312"/>
      <c r="G73" s="312"/>
      <c r="H73" s="312"/>
      <c r="I73" s="312"/>
      <c r="J73" s="312"/>
      <c r="K73" s="212"/>
    </row>
    <row r="74" spans="2:11" ht="17.25" customHeight="1">
      <c r="B74" s="211"/>
      <c r="C74" s="213" t="s">
        <v>254</v>
      </c>
      <c r="D74" s="213"/>
      <c r="E74" s="213"/>
      <c r="F74" s="213" t="s">
        <v>255</v>
      </c>
      <c r="G74" s="214"/>
      <c r="H74" s="213" t="s">
        <v>103</v>
      </c>
      <c r="I74" s="213" t="s">
        <v>55</v>
      </c>
      <c r="J74" s="213" t="s">
        <v>256</v>
      </c>
      <c r="K74" s="212"/>
    </row>
    <row r="75" spans="2:11" ht="17.25" customHeight="1">
      <c r="B75" s="211"/>
      <c r="C75" s="215" t="s">
        <v>257</v>
      </c>
      <c r="D75" s="215"/>
      <c r="E75" s="215"/>
      <c r="F75" s="216" t="s">
        <v>258</v>
      </c>
      <c r="G75" s="217"/>
      <c r="H75" s="215"/>
      <c r="I75" s="215"/>
      <c r="J75" s="215" t="s">
        <v>259</v>
      </c>
      <c r="K75" s="212"/>
    </row>
    <row r="76" spans="2:11" ht="5.25" customHeight="1">
      <c r="B76" s="211"/>
      <c r="C76" s="218"/>
      <c r="D76" s="218"/>
      <c r="E76" s="218"/>
      <c r="F76" s="218"/>
      <c r="G76" s="219"/>
      <c r="H76" s="218"/>
      <c r="I76" s="218"/>
      <c r="J76" s="218"/>
      <c r="K76" s="212"/>
    </row>
    <row r="77" spans="2:11" ht="15" customHeight="1">
      <c r="B77" s="211"/>
      <c r="C77" s="201" t="s">
        <v>51</v>
      </c>
      <c r="D77" s="218"/>
      <c r="E77" s="218"/>
      <c r="F77" s="220" t="s">
        <v>260</v>
      </c>
      <c r="G77" s="219"/>
      <c r="H77" s="201" t="s">
        <v>261</v>
      </c>
      <c r="I77" s="201" t="s">
        <v>262</v>
      </c>
      <c r="J77" s="201">
        <v>20</v>
      </c>
      <c r="K77" s="212"/>
    </row>
    <row r="78" spans="2:11" ht="15" customHeight="1">
      <c r="B78" s="211"/>
      <c r="C78" s="201" t="s">
        <v>263</v>
      </c>
      <c r="D78" s="201"/>
      <c r="E78" s="201"/>
      <c r="F78" s="220" t="s">
        <v>260</v>
      </c>
      <c r="G78" s="219"/>
      <c r="H78" s="201" t="s">
        <v>264</v>
      </c>
      <c r="I78" s="201" t="s">
        <v>262</v>
      </c>
      <c r="J78" s="201">
        <v>120</v>
      </c>
      <c r="K78" s="212"/>
    </row>
    <row r="79" spans="2:11" ht="15" customHeight="1">
      <c r="B79" s="221"/>
      <c r="C79" s="201" t="s">
        <v>265</v>
      </c>
      <c r="D79" s="201"/>
      <c r="E79" s="201"/>
      <c r="F79" s="220" t="s">
        <v>266</v>
      </c>
      <c r="G79" s="219"/>
      <c r="H79" s="201" t="s">
        <v>267</v>
      </c>
      <c r="I79" s="201" t="s">
        <v>262</v>
      </c>
      <c r="J79" s="201">
        <v>50</v>
      </c>
      <c r="K79" s="212"/>
    </row>
    <row r="80" spans="2:11" ht="15" customHeight="1">
      <c r="B80" s="221"/>
      <c r="C80" s="201" t="s">
        <v>268</v>
      </c>
      <c r="D80" s="201"/>
      <c r="E80" s="201"/>
      <c r="F80" s="220" t="s">
        <v>260</v>
      </c>
      <c r="G80" s="219"/>
      <c r="H80" s="201" t="s">
        <v>269</v>
      </c>
      <c r="I80" s="201" t="s">
        <v>270</v>
      </c>
      <c r="J80" s="201"/>
      <c r="K80" s="212"/>
    </row>
    <row r="81" spans="2:11" ht="15" customHeight="1">
      <c r="B81" s="221"/>
      <c r="C81" s="222" t="s">
        <v>271</v>
      </c>
      <c r="D81" s="222"/>
      <c r="E81" s="222"/>
      <c r="F81" s="223" t="s">
        <v>266</v>
      </c>
      <c r="G81" s="222"/>
      <c r="H81" s="222" t="s">
        <v>272</v>
      </c>
      <c r="I81" s="222" t="s">
        <v>262</v>
      </c>
      <c r="J81" s="222">
        <v>15</v>
      </c>
      <c r="K81" s="212"/>
    </row>
    <row r="82" spans="2:11" ht="15" customHeight="1">
      <c r="B82" s="221"/>
      <c r="C82" s="222" t="s">
        <v>273</v>
      </c>
      <c r="D82" s="222"/>
      <c r="E82" s="222"/>
      <c r="F82" s="223" t="s">
        <v>266</v>
      </c>
      <c r="G82" s="222"/>
      <c r="H82" s="222" t="s">
        <v>274</v>
      </c>
      <c r="I82" s="222" t="s">
        <v>262</v>
      </c>
      <c r="J82" s="222">
        <v>15</v>
      </c>
      <c r="K82" s="212"/>
    </row>
    <row r="83" spans="2:11" ht="15" customHeight="1">
      <c r="B83" s="221"/>
      <c r="C83" s="222" t="s">
        <v>275</v>
      </c>
      <c r="D83" s="222"/>
      <c r="E83" s="222"/>
      <c r="F83" s="223" t="s">
        <v>266</v>
      </c>
      <c r="G83" s="222"/>
      <c r="H83" s="222" t="s">
        <v>276</v>
      </c>
      <c r="I83" s="222" t="s">
        <v>262</v>
      </c>
      <c r="J83" s="222">
        <v>20</v>
      </c>
      <c r="K83" s="212"/>
    </row>
    <row r="84" spans="2:11" ht="15" customHeight="1">
      <c r="B84" s="221"/>
      <c r="C84" s="222" t="s">
        <v>277</v>
      </c>
      <c r="D84" s="222"/>
      <c r="E84" s="222"/>
      <c r="F84" s="223" t="s">
        <v>266</v>
      </c>
      <c r="G84" s="222"/>
      <c r="H84" s="222" t="s">
        <v>278</v>
      </c>
      <c r="I84" s="222" t="s">
        <v>262</v>
      </c>
      <c r="J84" s="222">
        <v>20</v>
      </c>
      <c r="K84" s="212"/>
    </row>
    <row r="85" spans="2:11" ht="15" customHeight="1">
      <c r="B85" s="221"/>
      <c r="C85" s="201" t="s">
        <v>279</v>
      </c>
      <c r="D85" s="201"/>
      <c r="E85" s="201"/>
      <c r="F85" s="220" t="s">
        <v>266</v>
      </c>
      <c r="G85" s="219"/>
      <c r="H85" s="201" t="s">
        <v>280</v>
      </c>
      <c r="I85" s="201" t="s">
        <v>262</v>
      </c>
      <c r="J85" s="201">
        <v>50</v>
      </c>
      <c r="K85" s="212"/>
    </row>
    <row r="86" spans="2:11" ht="15" customHeight="1">
      <c r="B86" s="221"/>
      <c r="C86" s="201" t="s">
        <v>281</v>
      </c>
      <c r="D86" s="201"/>
      <c r="E86" s="201"/>
      <c r="F86" s="220" t="s">
        <v>266</v>
      </c>
      <c r="G86" s="219"/>
      <c r="H86" s="201" t="s">
        <v>282</v>
      </c>
      <c r="I86" s="201" t="s">
        <v>262</v>
      </c>
      <c r="J86" s="201">
        <v>20</v>
      </c>
      <c r="K86" s="212"/>
    </row>
    <row r="87" spans="2:11" ht="15" customHeight="1">
      <c r="B87" s="221"/>
      <c r="C87" s="201" t="s">
        <v>283</v>
      </c>
      <c r="D87" s="201"/>
      <c r="E87" s="201"/>
      <c r="F87" s="220" t="s">
        <v>266</v>
      </c>
      <c r="G87" s="219"/>
      <c r="H87" s="201" t="s">
        <v>284</v>
      </c>
      <c r="I87" s="201" t="s">
        <v>262</v>
      </c>
      <c r="J87" s="201">
        <v>20</v>
      </c>
      <c r="K87" s="212"/>
    </row>
    <row r="88" spans="2:11" ht="15" customHeight="1">
      <c r="B88" s="221"/>
      <c r="C88" s="201" t="s">
        <v>285</v>
      </c>
      <c r="D88" s="201"/>
      <c r="E88" s="201"/>
      <c r="F88" s="220" t="s">
        <v>266</v>
      </c>
      <c r="G88" s="219"/>
      <c r="H88" s="201" t="s">
        <v>286</v>
      </c>
      <c r="I88" s="201" t="s">
        <v>262</v>
      </c>
      <c r="J88" s="201">
        <v>50</v>
      </c>
      <c r="K88" s="212"/>
    </row>
    <row r="89" spans="2:11" ht="15" customHeight="1">
      <c r="B89" s="221"/>
      <c r="C89" s="201" t="s">
        <v>287</v>
      </c>
      <c r="D89" s="201"/>
      <c r="E89" s="201"/>
      <c r="F89" s="220" t="s">
        <v>266</v>
      </c>
      <c r="G89" s="219"/>
      <c r="H89" s="201" t="s">
        <v>287</v>
      </c>
      <c r="I89" s="201" t="s">
        <v>262</v>
      </c>
      <c r="J89" s="201">
        <v>50</v>
      </c>
      <c r="K89" s="212"/>
    </row>
    <row r="90" spans="2:11" ht="15" customHeight="1">
      <c r="B90" s="221"/>
      <c r="C90" s="201" t="s">
        <v>108</v>
      </c>
      <c r="D90" s="201"/>
      <c r="E90" s="201"/>
      <c r="F90" s="220" t="s">
        <v>266</v>
      </c>
      <c r="G90" s="219"/>
      <c r="H90" s="201" t="s">
        <v>288</v>
      </c>
      <c r="I90" s="201" t="s">
        <v>262</v>
      </c>
      <c r="J90" s="201">
        <v>255</v>
      </c>
      <c r="K90" s="212"/>
    </row>
    <row r="91" spans="2:11" ht="15" customHeight="1">
      <c r="B91" s="221"/>
      <c r="C91" s="201" t="s">
        <v>289</v>
      </c>
      <c r="D91" s="201"/>
      <c r="E91" s="201"/>
      <c r="F91" s="220" t="s">
        <v>260</v>
      </c>
      <c r="G91" s="219"/>
      <c r="H91" s="201" t="s">
        <v>290</v>
      </c>
      <c r="I91" s="201" t="s">
        <v>291</v>
      </c>
      <c r="J91" s="201"/>
      <c r="K91" s="212"/>
    </row>
    <row r="92" spans="2:11" ht="15" customHeight="1">
      <c r="B92" s="221"/>
      <c r="C92" s="201" t="s">
        <v>292</v>
      </c>
      <c r="D92" s="201"/>
      <c r="E92" s="201"/>
      <c r="F92" s="220" t="s">
        <v>260</v>
      </c>
      <c r="G92" s="219"/>
      <c r="H92" s="201" t="s">
        <v>293</v>
      </c>
      <c r="I92" s="201" t="s">
        <v>294</v>
      </c>
      <c r="J92" s="201"/>
      <c r="K92" s="212"/>
    </row>
    <row r="93" spans="2:11" ht="15" customHeight="1">
      <c r="B93" s="221"/>
      <c r="C93" s="201" t="s">
        <v>295</v>
      </c>
      <c r="D93" s="201"/>
      <c r="E93" s="201"/>
      <c r="F93" s="220" t="s">
        <v>260</v>
      </c>
      <c r="G93" s="219"/>
      <c r="H93" s="201" t="s">
        <v>295</v>
      </c>
      <c r="I93" s="201" t="s">
        <v>294</v>
      </c>
      <c r="J93" s="201"/>
      <c r="K93" s="212"/>
    </row>
    <row r="94" spans="2:11" ht="15" customHeight="1">
      <c r="B94" s="221"/>
      <c r="C94" s="201" t="s">
        <v>36</v>
      </c>
      <c r="D94" s="201"/>
      <c r="E94" s="201"/>
      <c r="F94" s="220" t="s">
        <v>260</v>
      </c>
      <c r="G94" s="219"/>
      <c r="H94" s="201" t="s">
        <v>296</v>
      </c>
      <c r="I94" s="201" t="s">
        <v>294</v>
      </c>
      <c r="J94" s="201"/>
      <c r="K94" s="212"/>
    </row>
    <row r="95" spans="2:11" ht="15" customHeight="1">
      <c r="B95" s="221"/>
      <c r="C95" s="201" t="s">
        <v>46</v>
      </c>
      <c r="D95" s="201"/>
      <c r="E95" s="201"/>
      <c r="F95" s="220" t="s">
        <v>260</v>
      </c>
      <c r="G95" s="219"/>
      <c r="H95" s="201" t="s">
        <v>297</v>
      </c>
      <c r="I95" s="201" t="s">
        <v>294</v>
      </c>
      <c r="J95" s="201"/>
      <c r="K95" s="212"/>
    </row>
    <row r="96" spans="2:11" ht="15" customHeight="1">
      <c r="B96" s="224"/>
      <c r="C96" s="225"/>
      <c r="D96" s="225"/>
      <c r="E96" s="225"/>
      <c r="F96" s="225"/>
      <c r="G96" s="225"/>
      <c r="H96" s="225"/>
      <c r="I96" s="225"/>
      <c r="J96" s="225"/>
      <c r="K96" s="226"/>
    </row>
    <row r="97" spans="2:11" ht="18.75" customHeight="1">
      <c r="B97" s="227"/>
      <c r="C97" s="228"/>
      <c r="D97" s="228"/>
      <c r="E97" s="228"/>
      <c r="F97" s="228"/>
      <c r="G97" s="228"/>
      <c r="H97" s="228"/>
      <c r="I97" s="228"/>
      <c r="J97" s="228"/>
      <c r="K97" s="227"/>
    </row>
    <row r="98" spans="2:11" ht="18.75" customHeight="1">
      <c r="B98" s="207"/>
      <c r="C98" s="207"/>
      <c r="D98" s="207"/>
      <c r="E98" s="207"/>
      <c r="F98" s="207"/>
      <c r="G98" s="207"/>
      <c r="H98" s="207"/>
      <c r="I98" s="207"/>
      <c r="J98" s="207"/>
      <c r="K98" s="207"/>
    </row>
    <row r="99" spans="2:11" ht="7.5" customHeight="1">
      <c r="B99" s="208"/>
      <c r="C99" s="209"/>
      <c r="D99" s="209"/>
      <c r="E99" s="209"/>
      <c r="F99" s="209"/>
      <c r="G99" s="209"/>
      <c r="H99" s="209"/>
      <c r="I99" s="209"/>
      <c r="J99" s="209"/>
      <c r="K99" s="210"/>
    </row>
    <row r="100" spans="2:11" ht="45" customHeight="1">
      <c r="B100" s="211"/>
      <c r="C100" s="312" t="s">
        <v>298</v>
      </c>
      <c r="D100" s="312"/>
      <c r="E100" s="312"/>
      <c r="F100" s="312"/>
      <c r="G100" s="312"/>
      <c r="H100" s="312"/>
      <c r="I100" s="312"/>
      <c r="J100" s="312"/>
      <c r="K100" s="212"/>
    </row>
    <row r="101" spans="2:11" ht="17.25" customHeight="1">
      <c r="B101" s="211"/>
      <c r="C101" s="213" t="s">
        <v>254</v>
      </c>
      <c r="D101" s="213"/>
      <c r="E101" s="213"/>
      <c r="F101" s="213" t="s">
        <v>255</v>
      </c>
      <c r="G101" s="214"/>
      <c r="H101" s="213" t="s">
        <v>103</v>
      </c>
      <c r="I101" s="213" t="s">
        <v>55</v>
      </c>
      <c r="J101" s="213" t="s">
        <v>256</v>
      </c>
      <c r="K101" s="212"/>
    </row>
    <row r="102" spans="2:11" ht="17.25" customHeight="1">
      <c r="B102" s="211"/>
      <c r="C102" s="215" t="s">
        <v>257</v>
      </c>
      <c r="D102" s="215"/>
      <c r="E102" s="215"/>
      <c r="F102" s="216" t="s">
        <v>258</v>
      </c>
      <c r="G102" s="217"/>
      <c r="H102" s="215"/>
      <c r="I102" s="215"/>
      <c r="J102" s="215" t="s">
        <v>259</v>
      </c>
      <c r="K102" s="212"/>
    </row>
    <row r="103" spans="2:11" ht="5.25" customHeight="1">
      <c r="B103" s="211"/>
      <c r="C103" s="213"/>
      <c r="D103" s="213"/>
      <c r="E103" s="213"/>
      <c r="F103" s="213"/>
      <c r="G103" s="229"/>
      <c r="H103" s="213"/>
      <c r="I103" s="213"/>
      <c r="J103" s="213"/>
      <c r="K103" s="212"/>
    </row>
    <row r="104" spans="2:11" ht="15" customHeight="1">
      <c r="B104" s="211"/>
      <c r="C104" s="201" t="s">
        <v>51</v>
      </c>
      <c r="D104" s="218"/>
      <c r="E104" s="218"/>
      <c r="F104" s="220" t="s">
        <v>260</v>
      </c>
      <c r="G104" s="229"/>
      <c r="H104" s="201" t="s">
        <v>299</v>
      </c>
      <c r="I104" s="201" t="s">
        <v>262</v>
      </c>
      <c r="J104" s="201">
        <v>20</v>
      </c>
      <c r="K104" s="212"/>
    </row>
    <row r="105" spans="2:11" ht="15" customHeight="1">
      <c r="B105" s="211"/>
      <c r="C105" s="201" t="s">
        <v>263</v>
      </c>
      <c r="D105" s="201"/>
      <c r="E105" s="201"/>
      <c r="F105" s="220" t="s">
        <v>260</v>
      </c>
      <c r="G105" s="201"/>
      <c r="H105" s="201" t="s">
        <v>299</v>
      </c>
      <c r="I105" s="201" t="s">
        <v>262</v>
      </c>
      <c r="J105" s="201">
        <v>120</v>
      </c>
      <c r="K105" s="212"/>
    </row>
    <row r="106" spans="2:11" ht="15" customHeight="1">
      <c r="B106" s="221"/>
      <c r="C106" s="201" t="s">
        <v>265</v>
      </c>
      <c r="D106" s="201"/>
      <c r="E106" s="201"/>
      <c r="F106" s="220" t="s">
        <v>266</v>
      </c>
      <c r="G106" s="201"/>
      <c r="H106" s="201" t="s">
        <v>299</v>
      </c>
      <c r="I106" s="201" t="s">
        <v>262</v>
      </c>
      <c r="J106" s="201">
        <v>50</v>
      </c>
      <c r="K106" s="212"/>
    </row>
    <row r="107" spans="2:11" ht="15" customHeight="1">
      <c r="B107" s="221"/>
      <c r="C107" s="201" t="s">
        <v>268</v>
      </c>
      <c r="D107" s="201"/>
      <c r="E107" s="201"/>
      <c r="F107" s="220" t="s">
        <v>260</v>
      </c>
      <c r="G107" s="201"/>
      <c r="H107" s="201" t="s">
        <v>299</v>
      </c>
      <c r="I107" s="201" t="s">
        <v>270</v>
      </c>
      <c r="J107" s="201"/>
      <c r="K107" s="212"/>
    </row>
    <row r="108" spans="2:11" ht="15" customHeight="1">
      <c r="B108" s="221"/>
      <c r="C108" s="201" t="s">
        <v>279</v>
      </c>
      <c r="D108" s="201"/>
      <c r="E108" s="201"/>
      <c r="F108" s="220" t="s">
        <v>266</v>
      </c>
      <c r="G108" s="201"/>
      <c r="H108" s="201" t="s">
        <v>299</v>
      </c>
      <c r="I108" s="201" t="s">
        <v>262</v>
      </c>
      <c r="J108" s="201">
        <v>50</v>
      </c>
      <c r="K108" s="212"/>
    </row>
    <row r="109" spans="2:11" ht="15" customHeight="1">
      <c r="B109" s="221"/>
      <c r="C109" s="201" t="s">
        <v>287</v>
      </c>
      <c r="D109" s="201"/>
      <c r="E109" s="201"/>
      <c r="F109" s="220" t="s">
        <v>266</v>
      </c>
      <c r="G109" s="201"/>
      <c r="H109" s="201" t="s">
        <v>299</v>
      </c>
      <c r="I109" s="201" t="s">
        <v>262</v>
      </c>
      <c r="J109" s="201">
        <v>50</v>
      </c>
      <c r="K109" s="212"/>
    </row>
    <row r="110" spans="2:11" ht="15" customHeight="1">
      <c r="B110" s="221"/>
      <c r="C110" s="201" t="s">
        <v>285</v>
      </c>
      <c r="D110" s="201"/>
      <c r="E110" s="201"/>
      <c r="F110" s="220" t="s">
        <v>266</v>
      </c>
      <c r="G110" s="201"/>
      <c r="H110" s="201" t="s">
        <v>299</v>
      </c>
      <c r="I110" s="201" t="s">
        <v>262</v>
      </c>
      <c r="J110" s="201">
        <v>50</v>
      </c>
      <c r="K110" s="212"/>
    </row>
    <row r="111" spans="2:11" ht="15" customHeight="1">
      <c r="B111" s="221"/>
      <c r="C111" s="201" t="s">
        <v>51</v>
      </c>
      <c r="D111" s="201"/>
      <c r="E111" s="201"/>
      <c r="F111" s="220" t="s">
        <v>260</v>
      </c>
      <c r="G111" s="201"/>
      <c r="H111" s="201" t="s">
        <v>300</v>
      </c>
      <c r="I111" s="201" t="s">
        <v>262</v>
      </c>
      <c r="J111" s="201">
        <v>20</v>
      </c>
      <c r="K111" s="212"/>
    </row>
    <row r="112" spans="2:11" ht="15" customHeight="1">
      <c r="B112" s="221"/>
      <c r="C112" s="201" t="s">
        <v>301</v>
      </c>
      <c r="D112" s="201"/>
      <c r="E112" s="201"/>
      <c r="F112" s="220" t="s">
        <v>260</v>
      </c>
      <c r="G112" s="201"/>
      <c r="H112" s="201" t="s">
        <v>302</v>
      </c>
      <c r="I112" s="201" t="s">
        <v>262</v>
      </c>
      <c r="J112" s="201">
        <v>120</v>
      </c>
      <c r="K112" s="212"/>
    </row>
    <row r="113" spans="2:11" ht="15" customHeight="1">
      <c r="B113" s="221"/>
      <c r="C113" s="201" t="s">
        <v>36</v>
      </c>
      <c r="D113" s="201"/>
      <c r="E113" s="201"/>
      <c r="F113" s="220" t="s">
        <v>260</v>
      </c>
      <c r="G113" s="201"/>
      <c r="H113" s="201" t="s">
        <v>303</v>
      </c>
      <c r="I113" s="201" t="s">
        <v>294</v>
      </c>
      <c r="J113" s="201"/>
      <c r="K113" s="212"/>
    </row>
    <row r="114" spans="2:11" ht="15" customHeight="1">
      <c r="B114" s="221"/>
      <c r="C114" s="201" t="s">
        <v>46</v>
      </c>
      <c r="D114" s="201"/>
      <c r="E114" s="201"/>
      <c r="F114" s="220" t="s">
        <v>260</v>
      </c>
      <c r="G114" s="201"/>
      <c r="H114" s="201" t="s">
        <v>304</v>
      </c>
      <c r="I114" s="201" t="s">
        <v>294</v>
      </c>
      <c r="J114" s="201"/>
      <c r="K114" s="212"/>
    </row>
    <row r="115" spans="2:11" ht="15" customHeight="1">
      <c r="B115" s="221"/>
      <c r="C115" s="201" t="s">
        <v>55</v>
      </c>
      <c r="D115" s="201"/>
      <c r="E115" s="201"/>
      <c r="F115" s="220" t="s">
        <v>260</v>
      </c>
      <c r="G115" s="201"/>
      <c r="H115" s="201" t="s">
        <v>305</v>
      </c>
      <c r="I115" s="201" t="s">
        <v>306</v>
      </c>
      <c r="J115" s="201"/>
      <c r="K115" s="212"/>
    </row>
    <row r="116" spans="2:11" ht="15" customHeight="1">
      <c r="B116" s="224"/>
      <c r="C116" s="230"/>
      <c r="D116" s="230"/>
      <c r="E116" s="230"/>
      <c r="F116" s="230"/>
      <c r="G116" s="230"/>
      <c r="H116" s="230"/>
      <c r="I116" s="230"/>
      <c r="J116" s="230"/>
      <c r="K116" s="226"/>
    </row>
    <row r="117" spans="2:11" ht="18.75" customHeight="1">
      <c r="B117" s="231"/>
      <c r="C117" s="197"/>
      <c r="D117" s="197"/>
      <c r="E117" s="197"/>
      <c r="F117" s="232"/>
      <c r="G117" s="197"/>
      <c r="H117" s="197"/>
      <c r="I117" s="197"/>
      <c r="J117" s="197"/>
      <c r="K117" s="231"/>
    </row>
    <row r="118" spans="2:11" ht="18.75" customHeight="1">
      <c r="B118" s="207"/>
      <c r="C118" s="207"/>
      <c r="D118" s="207"/>
      <c r="E118" s="207"/>
      <c r="F118" s="207"/>
      <c r="G118" s="207"/>
      <c r="H118" s="207"/>
      <c r="I118" s="207"/>
      <c r="J118" s="207"/>
      <c r="K118" s="207"/>
    </row>
    <row r="119" spans="2:11" ht="7.5" customHeight="1">
      <c r="B119" s="233"/>
      <c r="C119" s="234"/>
      <c r="D119" s="234"/>
      <c r="E119" s="234"/>
      <c r="F119" s="234"/>
      <c r="G119" s="234"/>
      <c r="H119" s="234"/>
      <c r="I119" s="234"/>
      <c r="J119" s="234"/>
      <c r="K119" s="235"/>
    </row>
    <row r="120" spans="2:11" ht="45" customHeight="1">
      <c r="B120" s="236"/>
      <c r="C120" s="308" t="s">
        <v>307</v>
      </c>
      <c r="D120" s="308"/>
      <c r="E120" s="308"/>
      <c r="F120" s="308"/>
      <c r="G120" s="308"/>
      <c r="H120" s="308"/>
      <c r="I120" s="308"/>
      <c r="J120" s="308"/>
      <c r="K120" s="237"/>
    </row>
    <row r="121" spans="2:11" ht="17.25" customHeight="1">
      <c r="B121" s="238"/>
      <c r="C121" s="213" t="s">
        <v>254</v>
      </c>
      <c r="D121" s="213"/>
      <c r="E121" s="213"/>
      <c r="F121" s="213" t="s">
        <v>255</v>
      </c>
      <c r="G121" s="214"/>
      <c r="H121" s="213" t="s">
        <v>103</v>
      </c>
      <c r="I121" s="213" t="s">
        <v>55</v>
      </c>
      <c r="J121" s="213" t="s">
        <v>256</v>
      </c>
      <c r="K121" s="239"/>
    </row>
    <row r="122" spans="2:11" ht="17.25" customHeight="1">
      <c r="B122" s="238"/>
      <c r="C122" s="215" t="s">
        <v>257</v>
      </c>
      <c r="D122" s="215"/>
      <c r="E122" s="215"/>
      <c r="F122" s="216" t="s">
        <v>258</v>
      </c>
      <c r="G122" s="217"/>
      <c r="H122" s="215"/>
      <c r="I122" s="215"/>
      <c r="J122" s="215" t="s">
        <v>259</v>
      </c>
      <c r="K122" s="239"/>
    </row>
    <row r="123" spans="2:11" ht="5.25" customHeight="1">
      <c r="B123" s="240"/>
      <c r="C123" s="218"/>
      <c r="D123" s="218"/>
      <c r="E123" s="218"/>
      <c r="F123" s="218"/>
      <c r="G123" s="201"/>
      <c r="H123" s="218"/>
      <c r="I123" s="218"/>
      <c r="J123" s="218"/>
      <c r="K123" s="241"/>
    </row>
    <row r="124" spans="2:11" ht="15" customHeight="1">
      <c r="B124" s="240"/>
      <c r="C124" s="201" t="s">
        <v>263</v>
      </c>
      <c r="D124" s="218"/>
      <c r="E124" s="218"/>
      <c r="F124" s="220" t="s">
        <v>260</v>
      </c>
      <c r="G124" s="201"/>
      <c r="H124" s="201" t="s">
        <v>299</v>
      </c>
      <c r="I124" s="201" t="s">
        <v>262</v>
      </c>
      <c r="J124" s="201">
        <v>120</v>
      </c>
      <c r="K124" s="242"/>
    </row>
    <row r="125" spans="2:11" ht="15" customHeight="1">
      <c r="B125" s="240"/>
      <c r="C125" s="201" t="s">
        <v>308</v>
      </c>
      <c r="D125" s="201"/>
      <c r="E125" s="201"/>
      <c r="F125" s="220" t="s">
        <v>260</v>
      </c>
      <c r="G125" s="201"/>
      <c r="H125" s="201" t="s">
        <v>309</v>
      </c>
      <c r="I125" s="201" t="s">
        <v>262</v>
      </c>
      <c r="J125" s="201" t="s">
        <v>310</v>
      </c>
      <c r="K125" s="242"/>
    </row>
    <row r="126" spans="2:11" ht="15" customHeight="1">
      <c r="B126" s="240"/>
      <c r="C126" s="201" t="s">
        <v>209</v>
      </c>
      <c r="D126" s="201"/>
      <c r="E126" s="201"/>
      <c r="F126" s="220" t="s">
        <v>260</v>
      </c>
      <c r="G126" s="201"/>
      <c r="H126" s="201" t="s">
        <v>311</v>
      </c>
      <c r="I126" s="201" t="s">
        <v>262</v>
      </c>
      <c r="J126" s="201" t="s">
        <v>310</v>
      </c>
      <c r="K126" s="242"/>
    </row>
    <row r="127" spans="2:11" ht="15" customHeight="1">
      <c r="B127" s="240"/>
      <c r="C127" s="201" t="s">
        <v>271</v>
      </c>
      <c r="D127" s="201"/>
      <c r="E127" s="201"/>
      <c r="F127" s="220" t="s">
        <v>266</v>
      </c>
      <c r="G127" s="201"/>
      <c r="H127" s="201" t="s">
        <v>272</v>
      </c>
      <c r="I127" s="201" t="s">
        <v>262</v>
      </c>
      <c r="J127" s="201">
        <v>15</v>
      </c>
      <c r="K127" s="242"/>
    </row>
    <row r="128" spans="2:11" ht="15" customHeight="1">
      <c r="B128" s="240"/>
      <c r="C128" s="222" t="s">
        <v>273</v>
      </c>
      <c r="D128" s="222"/>
      <c r="E128" s="222"/>
      <c r="F128" s="223" t="s">
        <v>266</v>
      </c>
      <c r="G128" s="222"/>
      <c r="H128" s="222" t="s">
        <v>274</v>
      </c>
      <c r="I128" s="222" t="s">
        <v>262</v>
      </c>
      <c r="J128" s="222">
        <v>15</v>
      </c>
      <c r="K128" s="242"/>
    </row>
    <row r="129" spans="2:11" ht="15" customHeight="1">
      <c r="B129" s="240"/>
      <c r="C129" s="222" t="s">
        <v>275</v>
      </c>
      <c r="D129" s="222"/>
      <c r="E129" s="222"/>
      <c r="F129" s="223" t="s">
        <v>266</v>
      </c>
      <c r="G129" s="222"/>
      <c r="H129" s="222" t="s">
        <v>276</v>
      </c>
      <c r="I129" s="222" t="s">
        <v>262</v>
      </c>
      <c r="J129" s="222">
        <v>20</v>
      </c>
      <c r="K129" s="242"/>
    </row>
    <row r="130" spans="2:11" ht="15" customHeight="1">
      <c r="B130" s="240"/>
      <c r="C130" s="222" t="s">
        <v>277</v>
      </c>
      <c r="D130" s="222"/>
      <c r="E130" s="222"/>
      <c r="F130" s="223" t="s">
        <v>266</v>
      </c>
      <c r="G130" s="222"/>
      <c r="H130" s="222" t="s">
        <v>278</v>
      </c>
      <c r="I130" s="222" t="s">
        <v>262</v>
      </c>
      <c r="J130" s="222">
        <v>20</v>
      </c>
      <c r="K130" s="242"/>
    </row>
    <row r="131" spans="2:11" ht="15" customHeight="1">
      <c r="B131" s="240"/>
      <c r="C131" s="201" t="s">
        <v>265</v>
      </c>
      <c r="D131" s="201"/>
      <c r="E131" s="201"/>
      <c r="F131" s="220" t="s">
        <v>266</v>
      </c>
      <c r="G131" s="201"/>
      <c r="H131" s="201" t="s">
        <v>299</v>
      </c>
      <c r="I131" s="201" t="s">
        <v>262</v>
      </c>
      <c r="J131" s="201">
        <v>50</v>
      </c>
      <c r="K131" s="242"/>
    </row>
    <row r="132" spans="2:11" ht="15" customHeight="1">
      <c r="B132" s="240"/>
      <c r="C132" s="201" t="s">
        <v>279</v>
      </c>
      <c r="D132" s="201"/>
      <c r="E132" s="201"/>
      <c r="F132" s="220" t="s">
        <v>266</v>
      </c>
      <c r="G132" s="201"/>
      <c r="H132" s="201" t="s">
        <v>299</v>
      </c>
      <c r="I132" s="201" t="s">
        <v>262</v>
      </c>
      <c r="J132" s="201">
        <v>50</v>
      </c>
      <c r="K132" s="242"/>
    </row>
    <row r="133" spans="2:11" ht="15" customHeight="1">
      <c r="B133" s="240"/>
      <c r="C133" s="201" t="s">
        <v>285</v>
      </c>
      <c r="D133" s="201"/>
      <c r="E133" s="201"/>
      <c r="F133" s="220" t="s">
        <v>266</v>
      </c>
      <c r="G133" s="201"/>
      <c r="H133" s="201" t="s">
        <v>299</v>
      </c>
      <c r="I133" s="201" t="s">
        <v>262</v>
      </c>
      <c r="J133" s="201">
        <v>50</v>
      </c>
      <c r="K133" s="242"/>
    </row>
    <row r="134" spans="2:11" ht="15" customHeight="1">
      <c r="B134" s="240"/>
      <c r="C134" s="201" t="s">
        <v>287</v>
      </c>
      <c r="D134" s="201"/>
      <c r="E134" s="201"/>
      <c r="F134" s="220" t="s">
        <v>266</v>
      </c>
      <c r="G134" s="201"/>
      <c r="H134" s="201" t="s">
        <v>299</v>
      </c>
      <c r="I134" s="201" t="s">
        <v>262</v>
      </c>
      <c r="J134" s="201">
        <v>50</v>
      </c>
      <c r="K134" s="242"/>
    </row>
    <row r="135" spans="2:11" ht="15" customHeight="1">
      <c r="B135" s="240"/>
      <c r="C135" s="201" t="s">
        <v>108</v>
      </c>
      <c r="D135" s="201"/>
      <c r="E135" s="201"/>
      <c r="F135" s="220" t="s">
        <v>266</v>
      </c>
      <c r="G135" s="201"/>
      <c r="H135" s="201" t="s">
        <v>312</v>
      </c>
      <c r="I135" s="201" t="s">
        <v>262</v>
      </c>
      <c r="J135" s="201">
        <v>255</v>
      </c>
      <c r="K135" s="242"/>
    </row>
    <row r="136" spans="2:11" ht="15" customHeight="1">
      <c r="B136" s="240"/>
      <c r="C136" s="201" t="s">
        <v>289</v>
      </c>
      <c r="D136" s="201"/>
      <c r="E136" s="201"/>
      <c r="F136" s="220" t="s">
        <v>260</v>
      </c>
      <c r="G136" s="201"/>
      <c r="H136" s="201" t="s">
        <v>313</v>
      </c>
      <c r="I136" s="201" t="s">
        <v>291</v>
      </c>
      <c r="J136" s="201"/>
      <c r="K136" s="242"/>
    </row>
    <row r="137" spans="2:11" ht="15" customHeight="1">
      <c r="B137" s="240"/>
      <c r="C137" s="201" t="s">
        <v>292</v>
      </c>
      <c r="D137" s="201"/>
      <c r="E137" s="201"/>
      <c r="F137" s="220" t="s">
        <v>260</v>
      </c>
      <c r="G137" s="201"/>
      <c r="H137" s="201" t="s">
        <v>314</v>
      </c>
      <c r="I137" s="201" t="s">
        <v>294</v>
      </c>
      <c r="J137" s="201"/>
      <c r="K137" s="242"/>
    </row>
    <row r="138" spans="2:11" ht="15" customHeight="1">
      <c r="B138" s="240"/>
      <c r="C138" s="201" t="s">
        <v>295</v>
      </c>
      <c r="D138" s="201"/>
      <c r="E138" s="201"/>
      <c r="F138" s="220" t="s">
        <v>260</v>
      </c>
      <c r="G138" s="201"/>
      <c r="H138" s="201" t="s">
        <v>295</v>
      </c>
      <c r="I138" s="201" t="s">
        <v>294</v>
      </c>
      <c r="J138" s="201"/>
      <c r="K138" s="242"/>
    </row>
    <row r="139" spans="2:11" ht="15" customHeight="1">
      <c r="B139" s="240"/>
      <c r="C139" s="201" t="s">
        <v>36</v>
      </c>
      <c r="D139" s="201"/>
      <c r="E139" s="201"/>
      <c r="F139" s="220" t="s">
        <v>260</v>
      </c>
      <c r="G139" s="201"/>
      <c r="H139" s="201" t="s">
        <v>315</v>
      </c>
      <c r="I139" s="201" t="s">
        <v>294</v>
      </c>
      <c r="J139" s="201"/>
      <c r="K139" s="242"/>
    </row>
    <row r="140" spans="2:11" ht="15" customHeight="1">
      <c r="B140" s="240"/>
      <c r="C140" s="201" t="s">
        <v>316</v>
      </c>
      <c r="D140" s="201"/>
      <c r="E140" s="201"/>
      <c r="F140" s="220" t="s">
        <v>260</v>
      </c>
      <c r="G140" s="201"/>
      <c r="H140" s="201" t="s">
        <v>317</v>
      </c>
      <c r="I140" s="201" t="s">
        <v>294</v>
      </c>
      <c r="J140" s="201"/>
      <c r="K140" s="242"/>
    </row>
    <row r="141" spans="2:11" ht="15" customHeight="1">
      <c r="B141" s="243"/>
      <c r="C141" s="244"/>
      <c r="D141" s="244"/>
      <c r="E141" s="244"/>
      <c r="F141" s="244"/>
      <c r="G141" s="244"/>
      <c r="H141" s="244"/>
      <c r="I141" s="244"/>
      <c r="J141" s="244"/>
      <c r="K141" s="245"/>
    </row>
    <row r="142" spans="2:11" ht="18.75" customHeight="1">
      <c r="B142" s="197"/>
      <c r="C142" s="197"/>
      <c r="D142" s="197"/>
      <c r="E142" s="197"/>
      <c r="F142" s="232"/>
      <c r="G142" s="197"/>
      <c r="H142" s="197"/>
      <c r="I142" s="197"/>
      <c r="J142" s="197"/>
      <c r="K142" s="197"/>
    </row>
    <row r="143" spans="2:11" ht="18.75" customHeight="1">
      <c r="B143" s="207"/>
      <c r="C143" s="207"/>
      <c r="D143" s="207"/>
      <c r="E143" s="207"/>
      <c r="F143" s="207"/>
      <c r="G143" s="207"/>
      <c r="H143" s="207"/>
      <c r="I143" s="207"/>
      <c r="J143" s="207"/>
      <c r="K143" s="207"/>
    </row>
    <row r="144" spans="2:11" ht="7.5" customHeight="1">
      <c r="B144" s="208"/>
      <c r="C144" s="209"/>
      <c r="D144" s="209"/>
      <c r="E144" s="209"/>
      <c r="F144" s="209"/>
      <c r="G144" s="209"/>
      <c r="H144" s="209"/>
      <c r="I144" s="209"/>
      <c r="J144" s="209"/>
      <c r="K144" s="210"/>
    </row>
    <row r="145" spans="2:11" ht="45" customHeight="1">
      <c r="B145" s="211"/>
      <c r="C145" s="312" t="s">
        <v>318</v>
      </c>
      <c r="D145" s="312"/>
      <c r="E145" s="312"/>
      <c r="F145" s="312"/>
      <c r="G145" s="312"/>
      <c r="H145" s="312"/>
      <c r="I145" s="312"/>
      <c r="J145" s="312"/>
      <c r="K145" s="212"/>
    </row>
    <row r="146" spans="2:11" ht="17.25" customHeight="1">
      <c r="B146" s="211"/>
      <c r="C146" s="213" t="s">
        <v>254</v>
      </c>
      <c r="D146" s="213"/>
      <c r="E146" s="213"/>
      <c r="F146" s="213" t="s">
        <v>255</v>
      </c>
      <c r="G146" s="214"/>
      <c r="H146" s="213" t="s">
        <v>103</v>
      </c>
      <c r="I146" s="213" t="s">
        <v>55</v>
      </c>
      <c r="J146" s="213" t="s">
        <v>256</v>
      </c>
      <c r="K146" s="212"/>
    </row>
    <row r="147" spans="2:11" ht="17.25" customHeight="1">
      <c r="B147" s="211"/>
      <c r="C147" s="215" t="s">
        <v>257</v>
      </c>
      <c r="D147" s="215"/>
      <c r="E147" s="215"/>
      <c r="F147" s="216" t="s">
        <v>258</v>
      </c>
      <c r="G147" s="217"/>
      <c r="H147" s="215"/>
      <c r="I147" s="215"/>
      <c r="J147" s="215" t="s">
        <v>259</v>
      </c>
      <c r="K147" s="212"/>
    </row>
    <row r="148" spans="2:11" ht="5.25" customHeight="1">
      <c r="B148" s="221"/>
      <c r="C148" s="218"/>
      <c r="D148" s="218"/>
      <c r="E148" s="218"/>
      <c r="F148" s="218"/>
      <c r="G148" s="219"/>
      <c r="H148" s="218"/>
      <c r="I148" s="218"/>
      <c r="J148" s="218"/>
      <c r="K148" s="242"/>
    </row>
    <row r="149" spans="2:11" ht="15" customHeight="1">
      <c r="B149" s="221"/>
      <c r="C149" s="246" t="s">
        <v>263</v>
      </c>
      <c r="D149" s="201"/>
      <c r="E149" s="201"/>
      <c r="F149" s="247" t="s">
        <v>260</v>
      </c>
      <c r="G149" s="201"/>
      <c r="H149" s="246" t="s">
        <v>299</v>
      </c>
      <c r="I149" s="246" t="s">
        <v>262</v>
      </c>
      <c r="J149" s="246">
        <v>120</v>
      </c>
      <c r="K149" s="242"/>
    </row>
    <row r="150" spans="2:11" ht="15" customHeight="1">
      <c r="B150" s="221"/>
      <c r="C150" s="246" t="s">
        <v>308</v>
      </c>
      <c r="D150" s="201"/>
      <c r="E150" s="201"/>
      <c r="F150" s="247" t="s">
        <v>260</v>
      </c>
      <c r="G150" s="201"/>
      <c r="H150" s="246" t="s">
        <v>319</v>
      </c>
      <c r="I150" s="246" t="s">
        <v>262</v>
      </c>
      <c r="J150" s="246" t="s">
        <v>310</v>
      </c>
      <c r="K150" s="242"/>
    </row>
    <row r="151" spans="2:11" ht="15" customHeight="1">
      <c r="B151" s="221"/>
      <c r="C151" s="246" t="s">
        <v>209</v>
      </c>
      <c r="D151" s="201"/>
      <c r="E151" s="201"/>
      <c r="F151" s="247" t="s">
        <v>260</v>
      </c>
      <c r="G151" s="201"/>
      <c r="H151" s="246" t="s">
        <v>320</v>
      </c>
      <c r="I151" s="246" t="s">
        <v>262</v>
      </c>
      <c r="J151" s="246" t="s">
        <v>310</v>
      </c>
      <c r="K151" s="242"/>
    </row>
    <row r="152" spans="2:11" ht="15" customHeight="1">
      <c r="B152" s="221"/>
      <c r="C152" s="246" t="s">
        <v>265</v>
      </c>
      <c r="D152" s="201"/>
      <c r="E152" s="201"/>
      <c r="F152" s="247" t="s">
        <v>266</v>
      </c>
      <c r="G152" s="201"/>
      <c r="H152" s="246" t="s">
        <v>299</v>
      </c>
      <c r="I152" s="246" t="s">
        <v>262</v>
      </c>
      <c r="J152" s="246">
        <v>50</v>
      </c>
      <c r="K152" s="242"/>
    </row>
    <row r="153" spans="2:11" ht="15" customHeight="1">
      <c r="B153" s="221"/>
      <c r="C153" s="246" t="s">
        <v>268</v>
      </c>
      <c r="D153" s="201"/>
      <c r="E153" s="201"/>
      <c r="F153" s="247" t="s">
        <v>260</v>
      </c>
      <c r="G153" s="201"/>
      <c r="H153" s="246" t="s">
        <v>299</v>
      </c>
      <c r="I153" s="246" t="s">
        <v>270</v>
      </c>
      <c r="J153" s="246"/>
      <c r="K153" s="242"/>
    </row>
    <row r="154" spans="2:11" ht="15" customHeight="1">
      <c r="B154" s="221"/>
      <c r="C154" s="246" t="s">
        <v>279</v>
      </c>
      <c r="D154" s="201"/>
      <c r="E154" s="201"/>
      <c r="F154" s="247" t="s">
        <v>266</v>
      </c>
      <c r="G154" s="201"/>
      <c r="H154" s="246" t="s">
        <v>299</v>
      </c>
      <c r="I154" s="246" t="s">
        <v>262</v>
      </c>
      <c r="J154" s="246">
        <v>50</v>
      </c>
      <c r="K154" s="242"/>
    </row>
    <row r="155" spans="2:11" ht="15" customHeight="1">
      <c r="B155" s="221"/>
      <c r="C155" s="246" t="s">
        <v>287</v>
      </c>
      <c r="D155" s="201"/>
      <c r="E155" s="201"/>
      <c r="F155" s="247" t="s">
        <v>266</v>
      </c>
      <c r="G155" s="201"/>
      <c r="H155" s="246" t="s">
        <v>299</v>
      </c>
      <c r="I155" s="246" t="s">
        <v>262</v>
      </c>
      <c r="J155" s="246">
        <v>50</v>
      </c>
      <c r="K155" s="242"/>
    </row>
    <row r="156" spans="2:11" ht="15" customHeight="1">
      <c r="B156" s="221"/>
      <c r="C156" s="246" t="s">
        <v>285</v>
      </c>
      <c r="D156" s="201"/>
      <c r="E156" s="201"/>
      <c r="F156" s="247" t="s">
        <v>266</v>
      </c>
      <c r="G156" s="201"/>
      <c r="H156" s="246" t="s">
        <v>299</v>
      </c>
      <c r="I156" s="246" t="s">
        <v>262</v>
      </c>
      <c r="J156" s="246">
        <v>50</v>
      </c>
      <c r="K156" s="242"/>
    </row>
    <row r="157" spans="2:11" ht="15" customHeight="1">
      <c r="B157" s="221"/>
      <c r="C157" s="246" t="s">
        <v>85</v>
      </c>
      <c r="D157" s="201"/>
      <c r="E157" s="201"/>
      <c r="F157" s="247" t="s">
        <v>260</v>
      </c>
      <c r="G157" s="201"/>
      <c r="H157" s="246" t="s">
        <v>321</v>
      </c>
      <c r="I157" s="246" t="s">
        <v>262</v>
      </c>
      <c r="J157" s="246" t="s">
        <v>322</v>
      </c>
      <c r="K157" s="242"/>
    </row>
    <row r="158" spans="2:11" ht="15" customHeight="1">
      <c r="B158" s="221"/>
      <c r="C158" s="246" t="s">
        <v>323</v>
      </c>
      <c r="D158" s="201"/>
      <c r="E158" s="201"/>
      <c r="F158" s="247" t="s">
        <v>260</v>
      </c>
      <c r="G158" s="201"/>
      <c r="H158" s="246" t="s">
        <v>324</v>
      </c>
      <c r="I158" s="246" t="s">
        <v>294</v>
      </c>
      <c r="J158" s="246"/>
      <c r="K158" s="242"/>
    </row>
    <row r="159" spans="2:11" ht="15" customHeight="1">
      <c r="B159" s="248"/>
      <c r="C159" s="230"/>
      <c r="D159" s="230"/>
      <c r="E159" s="230"/>
      <c r="F159" s="230"/>
      <c r="G159" s="230"/>
      <c r="H159" s="230"/>
      <c r="I159" s="230"/>
      <c r="J159" s="230"/>
      <c r="K159" s="249"/>
    </row>
    <row r="160" spans="2:11" ht="18.75" customHeight="1">
      <c r="B160" s="197"/>
      <c r="C160" s="201"/>
      <c r="D160" s="201"/>
      <c r="E160" s="201"/>
      <c r="F160" s="220"/>
      <c r="G160" s="201"/>
      <c r="H160" s="201"/>
      <c r="I160" s="201"/>
      <c r="J160" s="201"/>
      <c r="K160" s="197"/>
    </row>
    <row r="161" spans="2:11" ht="18.75" customHeight="1">
      <c r="B161" s="207"/>
      <c r="C161" s="207"/>
      <c r="D161" s="207"/>
      <c r="E161" s="207"/>
      <c r="F161" s="207"/>
      <c r="G161" s="207"/>
      <c r="H161" s="207"/>
      <c r="I161" s="207"/>
      <c r="J161" s="207"/>
      <c r="K161" s="207"/>
    </row>
    <row r="162" spans="2:11" ht="7.5" customHeight="1">
      <c r="B162" s="189"/>
      <c r="C162" s="190"/>
      <c r="D162" s="190"/>
      <c r="E162" s="190"/>
      <c r="F162" s="190"/>
      <c r="G162" s="190"/>
      <c r="H162" s="190"/>
      <c r="I162" s="190"/>
      <c r="J162" s="190"/>
      <c r="K162" s="191"/>
    </row>
    <row r="163" spans="2:11" ht="45" customHeight="1">
      <c r="B163" s="192"/>
      <c r="C163" s="308" t="s">
        <v>325</v>
      </c>
      <c r="D163" s="308"/>
      <c r="E163" s="308"/>
      <c r="F163" s="308"/>
      <c r="G163" s="308"/>
      <c r="H163" s="308"/>
      <c r="I163" s="308"/>
      <c r="J163" s="308"/>
      <c r="K163" s="193"/>
    </row>
    <row r="164" spans="2:11" ht="17.25" customHeight="1">
      <c r="B164" s="192"/>
      <c r="C164" s="213" t="s">
        <v>254</v>
      </c>
      <c r="D164" s="213"/>
      <c r="E164" s="213"/>
      <c r="F164" s="213" t="s">
        <v>255</v>
      </c>
      <c r="G164" s="250"/>
      <c r="H164" s="251" t="s">
        <v>103</v>
      </c>
      <c r="I164" s="251" t="s">
        <v>55</v>
      </c>
      <c r="J164" s="213" t="s">
        <v>256</v>
      </c>
      <c r="K164" s="193"/>
    </row>
    <row r="165" spans="2:11" ht="17.25" customHeight="1">
      <c r="B165" s="194"/>
      <c r="C165" s="215" t="s">
        <v>257</v>
      </c>
      <c r="D165" s="215"/>
      <c r="E165" s="215"/>
      <c r="F165" s="216" t="s">
        <v>258</v>
      </c>
      <c r="G165" s="252"/>
      <c r="H165" s="253"/>
      <c r="I165" s="253"/>
      <c r="J165" s="215" t="s">
        <v>259</v>
      </c>
      <c r="K165" s="195"/>
    </row>
    <row r="166" spans="2:11" ht="5.25" customHeight="1">
      <c r="B166" s="221"/>
      <c r="C166" s="218"/>
      <c r="D166" s="218"/>
      <c r="E166" s="218"/>
      <c r="F166" s="218"/>
      <c r="G166" s="219"/>
      <c r="H166" s="218"/>
      <c r="I166" s="218"/>
      <c r="J166" s="218"/>
      <c r="K166" s="242"/>
    </row>
    <row r="167" spans="2:11" ht="15" customHeight="1">
      <c r="B167" s="221"/>
      <c r="C167" s="201" t="s">
        <v>263</v>
      </c>
      <c r="D167" s="201"/>
      <c r="E167" s="201"/>
      <c r="F167" s="220" t="s">
        <v>260</v>
      </c>
      <c r="G167" s="201"/>
      <c r="H167" s="201" t="s">
        <v>299</v>
      </c>
      <c r="I167" s="201" t="s">
        <v>262</v>
      </c>
      <c r="J167" s="201">
        <v>120</v>
      </c>
      <c r="K167" s="242"/>
    </row>
    <row r="168" spans="2:11" ht="15" customHeight="1">
      <c r="B168" s="221"/>
      <c r="C168" s="201" t="s">
        <v>308</v>
      </c>
      <c r="D168" s="201"/>
      <c r="E168" s="201"/>
      <c r="F168" s="220" t="s">
        <v>260</v>
      </c>
      <c r="G168" s="201"/>
      <c r="H168" s="201" t="s">
        <v>309</v>
      </c>
      <c r="I168" s="201" t="s">
        <v>262</v>
      </c>
      <c r="J168" s="201" t="s">
        <v>310</v>
      </c>
      <c r="K168" s="242"/>
    </row>
    <row r="169" spans="2:11" ht="15" customHeight="1">
      <c r="B169" s="221"/>
      <c r="C169" s="201" t="s">
        <v>209</v>
      </c>
      <c r="D169" s="201"/>
      <c r="E169" s="201"/>
      <c r="F169" s="220" t="s">
        <v>260</v>
      </c>
      <c r="G169" s="201"/>
      <c r="H169" s="201" t="s">
        <v>326</v>
      </c>
      <c r="I169" s="201" t="s">
        <v>262</v>
      </c>
      <c r="J169" s="201" t="s">
        <v>310</v>
      </c>
      <c r="K169" s="242"/>
    </row>
    <row r="170" spans="2:11" ht="15" customHeight="1">
      <c r="B170" s="221"/>
      <c r="C170" s="201" t="s">
        <v>265</v>
      </c>
      <c r="D170" s="201"/>
      <c r="E170" s="201"/>
      <c r="F170" s="220" t="s">
        <v>266</v>
      </c>
      <c r="G170" s="201"/>
      <c r="H170" s="201" t="s">
        <v>326</v>
      </c>
      <c r="I170" s="201" t="s">
        <v>262</v>
      </c>
      <c r="J170" s="201">
        <v>50</v>
      </c>
      <c r="K170" s="242"/>
    </row>
    <row r="171" spans="2:11" ht="15" customHeight="1">
      <c r="B171" s="221"/>
      <c r="C171" s="201" t="s">
        <v>268</v>
      </c>
      <c r="D171" s="201"/>
      <c r="E171" s="201"/>
      <c r="F171" s="220" t="s">
        <v>260</v>
      </c>
      <c r="G171" s="201"/>
      <c r="H171" s="201" t="s">
        <v>326</v>
      </c>
      <c r="I171" s="201" t="s">
        <v>270</v>
      </c>
      <c r="J171" s="201"/>
      <c r="K171" s="242"/>
    </row>
    <row r="172" spans="2:11" ht="15" customHeight="1">
      <c r="B172" s="221"/>
      <c r="C172" s="201" t="s">
        <v>279</v>
      </c>
      <c r="D172" s="201"/>
      <c r="E172" s="201"/>
      <c r="F172" s="220" t="s">
        <v>266</v>
      </c>
      <c r="G172" s="201"/>
      <c r="H172" s="201" t="s">
        <v>326</v>
      </c>
      <c r="I172" s="201" t="s">
        <v>262</v>
      </c>
      <c r="J172" s="201">
        <v>50</v>
      </c>
      <c r="K172" s="242"/>
    </row>
    <row r="173" spans="2:11" ht="15" customHeight="1">
      <c r="B173" s="221"/>
      <c r="C173" s="201" t="s">
        <v>287</v>
      </c>
      <c r="D173" s="201"/>
      <c r="E173" s="201"/>
      <c r="F173" s="220" t="s">
        <v>266</v>
      </c>
      <c r="G173" s="201"/>
      <c r="H173" s="201" t="s">
        <v>326</v>
      </c>
      <c r="I173" s="201" t="s">
        <v>262</v>
      </c>
      <c r="J173" s="201">
        <v>50</v>
      </c>
      <c r="K173" s="242"/>
    </row>
    <row r="174" spans="2:11" ht="15" customHeight="1">
      <c r="B174" s="221"/>
      <c r="C174" s="201" t="s">
        <v>285</v>
      </c>
      <c r="D174" s="201"/>
      <c r="E174" s="201"/>
      <c r="F174" s="220" t="s">
        <v>266</v>
      </c>
      <c r="G174" s="201"/>
      <c r="H174" s="201" t="s">
        <v>326</v>
      </c>
      <c r="I174" s="201" t="s">
        <v>262</v>
      </c>
      <c r="J174" s="201">
        <v>50</v>
      </c>
      <c r="K174" s="242"/>
    </row>
    <row r="175" spans="2:11" ht="15" customHeight="1">
      <c r="B175" s="221"/>
      <c r="C175" s="201" t="s">
        <v>102</v>
      </c>
      <c r="D175" s="201"/>
      <c r="E175" s="201"/>
      <c r="F175" s="220" t="s">
        <v>260</v>
      </c>
      <c r="G175" s="201"/>
      <c r="H175" s="201" t="s">
        <v>327</v>
      </c>
      <c r="I175" s="201" t="s">
        <v>328</v>
      </c>
      <c r="J175" s="201"/>
      <c r="K175" s="242"/>
    </row>
    <row r="176" spans="2:11" ht="15" customHeight="1">
      <c r="B176" s="221"/>
      <c r="C176" s="201" t="s">
        <v>55</v>
      </c>
      <c r="D176" s="201"/>
      <c r="E176" s="201"/>
      <c r="F176" s="220" t="s">
        <v>260</v>
      </c>
      <c r="G176" s="201"/>
      <c r="H176" s="201" t="s">
        <v>329</v>
      </c>
      <c r="I176" s="201" t="s">
        <v>330</v>
      </c>
      <c r="J176" s="201">
        <v>1</v>
      </c>
      <c r="K176" s="242"/>
    </row>
    <row r="177" spans="2:11" ht="15" customHeight="1">
      <c r="B177" s="221"/>
      <c r="C177" s="201" t="s">
        <v>51</v>
      </c>
      <c r="D177" s="201"/>
      <c r="E177" s="201"/>
      <c r="F177" s="220" t="s">
        <v>260</v>
      </c>
      <c r="G177" s="201"/>
      <c r="H177" s="201" t="s">
        <v>331</v>
      </c>
      <c r="I177" s="201" t="s">
        <v>262</v>
      </c>
      <c r="J177" s="201">
        <v>20</v>
      </c>
      <c r="K177" s="242"/>
    </row>
    <row r="178" spans="2:11" ht="15" customHeight="1">
      <c r="B178" s="221"/>
      <c r="C178" s="201" t="s">
        <v>103</v>
      </c>
      <c r="D178" s="201"/>
      <c r="E178" s="201"/>
      <c r="F178" s="220" t="s">
        <v>260</v>
      </c>
      <c r="G178" s="201"/>
      <c r="H178" s="201" t="s">
        <v>332</v>
      </c>
      <c r="I178" s="201" t="s">
        <v>262</v>
      </c>
      <c r="J178" s="201">
        <v>255</v>
      </c>
      <c r="K178" s="242"/>
    </row>
    <row r="179" spans="2:11" ht="15" customHeight="1">
      <c r="B179" s="221"/>
      <c r="C179" s="201" t="s">
        <v>104</v>
      </c>
      <c r="D179" s="201"/>
      <c r="E179" s="201"/>
      <c r="F179" s="220" t="s">
        <v>260</v>
      </c>
      <c r="G179" s="201"/>
      <c r="H179" s="201" t="s">
        <v>225</v>
      </c>
      <c r="I179" s="201" t="s">
        <v>262</v>
      </c>
      <c r="J179" s="201">
        <v>10</v>
      </c>
      <c r="K179" s="242"/>
    </row>
    <row r="180" spans="2:11" ht="15" customHeight="1">
      <c r="B180" s="221"/>
      <c r="C180" s="201" t="s">
        <v>105</v>
      </c>
      <c r="D180" s="201"/>
      <c r="E180" s="201"/>
      <c r="F180" s="220" t="s">
        <v>260</v>
      </c>
      <c r="G180" s="201"/>
      <c r="H180" s="201" t="s">
        <v>333</v>
      </c>
      <c r="I180" s="201" t="s">
        <v>294</v>
      </c>
      <c r="J180" s="201"/>
      <c r="K180" s="242"/>
    </row>
    <row r="181" spans="2:11" ht="15" customHeight="1">
      <c r="B181" s="221"/>
      <c r="C181" s="201" t="s">
        <v>334</v>
      </c>
      <c r="D181" s="201"/>
      <c r="E181" s="201"/>
      <c r="F181" s="220" t="s">
        <v>260</v>
      </c>
      <c r="G181" s="201"/>
      <c r="H181" s="201" t="s">
        <v>335</v>
      </c>
      <c r="I181" s="201" t="s">
        <v>294</v>
      </c>
      <c r="J181" s="201"/>
      <c r="K181" s="242"/>
    </row>
    <row r="182" spans="2:11" ht="15" customHeight="1">
      <c r="B182" s="221"/>
      <c r="C182" s="201" t="s">
        <v>323</v>
      </c>
      <c r="D182" s="201"/>
      <c r="E182" s="201"/>
      <c r="F182" s="220" t="s">
        <v>260</v>
      </c>
      <c r="G182" s="201"/>
      <c r="H182" s="201" t="s">
        <v>336</v>
      </c>
      <c r="I182" s="201" t="s">
        <v>294</v>
      </c>
      <c r="J182" s="201"/>
      <c r="K182" s="242"/>
    </row>
    <row r="183" spans="2:11" ht="15" customHeight="1">
      <c r="B183" s="221"/>
      <c r="C183" s="201" t="s">
        <v>107</v>
      </c>
      <c r="D183" s="201"/>
      <c r="E183" s="201"/>
      <c r="F183" s="220" t="s">
        <v>266</v>
      </c>
      <c r="G183" s="201"/>
      <c r="H183" s="201" t="s">
        <v>337</v>
      </c>
      <c r="I183" s="201" t="s">
        <v>262</v>
      </c>
      <c r="J183" s="201">
        <v>50</v>
      </c>
      <c r="K183" s="242"/>
    </row>
    <row r="184" spans="2:11" ht="15" customHeight="1">
      <c r="B184" s="221"/>
      <c r="C184" s="201" t="s">
        <v>338</v>
      </c>
      <c r="D184" s="201"/>
      <c r="E184" s="201"/>
      <c r="F184" s="220" t="s">
        <v>266</v>
      </c>
      <c r="G184" s="201"/>
      <c r="H184" s="201" t="s">
        <v>339</v>
      </c>
      <c r="I184" s="201" t="s">
        <v>340</v>
      </c>
      <c r="J184" s="201"/>
      <c r="K184" s="242"/>
    </row>
    <row r="185" spans="2:11" ht="15" customHeight="1">
      <c r="B185" s="221"/>
      <c r="C185" s="201" t="s">
        <v>341</v>
      </c>
      <c r="D185" s="201"/>
      <c r="E185" s="201"/>
      <c r="F185" s="220" t="s">
        <v>266</v>
      </c>
      <c r="G185" s="201"/>
      <c r="H185" s="201" t="s">
        <v>342</v>
      </c>
      <c r="I185" s="201" t="s">
        <v>340</v>
      </c>
      <c r="J185" s="201"/>
      <c r="K185" s="242"/>
    </row>
    <row r="186" spans="2:11" ht="15" customHeight="1">
      <c r="B186" s="221"/>
      <c r="C186" s="201" t="s">
        <v>343</v>
      </c>
      <c r="D186" s="201"/>
      <c r="E186" s="201"/>
      <c r="F186" s="220" t="s">
        <v>266</v>
      </c>
      <c r="G186" s="201"/>
      <c r="H186" s="201" t="s">
        <v>344</v>
      </c>
      <c r="I186" s="201" t="s">
        <v>340</v>
      </c>
      <c r="J186" s="201"/>
      <c r="K186" s="242"/>
    </row>
    <row r="187" spans="2:11" ht="15" customHeight="1">
      <c r="B187" s="221"/>
      <c r="C187" s="254" t="s">
        <v>345</v>
      </c>
      <c r="D187" s="201"/>
      <c r="E187" s="201"/>
      <c r="F187" s="220" t="s">
        <v>266</v>
      </c>
      <c r="G187" s="201"/>
      <c r="H187" s="201" t="s">
        <v>346</v>
      </c>
      <c r="I187" s="201" t="s">
        <v>347</v>
      </c>
      <c r="J187" s="255" t="s">
        <v>348</v>
      </c>
      <c r="K187" s="242"/>
    </row>
    <row r="188" spans="2:11" ht="15" customHeight="1">
      <c r="B188" s="221"/>
      <c r="C188" s="206" t="s">
        <v>40</v>
      </c>
      <c r="D188" s="201"/>
      <c r="E188" s="201"/>
      <c r="F188" s="220" t="s">
        <v>260</v>
      </c>
      <c r="G188" s="201"/>
      <c r="H188" s="197" t="s">
        <v>349</v>
      </c>
      <c r="I188" s="201" t="s">
        <v>350</v>
      </c>
      <c r="J188" s="201"/>
      <c r="K188" s="242"/>
    </row>
    <row r="189" spans="2:11" ht="15" customHeight="1">
      <c r="B189" s="221"/>
      <c r="C189" s="206" t="s">
        <v>351</v>
      </c>
      <c r="D189" s="201"/>
      <c r="E189" s="201"/>
      <c r="F189" s="220" t="s">
        <v>260</v>
      </c>
      <c r="G189" s="201"/>
      <c r="H189" s="201" t="s">
        <v>352</v>
      </c>
      <c r="I189" s="201" t="s">
        <v>294</v>
      </c>
      <c r="J189" s="201"/>
      <c r="K189" s="242"/>
    </row>
    <row r="190" spans="2:11" ht="15" customHeight="1">
      <c r="B190" s="221"/>
      <c r="C190" s="206" t="s">
        <v>353</v>
      </c>
      <c r="D190" s="201"/>
      <c r="E190" s="201"/>
      <c r="F190" s="220" t="s">
        <v>260</v>
      </c>
      <c r="G190" s="201"/>
      <c r="H190" s="201" t="s">
        <v>354</v>
      </c>
      <c r="I190" s="201" t="s">
        <v>294</v>
      </c>
      <c r="J190" s="201"/>
      <c r="K190" s="242"/>
    </row>
    <row r="191" spans="2:11" ht="15" customHeight="1">
      <c r="B191" s="221"/>
      <c r="C191" s="206" t="s">
        <v>355</v>
      </c>
      <c r="D191" s="201"/>
      <c r="E191" s="201"/>
      <c r="F191" s="220" t="s">
        <v>266</v>
      </c>
      <c r="G191" s="201"/>
      <c r="H191" s="201" t="s">
        <v>356</v>
      </c>
      <c r="I191" s="201" t="s">
        <v>294</v>
      </c>
      <c r="J191" s="201"/>
      <c r="K191" s="242"/>
    </row>
    <row r="192" spans="2:11" ht="15" customHeight="1">
      <c r="B192" s="248"/>
      <c r="C192" s="256"/>
      <c r="D192" s="230"/>
      <c r="E192" s="230"/>
      <c r="F192" s="230"/>
      <c r="G192" s="230"/>
      <c r="H192" s="230"/>
      <c r="I192" s="230"/>
      <c r="J192" s="230"/>
      <c r="K192" s="249"/>
    </row>
    <row r="193" spans="2:11" ht="18.75" customHeight="1">
      <c r="B193" s="197"/>
      <c r="C193" s="201"/>
      <c r="D193" s="201"/>
      <c r="E193" s="201"/>
      <c r="F193" s="220"/>
      <c r="G193" s="201"/>
      <c r="H193" s="201"/>
      <c r="I193" s="201"/>
      <c r="J193" s="201"/>
      <c r="K193" s="197"/>
    </row>
    <row r="194" spans="2:11" ht="18.75" customHeight="1">
      <c r="B194" s="197"/>
      <c r="C194" s="201"/>
      <c r="D194" s="201"/>
      <c r="E194" s="201"/>
      <c r="F194" s="220"/>
      <c r="G194" s="201"/>
      <c r="H194" s="201"/>
      <c r="I194" s="201"/>
      <c r="J194" s="201"/>
      <c r="K194" s="197"/>
    </row>
    <row r="195" spans="2:11" ht="18.75" customHeight="1">
      <c r="B195" s="207"/>
      <c r="C195" s="207"/>
      <c r="D195" s="207"/>
      <c r="E195" s="207"/>
      <c r="F195" s="207"/>
      <c r="G195" s="207"/>
      <c r="H195" s="207"/>
      <c r="I195" s="207"/>
      <c r="J195" s="207"/>
      <c r="K195" s="207"/>
    </row>
    <row r="196" spans="2:11" ht="13.5">
      <c r="B196" s="189"/>
      <c r="C196" s="190"/>
      <c r="D196" s="190"/>
      <c r="E196" s="190"/>
      <c r="F196" s="190"/>
      <c r="G196" s="190"/>
      <c r="H196" s="190"/>
      <c r="I196" s="190"/>
      <c r="J196" s="190"/>
      <c r="K196" s="191"/>
    </row>
    <row r="197" spans="2:11" ht="21">
      <c r="B197" s="192"/>
      <c r="C197" s="308" t="s">
        <v>357</v>
      </c>
      <c r="D197" s="308"/>
      <c r="E197" s="308"/>
      <c r="F197" s="308"/>
      <c r="G197" s="308"/>
      <c r="H197" s="308"/>
      <c r="I197" s="308"/>
      <c r="J197" s="308"/>
      <c r="K197" s="193"/>
    </row>
    <row r="198" spans="2:11" ht="25.5" customHeight="1">
      <c r="B198" s="192"/>
      <c r="C198" s="257" t="s">
        <v>358</v>
      </c>
      <c r="D198" s="257"/>
      <c r="E198" s="257"/>
      <c r="F198" s="257" t="s">
        <v>359</v>
      </c>
      <c r="G198" s="258"/>
      <c r="H198" s="313" t="s">
        <v>360</v>
      </c>
      <c r="I198" s="313"/>
      <c r="J198" s="313"/>
      <c r="K198" s="193"/>
    </row>
    <row r="199" spans="2:11" ht="5.25" customHeight="1">
      <c r="B199" s="221"/>
      <c r="C199" s="218"/>
      <c r="D199" s="218"/>
      <c r="E199" s="218"/>
      <c r="F199" s="218"/>
      <c r="G199" s="201"/>
      <c r="H199" s="218"/>
      <c r="I199" s="218"/>
      <c r="J199" s="218"/>
      <c r="K199" s="242"/>
    </row>
    <row r="200" spans="2:11" ht="15" customHeight="1">
      <c r="B200" s="221"/>
      <c r="C200" s="201" t="s">
        <v>350</v>
      </c>
      <c r="D200" s="201"/>
      <c r="E200" s="201"/>
      <c r="F200" s="220" t="s">
        <v>41</v>
      </c>
      <c r="G200" s="201"/>
      <c r="H200" s="310" t="s">
        <v>361</v>
      </c>
      <c r="I200" s="310"/>
      <c r="J200" s="310"/>
      <c r="K200" s="242"/>
    </row>
    <row r="201" spans="2:11" ht="15" customHeight="1">
      <c r="B201" s="221"/>
      <c r="C201" s="227"/>
      <c r="D201" s="201"/>
      <c r="E201" s="201"/>
      <c r="F201" s="220" t="s">
        <v>42</v>
      </c>
      <c r="G201" s="201"/>
      <c r="H201" s="310" t="s">
        <v>362</v>
      </c>
      <c r="I201" s="310"/>
      <c r="J201" s="310"/>
      <c r="K201" s="242"/>
    </row>
    <row r="202" spans="2:11" ht="15" customHeight="1">
      <c r="B202" s="221"/>
      <c r="C202" s="227"/>
      <c r="D202" s="201"/>
      <c r="E202" s="201"/>
      <c r="F202" s="220" t="s">
        <v>45</v>
      </c>
      <c r="G202" s="201"/>
      <c r="H202" s="310" t="s">
        <v>363</v>
      </c>
      <c r="I202" s="310"/>
      <c r="J202" s="310"/>
      <c r="K202" s="242"/>
    </row>
    <row r="203" spans="2:11" ht="15" customHeight="1">
      <c r="B203" s="221"/>
      <c r="C203" s="201"/>
      <c r="D203" s="201"/>
      <c r="E203" s="201"/>
      <c r="F203" s="220" t="s">
        <v>43</v>
      </c>
      <c r="G203" s="201"/>
      <c r="H203" s="310" t="s">
        <v>364</v>
      </c>
      <c r="I203" s="310"/>
      <c r="J203" s="310"/>
      <c r="K203" s="242"/>
    </row>
    <row r="204" spans="2:11" ht="15" customHeight="1">
      <c r="B204" s="221"/>
      <c r="C204" s="201"/>
      <c r="D204" s="201"/>
      <c r="E204" s="201"/>
      <c r="F204" s="220" t="s">
        <v>44</v>
      </c>
      <c r="G204" s="201"/>
      <c r="H204" s="310" t="s">
        <v>365</v>
      </c>
      <c r="I204" s="310"/>
      <c r="J204" s="310"/>
      <c r="K204" s="242"/>
    </row>
    <row r="205" spans="2:11" ht="15" customHeight="1">
      <c r="B205" s="221"/>
      <c r="C205" s="201"/>
      <c r="D205" s="201"/>
      <c r="E205" s="201"/>
      <c r="F205" s="220"/>
      <c r="G205" s="201"/>
      <c r="H205" s="201"/>
      <c r="I205" s="201"/>
      <c r="J205" s="201"/>
      <c r="K205" s="242"/>
    </row>
    <row r="206" spans="2:11" ht="15" customHeight="1">
      <c r="B206" s="221"/>
      <c r="C206" s="201" t="s">
        <v>306</v>
      </c>
      <c r="D206" s="201"/>
      <c r="E206" s="201"/>
      <c r="F206" s="220" t="s">
        <v>74</v>
      </c>
      <c r="G206" s="201"/>
      <c r="H206" s="310" t="s">
        <v>366</v>
      </c>
      <c r="I206" s="310"/>
      <c r="J206" s="310"/>
      <c r="K206" s="242"/>
    </row>
    <row r="207" spans="2:11" ht="15" customHeight="1">
      <c r="B207" s="221"/>
      <c r="C207" s="227"/>
      <c r="D207" s="201"/>
      <c r="E207" s="201"/>
      <c r="F207" s="220" t="s">
        <v>203</v>
      </c>
      <c r="G207" s="201"/>
      <c r="H207" s="310" t="s">
        <v>204</v>
      </c>
      <c r="I207" s="310"/>
      <c r="J207" s="310"/>
      <c r="K207" s="242"/>
    </row>
    <row r="208" spans="2:11" ht="15" customHeight="1">
      <c r="B208" s="221"/>
      <c r="C208" s="201"/>
      <c r="D208" s="201"/>
      <c r="E208" s="201"/>
      <c r="F208" s="220" t="s">
        <v>201</v>
      </c>
      <c r="G208" s="201"/>
      <c r="H208" s="310" t="s">
        <v>367</v>
      </c>
      <c r="I208" s="310"/>
      <c r="J208" s="310"/>
      <c r="K208" s="242"/>
    </row>
    <row r="209" spans="2:11" ht="15" customHeight="1">
      <c r="B209" s="259"/>
      <c r="C209" s="227"/>
      <c r="D209" s="227"/>
      <c r="E209" s="227"/>
      <c r="F209" s="220" t="s">
        <v>205</v>
      </c>
      <c r="G209" s="206"/>
      <c r="H209" s="314" t="s">
        <v>206</v>
      </c>
      <c r="I209" s="314"/>
      <c r="J209" s="314"/>
      <c r="K209" s="260"/>
    </row>
    <row r="210" spans="2:11" ht="15" customHeight="1">
      <c r="B210" s="259"/>
      <c r="C210" s="227"/>
      <c r="D210" s="227"/>
      <c r="E210" s="227"/>
      <c r="F210" s="220" t="s">
        <v>207</v>
      </c>
      <c r="G210" s="206"/>
      <c r="H210" s="314" t="s">
        <v>368</v>
      </c>
      <c r="I210" s="314"/>
      <c r="J210" s="314"/>
      <c r="K210" s="260"/>
    </row>
    <row r="211" spans="2:11" ht="15" customHeight="1">
      <c r="B211" s="259"/>
      <c r="C211" s="227"/>
      <c r="D211" s="227"/>
      <c r="E211" s="227"/>
      <c r="F211" s="261"/>
      <c r="G211" s="206"/>
      <c r="H211" s="262"/>
      <c r="I211" s="262"/>
      <c r="J211" s="262"/>
      <c r="K211" s="260"/>
    </row>
    <row r="212" spans="2:11" ht="15" customHeight="1">
      <c r="B212" s="259"/>
      <c r="C212" s="201" t="s">
        <v>330</v>
      </c>
      <c r="D212" s="227"/>
      <c r="E212" s="227"/>
      <c r="F212" s="220">
        <v>1</v>
      </c>
      <c r="G212" s="206"/>
      <c r="H212" s="314" t="s">
        <v>369</v>
      </c>
      <c r="I212" s="314"/>
      <c r="J212" s="314"/>
      <c r="K212" s="260"/>
    </row>
    <row r="213" spans="2:11" ht="15" customHeight="1">
      <c r="B213" s="259"/>
      <c r="C213" s="227"/>
      <c r="D213" s="227"/>
      <c r="E213" s="227"/>
      <c r="F213" s="220">
        <v>2</v>
      </c>
      <c r="G213" s="206"/>
      <c r="H213" s="314" t="s">
        <v>370</v>
      </c>
      <c r="I213" s="314"/>
      <c r="J213" s="314"/>
      <c r="K213" s="260"/>
    </row>
    <row r="214" spans="2:11" ht="15" customHeight="1">
      <c r="B214" s="259"/>
      <c r="C214" s="227"/>
      <c r="D214" s="227"/>
      <c r="E214" s="227"/>
      <c r="F214" s="220">
        <v>3</v>
      </c>
      <c r="G214" s="206"/>
      <c r="H214" s="314" t="s">
        <v>371</v>
      </c>
      <c r="I214" s="314"/>
      <c r="J214" s="314"/>
      <c r="K214" s="260"/>
    </row>
    <row r="215" spans="2:11" ht="15" customHeight="1">
      <c r="B215" s="259"/>
      <c r="C215" s="227"/>
      <c r="D215" s="227"/>
      <c r="E215" s="227"/>
      <c r="F215" s="220">
        <v>4</v>
      </c>
      <c r="G215" s="206"/>
      <c r="H215" s="314" t="s">
        <v>372</v>
      </c>
      <c r="I215" s="314"/>
      <c r="J215" s="314"/>
      <c r="K215" s="260"/>
    </row>
    <row r="216" spans="2:11" ht="12.75" customHeight="1">
      <c r="B216" s="263"/>
      <c r="C216" s="264"/>
      <c r="D216" s="264"/>
      <c r="E216" s="264"/>
      <c r="F216" s="264"/>
      <c r="G216" s="264"/>
      <c r="H216" s="264"/>
      <c r="I216" s="264"/>
      <c r="J216" s="264"/>
      <c r="K216" s="265"/>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2017-03-16T18:55:14Z</dcterms:created>
  <dcterms:modified xsi:type="dcterms:W3CDTF">2017-03-24T06:20:43Z</dcterms:modified>
  <cp:category/>
  <cp:version/>
  <cp:contentType/>
  <cp:contentStatus/>
</cp:coreProperties>
</file>