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30" yWindow="585" windowWidth="27660" windowHeight="14505" activeTab="0"/>
  </bookViews>
  <sheets>
    <sheet name="Rekapitulace stavby" sheetId="1" r:id="rId1"/>
    <sheet name="1 - Výměna střešní krytiny" sheetId="2" r:id="rId2"/>
    <sheet name="ROZEL" sheetId="5" r:id="rId3"/>
    <sheet name="OST - Vedlejší a ostatní ..." sheetId="3" r:id="rId4"/>
    <sheet name="Příloha 1" sheetId="6" r:id="rId5"/>
    <sheet name="Pokyny pro vyplnění" sheetId="4" r:id="rId6"/>
  </sheets>
  <externalReferences>
    <externalReference r:id="rId9"/>
    <externalReference r:id="rId10"/>
  </externalReferences>
  <definedNames>
    <definedName name="_xlnm._FilterDatabase" localSheetId="1" hidden="1">'1 - Výměna střešní krytiny'!$C$90:$K$90</definedName>
    <definedName name="_xlnm._FilterDatabase" localSheetId="3" hidden="1">'OST - Vedlejší a ostatní ...'!$C$79:$K$79</definedName>
    <definedName name="AL_obvodový_plášť">#REF!</definedName>
    <definedName name="Izolace_akustické">#REF!</definedName>
    <definedName name="Izolace_proti_vodě">#REF!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SDK">#REF!</definedName>
    <definedName name="Malby__tapety__nátěry__nástřiky">#REF!</definedName>
    <definedName name="Obklady_keramické">#REF!</definedName>
    <definedName name="_xlnm.Print_Area" localSheetId="1">'1 - Výměna střešní krytiny'!$C$4:$J$36,'1 - Výměna střešní krytiny'!$C$42:$J$72,'1 - Výměna střešní krytiny'!$C$78:$K$603</definedName>
    <definedName name="_xlnm.Print_Area" localSheetId="3">'OST - Vedlejší a ostatní ...'!$C$4:$J$36,'OST - Vedlejší a ostatní ...'!$C$42:$J$61,'OST - Vedlejší a ostatní ...'!$C$67:$K$108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4">'Příloha 1'!$A$1:$J$36</definedName>
    <definedName name="_xlnm.Print_Area" localSheetId="0">'Rekapitulace stavby'!$D$4:$AO$33,'Rekapitulace stavby'!$C$39:$AQ$54</definedName>
    <definedName name="_xlnm.Print_Area" localSheetId="2">'ROZEL'!$A$1:$K$36</definedName>
    <definedName name="Ostatní_výrobky">#REF!</definedName>
    <definedName name="Podhl">#REF!</definedName>
    <definedName name="Podhledy">#REF!</definedName>
    <definedName name="REKAPITULACE">#REF!</definedName>
    <definedName name="Sádrokartonové_konstrukce">#REF!</definedName>
    <definedName name="Vodorovné_konstrukce">#REF!</definedName>
    <definedName name="Základy">#REF!</definedName>
    <definedName name="Zemní_práce">#REF!</definedName>
    <definedName name="_xlnm.Print_Titles" localSheetId="0">'Rekapitulace stavby'!$49:$49</definedName>
    <definedName name="_xlnm.Print_Titles" localSheetId="1">'1 - Výměna střešní krytiny'!$90:$90</definedName>
    <definedName name="_xlnm.Print_Titles" localSheetId="3">'OST - Vedlejší a ostatní ...'!$79:$79</definedName>
  </definedNames>
  <calcPr calcId="125725"/>
</workbook>
</file>

<file path=xl/sharedStrings.xml><?xml version="1.0" encoding="utf-8"?>
<sst xmlns="http://schemas.openxmlformats.org/spreadsheetml/2006/main" count="6005" uniqueCount="1129">
  <si>
    <t>Export VZ</t>
  </si>
  <si>
    <t>List obsahuje:</t>
  </si>
  <si>
    <t>3.0</t>
  </si>
  <si>
    <t/>
  </si>
  <si>
    <t>False</t>
  </si>
  <si>
    <t>{a0407342-41f8-4bdc-9788-c9f64594afae}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</si>
  <si>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</si>
  <si>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</si>
  <si>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</si>
  <si>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</si>
  <si>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</si>
  <si>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</si>
  <si>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</si>
  <si>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</si>
  <si>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</si>
  <si>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HORICEGSTR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</si>
  <si>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</si>
  <si>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</si>
  <si>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střešní krytiny (Riegrova 1403 - OA - PD)</t>
  </si>
  <si>
    <t>KSO:</t>
  </si>
  <si>
    <t>801 33 12</t>
  </si>
  <si>
    <t>CC-CZ:</t>
  </si>
  <si>
    <t>Místo:</t>
  </si>
  <si>
    <t>Hořice v Podkrkonoší,Riegrova čp.900</t>
  </si>
  <si>
    <t>Datum:</t>
  </si>
  <si>
    <t>26.10.2016</t>
  </si>
  <si>
    <t>Zadavatel:</t>
  </si>
  <si>
    <t>IČ:</t>
  </si>
  <si>
    <t>Gymnázium,SOŠ,SOU a VOŠ Hořice v Podkrkonoší</t>
  </si>
  <si>
    <t>DIČ:</t>
  </si>
  <si>
    <t>Uchazeč:</t>
  </si>
  <si>
    <t>Vyplň údaj</t>
  </si>
  <si>
    <t>Projektant:</t>
  </si>
  <si>
    <t>AMX, s.r.o., Slezská 848, 500 03  Hradec Králové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</si>
  <si>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</si>
  <si>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</si>
  <si>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</si>
  <si>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</si>
  <si>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</si>
  <si>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</si>
  <si>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</si>
  <si>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</si>
  <si>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</si>
  <si>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</si>
  <si>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</si>
  <si>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</si>
  <si>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</si>
  <si>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</si>
  <si>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</si>
  <si>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</si>
  <si>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</si>
  <si>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</si>
  <si>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</si>
  <si>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</si>
  <si>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</si>
  <si>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</si>
  <si>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</si>
  <si>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</si>
  <si>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</si>
  <si>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</si>
  <si>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</si>
  <si>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</si>
  <si>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</si>
  <si>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</si>
  <si>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</si>
  <si>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</si>
  <si>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</si>
  <si>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</si>
  <si>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</si>
  <si>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</si>
  <si>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</si>
  <si>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</si>
  <si>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</si>
  <si>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</si>
  <si>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</t>
  </si>
  <si>
    <t>Výměna střešní krytiny</t>
  </si>
  <si>
    <t>STA</t>
  </si>
  <si>
    <t>{14555174-a491-4163-bb03-4b7c1fe9c21f}</t>
  </si>
  <si>
    <t>2</t>
  </si>
  <si>
    <t>OST</t>
  </si>
  <si>
    <t>Vedlejší a ostatní náklady stavby</t>
  </si>
  <si>
    <t>{b0db2509-2047-43ea-a820-60a2aaf26a27}</t>
  </si>
  <si>
    <t>801 34 12</t>
  </si>
  <si>
    <t>Zpět na list:</t>
  </si>
  <si>
    <t>a</t>
  </si>
  <si>
    <t>38,33</t>
  </si>
  <si>
    <t>aa</t>
  </si>
  <si>
    <t>31,75</t>
  </si>
  <si>
    <t>KRYCÍ LIST SOUPISU</t>
  </si>
  <si>
    <t>aa1</t>
  </si>
  <si>
    <t>8,1</t>
  </si>
  <si>
    <t>bb</t>
  </si>
  <si>
    <t>17,2</t>
  </si>
  <si>
    <t>bb1</t>
  </si>
  <si>
    <t>0,93</t>
  </si>
  <si>
    <t>kr10</t>
  </si>
  <si>
    <t>695,5</t>
  </si>
  <si>
    <t>Objekt:</t>
  </si>
  <si>
    <t>l1</t>
  </si>
  <si>
    <t>1269,246</t>
  </si>
  <si>
    <t>1 - Výměna střešní krytiny</t>
  </si>
  <si>
    <t>lk1</t>
  </si>
  <si>
    <t>5,76</t>
  </si>
  <si>
    <t>r06</t>
  </si>
  <si>
    <t>0,432</t>
  </si>
  <si>
    <t>r10</t>
  </si>
  <si>
    <t>17,388</t>
  </si>
  <si>
    <t>str</t>
  </si>
  <si>
    <t>str01</t>
  </si>
  <si>
    <t>zlab</t>
  </si>
  <si>
    <t>84,6</t>
  </si>
  <si>
    <t>Soupis prací a dodávek je sestaven za využití položek Cenové soustavy ÚRS. Cenové a technické podmínky položek Cenové soustavy ÚRS, které nejsou uvedeny v soupisu prací ( tzn. úvodní části katalogů ) jsou neomezeně dálkově k dispozici na www.cs-urs.cz. Položky soupisu prací, které nemají ve sloupci "Cenová soustava" uveden žádný údaj, nepochází z Cenové soustavy ÚRS.
Předmětem zakázky je stavba podrobně popsaná v projektové dokumentaci a vyjádřená soupisem prací a dodávek. Podrobnosti o předmětu stavby a jejích technických podmínkách, zejména materiálových a kvalitativních požadavcích, jednotlivých výrobcích a konstrukcích, způsobu provádění stavby a další informace nutné pro realizaci stavby jsou součástí projektové dokumentace. Tato dokumentace je nedílnou součástí při ocenění soupisu prací a dodávek. Text jednotlivých položek soupisu prací a dodávek nedokáže díky svému omezenému rozsahu a pouze textové podobě vyjádřit popisovanou položku vyčerpávajícím způsobem. K úplnému popisu požadovaných prací slouží projektová dokumentace.</t>
  </si>
  <si>
    <t>REKAPITULACE ČLENĚNÍ SOUPISU PRACÍ</t>
  </si>
  <si>
    <t>Kód dílu - Popis</t>
  </si>
  <si>
    <t>Cena celkem [CZK]</t>
  </si>
  <si>
    <t>Náklady soupisu celkem</t>
  </si>
  <si>
    <t>-1</t>
  </si>
  <si>
    <t>HSV - HSV</t>
  </si>
  <si>
    <t xml:space="preserve">    6 - Úpravy povrchů, podlahy a osazování výplní</t>
  </si>
  <si>
    <t xml:space="preserve">    9 -  Ostatní konstrukce a práce-bourání</t>
  </si>
  <si>
    <t xml:space="preserve">    997 - Přesun sutě</t>
  </si>
  <si>
    <t>PSV - PSV</t>
  </si>
  <si>
    <t xml:space="preserve">    712 - Povlakové krytiny</t>
  </si>
  <si>
    <t xml:space="preserve">    713 - Izolace tepelné</t>
  </si>
  <si>
    <t xml:space="preserve">    743 - Elektromontáže - bleskosvod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</si>
  <si>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</si>
  <si>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</si>
  <si>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</si>
  <si>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</si>
  <si>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</si>
  <si>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N00 - Ostatní práce</t>
  </si>
  <si>
    <t xml:space="preserve">    N01 - HZS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</si>
  <si>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</si>
  <si>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</si>
  <si>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</si>
  <si>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</si>
  <si>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</si>
  <si>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</si>
  <si>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</si>
  <si>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</si>
  <si>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</si>
  <si>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</si>
  <si>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</si>
  <si>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</si>
  <si>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</si>
  <si>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</si>
  <si>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</si>
  <si>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ROZPOCET</t>
  </si>
  <si>
    <t>6</t>
  </si>
  <si>
    <t>Úpravy povrchů, podlahy a osazování výplní</t>
  </si>
  <si>
    <t>K</t>
  </si>
  <si>
    <t>622215121</t>
  </si>
  <si>
    <t>Oprava kontaktního zateplení stěn z polystyrenových desek tloušťky do 120 mm plochy do 0,1m2</t>
  </si>
  <si>
    <t>kus</t>
  </si>
  <si>
    <t>CS ÚRS 2016 02</t>
  </si>
  <si>
    <t>4</t>
  </si>
  <si>
    <t>810627356</t>
  </si>
  <si>
    <t>PP</t>
  </si>
  <si>
    <t>Oprava kontaktního zateplení z polystyrenových desek jednotlivých malých ploch tloušťky přes 80 do 120 mm stěn, plochy jednotlivě do 0,1 m2</t>
  </si>
  <si>
    <t>VV</t>
  </si>
  <si>
    <t>"kotvy lešení"</t>
  </si>
  <si>
    <t>"cca 0,1 ks/m2"</t>
  </si>
  <si>
    <t>l1*0,1</t>
  </si>
  <si>
    <t>Součet</t>
  </si>
  <si>
    <t>130</t>
  </si>
  <si>
    <t>622525101</t>
  </si>
  <si>
    <t>Tenkovrstvá omítka malých ploch do 0,1m2 na stěnách</t>
  </si>
  <si>
    <t>898217687</t>
  </si>
  <si>
    <t>Omítka tenkovrstvá jednotlivých malých ploch silikátová, akrylátová, silikonová nebo silikonsilikátová stěn, plochy jednotlivě do 0,1 m2</t>
  </si>
  <si>
    <t>9</t>
  </si>
  <si>
    <t xml:space="preserve"> Ostatní konstrukce a práce-bourání</t>
  </si>
  <si>
    <t>3</t>
  </si>
  <si>
    <t>941111132</t>
  </si>
  <si>
    <t>Montáž lešení řadového trubkového lehkého s podlahami zatížení do 200 kg/m2 š do 1,5 m v do 25 m</t>
  </si>
  <si>
    <t>m2</t>
  </si>
  <si>
    <t>-416981544</t>
  </si>
  <si>
    <t>Montáž lešení řadového trubkového lehkého pracovního s podlahami s provozním zatížením tř. 3 do 200 kg/m2 šířky tř. W12 přes 1,2 do 1,5 m, výšky přes 10 do 25 m</t>
  </si>
  <si>
    <t>"dle D.1.1.b.24 Pohled jižní a východní- n.s."</t>
  </si>
  <si>
    <t>"dle D.1.1.b.25 Pohled severní a západní- n.s."</t>
  </si>
  <si>
    <t>((2,02+0,44)/2+9,83)*(aa+bb+bb1+1,5*4+1,5)*2</t>
  </si>
  <si>
    <t>941111232</t>
  </si>
  <si>
    <t>Příplatek k lešení řadovému trubkovému lehkému s podlahami š 1,5 m v 25 m za první a ZKD den použití</t>
  </si>
  <si>
    <t>-990329864</t>
  </si>
  <si>
    <t>Montáž lešení řadového trubkového lehkého pracovního s podlahami s provozním zatížením tř. 3 do 200 kg/m2 Příplatek za první a každý další den použití lešení k ceně -1132</t>
  </si>
  <si>
    <t>"předpoklad použití lešení 2 měsíce"</t>
  </si>
  <si>
    <t>l1*2*30</t>
  </si>
  <si>
    <t>5</t>
  </si>
  <si>
    <t>941111832</t>
  </si>
  <si>
    <t>Demontáž lešení řadového trubkového lehkého s podlahami zatížení do 200 kg/m2 š do 1,5 m v do 25 m</t>
  </si>
  <si>
    <t>672530605</t>
  </si>
  <si>
    <t>Demontáž lešení řadového trubkového lehkého pracovního s podlahami s provozním zatížením tř. 3 do 200 kg/m2 šířky tř. W12 přes 1,2 do 1,5 m, výšky přes 10 do 25 m</t>
  </si>
  <si>
    <t>9419510R01</t>
  </si>
  <si>
    <t>Doprava lešení</t>
  </si>
  <si>
    <t>598349779</t>
  </si>
  <si>
    <t>7</t>
  </si>
  <si>
    <t>942111121</t>
  </si>
  <si>
    <t>Montáž lešení vysunutého trubkového s podepřením v do 20 m</t>
  </si>
  <si>
    <t>1375082913</t>
  </si>
  <si>
    <t>Montáž lešení vysunutého trubkového pracovního z konstrukce, z otvorů nebo při povrchu stropní konstrukce s podepřením, ve výšce pracovní podlahy do 20 m</t>
  </si>
  <si>
    <t>"pro úpravy komína"</t>
  </si>
  <si>
    <t>(0,6+0,6*2+0,6)*2*0,6*2</t>
  </si>
  <si>
    <t>Mezisoučet</t>
  </si>
  <si>
    <t>8</t>
  </si>
  <si>
    <t>942111221</t>
  </si>
  <si>
    <t>Příplatek k lešení vysunutému trubkovému s podepřením v do 30 m za první a ZKD den použití</t>
  </si>
  <si>
    <t>-533262608</t>
  </si>
  <si>
    <t>Montáž lešení vysunutého trubkového pracovního Příplatek za první a každý další den použití lešení k ceně -1121 nebo -1122</t>
  </si>
  <si>
    <t>"předpoklad použití lešení 10 dnů"</t>
  </si>
  <si>
    <t>lk1*10</t>
  </si>
  <si>
    <t>942111821</t>
  </si>
  <si>
    <t>Demontáž lešení vysunutého trubkového s podepřením v 20 m</t>
  </si>
  <si>
    <t>1414538081</t>
  </si>
  <si>
    <t>Demontáž lešení vysunutého trubkového pracovního z konstrukce, z otvorů nebo při povrchu stropní konstrukce s podepřením, ve výšce pracovní podlahy do 20 m</t>
  </si>
  <si>
    <t>10</t>
  </si>
  <si>
    <t>944511111</t>
  </si>
  <si>
    <t>Montáž ochranné sítě z textilie z umělých vláken</t>
  </si>
  <si>
    <t>-420618188</t>
  </si>
  <si>
    <t>Montáž ochranné sítě zavěšené na konstrukci lešení z textilie z umělých vláken</t>
  </si>
  <si>
    <t>11</t>
  </si>
  <si>
    <t>944511211</t>
  </si>
  <si>
    <t>Příplatek k ochranné síti za první a ZKD den použití</t>
  </si>
  <si>
    <t>-1968945489</t>
  </si>
  <si>
    <t>Montáž ochranné sítě Příplatek za první a každý další den použití sítě k ceně -1111</t>
  </si>
  <si>
    <t>12</t>
  </si>
  <si>
    <t>944511811</t>
  </si>
  <si>
    <t>Demontáž ochranné sítě z textilie z umělých vláken</t>
  </si>
  <si>
    <t>106539881</t>
  </si>
  <si>
    <t>Demontáž ochranné sítě zavěšené na konstrukci lešení z textilie z umělých vláken</t>
  </si>
  <si>
    <t>13</t>
  </si>
  <si>
    <t>949511112</t>
  </si>
  <si>
    <t>Montáž podchodu u trubkových lešení š do 2 m</t>
  </si>
  <si>
    <t>m</t>
  </si>
  <si>
    <t>161178349</t>
  </si>
  <si>
    <t>Montáž podchodu u trubkových lešení zřizovaného současně s lehkým nebo těžkým pracovním lešením, šířky do 2,0 m</t>
  </si>
  <si>
    <t>"ochrana vstupu"</t>
  </si>
  <si>
    <t>2,0</t>
  </si>
  <si>
    <t>14</t>
  </si>
  <si>
    <t>949511212</t>
  </si>
  <si>
    <t>Příplatek k podchodu u trubkových lešení š do 2 m za první a ZKD den použití</t>
  </si>
  <si>
    <t>-438969835</t>
  </si>
  <si>
    <t>Montáž podchodu u trubkových lešení Příplatek k cenám za první a každý další den použití podchodu k ceně -1112</t>
  </si>
  <si>
    <t>2,0*30*2</t>
  </si>
  <si>
    <t>953921113</t>
  </si>
  <si>
    <t>Dlaždice betonové 400x400 mm kladené na sucho na ploché střechy</t>
  </si>
  <si>
    <t>-138321073</t>
  </si>
  <si>
    <t>Dlaždice betonové na sucho na ploché střechy kladené jednotlivě volně s mezerami např. pro schůdnost po měkké krytině, pro trvalé zatížení krytin, rozměru Příplatek k ceně -1111 400 x 400 mm</t>
  </si>
  <si>
    <t>"zaslepení komína"</t>
  </si>
  <si>
    <t>16</t>
  </si>
  <si>
    <t>962032641</t>
  </si>
  <si>
    <t>Bourání zdiva komínového nad střechou z cihel na MC</t>
  </si>
  <si>
    <t>m3</t>
  </si>
  <si>
    <t>-1903892268</t>
  </si>
  <si>
    <t>Bourání zdiva nadzákladového z cihel nebo tvárnic komínového z cihel pálených, šamotových nebo vápenopískových nad střechou na maltu cementovou</t>
  </si>
  <si>
    <t>"dle D.1.1.b.13 Řez příčný A-A, řez podélný B-B- s.s."</t>
  </si>
  <si>
    <t>2,0*0,6*0,6*2</t>
  </si>
  <si>
    <t>17</t>
  </si>
  <si>
    <t>966089002R01</t>
  </si>
  <si>
    <t>Demontáž azbestocementových konstrukcí vč.opatření pro bezpečné provedení</t>
  </si>
  <si>
    <t>-160424146</t>
  </si>
  <si>
    <t>"vč.opatření pro bezpečné provedení, tzn.:"</t>
  </si>
  <si>
    <t>"lešení"</t>
  </si>
  <si>
    <t>"zákryt oken"</t>
  </si>
  <si>
    <t>"monitoring výskytu azbestu ve vzduchu"</t>
  </si>
  <si>
    <t>"ochranné objekty pracovníků"</t>
  </si>
  <si>
    <t>"ochranné obaly"</t>
  </si>
  <si>
    <t>"dekontaminace"</t>
  </si>
  <si>
    <t>"zákryt plochy v podstřešním prostoru 535 m2"</t>
  </si>
  <si>
    <t>xazb</t>
  </si>
  <si>
    <t>18</t>
  </si>
  <si>
    <t>968072245</t>
  </si>
  <si>
    <t>Vybourání kovových rámů oken jednoduchých včetně křídel pl do 2 m2</t>
  </si>
  <si>
    <t>-1503972223</t>
  </si>
  <si>
    <t>Vybourání kovových rámů oken s křídly, dveřních zárubní, vrat, stěn, ostění nebo obkladů okenních rámů s křídly jednoduchých, plochy do 2 m2</t>
  </si>
  <si>
    <t>"dle D.1.1.b.11 Půdorys půdního prostoru/krovu- s.s."</t>
  </si>
  <si>
    <t>0,75*1,5*4</t>
  </si>
  <si>
    <t>997</t>
  </si>
  <si>
    <t>Přesun sutě</t>
  </si>
  <si>
    <t>19</t>
  </si>
  <si>
    <t>997013115</t>
  </si>
  <si>
    <t>Vnitrostaveništní doprava suti a vybouraných hmot pro budovy v do 18 m s použitím mechanizace</t>
  </si>
  <si>
    <t>t</t>
  </si>
  <si>
    <t>1155829993</t>
  </si>
  <si>
    <t>Vnitrostaveništní doprava suti a vybouraných hmot vodorovně do 50 m svisle s použitím mechanizace pro budovy a haly výšky přes 15 do 18 m</t>
  </si>
  <si>
    <t>20</t>
  </si>
  <si>
    <t>997013501</t>
  </si>
  <si>
    <t>Odvoz suti a vybouraných hmot na skládku nebo meziskládku do 1 km se složením</t>
  </si>
  <si>
    <t>835404945</t>
  </si>
  <si>
    <t>Odvoz suti a vybouraných hmot na skládku nebo meziskládku se složením, na vzdálenost do 1 km</t>
  </si>
  <si>
    <t>997013509</t>
  </si>
  <si>
    <t>Příplatek k odvozu suti a vybouraných hmot na skládku ZKD 1 km přes 1 km</t>
  </si>
  <si>
    <t>-1183871306</t>
  </si>
  <si>
    <t>Odvoz suti a vybouraných hmot na skládku nebo meziskládku se složením, na vzdálenost Příplatek k ceně za každý další i započatý 1 km přes 1 km</t>
  </si>
  <si>
    <t>18,351*9 'Přepočtené koeficientem množství</t>
  </si>
  <si>
    <t>22</t>
  </si>
  <si>
    <t>997013822</t>
  </si>
  <si>
    <t>Poplatek za uložení stavebního odpadu s oleji nebo ropnými látkami na skládce (skládkovné)</t>
  </si>
  <si>
    <t>-1379056954</t>
  </si>
  <si>
    <t>Poplatek za uložení stavebního odpadu na skládce (skládkovné) s oleji nebo ropnými látkami</t>
  </si>
  <si>
    <t>23</t>
  </si>
  <si>
    <t>997013831</t>
  </si>
  <si>
    <t>Poplatek za uložení stavebního směsného odpadu na skládce (skládkovné)</t>
  </si>
  <si>
    <t>-1723398608</t>
  </si>
  <si>
    <t>Poplatek za uložení stavebního odpadu na skládce (skládkovné) směsného</t>
  </si>
  <si>
    <t>24</t>
  </si>
  <si>
    <t>997131521R01</t>
  </si>
  <si>
    <t>Odvoz na skládku demontovaných konstrukcí azbestocementových do 1 km</t>
  </si>
  <si>
    <t>1074468014</t>
  </si>
  <si>
    <t>Odvoz na skládku demontovaných konstrukcí s naložením na dopravní prostředek a se složením azbestocementových do 1 km</t>
  </si>
  <si>
    <t>25</t>
  </si>
  <si>
    <t>997131529R01</t>
  </si>
  <si>
    <t>Příplatek ZKD 1 km u odvozu na skládku demontovaných konstrukcí azbestocementových</t>
  </si>
  <si>
    <t>1722442606</t>
  </si>
  <si>
    <t>Odvoz na skládku demontovaných konstrukcí s naložením na dopravní prostředek a se složením azbestocementových Příplatek k ceně za každý další i započatý 1 km přes 1 km</t>
  </si>
  <si>
    <t>15,301*29 'Přepočtené koeficientem množství</t>
  </si>
  <si>
    <t>26</t>
  </si>
  <si>
    <t>997013821</t>
  </si>
  <si>
    <t>Poplatek za uložení stavebního odpadu s azbestem na skládce (skládkovné)</t>
  </si>
  <si>
    <t>-1512922017</t>
  </si>
  <si>
    <t>Poplatek za uložení stavebního odpadu na skládce (skládkovné) s azbestem</t>
  </si>
  <si>
    <t>PSV</t>
  </si>
  <si>
    <t>712</t>
  </si>
  <si>
    <t>Povlakové krytiny</t>
  </si>
  <si>
    <t>27</t>
  </si>
  <si>
    <t>712600831</t>
  </si>
  <si>
    <t>Odstranění povlakové krytiny střech přes 30° jednovrstvé</t>
  </si>
  <si>
    <t>-157054292</t>
  </si>
  <si>
    <t>Odstranění ze střech šikmých přes 30 st. do 45 st. krytiny povlakové jednovrstvé</t>
  </si>
  <si>
    <t>"stávající podkladní lepenka"</t>
  </si>
  <si>
    <t>713</t>
  </si>
  <si>
    <t>Izolace tepelné</t>
  </si>
  <si>
    <t>28</t>
  </si>
  <si>
    <t>713191133</t>
  </si>
  <si>
    <t>Montáž izolace tepelné podlah, stropů vrchem nebo střech překrytí fólií s přelepeným spojem</t>
  </si>
  <si>
    <t>-518990783</t>
  </si>
  <si>
    <t>Montáž tepelné izolace stavebních konstrukcí - doplňky a konstrukční součásti podlah, stropů vrchem nebo střech překrytím fólií položenou volně s přelepením spojů</t>
  </si>
  <si>
    <t>"překrytí stávajícího zateplení půdního prostoru"</t>
  </si>
  <si>
    <t>(aa-0,63*2-0,52*2)*(13,9)</t>
  </si>
  <si>
    <t>(aa1-0,63*2-0,52*2)*(bb1)*2</t>
  </si>
  <si>
    <t>29</t>
  </si>
  <si>
    <t>M</t>
  </si>
  <si>
    <t>283292060.1</t>
  </si>
  <si>
    <t xml:space="preserve">folie izolační podstřešní </t>
  </si>
  <si>
    <t>32</t>
  </si>
  <si>
    <t>884650014</t>
  </si>
  <si>
    <t>420,143*1,05 'Přepočtené koeficientem množství</t>
  </si>
  <si>
    <t>30</t>
  </si>
  <si>
    <t>998713103</t>
  </si>
  <si>
    <t>Přesun hmot tonážní pro izolace tepelné v objektech v do 24 m</t>
  </si>
  <si>
    <t>2068434392</t>
  </si>
  <si>
    <t>Přesun hmot pro izolace tepelné stanovený z hmotnosti přesunovaného materiálu vodorovná dopravní vzdálenost do 50 m v objektech výšky přes 12 m do 24 m</t>
  </si>
  <si>
    <t>743</t>
  </si>
  <si>
    <t>Elektromontáže - bleskosvod</t>
  </si>
  <si>
    <t>31</t>
  </si>
  <si>
    <t>7431020R01</t>
  </si>
  <si>
    <t>Oprava bleskosvodu- dle samostatného rozpočtu v příloze</t>
  </si>
  <si>
    <t>2007343708</t>
  </si>
  <si>
    <t>762</t>
  </si>
  <si>
    <t>Konstrukce tesařské</t>
  </si>
  <si>
    <t>762083122</t>
  </si>
  <si>
    <t>Impregnace řeziva proti dřevokaznému hmyzu, houbám a plísním máčením třída ohrožení 3 a 4</t>
  </si>
  <si>
    <t>-1304808102</t>
  </si>
  <si>
    <t>Práce společné pro tesařské konstrukce impregnace řeziva máčením proti dřevokaznému hmyzu, houbám a plísním, třída ohrožení 3 a 4 (dřevo v exteriéru)</t>
  </si>
  <si>
    <t>"bednění"</t>
  </si>
  <si>
    <t>"krov- doplnění"</t>
  </si>
  <si>
    <t>33</t>
  </si>
  <si>
    <t>762331932</t>
  </si>
  <si>
    <t>Vyřezání části střešní vazby průřezové plochy řeziva do 288 cm2 délky do 5 m</t>
  </si>
  <si>
    <t>1133859446</t>
  </si>
  <si>
    <t>Vázané konstrukce krovů vyřezání části střešní vazby průřezové plochy řeziva přes 224 do 288 cm2, délky vyřezané části krovového prvku přes 3 do 5 m</t>
  </si>
  <si>
    <t>"dle D.1.1.b.21 Půdorys půdního prostoru/krovu- n.s."</t>
  </si>
  <si>
    <t>"předpoklad výměny- krokve 5,0 m- 3 kusy"</t>
  </si>
  <si>
    <t>5,0*3</t>
  </si>
  <si>
    <t>34</t>
  </si>
  <si>
    <t>762332923</t>
  </si>
  <si>
    <t>Doplnění části střešní vazby z hranolů průřezové plochy do 288 cm2 včetně materiálu</t>
  </si>
  <si>
    <t>776458844</t>
  </si>
  <si>
    <t>Vázané konstrukce krovů doplnění části střešní vazby z hranolů, nebo hranolků (materiál v ceně), průřezové plochy přes 224 do 288 cm2</t>
  </si>
  <si>
    <t>"kubatura řeziva- doplnění"</t>
  </si>
  <si>
    <t>5,0*3*288,0*0,0001</t>
  </si>
  <si>
    <t>35</t>
  </si>
  <si>
    <t>762341210</t>
  </si>
  <si>
    <t>Montáž bednění střech rovných a šikmých sklonu do 60° z hrubých prken na sraz</t>
  </si>
  <si>
    <t>1215189379</t>
  </si>
  <si>
    <t>Bednění a laťování montáž bednění střech rovných a šikmých sklonu do 60 st. s vyřezáním otvorů z prken hrubých na sraz tl. do 32 mm</t>
  </si>
  <si>
    <t>"dle D.1.1.b.23 Řez příčný A-A, řez podélný B-B- n.s."</t>
  </si>
  <si>
    <t>36</t>
  </si>
  <si>
    <t>605111500</t>
  </si>
  <si>
    <t>řezivo stavební prkna omítaná tloušťky 25 mm šířky délky 4 m netříděná</t>
  </si>
  <si>
    <t>292112649</t>
  </si>
  <si>
    <t>řezivo stavební prkna omítaná tloušťky přes 25 mm šířky přes 7 cm délky 4 m netříděná</t>
  </si>
  <si>
    <t>0,025*kr10</t>
  </si>
  <si>
    <t>""+10% ztratné"</t>
  </si>
  <si>
    <t>r10*0,1</t>
  </si>
  <si>
    <t>37</t>
  </si>
  <si>
    <t>762341811</t>
  </si>
  <si>
    <t>Demontáž bednění střech z prken</t>
  </si>
  <si>
    <t>-1602363845</t>
  </si>
  <si>
    <t>Demontáž bednění a laťování bednění střech rovných, obloukových, sklonu do 60 st. se všemi nadstřešními konstrukcemi z prken hrubých, hoblovaných tl. do 32 mm</t>
  </si>
  <si>
    <t>"dle D.1.1.b.12 Pohled na střechu- s.s."</t>
  </si>
  <si>
    <t>38</t>
  </si>
  <si>
    <t>762395000</t>
  </si>
  <si>
    <t>Spojovací prostředky pro montáž krovu, bednění, laťování, světlíky, klíny</t>
  </si>
  <si>
    <t>-251963320</t>
  </si>
  <si>
    <t>Spojovací prostředky krovů, bednění a laťování, nadstřešních konstrukcí svory, prkna, hřebíky, pásová ocel, vruty</t>
  </si>
  <si>
    <t>39</t>
  </si>
  <si>
    <t>998762103</t>
  </si>
  <si>
    <t>Přesun hmot tonážní pro kce tesařské v objektech v do 24 m</t>
  </si>
  <si>
    <t>2012806426</t>
  </si>
  <si>
    <t>Přesun hmot pro konstrukce tesařské stanovený z hmotnosti přesunovaného materiálu vodorovná dopravní vzdálenost do 50 m v objektech výšky přes 12 do 24 m</t>
  </si>
  <si>
    <t>764</t>
  </si>
  <si>
    <t>Konstrukce klempířské</t>
  </si>
  <si>
    <t>40</t>
  </si>
  <si>
    <t>764001891</t>
  </si>
  <si>
    <t>Demontáž úžlabí do suti</t>
  </si>
  <si>
    <t>1525518304</t>
  </si>
  <si>
    <t>Demontáž klempířských konstrukcí oplechování úžlabí do suti</t>
  </si>
  <si>
    <t>15,0</t>
  </si>
  <si>
    <t>41</t>
  </si>
  <si>
    <t>764002812</t>
  </si>
  <si>
    <t>Demontáž okapového plechu do suti v krytině skládané</t>
  </si>
  <si>
    <t>-1992650078</t>
  </si>
  <si>
    <t>Demontáž klempířských konstrukcí okapového plechu do suti, v krytině skládané</t>
  </si>
  <si>
    <t>42</t>
  </si>
  <si>
    <t>764002821</t>
  </si>
  <si>
    <t>Demontáž střešního výlezu do suti</t>
  </si>
  <si>
    <t>402962380</t>
  </si>
  <si>
    <t>Demontáž klempířských konstrukcí střešního výlezu do suti</t>
  </si>
  <si>
    <t>43</t>
  </si>
  <si>
    <t>764002841</t>
  </si>
  <si>
    <t>Demontáž oplechování horních ploch zdí a nadezdívek do suti</t>
  </si>
  <si>
    <t>-74670171</t>
  </si>
  <si>
    <t>Demontáž klempířských konstrukcí oplechování horních ploch zdí a nadezdívek do suti</t>
  </si>
  <si>
    <t>"dle nových"</t>
  </si>
  <si>
    <t>"dle D.1.1.b.26 Katalog výrobků- n.s."</t>
  </si>
  <si>
    <t>"18"   8,0</t>
  </si>
  <si>
    <t>44</t>
  </si>
  <si>
    <t>764002861</t>
  </si>
  <si>
    <t>Demontáž oplechování říms a ozdobných prvků do suti</t>
  </si>
  <si>
    <t>2135036814</t>
  </si>
  <si>
    <t>Demontáž klempířských konstrukcí oplechování říms do suti</t>
  </si>
  <si>
    <t>"16"   21,4</t>
  </si>
  <si>
    <t>"17"   0,65*4</t>
  </si>
  <si>
    <t>"17"   1,0*4+2,2*4</t>
  </si>
  <si>
    <t>"19"   6,4</t>
  </si>
  <si>
    <t>45</t>
  </si>
  <si>
    <t>764004821</t>
  </si>
  <si>
    <t>Demontáž nástřešního žlabu do suti</t>
  </si>
  <si>
    <t>-187630072</t>
  </si>
  <si>
    <t>Demontáž klempířských konstrukcí žlabu nástřešního do suti</t>
  </si>
  <si>
    <t>46</t>
  </si>
  <si>
    <t>764004861</t>
  </si>
  <si>
    <t>Demontáž svodu do suti</t>
  </si>
  <si>
    <t>-156478127</t>
  </si>
  <si>
    <t>Demontáž klempířských konstrukcí svodu do suti</t>
  </si>
  <si>
    <t>"část od žlabu po svod pod římsou"</t>
  </si>
  <si>
    <t>1,2*6</t>
  </si>
  <si>
    <t>47</t>
  </si>
  <si>
    <t>764021405</t>
  </si>
  <si>
    <t>Podkladní plech z Al plechu rš 400 mm</t>
  </si>
  <si>
    <t>411806207</t>
  </si>
  <si>
    <t>Podkladní plech z hliníkového plechu rš 400 mm</t>
  </si>
  <si>
    <t>"10"   84,6</t>
  </si>
  <si>
    <t>48</t>
  </si>
  <si>
    <t>764021420</t>
  </si>
  <si>
    <t>Dilatační připojovací lišta z Al plechu včetně tmelení rš 80 mm</t>
  </si>
  <si>
    <t>-1659597798</t>
  </si>
  <si>
    <t>Dilatační lišta z hliníkového plechu připojovací, včetně tmelení rš 80 mm</t>
  </si>
  <si>
    <t>"27"   22,0</t>
  </si>
  <si>
    <t>49</t>
  </si>
  <si>
    <t>764101173</t>
  </si>
  <si>
    <t>Montáž krytiny střechy rovné ze šablon přes 10 ks/m2 do 60°</t>
  </si>
  <si>
    <t>-1407399057</t>
  </si>
  <si>
    <t>Montáž krytiny z plechu s úpravou u okapů, prostupů a výčnělků střechy rovné ze šablon, počet kusů přes 10 ks/m2 přes 30 do 60 st.</t>
  </si>
  <si>
    <t>"pomocný výpočet""</t>
  </si>
  <si>
    <t>"dle D.1.1.b.22 Pohled na střechu- n.s."</t>
  </si>
  <si>
    <t>"šířka objektu"</t>
  </si>
  <si>
    <t>8,1*2+15,55</t>
  </si>
  <si>
    <t>"šířka křídla"</t>
  </si>
  <si>
    <t>"šířka středové části"</t>
  </si>
  <si>
    <t>15,55</t>
  </si>
  <si>
    <t>aa2</t>
  </si>
  <si>
    <t>"délka objektu"</t>
  </si>
  <si>
    <t>5,3+3,8+8,1</t>
  </si>
  <si>
    <t>"délka křídla"</t>
  </si>
  <si>
    <t>"délka středové části"</t>
  </si>
  <si>
    <t>bb-bb1</t>
  </si>
  <si>
    <t>bb2</t>
  </si>
  <si>
    <t>"sklon střechy"</t>
  </si>
  <si>
    <t>"dle D.1.1.a Technická zpráva- bod 7.10"</t>
  </si>
  <si>
    <t>"1"   695,5</t>
  </si>
  <si>
    <t>50</t>
  </si>
  <si>
    <t>553510820.1</t>
  </si>
  <si>
    <t>falcované šablony (včetně spojovacího materiálu)</t>
  </si>
  <si>
    <t xml:space="preserve">m2 </t>
  </si>
  <si>
    <t>759443835</t>
  </si>
  <si>
    <t>šablony falcované hliníkové s barevným povrchem  (včetně spojovacího materiálu)</t>
  </si>
  <si>
    <t>695,5*1,02 'Přepočtené koeficientem množství</t>
  </si>
  <si>
    <t>51</t>
  </si>
  <si>
    <t>553510821.1</t>
  </si>
  <si>
    <t>falcované šablony okapové (včetně spojovacího materiálu)</t>
  </si>
  <si>
    <t>-1497739075</t>
  </si>
  <si>
    <t>"2"   209</t>
  </si>
  <si>
    <t>52</t>
  </si>
  <si>
    <t>553510822.1</t>
  </si>
  <si>
    <t>falcované šablony hřebenové (včetně spojovacího materiálu)</t>
  </si>
  <si>
    <t>36223582</t>
  </si>
  <si>
    <t>"3"   139</t>
  </si>
  <si>
    <t>53</t>
  </si>
  <si>
    <t>553510880.1</t>
  </si>
  <si>
    <t>prostupová střešní šablona</t>
  </si>
  <si>
    <t>1299989468</t>
  </si>
  <si>
    <t xml:space="preserve">taška prostupová hliníková s barevným povrchem pro falcované tašky </t>
  </si>
  <si>
    <t>"11"   1</t>
  </si>
  <si>
    <t>"12"   2</t>
  </si>
  <si>
    <t>54</t>
  </si>
  <si>
    <t>553510860.1</t>
  </si>
  <si>
    <t>podkladní pás pro falcované šablony a šindele vč.těsnícího pásku</t>
  </si>
  <si>
    <t xml:space="preserve">m  </t>
  </si>
  <si>
    <t>1191208900</t>
  </si>
  <si>
    <t xml:space="preserve">pás podkladní pro falcované šablony a šindele hliníkové s barevným povrchem  </t>
  </si>
  <si>
    <t>"4"   84,6</t>
  </si>
  <si>
    <t>84,6*1,02 'Přepočtené koeficientem množství</t>
  </si>
  <si>
    <t>55</t>
  </si>
  <si>
    <t>764201106</t>
  </si>
  <si>
    <t>Montáž oplechování větraného hřebene s větrací mřížkou</t>
  </si>
  <si>
    <t>-2103841502</t>
  </si>
  <si>
    <t>Montáž oplechování střešních prvků hřebene větraného včetně větrací mřížky</t>
  </si>
  <si>
    <t>"6"   18,0</t>
  </si>
  <si>
    <t>56</t>
  </si>
  <si>
    <t>553510920.1</t>
  </si>
  <si>
    <t>hřebenáč (pro odvětrávané střechy)</t>
  </si>
  <si>
    <t>-1479435625</t>
  </si>
  <si>
    <t>hřebenáč pro odvětrávané střechy hliníkový s barevným povrchem pro skládané krytiny</t>
  </si>
  <si>
    <t>18*1,02 'Přepočtené koeficientem množství</t>
  </si>
  <si>
    <t>57</t>
  </si>
  <si>
    <t>764201117</t>
  </si>
  <si>
    <t>Montáž oplechování nevětraného hřebene z hřebenáčů</t>
  </si>
  <si>
    <t>-877978963</t>
  </si>
  <si>
    <t>Montáž oplechování střešních prvků hřebene nevětraného z hřebenáčů</t>
  </si>
  <si>
    <t>"7"   48,0</t>
  </si>
  <si>
    <t>58</t>
  </si>
  <si>
    <t>553510910.1</t>
  </si>
  <si>
    <t>hřebenáč malý</t>
  </si>
  <si>
    <t>-1875674599</t>
  </si>
  <si>
    <t>hřebenáč malý hliníkový s barevným povrchem pro skládané krytiny</t>
  </si>
  <si>
    <t>48*1,02 'Přepočtené koeficientem množství</t>
  </si>
  <si>
    <t>59</t>
  </si>
  <si>
    <t>764201172</t>
  </si>
  <si>
    <t>Montáž oplechování úžlabí rš přes700 mm</t>
  </si>
  <si>
    <t>-681666177</t>
  </si>
  <si>
    <t>Montáž oplechování střešních prvků úžlabí, šířky přes 700 do 1000 mm</t>
  </si>
  <si>
    <t>"15"   15,0</t>
  </si>
  <si>
    <t>60</t>
  </si>
  <si>
    <t>553510940.1</t>
  </si>
  <si>
    <t>bezpečné úžlabí rš.750 mm</t>
  </si>
  <si>
    <t>-1719440766</t>
  </si>
  <si>
    <t>bezpečnostní úžlabí hliníkové s barevným povrchem  pro skládané krytiny</t>
  </si>
  <si>
    <t>61</t>
  </si>
  <si>
    <t>764201176</t>
  </si>
  <si>
    <t>Příplatek k montáži za provedení úžlabí v plechové krytině</t>
  </si>
  <si>
    <t>-1797125318</t>
  </si>
  <si>
    <t>Montáž oplechování střešních prvků Příplatek k cenám za provedení úžlabí v plechové krytině</t>
  </si>
  <si>
    <t>62</t>
  </si>
  <si>
    <t>553510500.1</t>
  </si>
  <si>
    <t>svitkový plech 0,7 x 1000 mm, standardní barva (antracit)</t>
  </si>
  <si>
    <t>1821319889</t>
  </si>
  <si>
    <t>svitkový hliníkový plech pro falcování 0,7mm, hrubý, standardní barva</t>
  </si>
  <si>
    <t>"15"   15,0*0,33*2</t>
  </si>
  <si>
    <t>9,9*1,02 'Přepočtené koeficientem množství</t>
  </si>
  <si>
    <t>63</t>
  </si>
  <si>
    <t>764002413</t>
  </si>
  <si>
    <t>Montáž strukturované oddělovací rohože</t>
  </si>
  <si>
    <t>-110245100</t>
  </si>
  <si>
    <t>Montáž strukturní oddělovací rohože jakékoli rš</t>
  </si>
  <si>
    <t>64</t>
  </si>
  <si>
    <t>628614390</t>
  </si>
  <si>
    <t>pás těsnící úžlabí - lepící 1 m</t>
  </si>
  <si>
    <t>1384166087</t>
  </si>
  <si>
    <t>pás těsnící úžlabí - lepící  bitumenové krytiny 1 m</t>
  </si>
  <si>
    <t>65</t>
  </si>
  <si>
    <t>764222437</t>
  </si>
  <si>
    <t>Oplechování rovné okapové hrany z Al plechu rš 670 mm</t>
  </si>
  <si>
    <t>1200253167</t>
  </si>
  <si>
    <t>Oplechování střešních prvků z hliníkového plechu okapu okapovým plechem střechy rovné rš 670 mm</t>
  </si>
  <si>
    <t>"9"   84,6</t>
  </si>
  <si>
    <t>66</t>
  </si>
  <si>
    <t>764203152</t>
  </si>
  <si>
    <t>Montáž střešního výlezu pro krytinu skládanou nebo plechovou</t>
  </si>
  <si>
    <t>1150727445</t>
  </si>
  <si>
    <t>Montáž oplechování střešních prvků střešního výlezu střechy s krytinou skládanou nebo plechovou</t>
  </si>
  <si>
    <t>"28"   5</t>
  </si>
  <si>
    <t>67</t>
  </si>
  <si>
    <t>553510660.1</t>
  </si>
  <si>
    <t>výlezové okno hladké, 600x600 mm</t>
  </si>
  <si>
    <t>796828687</t>
  </si>
  <si>
    <t>okno výlezové hladké, 600x600 mm pro hliníkové střechy</t>
  </si>
  <si>
    <t>68</t>
  </si>
  <si>
    <t>764223458</t>
  </si>
  <si>
    <t>Sněhový hák krytiny z Al plechu pro falcované tašky, šindele nebo šablony</t>
  </si>
  <si>
    <t>1593097289</t>
  </si>
  <si>
    <t>Oplechování střešních prvků z hliníkového plechu sněhový hák pro falcované tašky, šindele nebo šablony</t>
  </si>
  <si>
    <t>"14"   1800</t>
  </si>
  <si>
    <t>69</t>
  </si>
  <si>
    <t>764224411</t>
  </si>
  <si>
    <t>Oplechování horních ploch a nadezdívek (atik) bez rohů z Al plechu mechanicky kotvené rš  přes 800mm</t>
  </si>
  <si>
    <t>996458734</t>
  </si>
  <si>
    <t>Oplechování horních ploch zdí a nadezdívek (atik) z hliníkového plechu mechanicky kotvené přes rš 800 mm</t>
  </si>
  <si>
    <t>"18"   8,0*0,9</t>
  </si>
  <si>
    <t>70</t>
  </si>
  <si>
    <t>764228406</t>
  </si>
  <si>
    <t>Oplechování římsy rovné mechanicky kotvené z Al plechu rš 500 mm</t>
  </si>
  <si>
    <t>1589756581</t>
  </si>
  <si>
    <t>Oplechování říms a ozdobných prvků z hliníkového plechu rovných, bez rohů mechanicky kotvené rš 500 mm</t>
  </si>
  <si>
    <t>71</t>
  </si>
  <si>
    <t>764228411</t>
  </si>
  <si>
    <t>Oplechování římsy rovné mechanicky kotvené z Al plechu rš přes 670 mm</t>
  </si>
  <si>
    <t>-364544852</t>
  </si>
  <si>
    <t>Oplechování říms a ozdobných prvků z hliníkového plechu rovných, bez rohů mechanicky kotvené přes rš 670 mm</t>
  </si>
  <si>
    <t>"16"   21,4*0,9</t>
  </si>
  <si>
    <t>72</t>
  </si>
  <si>
    <t>764228454</t>
  </si>
  <si>
    <t>Oplechování římsy oblé nebo ze segmentů mechanicky kotvené z Al plechu rš 330 mm</t>
  </si>
  <si>
    <t>-565891599</t>
  </si>
  <si>
    <t>Oplechování říms a ozdobných prvků z hliníkového plechu oblých nebo ze segmentů, včetně rohů mechanicky kotvené rš 330 mm</t>
  </si>
  <si>
    <t>73</t>
  </si>
  <si>
    <t>764228457</t>
  </si>
  <si>
    <t>Oplechování římsy oblé nebo ze segmentů mechanicky kotvené z Al plechu rš 670 mm</t>
  </si>
  <si>
    <t>-646997985</t>
  </si>
  <si>
    <t>Oplechování říms a ozdobných prvků z hliníkového plechu oblých nebo ze segmentů, včetně rohů mechanicky kotvené rš 670 mm</t>
  </si>
  <si>
    <t>74</t>
  </si>
  <si>
    <t>764321413</t>
  </si>
  <si>
    <t>Lemování rovných zdí střech s krytinou skládanou z Al plechu rš 250 mm</t>
  </si>
  <si>
    <t>-1587852236</t>
  </si>
  <si>
    <t>Lemování zdí z hliníkového plechu boční nebo horní rovných, střech s krytinou skládanou mimo prejzovou rš 250 mm</t>
  </si>
  <si>
    <t>75</t>
  </si>
  <si>
    <t>764322414</t>
  </si>
  <si>
    <t>Spodní lemování rovných zdí střech s krytinou skládanou z Al plechu rš 330 mm</t>
  </si>
  <si>
    <t>1821679109</t>
  </si>
  <si>
    <t>Lemování zdí z hliníkového plechu spodní s formováním do tvaru krytiny rovných, střech s krytinou skládanou mimo prejzovou rš 330 mm</t>
  </si>
  <si>
    <t>"26"   22,0</t>
  </si>
  <si>
    <t>76</t>
  </si>
  <si>
    <t>764503117</t>
  </si>
  <si>
    <t>Montáž hrdla nadokapního (nástřešního ) žlabu</t>
  </si>
  <si>
    <t>-329065484</t>
  </si>
  <si>
    <t>Montáž žlabu nadokapního (nástřešního) oblého tvaru hrdla</t>
  </si>
  <si>
    <t>"21"   6</t>
  </si>
  <si>
    <t>77</t>
  </si>
  <si>
    <t>553448500.1</t>
  </si>
  <si>
    <t>šikmé vyústění nástřešního žlabu</t>
  </si>
  <si>
    <t>-999642153</t>
  </si>
  <si>
    <t>78</t>
  </si>
  <si>
    <t>553448220.1</t>
  </si>
  <si>
    <t>svod kruhový 100 mm, l=3m</t>
  </si>
  <si>
    <t>-1943829725</t>
  </si>
  <si>
    <t>kruhový svod hliníkový 100 mm</t>
  </si>
  <si>
    <t>"21"   1,2*6</t>
  </si>
  <si>
    <t>"ztratné při 3,0 m délky"   1,8</t>
  </si>
  <si>
    <t>79</t>
  </si>
  <si>
    <t>553448660.1</t>
  </si>
  <si>
    <t>koleno svodu 100/72°</t>
  </si>
  <si>
    <t>-1918253434</t>
  </si>
  <si>
    <t>koleno svodu hliníkové 100/72°</t>
  </si>
  <si>
    <t>"21"   3*6</t>
  </si>
  <si>
    <t>80</t>
  </si>
  <si>
    <t>764001901</t>
  </si>
  <si>
    <t>Napojení klempířských konstrukcí na stávající délky spoje do 0,5 m</t>
  </si>
  <si>
    <t>521410255</t>
  </si>
  <si>
    <t>Napojení na stávající klempířské konstrukce délky spoje do 0,5 m</t>
  </si>
  <si>
    <t>81</t>
  </si>
  <si>
    <t>764523407R01</t>
  </si>
  <si>
    <t>Žlaby nadokapní (nástřešní ) oblého tvaru včetně háků, čel a hrdel z Al plechu rš 700 mm</t>
  </si>
  <si>
    <t>649920850</t>
  </si>
  <si>
    <t>Žlab nadokapní (nástřešní) z hliníkového plechu oblého tvaru, včetně háků, čel a hrdel rš 700 mm</t>
  </si>
  <si>
    <t>"20"   84,6</t>
  </si>
  <si>
    <t>82</t>
  </si>
  <si>
    <t>764523427</t>
  </si>
  <si>
    <t>Příplatek k cenám nadokapního žlabu za provedení rohu nebo koutu  z Al plechu rš 670 mm</t>
  </si>
  <si>
    <t>-613488967</t>
  </si>
  <si>
    <t>Žlab nadokapní (nástřešní) z hliníkového plechu Příplatek k cenám za zvýšenou pracnost při provedení rohu nebo koutu rš 670 mm</t>
  </si>
  <si>
    <t>83</t>
  </si>
  <si>
    <t>764527408</t>
  </si>
  <si>
    <t>Dilatace žlabů z Al plechu dilatačního vložením pásu s pryžovou vložkou rš 700 mm</t>
  </si>
  <si>
    <t>-2081366855</t>
  </si>
  <si>
    <t>Dilatace žlabů z hliníkového plechu vložením dilatačního pásu s pryžovou vložkou rš 700 mm</t>
  </si>
  <si>
    <t>"22"   9,0</t>
  </si>
  <si>
    <t>84</t>
  </si>
  <si>
    <t>764522900R01</t>
  </si>
  <si>
    <t>Montáž okapní větrací mřížky</t>
  </si>
  <si>
    <t>219273273</t>
  </si>
  <si>
    <t>Montáž krytiny keramické okapové hrany s jednoduchou větrací mřížkou</t>
  </si>
  <si>
    <t>"30"   84,6</t>
  </si>
  <si>
    <t>85</t>
  </si>
  <si>
    <t>553511020</t>
  </si>
  <si>
    <t>ochranná mříž proti ptákúm hliníková s barevným povrchem 125x2000 mm</t>
  </si>
  <si>
    <t>240362223</t>
  </si>
  <si>
    <t xml:space="preserve">ochranná mříž proti ptákúm 125x2000 mm hliníková s barevným povrchem </t>
  </si>
  <si>
    <t>84,3137254901961*1,02 'Přepočtené koeficientem množství</t>
  </si>
  <si>
    <t>86</t>
  </si>
  <si>
    <t>998764103</t>
  </si>
  <si>
    <t>Přesun hmot tonážní pro konstrukce klempířské v objektech v do 24 m</t>
  </si>
  <si>
    <t>1919704188</t>
  </si>
  <si>
    <t>Přesun hmot pro konstrukce klempířské stanovený z hmotnosti přesunovaného materiálu vodorovná dopravní vzdálenost do 50 m v objektech výšky přes 12 do 24 m</t>
  </si>
  <si>
    <t>765</t>
  </si>
  <si>
    <t>Krytina skládaná</t>
  </si>
  <si>
    <t>87</t>
  </si>
  <si>
    <t>765155022R01</t>
  </si>
  <si>
    <t>Montáž střešních doplňků krytiny- háků bezpečnostních</t>
  </si>
  <si>
    <t>1733226539</t>
  </si>
  <si>
    <t>Montáž střešních doplňků krytiny bitumenové ze šindelů háků bezpečnostních</t>
  </si>
  <si>
    <t>"8"   13</t>
  </si>
  <si>
    <t>88</t>
  </si>
  <si>
    <t>553510950.1</t>
  </si>
  <si>
    <t>bezpečnostní háky dle  EN 517 B nerez na kruhových podložkách</t>
  </si>
  <si>
    <t>-1259212203</t>
  </si>
  <si>
    <t>háky střešní zajišťovací dle  EN 517 B pro skládané hliníkové krytiny</t>
  </si>
  <si>
    <t>89</t>
  </si>
  <si>
    <t>765191023</t>
  </si>
  <si>
    <t>Montáž pojistné hydroizolační fólie kladené ve sklonu přes 20° s lepenými spoji na bednění</t>
  </si>
  <si>
    <t>-1253767566</t>
  </si>
  <si>
    <t>Montáž pojistné hydroizolační fólie kladené ve sklonu přes 20 st. s lepenými přesahy na bednění nebo tepelnou izolaci</t>
  </si>
  <si>
    <t>"dle D.1.1.a Technická zpráva."</t>
  </si>
  <si>
    <t>90</t>
  </si>
  <si>
    <t>693410120.1</t>
  </si>
  <si>
    <t>podkladový pás tl. 1,5 mm se samolepícími spoji,oboustranně netkaná textilie z plastových vláken,nosná vložka z umělohmotné rohože,hmotnost 1400 g/m2</t>
  </si>
  <si>
    <t>-20067372</t>
  </si>
  <si>
    <t>695,5*1,05 'Přepočtené koeficientem množství</t>
  </si>
  <si>
    <t>91</t>
  </si>
  <si>
    <t>765195011R01</t>
  </si>
  <si>
    <t>Montáž stoupací plošiny délky do 1 m</t>
  </si>
  <si>
    <t>-1762366477</t>
  </si>
  <si>
    <t>Montáž střešních doplňků krytiny bitumenové ze šindelů stoupací plošiny, délky do 1 m</t>
  </si>
  <si>
    <t>"13"   1</t>
  </si>
  <si>
    <t>92</t>
  </si>
  <si>
    <t>553510970.1</t>
  </si>
  <si>
    <t xml:space="preserve">stoupací plošina 250x800 mm </t>
  </si>
  <si>
    <t>-1879316605</t>
  </si>
  <si>
    <t>plošina stoupací 250x800 mm pro falcované i skládané hliníkové střechy</t>
  </si>
  <si>
    <t>93</t>
  </si>
  <si>
    <t>553510990.1</t>
  </si>
  <si>
    <t>držák stoupací plošiny 12°-55°</t>
  </si>
  <si>
    <t>1967949734</t>
  </si>
  <si>
    <t>držák stoupací plošiny 12°-55° pro skládané hliníkové krytiny</t>
  </si>
  <si>
    <t>94</t>
  </si>
  <si>
    <t>765192001</t>
  </si>
  <si>
    <t>Nouzové (provizorní) zakrytí střechy plachtou</t>
  </si>
  <si>
    <t>78091735</t>
  </si>
  <si>
    <t>Nouzové zakrytí střechy plachtou</t>
  </si>
  <si>
    <t>"+10 % přesahy"</t>
  </si>
  <si>
    <t>str01*1,1</t>
  </si>
  <si>
    <t>95</t>
  </si>
  <si>
    <t>998765103</t>
  </si>
  <si>
    <t>Přesun hmot tonážní pro krytiny skládané v objektech v do 24 m</t>
  </si>
  <si>
    <t>-1002204357</t>
  </si>
  <si>
    <t>Přesun hmot pro krytiny skládané stanovený z hmotnosti přesunovaného materiálu vodorovná dopravní vzdálenost do 50 m na objektech výšky přes 12 do 24 m</t>
  </si>
  <si>
    <t>767</t>
  </si>
  <si>
    <t>Konstrukce zámečnické</t>
  </si>
  <si>
    <t>96</t>
  </si>
  <si>
    <t>767610116</t>
  </si>
  <si>
    <t>Montáž oken jednoduchých pevných do zdiva plochy do 1,5 m2</t>
  </si>
  <si>
    <t>1146251324</t>
  </si>
  <si>
    <t>Montáž oken jednoduchých z hliníkových nebo ocelových profilů pevných do zdiva, plochy přes 0,6 do 1,5 m2</t>
  </si>
  <si>
    <t>"29"   0,75*1,5*4</t>
  </si>
  <si>
    <t>97</t>
  </si>
  <si>
    <t>553415220.1</t>
  </si>
  <si>
    <t>okno hliníkové s fixním zasklením 750/1500 mm</t>
  </si>
  <si>
    <t>-1870031272</t>
  </si>
  <si>
    <t>98</t>
  </si>
  <si>
    <t>7679910R01</t>
  </si>
  <si>
    <t>Repase stožáru bleskosvodu- vč.demontáže a zpětné montáže</t>
  </si>
  <si>
    <t>-1977383648</t>
  </si>
  <si>
    <t>99</t>
  </si>
  <si>
    <t>998767103</t>
  </si>
  <si>
    <t>Přesun hmot tonážní pro zámečnické konstrukce v objektech v do 24 m</t>
  </si>
  <si>
    <t>-266849777</t>
  </si>
  <si>
    <t>Přesun hmot pro zámečnické konstrukce stanovený z hmotnosti přesunovaného materiálu vodorovná dopravní vzdálenost do 50 m v objektech výšky přes 12 do 24 m</t>
  </si>
  <si>
    <t>783</t>
  </si>
  <si>
    <t>Dokončovací práce - nátěry</t>
  </si>
  <si>
    <t>100</t>
  </si>
  <si>
    <t>783213121</t>
  </si>
  <si>
    <t>Napouštěcí dvojnásobný syntetický fungicidní nátěr tesařských konstrukcí zabudovaných do konstrukce</t>
  </si>
  <si>
    <t>1595551827</t>
  </si>
  <si>
    <t>Napouštěcí nátěr tesařských konstrukcí zabudovaných do konstrukce proti dřevokazným houbám, hmyzu a plísním dvojnásobný syntetický</t>
  </si>
  <si>
    <t>"stávající krokve"</t>
  </si>
  <si>
    <t>"1,1 m/m2 plochy střechy"</t>
  </si>
  <si>
    <t>str*1,1*(0,16+0,2)*2</t>
  </si>
  <si>
    <t>101</t>
  </si>
  <si>
    <t>783201401</t>
  </si>
  <si>
    <t>Ometení tesařských konstrukcí před provedením nátěru</t>
  </si>
  <si>
    <t>31083846</t>
  </si>
  <si>
    <t>Příprava podkladu tesařských konstrukcí před provedením nátěru ometení</t>
  </si>
  <si>
    <t>550,836</t>
  </si>
  <si>
    <t>N00</t>
  </si>
  <si>
    <t>Ostatní práce</t>
  </si>
  <si>
    <t>N01</t>
  </si>
  <si>
    <t>HZS</t>
  </si>
  <si>
    <t>102</t>
  </si>
  <si>
    <t>001020R01</t>
  </si>
  <si>
    <t xml:space="preserve">Nespecifikované práce nutné k řádnému dokončení díla- vliv koordinace na staveništi, stav konstrukcí po rozkrytí     </t>
  </si>
  <si>
    <t>hod</t>
  </si>
  <si>
    <t>512</t>
  </si>
  <si>
    <t>578937605</t>
  </si>
  <si>
    <t>"odborný odhad"</t>
  </si>
  <si>
    <t>150,0</t>
  </si>
  <si>
    <t>OST - Vedlejší a ostatní náklady stavby</t>
  </si>
  <si>
    <t xml:space="preserve">Soupis prací a dodávek je sestaven za využití položek Cenové soustavy ÚRS. Cenové a technické podmínky položek Cenové soustavy ÚRS, které nejsou uvedeny v soupisu prací ( tzn. úvodní části katalogů ) jsou neomezeně dálkově k dispozici na www.cs-urs.cz. Položky soupisu prací, které nemají ve sloupci "Cenová soustava" uveden žádný údaj, nepochází z Cenové soustavy ÚRS.
Předmětem zakázky je stavba podrobně popsaná v projektové dokumentaci a vyjádřená soupisem prací a dodávek. Podrobnosti o předmětu stavby a jejích technických podmínkách, zejména materiálových a kvalitativních požadavcích, jednotlivých výrobcích a konstrukcích, způsobu provádění stavby a další informace nutné pro realizaci stavby jsou součástí projektové dokumentace. Tato dokumentace je nedílnou součástí při ocenění soupisu prací a dodávek. Text jednotlivých položek soupisu prací a dodávek nedokáže díky svému omezenému rozsahu a pouze textové podobě vyjádřit popisovanou položku vyčerpávajícím způsobem. K úplnému popisu požadovaných prací slouží projektová dokumentace.
</t>
  </si>
  <si>
    <t>VRN -  Vedlejší rozpočtové náklady</t>
  </si>
  <si>
    <t xml:space="preserve">    VRN1 - Příprava a zařízení staveniště, provozní a územní vlivy</t>
  </si>
  <si>
    <t xml:space="preserve">    VRN2 - Projektová dokumentace- náklady jinde neuvedené</t>
  </si>
  <si>
    <t xml:space="preserve">    VRN3 - Ostatní náklady jinde neuvedené</t>
  </si>
  <si>
    <t>VRN</t>
  </si>
  <si>
    <t xml:space="preserve"> Vedlejší rozpočtové náklady</t>
  </si>
  <si>
    <t>VRN1</t>
  </si>
  <si>
    <t>Příprava a zařízení staveniště, provozní a územní vlivy</t>
  </si>
  <si>
    <t>101101R00</t>
  </si>
  <si>
    <t xml:space="preserve">Zařízení staveniště- příprava, zřízení,provozování,odstranění </t>
  </si>
  <si>
    <t>Kč</t>
  </si>
  <si>
    <t>1024</t>
  </si>
  <si>
    <t>1834796082</t>
  </si>
  <si>
    <t>P</t>
  </si>
  <si>
    <t>Poznámka k položce: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</si>
  <si>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101102R01</t>
  </si>
  <si>
    <t>Mimořádně ztížené pracovní prostředí (provozní vlivy)</t>
  </si>
  <si>
    <t>-257427664</t>
  </si>
  <si>
    <t>Poznámka k položce:
Např. omezení pracovní doby s ohledem na provoz školy (bude určen přesný čas pro určité práce),  čištění a mytí vozovek po dobu výstavby,plachtování aut,kropení prašného materiálu uloženého na mezideponii.</t>
  </si>
  <si>
    <t>VRN2</t>
  </si>
  <si>
    <t>Projektová dokumentace- náklady jinde neuvedené</t>
  </si>
  <si>
    <t>201101R01</t>
  </si>
  <si>
    <t>Plán zásad organizace výstavby (ZOV)</t>
  </si>
  <si>
    <t>651433894</t>
  </si>
  <si>
    <t>Poznámka k položce:
Vč. dokumentace technického stavu stávajících komunikací,budov a objektů (technická zpráva,video,fotodokumentace,zákresy) před zahájením výstavby a sledování vlivů stavby na okolní objekty v průběhu stavby. Členění po stavebních objektech. Pořízení fotodokumentace v průběhu stavby zakrytých konstrukcí.</t>
  </si>
  <si>
    <t>201102R01</t>
  </si>
  <si>
    <t>Prováděcí dokumentace organizace dopravy v průběhu stavby</t>
  </si>
  <si>
    <t>767700913</t>
  </si>
  <si>
    <t>Poznámka k položce:
Uzavírky, objízdné trasy a omezení dopravy, vč. projednání se subjekty státní správy- zejména tam, kde dochází k zásahu do krajských a místních komunikací.</t>
  </si>
  <si>
    <t>201103R01</t>
  </si>
  <si>
    <t>Podrobný stavebně statický průzkum</t>
  </si>
  <si>
    <t>555914059</t>
  </si>
  <si>
    <t>Průzkumné, geodetické a projektové práce průzkumné práce stavební průzkum průzkum stavebně-statický</t>
  </si>
  <si>
    <t>VRN3</t>
  </si>
  <si>
    <t>Ostatní náklady jinde neuvedené</t>
  </si>
  <si>
    <t>301101R01</t>
  </si>
  <si>
    <t>Vytýčení prostorové polohy stavebních objektů,vytýčení hranic pozemků, vytýčení obvodu staveniště</t>
  </si>
  <si>
    <t>-986432700</t>
  </si>
  <si>
    <t>301105R01</t>
  </si>
  <si>
    <t>Činnost statika ve výstavbě</t>
  </si>
  <si>
    <t>521543515</t>
  </si>
  <si>
    <t>Poznámka k položce:
Sledování vlivů stavby na okolní objekty.</t>
  </si>
  <si>
    <t>301107R01</t>
  </si>
  <si>
    <t>Kompletační činnost zhotovitele</t>
  </si>
  <si>
    <t>1183956883</t>
  </si>
  <si>
    <t>301109R01</t>
  </si>
  <si>
    <t>Náklady spojené s vyřízením požadavků orgánů a organizací nutných před započetím výstavby</t>
  </si>
  <si>
    <t>-835986741</t>
  </si>
  <si>
    <t>Poznámka k položce:
Obsažených v dokladové části. Např. kácení zeleně, dopravní trasy, zvláštní užívání komunikací, správní poplatky, ohlášení stavby.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</si>
  <si>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</si>
  <si>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</si>
  <si>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</si>
  <si>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</si>
  <si>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</si>
  <si>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</si>
  <si>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</si>
  <si>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</si>
  <si>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</si>
  <si>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</si>
  <si>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</si>
  <si>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</si>
  <si>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</si>
  <si>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</si>
  <si>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</si>
  <si>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</si>
  <si>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</si>
  <si>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</si>
  <si>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</si>
  <si>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</si>
  <si>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</si>
  <si>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</si>
  <si>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</si>
  <si>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</si>
  <si>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</si>
  <si>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</si>
  <si>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</si>
  <si>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</si>
  <si>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</si>
  <si>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</si>
  <si>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</si>
  <si>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</si>
  <si>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</si>
  <si>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</si>
  <si>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</si>
  <si>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</si>
  <si>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</si>
  <si>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</si>
  <si>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</si>
  <si>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</si>
  <si>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</si>
  <si>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</si>
  <si>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</si>
  <si>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</si>
  <si>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</si>
  <si>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</si>
  <si>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</si>
  <si>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</si>
  <si>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</si>
  <si>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</si>
  <si>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</si>
  <si>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</si>
  <si>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</si>
  <si>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</si>
  <si>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</si>
  <si>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</si>
  <si>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</si>
  <si>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</si>
  <si>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</si>
  <si>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</si>
  <si>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</si>
  <si>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</si>
  <si>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</si>
  <si>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</si>
  <si>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</si>
  <si>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</si>
  <si>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</si>
  <si>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</si>
  <si>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</si>
  <si>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</si>
  <si>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</si>
  <si>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</si>
  <si>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</si>
  <si>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</si>
  <si>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</si>
  <si>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</si>
  <si>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</si>
  <si>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</si>
  <si>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</si>
  <si>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</si>
  <si>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</si>
  <si>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</si>
  <si>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</si>
  <si>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</si>
  <si>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</si>
  <si>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</si>
  <si>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</si>
  <si>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</si>
  <si>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</si>
  <si>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</si>
  <si>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</si>
  <si>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</si>
  <si>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</si>
  <si>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</si>
  <si>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</si>
  <si>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</si>
  <si>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</si>
  <si>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</si>
  <si>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</si>
  <si>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</si>
  <si>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</si>
  <si>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</si>
  <si>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</si>
  <si>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</si>
  <si>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</si>
  <si>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</si>
  <si>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</si>
  <si>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</si>
  <si>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</si>
  <si>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</si>
  <si>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</si>
  <si>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</si>
  <si>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</si>
  <si>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</si>
  <si>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</si>
  <si>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</si>
  <si>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</si>
  <si>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</si>
  <si>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</si>
  <si>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</si>
  <si>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</si>
  <si>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</si>
  <si>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</si>
  <si>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</si>
  <si>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</si>
  <si>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</si>
  <si>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</si>
  <si>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</si>
  <si>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</si>
  <si>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</si>
  <si>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</si>
  <si>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</si>
  <si>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</si>
  <si>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</si>
  <si>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</si>
  <si>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</si>
  <si>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</si>
  <si>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</si>
  <si>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</si>
  <si>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</si>
  <si>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</si>
  <si>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</si>
  <si>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</si>
  <si>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</si>
  <si>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</si>
  <si>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</si>
  <si>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</si>
  <si>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</si>
  <si>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</si>
  <si>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</si>
  <si>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</si>
  <si>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</si>
  <si>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</si>
  <si>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</si>
  <si>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</si>
  <si>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</si>
  <si>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</si>
  <si>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</si>
  <si>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</si>
  <si>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</si>
  <si>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</si>
  <si>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</si>
  <si>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</si>
  <si>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</si>
  <si>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</si>
  <si>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</si>
  <si>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</si>
  <si>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</si>
  <si>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</si>
  <si>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</si>
  <si>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</si>
  <si>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</si>
  <si>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</si>
  <si>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</si>
  <si>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</si>
  <si>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</si>
  <si>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</si>
  <si>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</si>
  <si>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</si>
  <si>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</si>
  <si>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</si>
  <si>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</si>
  <si>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</si>
  <si>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</si>
  <si>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</si>
  <si>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</si>
  <si>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</si>
  <si>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</si>
  <si>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</si>
  <si>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Název objektu:</t>
  </si>
  <si>
    <t>Gymnázium, SOŠ, SOU a VOŠ Hořice v Podkrkonoší</t>
  </si>
  <si>
    <t>Riegrova čp.900</t>
  </si>
  <si>
    <t>Název dílu:</t>
  </si>
  <si>
    <t>bleskosvod</t>
  </si>
  <si>
    <t>Pro montáž a dodávku je nutné využít všech částí (dílů) projektu stavby (zák.č.137/2006Sb.), tj. technické zprávy, seznamu pozic, výkresů, tabulek a specifikací materiálů všech profesí.</t>
  </si>
  <si>
    <t>Součástí nabídkové ceny musí být veškeré náklady, aby cena byla konečná a zahrnovala celou dodávku a montáž, včetně výrobní dokumentace, revizní práce a zhotovení dokumentace skutečného provedení.</t>
  </si>
  <si>
    <t>Každá položka musí obsahovat veškeré technicky a logicky dovoditelné součásti dodávky a montáže (včetně údajů o podmínkách a úhradě licencí potřebných SW).</t>
  </si>
  <si>
    <t>Dodávky a montáže uvedené v nabídce musí být včetně veškerého souvisejícího doplňkového, podružného a montážního materiálu, tak, aby celé zařízení bylo funkční a splňovalo všechny předpisy, které se na ně vztahují.</t>
  </si>
  <si>
    <t>Označení výrobků konkrétním výrobcem v projektu vyjadřuje standard požadované kvality (zák.č.137/2006Sb). Pokud dodavatel nabídne produkt od jiného výrobce je povinen dodržet standard a zároveň přejímá odpovědnost za správnost náhrady - splnění všech parametrů a koordinaci se všemi navazujícími profesemi.</t>
  </si>
  <si>
    <t>Veškeré el. zařízení se rozumí dodané kompletní včetně montáže, včetně pomocného a upevňovacího materiálu a příslušného SW.</t>
  </si>
  <si>
    <t>Rekapitulace :</t>
  </si>
  <si>
    <t>Dodávka</t>
  </si>
  <si>
    <t>Montáž</t>
  </si>
  <si>
    <t>Zemní práce</t>
  </si>
  <si>
    <t>Celkem</t>
  </si>
  <si>
    <t>Čís. pol.</t>
  </si>
  <si>
    <t>Kód ceníku</t>
  </si>
  <si>
    <t>Číselné zatřídění</t>
  </si>
  <si>
    <t>Popis položky</t>
  </si>
  <si>
    <t>Počet měr. jednotek</t>
  </si>
  <si>
    <t>Měrná jednotka</t>
  </si>
  <si>
    <t>Jednotková cena v Kč - dodávka</t>
  </si>
  <si>
    <t>Celková              cena v Kč - dodávka</t>
  </si>
  <si>
    <t>Jednotková cena v Kč - montáž</t>
  </si>
  <si>
    <t>Celková              cena v Kč - montáž</t>
  </si>
  <si>
    <t>Celková              cena v Kč -dod.+mont.</t>
  </si>
  <si>
    <t>Bleskosvod</t>
  </si>
  <si>
    <t>Jímací tyč JR 1,0 AlMgSi</t>
  </si>
  <si>
    <t>ks</t>
  </si>
  <si>
    <t>Jímací tyč JR 3,0 AlMgSi</t>
  </si>
  <si>
    <t>Držák jímače na krov DJ, FeZn</t>
  </si>
  <si>
    <t>Podpěra vedení na hřeben PV15d, univerzální</t>
  </si>
  <si>
    <t>Podpěra vedení pod střešní krytinu PV22a</t>
  </si>
  <si>
    <t xml:space="preserve">Svorka k jímací tyči </t>
  </si>
  <si>
    <t>Svorka univerzální SU</t>
  </si>
  <si>
    <t>Drát AlMgSi T/4 d=8mm (160m; 0,135kg/m)</t>
  </si>
  <si>
    <t>kg</t>
  </si>
  <si>
    <t>Ochranné jiskřiště 100kA</t>
  </si>
  <si>
    <t>Demontáž stávajícího bleskosvodu na střeše včetně likvidace materiálu</t>
  </si>
  <si>
    <t>Koordinace s ostatními profesemi</t>
  </si>
  <si>
    <t>Práce pomocné a nespecifikované</t>
  </si>
  <si>
    <t>Výchozí revize</t>
  </si>
  <si>
    <t>CELKEM</t>
  </si>
  <si>
    <t>PŘÍLOHA č.1 - KOMENTÁŘ K VÝKAZU VÝMĚR</t>
  </si>
  <si>
    <t>Hořice v P., Riegrova čp.900, Výměna střešní krytiny</t>
  </si>
  <si>
    <t>1.</t>
  </si>
  <si>
    <t xml:space="preserve">Při oceňování výkazu výměr v rámci výběrového řízení na zhotovitele stavby je nezbytné </t>
  </si>
  <si>
    <t>vycházet současně z výkazu výměr a z projektové dokumentace. Text jednotlivých položek</t>
  </si>
  <si>
    <t>výkazu výměr nedokáže díky svému omezenému rozsahu a pouze textové podobě vyjádřit</t>
  </si>
  <si>
    <t>popisovanou položku vyčerpávajícím způsobem. K úplnému popisu požadovaných prací</t>
  </si>
  <si>
    <t xml:space="preserve">slouží projektová dokumentace. Právě proto je nezbytné při oceňování položek výkazu </t>
  </si>
  <si>
    <t xml:space="preserve">výměr porovnávat stručný popis jednotlivých položek ve výkazu výměr s příslušnou částí </t>
  </si>
  <si>
    <t>projektové dokumentace.</t>
  </si>
  <si>
    <t>2.</t>
  </si>
  <si>
    <t>Ocenění výkazu výměr bez porovnání položek s projektovou dokumentací je nepřípustné.</t>
  </si>
  <si>
    <t xml:space="preserve">Bez porovnání výkazu výměr s projektovou dokumentací se uchazeč o zakázku vystavuje </t>
  </si>
  <si>
    <t>nebezpečí, že jeho ocenění zakázky nebude odpovídat požadovanému obsahu prací a že</t>
  </si>
  <si>
    <t>následné uplatňování víceprací nebude akceptováno, protože se uchazeč nedostatečně</t>
  </si>
  <si>
    <t>seznámil s poskytnutými podklady a předmětem zakázky. Toto se týká zejména detailů</t>
  </si>
  <si>
    <t>provedení ap.</t>
  </si>
  <si>
    <t>3.</t>
  </si>
  <si>
    <t>Předmětem zakázky je stavba podrobně popsaná v projektové dokumentaci a vyjádřená</t>
  </si>
  <si>
    <t xml:space="preserve">výkazem výměr. Podrobnosti o předmětu stavby a jejích technických podmínkách, zejména </t>
  </si>
  <si>
    <t xml:space="preserve">materiálových a kvalitativních požadavcích, jednotlivých výrobcích a konstrukcích, způsobu </t>
  </si>
  <si>
    <t>provádění stavby a další informace nutné pro realizaci stavby jsou součástí projektové</t>
  </si>
  <si>
    <t xml:space="preserve">dokumentace. </t>
  </si>
  <si>
    <t>4.</t>
  </si>
  <si>
    <t>Výkaz výměr nenahrazuje projektovou dokumentaci.</t>
  </si>
  <si>
    <t>5.</t>
  </si>
  <si>
    <t>Předmětem případných víceprací nemohou být práce a dodávky obsažené v projektové</t>
  </si>
  <si>
    <t xml:space="preserve">dokumentaci, zejména pokud je uchazeč chybně ocenil díky nedostatečnému seznámení </t>
  </si>
  <si>
    <t>s předmětem zakázky vyjádřeným projektovou dokumentací.</t>
  </si>
  <si>
    <t>6.</t>
  </si>
  <si>
    <t>Veškeré odchylky realizace stavby od projektové dokumentace, která je součástí podkladů</t>
  </si>
  <si>
    <t>pro výběrové řízení, musí být předem schváleny projektantem. Realizovány mohou být jen</t>
  </si>
  <si>
    <t>odchylky a změny schválené projektantem.</t>
  </si>
  <si>
    <t>7.</t>
  </si>
  <si>
    <t>Při změnách a záměnách nesmí dojít ke změně koncepce řešení, zejména k použití skladeb,</t>
  </si>
  <si>
    <t>konstrukcí a materiálů nižšího standardu.</t>
  </si>
  <si>
    <t>8.</t>
  </si>
  <si>
    <t xml:space="preserve">Na stavbě smí být použity výhradně výrobky splňující základní technické požadavky na </t>
  </si>
  <si>
    <t>výrobky určené na trvalé zabudování do staveb v souladu se zákonem č.22/1997 Sb.,</t>
  </si>
  <si>
    <t>zákonem č.183/2006 Sb. a nařízením vlády č.163/2002 Sb., vše v platném znění.</t>
  </si>
  <si>
    <t>Ing.arch. Zdeněk Hanuš</t>
  </si>
  <si>
    <t>Říjen 2016</t>
  </si>
</sst>
</file>

<file path=xl/styles.xml><?xml version="1.0" encoding="utf-8"?>
<styleSheet xmlns="http://schemas.openxmlformats.org/spreadsheetml/2006/main">
  <numFmts count="11">
    <numFmt numFmtId="164" formatCode="#,##0.00%"/>
    <numFmt numFmtId="165" formatCode="dd\.mm\.yyyy"/>
    <numFmt numFmtId="166" formatCode="#,##0.00000"/>
    <numFmt numFmtId="167" formatCode="#,##0.000"/>
    <numFmt numFmtId="168" formatCode="#,##0.\-"/>
    <numFmt numFmtId="169" formatCode="0.0"/>
    <numFmt numFmtId="170" formatCode="_ * #,##0_ ;_ * \-#,##0_ ;_ * &quot;-&quot;_ ;_ @_ "/>
    <numFmt numFmtId="171" formatCode="_ * #,##0.00_ ;_ * \-#,##0.00_ ;_ * &quot;-&quot;??_ ;_ @_ "/>
    <numFmt numFmtId="172" formatCode="#,##0.0"/>
    <numFmt numFmtId="173" formatCode="_ &quot;Fr.&quot;\ * #,##0_ ;_ &quot;Fr.&quot;\ * \-#,##0_ ;_ &quot;Fr.&quot;\ * &quot;-&quot;_ ;_ @_ "/>
    <numFmt numFmtId="174" formatCode="_ &quot;Fr.&quot;\ * #,##0.00_ ;_ &quot;Fr.&quot;\ * \-#,##0.00_ ;_ &quot;Fr.&quot;\ * &quot;-&quot;??_ ;_ @_ "/>
  </numFmts>
  <fonts count="60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sz val="1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  <font>
      <b/>
      <sz val="11"/>
      <color theme="1"/>
      <name val="Calibri"/>
      <family val="2"/>
      <scheme val="minor"/>
    </font>
    <font>
      <sz val="12"/>
      <name val="Arial Black"/>
      <family val="2"/>
    </font>
    <font>
      <sz val="14"/>
      <name val="Arial Black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Times New Roman CE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 CE"/>
      <family val="2"/>
    </font>
    <font>
      <b/>
      <sz val="24"/>
      <name val="Tahoma"/>
      <family val="2"/>
    </font>
    <font>
      <sz val="10"/>
      <name val="Arial CE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>
      <alignment/>
      <protection locked="0"/>
    </xf>
    <xf numFmtId="0" fontId="0" fillId="0" borderId="0">
      <alignment/>
      <protection locked="0"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57" fillId="2" borderId="0">
      <alignment horizontal="left"/>
      <protection/>
    </xf>
    <xf numFmtId="0" fontId="58" fillId="3" borderId="0">
      <alignment/>
      <protection/>
    </xf>
    <xf numFmtId="0" fontId="55" fillId="0" borderId="0" applyProtection="0">
      <alignment/>
    </xf>
    <xf numFmtId="0" fontId="57" fillId="0" borderId="0">
      <alignment/>
      <protection/>
    </xf>
    <xf numFmtId="172" fontId="59" fillId="0" borderId="1">
      <alignment horizontal="right" vertical="center"/>
      <protection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55" fillId="0" borderId="0">
      <alignment/>
      <protection/>
    </xf>
    <xf numFmtId="0" fontId="2" fillId="0" borderId="0">
      <alignment/>
      <protection/>
    </xf>
  </cellStyleXfs>
  <cellXfs count="451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left" vertical="center"/>
    </xf>
    <xf numFmtId="0" fontId="0" fillId="4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4" fillId="5" borderId="0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4" fillId="7" borderId="18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6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7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16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166" fontId="28" fillId="0" borderId="24" xfId="0" applyNumberFormat="1" applyFont="1" applyBorder="1" applyAlignment="1">
      <alignment vertical="center"/>
    </xf>
    <xf numFmtId="4" fontId="28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5" fillId="7" borderId="9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5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4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 applyProtection="1">
      <alignment vertical="center"/>
      <protection locked="0"/>
    </xf>
    <xf numFmtId="4" fontId="8" fillId="0" borderId="24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 applyProtection="1">
      <alignment horizontal="center" vertical="center" wrapText="1"/>
      <protection locked="0"/>
    </xf>
    <xf numFmtId="0" fontId="4" fillId="7" borderId="21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4" xfId="0" applyNumberFormat="1" applyFont="1" applyBorder="1" applyAlignment="1">
      <alignment/>
    </xf>
    <xf numFmtId="166" fontId="32" fillId="0" borderId="15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7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3" fillId="5" borderId="28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3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36" fillId="0" borderId="28" xfId="0" applyFont="1" applyBorder="1" applyAlignment="1" applyProtection="1">
      <alignment horizontal="center" vertical="center"/>
      <protection locked="0"/>
    </xf>
    <xf numFmtId="49" fontId="36" fillId="0" borderId="28" xfId="0" applyNumberFormat="1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left" vertical="center" wrapText="1"/>
      <protection locked="0"/>
    </xf>
    <xf numFmtId="0" fontId="36" fillId="0" borderId="28" xfId="0" applyFont="1" applyBorder="1" applyAlignment="1" applyProtection="1">
      <alignment horizontal="center" vertical="center" wrapText="1"/>
      <protection locked="0"/>
    </xf>
    <xf numFmtId="167" fontId="36" fillId="0" borderId="28" xfId="0" applyNumberFormat="1" applyFont="1" applyBorder="1" applyAlignment="1" applyProtection="1">
      <alignment vertical="center"/>
      <protection locked="0"/>
    </xf>
    <xf numFmtId="4" fontId="36" fillId="5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  <protection locked="0"/>
    </xf>
    <xf numFmtId="0" fontId="36" fillId="0" borderId="5" xfId="0" applyFont="1" applyBorder="1" applyAlignment="1">
      <alignment vertical="center"/>
    </xf>
    <xf numFmtId="0" fontId="36" fillId="5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8" fillId="4" borderId="0" xfId="20" applyFill="1" applyAlignment="1" applyProtection="1">
      <alignment/>
      <protection/>
    </xf>
    <xf numFmtId="0" fontId="39" fillId="0" borderId="0" xfId="20" applyFont="1" applyAlignment="1" applyProtection="1">
      <alignment horizontal="center" vertical="center"/>
      <protection/>
    </xf>
    <xf numFmtId="0" fontId="40" fillId="4" borderId="0" xfId="0" applyFont="1" applyFill="1" applyAlignment="1">
      <alignment horizontal="left" vertical="center"/>
    </xf>
    <xf numFmtId="0" fontId="41" fillId="4" borderId="0" xfId="0" applyFont="1" applyFill="1" applyAlignment="1">
      <alignment vertical="center"/>
    </xf>
    <xf numFmtId="0" fontId="42" fillId="4" borderId="0" xfId="20" applyFont="1" applyFill="1" applyAlignment="1" applyProtection="1">
      <alignment vertical="center"/>
      <protection/>
    </xf>
    <xf numFmtId="0" fontId="14" fillId="4" borderId="0" xfId="0" applyFont="1" applyFill="1" applyAlignment="1" applyProtection="1">
      <alignment horizontal="left" vertical="center"/>
      <protection/>
    </xf>
    <xf numFmtId="0" fontId="41" fillId="4" borderId="0" xfId="0" applyFont="1" applyFill="1" applyAlignment="1" applyProtection="1">
      <alignment vertical="center"/>
      <protection/>
    </xf>
    <xf numFmtId="0" fontId="40" fillId="4" borderId="0" xfId="0" applyFont="1" applyFill="1" applyAlignment="1" applyProtection="1">
      <alignment horizontal="left" vertical="center"/>
      <protection/>
    </xf>
    <xf numFmtId="0" fontId="41" fillId="4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33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27" fillId="0" borderId="0" xfId="21" applyFont="1" applyBorder="1" applyAlignment="1" applyProtection="1">
      <alignment horizontal="left" vertical="center" wrapText="1"/>
      <protection locked="0"/>
    </xf>
    <xf numFmtId="0" fontId="4" fillId="0" borderId="32" xfId="21" applyFont="1" applyBorder="1" applyAlignment="1" applyProtection="1">
      <alignment vertical="center" wrapText="1"/>
      <protection locked="0"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Border="1" applyAlignment="1" applyProtection="1">
      <alignment vertical="center" wrapText="1"/>
      <protection locked="0"/>
    </xf>
    <xf numFmtId="0" fontId="4" fillId="0" borderId="0" xfId="21" applyFont="1" applyBorder="1" applyAlignment="1" applyProtection="1">
      <alignment vertical="center"/>
      <protection locked="0"/>
    </xf>
    <xf numFmtId="0" fontId="4" fillId="0" borderId="0" xfId="21" applyFont="1" applyBorder="1" applyAlignment="1" applyProtection="1">
      <alignment horizontal="left" vertical="center"/>
      <protection locked="0"/>
    </xf>
    <xf numFmtId="49" fontId="4" fillId="0" borderId="0" xfId="21" applyNumberFormat="1" applyFont="1" applyBorder="1" applyAlignment="1" applyProtection="1">
      <alignment vertical="center" wrapText="1"/>
      <protection locked="0"/>
    </xf>
    <xf numFmtId="0" fontId="0" fillId="0" borderId="34" xfId="21" applyFont="1" applyBorder="1" applyAlignment="1" applyProtection="1">
      <alignment vertical="center" wrapText="1"/>
      <protection locked="0"/>
    </xf>
    <xf numFmtId="0" fontId="41" fillId="0" borderId="35" xfId="21" applyFont="1" applyBorder="1" applyAlignment="1" applyProtection="1">
      <alignment vertical="center" wrapText="1"/>
      <protection locked="0"/>
    </xf>
    <xf numFmtId="0" fontId="0" fillId="0" borderId="36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27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Alignment="1" applyProtection="1">
      <alignment horizontal="left" vertical="center"/>
      <protection locked="0"/>
    </xf>
    <xf numFmtId="0" fontId="27" fillId="0" borderId="35" xfId="21" applyFont="1" applyBorder="1" applyAlignment="1" applyProtection="1">
      <alignment horizontal="left" vertical="center"/>
      <protection locked="0"/>
    </xf>
    <xf numFmtId="0" fontId="27" fillId="0" borderId="35" xfId="21" applyFont="1" applyBorder="1" applyAlignment="1" applyProtection="1">
      <alignment horizontal="center" vertical="center"/>
      <protection locked="0"/>
    </xf>
    <xf numFmtId="0" fontId="6" fillId="0" borderId="35" xfId="21" applyFont="1" applyBorder="1" applyAlignment="1" applyProtection="1">
      <alignment horizontal="left" vertical="center"/>
      <protection locked="0"/>
    </xf>
    <xf numFmtId="0" fontId="21" fillId="0" borderId="0" xfId="21" applyFont="1" applyBorder="1" applyAlignment="1" applyProtection="1">
      <alignment horizontal="left" vertical="center"/>
      <protection locked="0"/>
    </xf>
    <xf numFmtId="0" fontId="4" fillId="0" borderId="0" xfId="21" applyFont="1" applyAlignment="1" applyProtection="1">
      <alignment horizontal="left" vertical="center"/>
      <protection locked="0"/>
    </xf>
    <xf numFmtId="0" fontId="4" fillId="0" borderId="0" xfId="21" applyFont="1" applyBorder="1" applyAlignment="1" applyProtection="1">
      <alignment horizontal="center" vertical="center"/>
      <protection locked="0"/>
    </xf>
    <xf numFmtId="0" fontId="4" fillId="0" borderId="32" xfId="21" applyFont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center" vertical="center"/>
      <protection locked="0"/>
    </xf>
    <xf numFmtId="0" fontId="0" fillId="0" borderId="34" xfId="21" applyFont="1" applyBorder="1" applyAlignment="1" applyProtection="1">
      <alignment horizontal="left" vertical="center"/>
      <protection locked="0"/>
    </xf>
    <xf numFmtId="0" fontId="41" fillId="0" borderId="35" xfId="21" applyFont="1" applyBorder="1" applyAlignment="1" applyProtection="1">
      <alignment horizontal="left" vertical="center"/>
      <protection locked="0"/>
    </xf>
    <xf numFmtId="0" fontId="0" fillId="0" borderId="36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41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4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Border="1" applyAlignment="1" applyProtection="1">
      <alignment horizontal="center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0" fillId="0" borderId="33" xfId="21" applyFont="1" applyBorder="1" applyAlignment="1" applyProtection="1">
      <alignment horizontal="left" vertical="center" wrapText="1"/>
      <protection locked="0"/>
    </xf>
    <xf numFmtId="0" fontId="6" fillId="0" borderId="32" xfId="21" applyFont="1" applyBorder="1" applyAlignment="1" applyProtection="1">
      <alignment horizontal="left" vertical="center" wrapText="1"/>
      <protection locked="0"/>
    </xf>
    <xf numFmtId="0" fontId="6" fillId="0" borderId="33" xfId="21" applyFont="1" applyBorder="1" applyAlignment="1" applyProtection="1">
      <alignment horizontal="left" vertical="center" wrapText="1"/>
      <protection locked="0"/>
    </xf>
    <xf numFmtId="0" fontId="4" fillId="0" borderId="32" xfId="21" applyFont="1" applyBorder="1" applyAlignment="1" applyProtection="1">
      <alignment horizontal="left" vertical="center" wrapText="1"/>
      <protection locked="0"/>
    </xf>
    <xf numFmtId="0" fontId="4" fillId="0" borderId="33" xfId="21" applyFont="1" applyBorder="1" applyAlignment="1" applyProtection="1">
      <alignment horizontal="left" vertical="center" wrapText="1"/>
      <protection locked="0"/>
    </xf>
    <xf numFmtId="0" fontId="4" fillId="0" borderId="33" xfId="21" applyFont="1" applyBorder="1" applyAlignment="1" applyProtection="1">
      <alignment horizontal="left" vertical="center"/>
      <protection locked="0"/>
    </xf>
    <xf numFmtId="0" fontId="4" fillId="0" borderId="34" xfId="21" applyFont="1" applyBorder="1" applyAlignment="1" applyProtection="1">
      <alignment horizontal="left" vertical="center" wrapText="1"/>
      <protection locked="0"/>
    </xf>
    <xf numFmtId="0" fontId="4" fillId="0" borderId="35" xfId="21" applyFont="1" applyBorder="1" applyAlignment="1" applyProtection="1">
      <alignment horizontal="left" vertical="center" wrapText="1"/>
      <protection locked="0"/>
    </xf>
    <xf numFmtId="0" fontId="4" fillId="0" borderId="36" xfId="21" applyFont="1" applyBorder="1" applyAlignment="1" applyProtection="1">
      <alignment horizontal="left" vertical="center" wrapText="1"/>
      <protection locked="0"/>
    </xf>
    <xf numFmtId="0" fontId="4" fillId="0" borderId="0" xfId="21" applyFont="1" applyBorder="1" applyAlignment="1" applyProtection="1">
      <alignment horizontal="left" vertical="top"/>
      <protection locked="0"/>
    </xf>
    <xf numFmtId="0" fontId="4" fillId="0" borderId="0" xfId="21" applyFont="1" applyBorder="1" applyAlignment="1" applyProtection="1">
      <alignment horizontal="center" vertical="top"/>
      <protection locked="0"/>
    </xf>
    <xf numFmtId="0" fontId="4" fillId="0" borderId="34" xfId="21" applyFont="1" applyBorder="1" applyAlignment="1" applyProtection="1">
      <alignment horizontal="left" vertical="center"/>
      <protection locked="0"/>
    </xf>
    <xf numFmtId="0" fontId="4" fillId="0" borderId="36" xfId="21" applyFont="1" applyBorder="1" applyAlignment="1" applyProtection="1">
      <alignment horizontal="left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27" fillId="0" borderId="0" xfId="21" applyFont="1" applyBorder="1" applyAlignment="1" applyProtection="1">
      <alignment vertical="center"/>
      <protection locked="0"/>
    </xf>
    <xf numFmtId="0" fontId="6" fillId="0" borderId="35" xfId="21" applyFont="1" applyBorder="1" applyAlignment="1" applyProtection="1">
      <alignment vertical="center"/>
      <protection locked="0"/>
    </xf>
    <xf numFmtId="0" fontId="27" fillId="0" borderId="35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4" fillId="0" borderId="0" xfId="21" applyNumberFormat="1" applyFont="1" applyBorder="1" applyAlignment="1" applyProtection="1">
      <alignment horizontal="left" vertical="center"/>
      <protection locked="0"/>
    </xf>
    <xf numFmtId="0" fontId="0" fillId="0" borderId="35" xfId="21" applyBorder="1" applyAlignment="1" applyProtection="1">
      <alignment vertical="top"/>
      <protection locked="0"/>
    </xf>
    <xf numFmtId="0" fontId="27" fillId="0" borderId="35" xfId="21" applyFont="1" applyBorder="1" applyAlignment="1" applyProtection="1">
      <alignment horizontal="left"/>
      <protection locked="0"/>
    </xf>
    <xf numFmtId="0" fontId="6" fillId="0" borderId="35" xfId="21" applyFont="1" applyBorder="1" applyAlignment="1" applyProtection="1">
      <alignment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0" fontId="0" fillId="0" borderId="36" xfId="21" applyFont="1" applyBorder="1" applyAlignment="1" applyProtection="1">
      <alignment vertical="top"/>
      <protection locked="0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8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5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5" fillId="6" borderId="10" xfId="0" applyNumberFormat="1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49" fontId="4" fillId="5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42" fillId="4" borderId="0" xfId="20" applyFont="1" applyFill="1" applyAlignment="1" applyProtection="1">
      <alignment vertical="center"/>
      <protection/>
    </xf>
    <xf numFmtId="0" fontId="1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21" applyFont="1" applyBorder="1" applyAlignment="1" applyProtection="1">
      <alignment horizontal="left" vertical="top"/>
      <protection locked="0"/>
    </xf>
    <xf numFmtId="0" fontId="4" fillId="0" borderId="0" xfId="21" applyFont="1" applyBorder="1" applyAlignment="1" applyProtection="1">
      <alignment horizontal="left" vertical="center"/>
      <protection locked="0"/>
    </xf>
    <xf numFmtId="0" fontId="16" fillId="0" borderId="0" xfId="21" applyFont="1" applyBorder="1" applyAlignment="1" applyProtection="1">
      <alignment horizontal="center" vertical="center" wrapText="1"/>
      <protection locked="0"/>
    </xf>
    <xf numFmtId="0" fontId="27" fillId="0" borderId="35" xfId="21" applyFont="1" applyBorder="1" applyAlignment="1" applyProtection="1">
      <alignment horizontal="left"/>
      <protection locked="0"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center" vertical="center"/>
      <protection locked="0"/>
    </xf>
    <xf numFmtId="49" fontId="4" fillId="0" borderId="0" xfId="21" applyNumberFormat="1" applyFont="1" applyBorder="1" applyAlignment="1" applyProtection="1">
      <alignment horizontal="left" vertical="center" wrapText="1"/>
      <protection locked="0"/>
    </xf>
    <xf numFmtId="0" fontId="27" fillId="0" borderId="35" xfId="21" applyFont="1" applyBorder="1" applyAlignment="1" applyProtection="1">
      <alignment horizontal="left" wrapText="1"/>
      <protection locked="0"/>
    </xf>
    <xf numFmtId="0" fontId="45" fillId="0" borderId="0" xfId="22" applyFont="1">
      <alignment/>
      <protection/>
    </xf>
    <xf numFmtId="0" fontId="46" fillId="0" borderId="0" xfId="22" applyFont="1">
      <alignment/>
      <protection/>
    </xf>
    <xf numFmtId="168" fontId="45" fillId="0" borderId="0" xfId="22" applyNumberFormat="1" applyFont="1" applyAlignment="1">
      <alignment horizontal="center"/>
      <protection/>
    </xf>
    <xf numFmtId="0" fontId="47" fillId="0" borderId="0" xfId="22" applyFont="1" applyBorder="1" applyAlignment="1">
      <alignment horizontal="centerContinuous"/>
      <protection/>
    </xf>
    <xf numFmtId="0" fontId="48" fillId="0" borderId="0" xfId="22" applyFont="1" applyBorder="1" applyAlignment="1">
      <alignment horizontal="centerContinuous"/>
      <protection/>
    </xf>
    <xf numFmtId="0" fontId="49" fillId="0" borderId="0" xfId="22" applyFont="1" applyBorder="1" applyAlignment="1">
      <alignment horizontal="left"/>
      <protection/>
    </xf>
    <xf numFmtId="0" fontId="48" fillId="0" borderId="0" xfId="22" applyFont="1" applyBorder="1" applyAlignment="1">
      <alignment horizontal="left"/>
      <protection/>
    </xf>
    <xf numFmtId="168" fontId="48" fillId="0" borderId="0" xfId="22" applyNumberFormat="1" applyFont="1" applyBorder="1" applyAlignment="1">
      <alignment horizontal="center"/>
      <protection/>
    </xf>
    <xf numFmtId="0" fontId="48" fillId="0" borderId="0" xfId="22" applyFont="1" applyBorder="1">
      <alignment/>
      <protection/>
    </xf>
    <xf numFmtId="0" fontId="48" fillId="0" borderId="0" xfId="22" applyFont="1">
      <alignment/>
      <protection/>
    </xf>
    <xf numFmtId="0" fontId="47" fillId="0" borderId="0" xfId="22" applyFont="1" applyBorder="1" applyAlignment="1">
      <alignment horizontal="left"/>
      <protection/>
    </xf>
    <xf numFmtId="0" fontId="47" fillId="0" borderId="0" xfId="22" applyFont="1" applyBorder="1" applyAlignment="1">
      <alignment horizontal="right"/>
      <protection/>
    </xf>
    <xf numFmtId="168" fontId="47" fillId="0" borderId="0" xfId="22" applyNumberFormat="1" applyFont="1" applyBorder="1" applyAlignment="1">
      <alignment horizontal="left"/>
      <protection/>
    </xf>
    <xf numFmtId="168" fontId="47" fillId="0" borderId="0" xfId="22" applyNumberFormat="1" applyFont="1" applyBorder="1" applyAlignment="1">
      <alignment horizontal="center"/>
      <protection/>
    </xf>
    <xf numFmtId="0" fontId="47" fillId="0" borderId="0" xfId="23" applyNumberFormat="1" applyFont="1" applyAlignment="1">
      <alignment wrapText="1"/>
      <protection/>
    </xf>
    <xf numFmtId="1" fontId="47" fillId="0" borderId="0" xfId="22" applyNumberFormat="1" applyFont="1" applyBorder="1" applyAlignment="1">
      <alignment horizontal="center"/>
      <protection/>
    </xf>
    <xf numFmtId="0" fontId="47" fillId="0" borderId="0" xfId="22" applyNumberFormat="1" applyFont="1" applyBorder="1" applyAlignment="1">
      <alignment horizontal="center"/>
      <protection/>
    </xf>
    <xf numFmtId="0" fontId="47" fillId="9" borderId="0" xfId="24" applyFont="1" applyFill="1" applyBorder="1" applyAlignment="1">
      <alignment horizontal="center" vertical="center" wrapText="1"/>
      <protection/>
    </xf>
    <xf numFmtId="0" fontId="47" fillId="10" borderId="0" xfId="24" applyFont="1" applyFill="1" applyBorder="1" applyAlignment="1">
      <alignment horizontal="centerContinuous" vertical="center"/>
      <protection/>
    </xf>
    <xf numFmtId="3" fontId="47" fillId="10" borderId="0" xfId="24" applyNumberFormat="1" applyFont="1" applyFill="1" applyBorder="1" applyAlignment="1">
      <alignment horizontal="center" vertical="center" wrapText="1"/>
      <protection/>
    </xf>
    <xf numFmtId="0" fontId="47" fillId="10" borderId="0" xfId="24" applyFont="1" applyFill="1" applyBorder="1" applyAlignment="1">
      <alignment horizontal="center" vertical="center" wrapText="1"/>
      <protection/>
    </xf>
    <xf numFmtId="168" fontId="47" fillId="10" borderId="0" xfId="24" applyNumberFormat="1" applyFont="1" applyFill="1" applyBorder="1" applyAlignment="1">
      <alignment horizontal="center" vertical="center" wrapText="1"/>
      <protection/>
    </xf>
    <xf numFmtId="168" fontId="47" fillId="9" borderId="0" xfId="24" applyNumberFormat="1" applyFont="1" applyFill="1" applyBorder="1" applyAlignment="1">
      <alignment horizontal="center" vertical="center" wrapText="1"/>
      <protection/>
    </xf>
    <xf numFmtId="0" fontId="51" fillId="10" borderId="0" xfId="24" applyFont="1" applyFill="1" applyBorder="1" applyAlignment="1">
      <alignment horizontal="left" vertical="center"/>
      <protection/>
    </xf>
    <xf numFmtId="0" fontId="47" fillId="0" borderId="0" xfId="22" applyFont="1" applyBorder="1" applyAlignment="1">
      <alignment horizontal="right" vertical="top" wrapText="1"/>
      <protection/>
    </xf>
    <xf numFmtId="0" fontId="47" fillId="0" borderId="0" xfId="22" applyFont="1" applyBorder="1" applyAlignment="1">
      <alignment horizontal="center" vertical="top" wrapText="1"/>
      <protection/>
    </xf>
    <xf numFmtId="0" fontId="47" fillId="0" borderId="0" xfId="22" applyNumberFormat="1" applyFont="1" applyBorder="1" applyAlignment="1" applyProtection="1">
      <alignment vertical="top" wrapText="1" readingOrder="1"/>
      <protection locked="0"/>
    </xf>
    <xf numFmtId="0" fontId="47" fillId="0" borderId="0" xfId="22" applyNumberFormat="1" applyFont="1" applyBorder="1" applyAlignment="1">
      <alignment horizontal="center" vertical="top" wrapText="1"/>
      <protection/>
    </xf>
    <xf numFmtId="1" fontId="47" fillId="0" borderId="0" xfId="22" applyNumberFormat="1" applyFont="1" applyBorder="1">
      <alignment/>
      <protection/>
    </xf>
    <xf numFmtId="0" fontId="47" fillId="0" borderId="0" xfId="22" applyNumberFormat="1" applyFont="1" applyBorder="1">
      <alignment/>
      <protection/>
    </xf>
    <xf numFmtId="0" fontId="47" fillId="0" borderId="0" xfId="22" applyFont="1" applyBorder="1" applyAlignment="1">
      <alignment vertical="top" wrapText="1"/>
      <protection/>
    </xf>
    <xf numFmtId="0" fontId="47" fillId="0" borderId="0" xfId="22" applyNumberFormat="1" applyFont="1" applyFill="1" applyBorder="1" applyAlignment="1">
      <alignment horizontal="center" vertical="top" wrapText="1"/>
      <protection/>
    </xf>
    <xf numFmtId="168" fontId="47" fillId="0" borderId="0" xfId="22" applyNumberFormat="1" applyFont="1" applyFill="1" applyBorder="1" applyAlignment="1">
      <alignment horizontal="center" vertical="top" wrapText="1"/>
      <protection/>
    </xf>
    <xf numFmtId="169" fontId="48" fillId="0" borderId="0" xfId="22" applyNumberFormat="1" applyFont="1" applyBorder="1">
      <alignment/>
      <protection/>
    </xf>
    <xf numFmtId="169" fontId="47" fillId="0" borderId="0" xfId="22" applyNumberFormat="1" applyFont="1" applyBorder="1">
      <alignment/>
      <protection/>
    </xf>
    <xf numFmtId="0" fontId="51" fillId="0" borderId="0" xfId="22" applyFont="1" applyBorder="1" applyAlignment="1">
      <alignment vertical="top" wrapText="1"/>
      <protection/>
    </xf>
    <xf numFmtId="0" fontId="48" fillId="0" borderId="0" xfId="22" applyNumberFormat="1" applyFont="1" applyBorder="1">
      <alignment/>
      <protection/>
    </xf>
    <xf numFmtId="168" fontId="47" fillId="0" borderId="0" xfId="22" applyNumberFormat="1" applyFont="1" applyBorder="1" applyAlignment="1">
      <alignment horizontal="center" vertical="top" wrapText="1"/>
      <protection/>
    </xf>
    <xf numFmtId="1" fontId="48" fillId="0" borderId="0" xfId="22" applyNumberFormat="1" applyFont="1" applyBorder="1">
      <alignment/>
      <protection/>
    </xf>
    <xf numFmtId="0" fontId="47" fillId="0" borderId="0" xfId="22" applyFont="1" applyBorder="1">
      <alignment/>
      <protection/>
    </xf>
    <xf numFmtId="0" fontId="47" fillId="0" borderId="0" xfId="22" applyFont="1" applyFill="1" applyBorder="1" applyAlignment="1">
      <alignment horizontal="center" vertical="top" wrapText="1"/>
      <protection/>
    </xf>
    <xf numFmtId="0" fontId="47" fillId="0" borderId="0" xfId="22" applyFont="1" applyBorder="1" applyAlignment="1">
      <alignment horizontal="center" vertical="top"/>
      <protection/>
    </xf>
    <xf numFmtId="0" fontId="48" fillId="0" borderId="0" xfId="22" applyFont="1" applyAlignment="1">
      <alignment/>
      <protection/>
    </xf>
    <xf numFmtId="0" fontId="51" fillId="0" borderId="0" xfId="22" applyNumberFormat="1" applyFont="1" applyBorder="1" applyAlignment="1" applyProtection="1">
      <alignment vertical="top" wrapText="1" readingOrder="1"/>
      <protection locked="0"/>
    </xf>
    <xf numFmtId="0" fontId="51" fillId="0" borderId="0" xfId="22" applyFont="1" applyFill="1" applyBorder="1" applyAlignment="1">
      <alignment vertical="top" wrapText="1"/>
      <protection/>
    </xf>
    <xf numFmtId="0" fontId="47" fillId="0" borderId="0" xfId="22" applyFont="1" applyFill="1" applyBorder="1" applyAlignment="1">
      <alignment vertical="top" wrapText="1"/>
      <protection/>
    </xf>
    <xf numFmtId="0" fontId="48" fillId="0" borderId="0" xfId="22" applyFont="1" applyBorder="1" applyAlignment="1">
      <alignment/>
      <protection/>
    </xf>
    <xf numFmtId="0" fontId="50" fillId="0" borderId="0" xfId="23" applyNumberFormat="1" applyAlignment="1">
      <alignment wrapText="1"/>
      <protection/>
    </xf>
    <xf numFmtId="0" fontId="48" fillId="0" borderId="0" xfId="22" applyFont="1" applyBorder="1" applyAlignment="1">
      <alignment horizontal="right" vertical="top" wrapText="1"/>
      <protection/>
    </xf>
    <xf numFmtId="0" fontId="48" fillId="0" borderId="0" xfId="22" applyFont="1" applyBorder="1" applyAlignment="1">
      <alignment horizontal="center" vertical="top" wrapText="1"/>
      <protection/>
    </xf>
    <xf numFmtId="168" fontId="48" fillId="0" borderId="0" xfId="22" applyNumberFormat="1" applyFont="1" applyBorder="1" applyAlignment="1">
      <alignment horizontal="center" vertical="top" wrapText="1"/>
      <protection/>
    </xf>
    <xf numFmtId="168" fontId="52" fillId="0" borderId="0" xfId="22" applyNumberFormat="1" applyFont="1" applyBorder="1" applyAlignment="1">
      <alignment horizontal="center"/>
      <protection/>
    </xf>
    <xf numFmtId="168" fontId="48" fillId="0" borderId="0" xfId="22" applyNumberFormat="1" applyFont="1" applyAlignment="1">
      <alignment horizontal="center"/>
      <protection/>
    </xf>
    <xf numFmtId="0" fontId="44" fillId="0" borderId="37" xfId="40" applyFont="1" applyBorder="1" applyAlignment="1">
      <alignment/>
      <protection/>
    </xf>
    <xf numFmtId="0" fontId="44" fillId="0" borderId="38" xfId="40" applyFont="1" applyBorder="1" applyAlignment="1">
      <alignment/>
      <protection/>
    </xf>
    <xf numFmtId="0" fontId="2" fillId="0" borderId="38" xfId="40" applyBorder="1" applyAlignment="1">
      <alignment/>
      <protection/>
    </xf>
    <xf numFmtId="0" fontId="2" fillId="0" borderId="39" xfId="40" applyBorder="1" applyAlignment="1">
      <alignment/>
      <protection/>
    </xf>
    <xf numFmtId="0" fontId="2" fillId="0" borderId="0" xfId="40">
      <alignment/>
      <protection/>
    </xf>
    <xf numFmtId="0" fontId="44" fillId="0" borderId="40" xfId="40" applyFont="1" applyBorder="1" applyAlignment="1">
      <alignment/>
      <protection/>
    </xf>
    <xf numFmtId="0" fontId="2" fillId="0" borderId="40" xfId="40" applyBorder="1" applyAlignment="1">
      <alignment/>
      <protection/>
    </xf>
    <xf numFmtId="0" fontId="2" fillId="0" borderId="40" xfId="40" applyFont="1" applyBorder="1" applyAlignment="1">
      <alignment/>
      <protection/>
    </xf>
    <xf numFmtId="0" fontId="2" fillId="0" borderId="40" xfId="40" applyBorder="1" applyAlignment="1">
      <alignment/>
      <protection/>
    </xf>
    <xf numFmtId="0" fontId="44" fillId="0" borderId="35" xfId="40" applyFont="1" applyBorder="1" applyAlignment="1">
      <alignment/>
      <protection/>
    </xf>
    <xf numFmtId="0" fontId="2" fillId="0" borderId="35" xfId="40" applyBorder="1" applyAlignment="1">
      <alignment/>
      <protection/>
    </xf>
    <xf numFmtId="0" fontId="44" fillId="0" borderId="1" xfId="40" applyFont="1" applyBorder="1">
      <alignment/>
      <protection/>
    </xf>
    <xf numFmtId="0" fontId="2" fillId="0" borderId="41" xfId="40" applyBorder="1" applyAlignment="1">
      <alignment/>
      <protection/>
    </xf>
    <xf numFmtId="0" fontId="2" fillId="0" borderId="42" xfId="40" applyBorder="1" applyAlignment="1">
      <alignment/>
      <protection/>
    </xf>
    <xf numFmtId="0" fontId="2" fillId="0" borderId="43" xfId="40" applyBorder="1" applyAlignment="1">
      <alignment/>
      <protection/>
    </xf>
    <xf numFmtId="0" fontId="2" fillId="0" borderId="1" xfId="40" applyBorder="1">
      <alignment/>
      <protection/>
    </xf>
    <xf numFmtId="0" fontId="44" fillId="0" borderId="44" xfId="40" applyFont="1" applyBorder="1">
      <alignment/>
      <protection/>
    </xf>
    <xf numFmtId="0" fontId="2" fillId="0" borderId="0" xfId="40" applyBorder="1">
      <alignment/>
      <protection/>
    </xf>
    <xf numFmtId="0" fontId="2" fillId="0" borderId="0" xfId="40" applyBorder="1" applyAlignment="1">
      <alignment/>
      <protection/>
    </xf>
    <xf numFmtId="0" fontId="2" fillId="0" borderId="0" xfId="40" applyAlignment="1">
      <alignment/>
      <protection/>
    </xf>
    <xf numFmtId="49" fontId="2" fillId="0" borderId="0" xfId="40" applyNumberFormat="1" applyAlignment="1">
      <alignment horizontal="left" vertical="center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Zadávací podklad pro profese" xfId="22"/>
    <cellStyle name="normální 3" xfId="23"/>
    <cellStyle name="normální_Rozpočet investičních nákladů platí 16,+ specifikace" xfId="24"/>
    <cellStyle name="Dezimal [0]_Tabelle1" xfId="25"/>
    <cellStyle name="Dezimal_Tabelle1" xfId="26"/>
    <cellStyle name="Firma" xfId="27"/>
    <cellStyle name="Hlavní nadpis" xfId="28"/>
    <cellStyle name="normal" xfId="29"/>
    <cellStyle name="Podnadpis" xfId="30"/>
    <cellStyle name="Standard_Tabelle1" xfId="31"/>
    <cellStyle name="Stín+tučně" xfId="32"/>
    <cellStyle name="Stín+tučně+velké písmo" xfId="33"/>
    <cellStyle name="Styl 1" xfId="34"/>
    <cellStyle name="Tučně" xfId="35"/>
    <cellStyle name="TYP ŘÁDKU_4(sloupceJ-L)" xfId="36"/>
    <cellStyle name="Währung [0]_Tabelle1" xfId="37"/>
    <cellStyle name="Währung_Tabelle1" xfId="38"/>
    <cellStyle name="základní" xfId="39"/>
    <cellStyle name="normální 4" xfId="4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9793B.tmp" descr="C:\KROSplusData\System\Temp\rad9793B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44" t="s">
        <v>0</v>
      </c>
      <c r="B1" s="245"/>
      <c r="C1" s="245"/>
      <c r="D1" s="246" t="s">
        <v>1</v>
      </c>
      <c r="E1" s="245"/>
      <c r="F1" s="245"/>
      <c r="G1" s="245"/>
      <c r="H1" s="245"/>
      <c r="I1" s="245"/>
      <c r="J1" s="245"/>
      <c r="K1" s="243" t="s">
        <v>854</v>
      </c>
      <c r="L1" s="243"/>
      <c r="M1" s="243"/>
      <c r="N1" s="243"/>
      <c r="O1" s="243"/>
      <c r="P1" s="243"/>
      <c r="Q1" s="243"/>
      <c r="R1" s="243"/>
      <c r="S1" s="243"/>
      <c r="T1" s="245"/>
      <c r="U1" s="245"/>
      <c r="V1" s="245"/>
      <c r="W1" s="243" t="s">
        <v>855</v>
      </c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3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95" customHeight="1">
      <c r="AR2" s="329" t="s">
        <v>6</v>
      </c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7</v>
      </c>
      <c r="BT3" s="18" t="s">
        <v>9</v>
      </c>
    </row>
    <row r="4" spans="2:71" ht="36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11</v>
      </c>
      <c r="BE4" s="27" t="s">
        <v>12</v>
      </c>
      <c r="BS4" s="18" t="s">
        <v>13</v>
      </c>
    </row>
    <row r="5" spans="2:71" ht="14.45" customHeight="1">
      <c r="B5" s="22"/>
      <c r="C5" s="23"/>
      <c r="D5" s="28" t="s">
        <v>14</v>
      </c>
      <c r="E5" s="23"/>
      <c r="F5" s="23"/>
      <c r="G5" s="23"/>
      <c r="H5" s="23"/>
      <c r="I5" s="23"/>
      <c r="J5" s="23"/>
      <c r="K5" s="356" t="s">
        <v>15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3"/>
      <c r="AQ5" s="25"/>
      <c r="BE5" s="354" t="s">
        <v>16</v>
      </c>
      <c r="BS5" s="18" t="s">
        <v>7</v>
      </c>
    </row>
    <row r="6" spans="2:71" ht="36.9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58" t="s">
        <v>18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3"/>
      <c r="AQ6" s="25"/>
      <c r="BE6" s="330"/>
      <c r="BS6" s="18" t="s">
        <v>7</v>
      </c>
    </row>
    <row r="7" spans="2:71" ht="14.4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3</v>
      </c>
      <c r="AO7" s="23"/>
      <c r="AP7" s="23"/>
      <c r="AQ7" s="25"/>
      <c r="BE7" s="330"/>
      <c r="BS7" s="18" t="s">
        <v>7</v>
      </c>
    </row>
    <row r="8" spans="2:71" ht="14.45" customHeight="1">
      <c r="B8" s="22"/>
      <c r="C8" s="23"/>
      <c r="D8" s="31" t="s">
        <v>22</v>
      </c>
      <c r="E8" s="23"/>
      <c r="F8" s="23"/>
      <c r="G8" s="23"/>
      <c r="H8" s="23"/>
      <c r="I8" s="23"/>
      <c r="J8" s="23"/>
      <c r="K8" s="29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24</v>
      </c>
      <c r="AL8" s="23"/>
      <c r="AM8" s="23"/>
      <c r="AN8" s="32" t="s">
        <v>25</v>
      </c>
      <c r="AO8" s="23"/>
      <c r="AP8" s="23"/>
      <c r="AQ8" s="25"/>
      <c r="BE8" s="330"/>
      <c r="BS8" s="18" t="s">
        <v>7</v>
      </c>
    </row>
    <row r="9" spans="2:7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330"/>
      <c r="BS9" s="18" t="s">
        <v>7</v>
      </c>
    </row>
    <row r="10" spans="2:71" ht="14.45" customHeight="1">
      <c r="B10" s="22"/>
      <c r="C10" s="23"/>
      <c r="D10" s="31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27</v>
      </c>
      <c r="AL10" s="23"/>
      <c r="AM10" s="23"/>
      <c r="AN10" s="29" t="s">
        <v>3</v>
      </c>
      <c r="AO10" s="23"/>
      <c r="AP10" s="23"/>
      <c r="AQ10" s="25"/>
      <c r="BE10" s="330"/>
      <c r="BS10" s="18" t="s">
        <v>7</v>
      </c>
    </row>
    <row r="11" spans="2:71" ht="18.4" customHeight="1">
      <c r="B11" s="22"/>
      <c r="C11" s="23"/>
      <c r="D11" s="23"/>
      <c r="E11" s="29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29</v>
      </c>
      <c r="AL11" s="23"/>
      <c r="AM11" s="23"/>
      <c r="AN11" s="29" t="s">
        <v>3</v>
      </c>
      <c r="AO11" s="23"/>
      <c r="AP11" s="23"/>
      <c r="AQ11" s="25"/>
      <c r="BE11" s="330"/>
      <c r="BS11" s="18" t="s">
        <v>7</v>
      </c>
    </row>
    <row r="12" spans="2:7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330"/>
      <c r="BS12" s="18" t="s">
        <v>7</v>
      </c>
    </row>
    <row r="13" spans="2:71" ht="14.45" customHeight="1">
      <c r="B13" s="22"/>
      <c r="C13" s="23"/>
      <c r="D13" s="31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27</v>
      </c>
      <c r="AL13" s="23"/>
      <c r="AM13" s="23"/>
      <c r="AN13" s="33" t="s">
        <v>31</v>
      </c>
      <c r="AO13" s="23"/>
      <c r="AP13" s="23"/>
      <c r="AQ13" s="25"/>
      <c r="BE13" s="330"/>
      <c r="BS13" s="18" t="s">
        <v>7</v>
      </c>
    </row>
    <row r="14" spans="2:71" ht="15">
      <c r="B14" s="22"/>
      <c r="C14" s="23"/>
      <c r="D14" s="23"/>
      <c r="E14" s="359" t="s">
        <v>31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1" t="s">
        <v>29</v>
      </c>
      <c r="AL14" s="23"/>
      <c r="AM14" s="23"/>
      <c r="AN14" s="33" t="s">
        <v>31</v>
      </c>
      <c r="AO14" s="23"/>
      <c r="AP14" s="23"/>
      <c r="AQ14" s="25"/>
      <c r="BE14" s="330"/>
      <c r="BS14" s="18" t="s">
        <v>7</v>
      </c>
    </row>
    <row r="15" spans="2:7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330"/>
      <c r="BS15" s="18" t="s">
        <v>4</v>
      </c>
    </row>
    <row r="16" spans="2:71" ht="14.45" customHeight="1">
      <c r="B16" s="22"/>
      <c r="C16" s="23"/>
      <c r="D16" s="31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27</v>
      </c>
      <c r="AL16" s="23"/>
      <c r="AM16" s="23"/>
      <c r="AN16" s="29" t="s">
        <v>3</v>
      </c>
      <c r="AO16" s="23"/>
      <c r="AP16" s="23"/>
      <c r="AQ16" s="25"/>
      <c r="BE16" s="330"/>
      <c r="BS16" s="18" t="s">
        <v>4</v>
      </c>
    </row>
    <row r="17" spans="2:71" ht="18.4" customHeight="1">
      <c r="B17" s="22"/>
      <c r="C17" s="23"/>
      <c r="D17" s="23"/>
      <c r="E17" s="29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29</v>
      </c>
      <c r="AL17" s="23"/>
      <c r="AM17" s="23"/>
      <c r="AN17" s="29" t="s">
        <v>3</v>
      </c>
      <c r="AO17" s="23"/>
      <c r="AP17" s="23"/>
      <c r="AQ17" s="25"/>
      <c r="BE17" s="330"/>
      <c r="BS17" s="18" t="s">
        <v>34</v>
      </c>
    </row>
    <row r="18" spans="2:7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330"/>
      <c r="BS18" s="18" t="s">
        <v>7</v>
      </c>
    </row>
    <row r="19" spans="2:71" ht="14.45" customHeight="1">
      <c r="B19" s="22"/>
      <c r="C19" s="23"/>
      <c r="D19" s="31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330"/>
      <c r="BS19" s="18" t="s">
        <v>7</v>
      </c>
    </row>
    <row r="20" spans="2:71" ht="22.5" customHeight="1">
      <c r="B20" s="22"/>
      <c r="C20" s="23"/>
      <c r="D20" s="23"/>
      <c r="E20" s="360" t="s">
        <v>3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3"/>
      <c r="AP20" s="23"/>
      <c r="AQ20" s="25"/>
      <c r="BE20" s="330"/>
      <c r="BS20" s="18" t="s">
        <v>4</v>
      </c>
    </row>
    <row r="21" spans="2:57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330"/>
    </row>
    <row r="22" spans="2:57" ht="6.9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330"/>
    </row>
    <row r="23" spans="2:57" s="1" customFormat="1" ht="25.9" customHeight="1">
      <c r="B23" s="35"/>
      <c r="C23" s="36"/>
      <c r="D23" s="37" t="s">
        <v>36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61">
        <f>ROUND(AG51,2)</f>
        <v>0</v>
      </c>
      <c r="AL23" s="362"/>
      <c r="AM23" s="362"/>
      <c r="AN23" s="362"/>
      <c r="AO23" s="362"/>
      <c r="AP23" s="36"/>
      <c r="AQ23" s="39"/>
      <c r="BE23" s="337"/>
    </row>
    <row r="24" spans="2:57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337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3" t="s">
        <v>37</v>
      </c>
      <c r="M25" s="342"/>
      <c r="N25" s="342"/>
      <c r="O25" s="342"/>
      <c r="P25" s="36"/>
      <c r="Q25" s="36"/>
      <c r="R25" s="36"/>
      <c r="S25" s="36"/>
      <c r="T25" s="36"/>
      <c r="U25" s="36"/>
      <c r="V25" s="36"/>
      <c r="W25" s="363" t="s">
        <v>38</v>
      </c>
      <c r="X25" s="342"/>
      <c r="Y25" s="342"/>
      <c r="Z25" s="342"/>
      <c r="AA25" s="342"/>
      <c r="AB25" s="342"/>
      <c r="AC25" s="342"/>
      <c r="AD25" s="342"/>
      <c r="AE25" s="342"/>
      <c r="AF25" s="36"/>
      <c r="AG25" s="36"/>
      <c r="AH25" s="36"/>
      <c r="AI25" s="36"/>
      <c r="AJ25" s="36"/>
      <c r="AK25" s="363" t="s">
        <v>39</v>
      </c>
      <c r="AL25" s="342"/>
      <c r="AM25" s="342"/>
      <c r="AN25" s="342"/>
      <c r="AO25" s="342"/>
      <c r="AP25" s="36"/>
      <c r="AQ25" s="39"/>
      <c r="BE25" s="337"/>
    </row>
    <row r="26" spans="2:57" s="2" customFormat="1" ht="14.45" customHeight="1">
      <c r="B26" s="41"/>
      <c r="C26" s="42"/>
      <c r="D26" s="43" t="s">
        <v>40</v>
      </c>
      <c r="E26" s="42"/>
      <c r="F26" s="43" t="s">
        <v>41</v>
      </c>
      <c r="G26" s="42"/>
      <c r="H26" s="42"/>
      <c r="I26" s="42"/>
      <c r="J26" s="42"/>
      <c r="K26" s="42"/>
      <c r="L26" s="347">
        <v>0.21</v>
      </c>
      <c r="M26" s="348"/>
      <c r="N26" s="348"/>
      <c r="O26" s="348"/>
      <c r="P26" s="42"/>
      <c r="Q26" s="42"/>
      <c r="R26" s="42"/>
      <c r="S26" s="42"/>
      <c r="T26" s="42"/>
      <c r="U26" s="42"/>
      <c r="V26" s="42"/>
      <c r="W26" s="349">
        <f>ROUND(AZ51,2)</f>
        <v>0</v>
      </c>
      <c r="X26" s="348"/>
      <c r="Y26" s="348"/>
      <c r="Z26" s="348"/>
      <c r="AA26" s="348"/>
      <c r="AB26" s="348"/>
      <c r="AC26" s="348"/>
      <c r="AD26" s="348"/>
      <c r="AE26" s="348"/>
      <c r="AF26" s="42"/>
      <c r="AG26" s="42"/>
      <c r="AH26" s="42"/>
      <c r="AI26" s="42"/>
      <c r="AJ26" s="42"/>
      <c r="AK26" s="349">
        <f>ROUND(AV51,2)</f>
        <v>0</v>
      </c>
      <c r="AL26" s="348"/>
      <c r="AM26" s="348"/>
      <c r="AN26" s="348"/>
      <c r="AO26" s="348"/>
      <c r="AP26" s="42"/>
      <c r="AQ26" s="44"/>
      <c r="BE26" s="355"/>
    </row>
    <row r="27" spans="2:57" s="2" customFormat="1" ht="14.45" customHeight="1">
      <c r="B27" s="41"/>
      <c r="C27" s="42"/>
      <c r="D27" s="42"/>
      <c r="E27" s="42"/>
      <c r="F27" s="43" t="s">
        <v>42</v>
      </c>
      <c r="G27" s="42"/>
      <c r="H27" s="42"/>
      <c r="I27" s="42"/>
      <c r="J27" s="42"/>
      <c r="K27" s="42"/>
      <c r="L27" s="347">
        <v>0.15</v>
      </c>
      <c r="M27" s="348"/>
      <c r="N27" s="348"/>
      <c r="O27" s="348"/>
      <c r="P27" s="42"/>
      <c r="Q27" s="42"/>
      <c r="R27" s="42"/>
      <c r="S27" s="42"/>
      <c r="T27" s="42"/>
      <c r="U27" s="42"/>
      <c r="V27" s="42"/>
      <c r="W27" s="349">
        <f>ROUND(BA51,2)</f>
        <v>0</v>
      </c>
      <c r="X27" s="348"/>
      <c r="Y27" s="348"/>
      <c r="Z27" s="348"/>
      <c r="AA27" s="348"/>
      <c r="AB27" s="348"/>
      <c r="AC27" s="348"/>
      <c r="AD27" s="348"/>
      <c r="AE27" s="348"/>
      <c r="AF27" s="42"/>
      <c r="AG27" s="42"/>
      <c r="AH27" s="42"/>
      <c r="AI27" s="42"/>
      <c r="AJ27" s="42"/>
      <c r="AK27" s="349">
        <f>ROUND(AW51,2)</f>
        <v>0</v>
      </c>
      <c r="AL27" s="348"/>
      <c r="AM27" s="348"/>
      <c r="AN27" s="348"/>
      <c r="AO27" s="348"/>
      <c r="AP27" s="42"/>
      <c r="AQ27" s="44"/>
      <c r="BE27" s="355"/>
    </row>
    <row r="28" spans="2:57" s="2" customFormat="1" ht="14.45" customHeight="1" hidden="1">
      <c r="B28" s="41"/>
      <c r="C28" s="42"/>
      <c r="D28" s="42"/>
      <c r="E28" s="42"/>
      <c r="F28" s="43" t="s">
        <v>43</v>
      </c>
      <c r="G28" s="42"/>
      <c r="H28" s="42"/>
      <c r="I28" s="42"/>
      <c r="J28" s="42"/>
      <c r="K28" s="42"/>
      <c r="L28" s="347">
        <v>0.21</v>
      </c>
      <c r="M28" s="348"/>
      <c r="N28" s="348"/>
      <c r="O28" s="348"/>
      <c r="P28" s="42"/>
      <c r="Q28" s="42"/>
      <c r="R28" s="42"/>
      <c r="S28" s="42"/>
      <c r="T28" s="42"/>
      <c r="U28" s="42"/>
      <c r="V28" s="42"/>
      <c r="W28" s="349">
        <f>ROUND(BB51,2)</f>
        <v>0</v>
      </c>
      <c r="X28" s="348"/>
      <c r="Y28" s="348"/>
      <c r="Z28" s="348"/>
      <c r="AA28" s="348"/>
      <c r="AB28" s="348"/>
      <c r="AC28" s="348"/>
      <c r="AD28" s="348"/>
      <c r="AE28" s="348"/>
      <c r="AF28" s="42"/>
      <c r="AG28" s="42"/>
      <c r="AH28" s="42"/>
      <c r="AI28" s="42"/>
      <c r="AJ28" s="42"/>
      <c r="AK28" s="349">
        <v>0</v>
      </c>
      <c r="AL28" s="348"/>
      <c r="AM28" s="348"/>
      <c r="AN28" s="348"/>
      <c r="AO28" s="348"/>
      <c r="AP28" s="42"/>
      <c r="AQ28" s="44"/>
      <c r="BE28" s="355"/>
    </row>
    <row r="29" spans="2:57" s="2" customFormat="1" ht="14.45" customHeight="1" hidden="1">
      <c r="B29" s="41"/>
      <c r="C29" s="42"/>
      <c r="D29" s="42"/>
      <c r="E29" s="42"/>
      <c r="F29" s="43" t="s">
        <v>44</v>
      </c>
      <c r="G29" s="42"/>
      <c r="H29" s="42"/>
      <c r="I29" s="42"/>
      <c r="J29" s="42"/>
      <c r="K29" s="42"/>
      <c r="L29" s="347">
        <v>0.15</v>
      </c>
      <c r="M29" s="348"/>
      <c r="N29" s="348"/>
      <c r="O29" s="348"/>
      <c r="P29" s="42"/>
      <c r="Q29" s="42"/>
      <c r="R29" s="42"/>
      <c r="S29" s="42"/>
      <c r="T29" s="42"/>
      <c r="U29" s="42"/>
      <c r="V29" s="42"/>
      <c r="W29" s="349">
        <f>ROUND(BC51,2)</f>
        <v>0</v>
      </c>
      <c r="X29" s="348"/>
      <c r="Y29" s="348"/>
      <c r="Z29" s="348"/>
      <c r="AA29" s="348"/>
      <c r="AB29" s="348"/>
      <c r="AC29" s="348"/>
      <c r="AD29" s="348"/>
      <c r="AE29" s="348"/>
      <c r="AF29" s="42"/>
      <c r="AG29" s="42"/>
      <c r="AH29" s="42"/>
      <c r="AI29" s="42"/>
      <c r="AJ29" s="42"/>
      <c r="AK29" s="349">
        <v>0</v>
      </c>
      <c r="AL29" s="348"/>
      <c r="AM29" s="348"/>
      <c r="AN29" s="348"/>
      <c r="AO29" s="348"/>
      <c r="AP29" s="42"/>
      <c r="AQ29" s="44"/>
      <c r="BE29" s="355"/>
    </row>
    <row r="30" spans="2:57" s="2" customFormat="1" ht="14.45" customHeight="1" hidden="1">
      <c r="B30" s="41"/>
      <c r="C30" s="42"/>
      <c r="D30" s="42"/>
      <c r="E30" s="42"/>
      <c r="F30" s="43" t="s">
        <v>45</v>
      </c>
      <c r="G30" s="42"/>
      <c r="H30" s="42"/>
      <c r="I30" s="42"/>
      <c r="J30" s="42"/>
      <c r="K30" s="42"/>
      <c r="L30" s="347">
        <v>0</v>
      </c>
      <c r="M30" s="348"/>
      <c r="N30" s="348"/>
      <c r="O30" s="348"/>
      <c r="P30" s="42"/>
      <c r="Q30" s="42"/>
      <c r="R30" s="42"/>
      <c r="S30" s="42"/>
      <c r="T30" s="42"/>
      <c r="U30" s="42"/>
      <c r="V30" s="42"/>
      <c r="W30" s="349">
        <f>ROUND(BD51,2)</f>
        <v>0</v>
      </c>
      <c r="X30" s="348"/>
      <c r="Y30" s="348"/>
      <c r="Z30" s="348"/>
      <c r="AA30" s="348"/>
      <c r="AB30" s="348"/>
      <c r="AC30" s="348"/>
      <c r="AD30" s="348"/>
      <c r="AE30" s="348"/>
      <c r="AF30" s="42"/>
      <c r="AG30" s="42"/>
      <c r="AH30" s="42"/>
      <c r="AI30" s="42"/>
      <c r="AJ30" s="42"/>
      <c r="AK30" s="349">
        <v>0</v>
      </c>
      <c r="AL30" s="348"/>
      <c r="AM30" s="348"/>
      <c r="AN30" s="348"/>
      <c r="AO30" s="348"/>
      <c r="AP30" s="42"/>
      <c r="AQ30" s="44"/>
      <c r="BE30" s="355"/>
    </row>
    <row r="31" spans="2:57" s="1" customFormat="1" ht="6.9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337"/>
    </row>
    <row r="32" spans="2:57" s="1" customFormat="1" ht="25.9" customHeight="1">
      <c r="B32" s="35"/>
      <c r="C32" s="45"/>
      <c r="D32" s="46" t="s">
        <v>46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47</v>
      </c>
      <c r="U32" s="47"/>
      <c r="V32" s="47"/>
      <c r="W32" s="47"/>
      <c r="X32" s="350" t="s">
        <v>48</v>
      </c>
      <c r="Y32" s="351"/>
      <c r="Z32" s="351"/>
      <c r="AA32" s="351"/>
      <c r="AB32" s="351"/>
      <c r="AC32" s="47"/>
      <c r="AD32" s="47"/>
      <c r="AE32" s="47"/>
      <c r="AF32" s="47"/>
      <c r="AG32" s="47"/>
      <c r="AH32" s="47"/>
      <c r="AI32" s="47"/>
      <c r="AJ32" s="47"/>
      <c r="AK32" s="352">
        <f>SUM(AK23:AK30)</f>
        <v>0</v>
      </c>
      <c r="AL32" s="351"/>
      <c r="AM32" s="351"/>
      <c r="AN32" s="351"/>
      <c r="AO32" s="353"/>
      <c r="AP32" s="45"/>
      <c r="AQ32" s="49"/>
      <c r="BE32" s="337"/>
    </row>
    <row r="33" spans="2:43" s="1" customFormat="1" ht="6.9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95" customHeight="1">
      <c r="B39" s="35"/>
      <c r="C39" s="55" t="s">
        <v>49</v>
      </c>
      <c r="AR39" s="35"/>
    </row>
    <row r="40" spans="2:44" s="1" customFormat="1" ht="6.95" customHeight="1">
      <c r="B40" s="35"/>
      <c r="AR40" s="35"/>
    </row>
    <row r="41" spans="2:44" s="3" customFormat="1" ht="14.45" customHeight="1">
      <c r="B41" s="56"/>
      <c r="C41" s="57" t="s">
        <v>14</v>
      </c>
      <c r="L41" s="3" t="str">
        <f>K5</f>
        <v>HORICEGSTR</v>
      </c>
      <c r="AR41" s="56"/>
    </row>
    <row r="42" spans="2:44" s="4" customFormat="1" ht="36.95" customHeight="1">
      <c r="B42" s="58"/>
      <c r="C42" s="59" t="s">
        <v>17</v>
      </c>
      <c r="L42" s="334" t="str">
        <f>K6</f>
        <v>Výměna střešní krytiny (Riegrova 1403 - OA - PD)</v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R42" s="58"/>
    </row>
    <row r="43" spans="2:44" s="1" customFormat="1" ht="6.95" customHeight="1">
      <c r="B43" s="35"/>
      <c r="AR43" s="35"/>
    </row>
    <row r="44" spans="2:44" s="1" customFormat="1" ht="15">
      <c r="B44" s="35"/>
      <c r="C44" s="57" t="s">
        <v>22</v>
      </c>
      <c r="L44" s="60" t="str">
        <f>IF(K8="","",K8)</f>
        <v>Hořice v Podkrkonoší,Riegrova čp.900</v>
      </c>
      <c r="AI44" s="57" t="s">
        <v>24</v>
      </c>
      <c r="AM44" s="336" t="str">
        <f>IF(AN8="","",AN8)</f>
        <v>26.10.2016</v>
      </c>
      <c r="AN44" s="337"/>
      <c r="AR44" s="35"/>
    </row>
    <row r="45" spans="2:44" s="1" customFormat="1" ht="6.95" customHeight="1">
      <c r="B45" s="35"/>
      <c r="AR45" s="35"/>
    </row>
    <row r="46" spans="2:56" s="1" customFormat="1" ht="15">
      <c r="B46" s="35"/>
      <c r="C46" s="57" t="s">
        <v>26</v>
      </c>
      <c r="L46" s="3" t="str">
        <f>IF(E11="","",E11)</f>
        <v>Gymnázium,SOŠ,SOU a VOŠ Hořice v Podkrkonoší</v>
      </c>
      <c r="AI46" s="57" t="s">
        <v>32</v>
      </c>
      <c r="AM46" s="338" t="str">
        <f>IF(E17="","",E17)</f>
        <v>AMX, s.r.o., Slezská 848, 500 03  Hradec Králové</v>
      </c>
      <c r="AN46" s="337"/>
      <c r="AO46" s="337"/>
      <c r="AP46" s="337"/>
      <c r="AR46" s="35"/>
      <c r="AS46" s="339" t="s">
        <v>50</v>
      </c>
      <c r="AT46" s="340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30</v>
      </c>
      <c r="L47" s="3" t="str">
        <f>IF(E14="Vyplň údaj","",E14)</f>
        <v/>
      </c>
      <c r="AR47" s="35"/>
      <c r="AS47" s="341"/>
      <c r="AT47" s="342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9" customHeight="1">
      <c r="B48" s="35"/>
      <c r="AR48" s="35"/>
      <c r="AS48" s="341"/>
      <c r="AT48" s="342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343" t="s">
        <v>51</v>
      </c>
      <c r="D49" s="344"/>
      <c r="E49" s="344"/>
      <c r="F49" s="344"/>
      <c r="G49" s="344"/>
      <c r="H49" s="66"/>
      <c r="I49" s="345" t="s">
        <v>52</v>
      </c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6" t="s">
        <v>53</v>
      </c>
      <c r="AH49" s="344"/>
      <c r="AI49" s="344"/>
      <c r="AJ49" s="344"/>
      <c r="AK49" s="344"/>
      <c r="AL49" s="344"/>
      <c r="AM49" s="344"/>
      <c r="AN49" s="345" t="s">
        <v>54</v>
      </c>
      <c r="AO49" s="344"/>
      <c r="AP49" s="344"/>
      <c r="AQ49" s="67" t="s">
        <v>55</v>
      </c>
      <c r="AR49" s="35"/>
      <c r="AS49" s="68" t="s">
        <v>56</v>
      </c>
      <c r="AT49" s="69" t="s">
        <v>57</v>
      </c>
      <c r="AU49" s="69" t="s">
        <v>58</v>
      </c>
      <c r="AV49" s="69" t="s">
        <v>59</v>
      </c>
      <c r="AW49" s="69" t="s">
        <v>60</v>
      </c>
      <c r="AX49" s="69" t="s">
        <v>61</v>
      </c>
      <c r="AY49" s="69" t="s">
        <v>62</v>
      </c>
      <c r="AZ49" s="69" t="s">
        <v>63</v>
      </c>
      <c r="BA49" s="69" t="s">
        <v>64</v>
      </c>
      <c r="BB49" s="69" t="s">
        <v>65</v>
      </c>
      <c r="BC49" s="69" t="s">
        <v>66</v>
      </c>
      <c r="BD49" s="70" t="s">
        <v>67</v>
      </c>
    </row>
    <row r="50" spans="2:56" s="1" customFormat="1" ht="10.9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45" customHeight="1">
      <c r="B51" s="58"/>
      <c r="C51" s="72" t="s">
        <v>68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27">
        <f>ROUND(SUM(AG52:AG53),2)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4" t="s">
        <v>3</v>
      </c>
      <c r="AR51" s="58"/>
      <c r="AS51" s="75">
        <f>ROUND(SUM(AS52:AS53),2)</f>
        <v>0</v>
      </c>
      <c r="AT51" s="76">
        <f>ROUND(SUM(AV51:AW51),2)</f>
        <v>0</v>
      </c>
      <c r="AU51" s="77">
        <f>ROUND(SUM(AU52:AU53),5)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ROUND(SUM(AZ52:AZ53),2)</f>
        <v>0</v>
      </c>
      <c r="BA51" s="76">
        <f>ROUND(SUM(BA52:BA53),2)</f>
        <v>0</v>
      </c>
      <c r="BB51" s="76">
        <f>ROUND(SUM(BB52:BB53),2)</f>
        <v>0</v>
      </c>
      <c r="BC51" s="76">
        <f>ROUND(SUM(BC52:BC53),2)</f>
        <v>0</v>
      </c>
      <c r="BD51" s="78">
        <f>ROUND(SUM(BD52:BD53),2)</f>
        <v>0</v>
      </c>
      <c r="BS51" s="59" t="s">
        <v>69</v>
      </c>
      <c r="BT51" s="59" t="s">
        <v>70</v>
      </c>
      <c r="BU51" s="79" t="s">
        <v>71</v>
      </c>
      <c r="BV51" s="59" t="s">
        <v>72</v>
      </c>
      <c r="BW51" s="59" t="s">
        <v>5</v>
      </c>
      <c r="BX51" s="59" t="s">
        <v>73</v>
      </c>
      <c r="CL51" s="59" t="s">
        <v>20</v>
      </c>
    </row>
    <row r="52" spans="1:91" s="5" customFormat="1" ht="22.5" customHeight="1">
      <c r="A52" s="240" t="s">
        <v>856</v>
      </c>
      <c r="B52" s="80"/>
      <c r="C52" s="81"/>
      <c r="D52" s="333" t="s">
        <v>74</v>
      </c>
      <c r="E52" s="332"/>
      <c r="F52" s="332"/>
      <c r="G52" s="332"/>
      <c r="H52" s="332"/>
      <c r="I52" s="82"/>
      <c r="J52" s="333" t="s">
        <v>75</v>
      </c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1">
        <f>'1 - Výměna střešní krytiny'!J27</f>
        <v>0</v>
      </c>
      <c r="AH52" s="332"/>
      <c r="AI52" s="332"/>
      <c r="AJ52" s="332"/>
      <c r="AK52" s="332"/>
      <c r="AL52" s="332"/>
      <c r="AM52" s="332"/>
      <c r="AN52" s="331">
        <f>SUM(AG52,AT52)</f>
        <v>0</v>
      </c>
      <c r="AO52" s="332"/>
      <c r="AP52" s="332"/>
      <c r="AQ52" s="83" t="s">
        <v>76</v>
      </c>
      <c r="AR52" s="80"/>
      <c r="AS52" s="84">
        <v>0</v>
      </c>
      <c r="AT52" s="85">
        <f>ROUND(SUM(AV52:AW52),2)</f>
        <v>0</v>
      </c>
      <c r="AU52" s="86">
        <f>'1 - Výměna střešní krytiny'!P91</f>
        <v>0</v>
      </c>
      <c r="AV52" s="85">
        <f>'1 - Výměna střešní krytiny'!J30</f>
        <v>0</v>
      </c>
      <c r="AW52" s="85">
        <f>'1 - Výměna střešní krytiny'!J31</f>
        <v>0</v>
      </c>
      <c r="AX52" s="85">
        <f>'1 - Výměna střešní krytiny'!J32</f>
        <v>0</v>
      </c>
      <c r="AY52" s="85">
        <f>'1 - Výměna střešní krytiny'!J33</f>
        <v>0</v>
      </c>
      <c r="AZ52" s="85">
        <f>'1 - Výměna střešní krytiny'!F30</f>
        <v>0</v>
      </c>
      <c r="BA52" s="85">
        <f>'1 - Výměna střešní krytiny'!F31</f>
        <v>0</v>
      </c>
      <c r="BB52" s="85">
        <f>'1 - Výměna střešní krytiny'!F32</f>
        <v>0</v>
      </c>
      <c r="BC52" s="85">
        <f>'1 - Výměna střešní krytiny'!F33</f>
        <v>0</v>
      </c>
      <c r="BD52" s="87">
        <f>'1 - Výměna střešní krytiny'!F34</f>
        <v>0</v>
      </c>
      <c r="BT52" s="88" t="s">
        <v>74</v>
      </c>
      <c r="BV52" s="88" t="s">
        <v>72</v>
      </c>
      <c r="BW52" s="88" t="s">
        <v>77</v>
      </c>
      <c r="BX52" s="88" t="s">
        <v>5</v>
      </c>
      <c r="CL52" s="88" t="s">
        <v>20</v>
      </c>
      <c r="CM52" s="88" t="s">
        <v>78</v>
      </c>
    </row>
    <row r="53" spans="1:91" s="5" customFormat="1" ht="22.5" customHeight="1">
      <c r="A53" s="240" t="s">
        <v>856</v>
      </c>
      <c r="B53" s="80"/>
      <c r="C53" s="81"/>
      <c r="D53" s="333" t="s">
        <v>79</v>
      </c>
      <c r="E53" s="332"/>
      <c r="F53" s="332"/>
      <c r="G53" s="332"/>
      <c r="H53" s="332"/>
      <c r="I53" s="82"/>
      <c r="J53" s="333" t="s">
        <v>80</v>
      </c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1">
        <f>'OST - Vedlejší a ostatní ...'!J27</f>
        <v>0</v>
      </c>
      <c r="AH53" s="332"/>
      <c r="AI53" s="332"/>
      <c r="AJ53" s="332"/>
      <c r="AK53" s="332"/>
      <c r="AL53" s="332"/>
      <c r="AM53" s="332"/>
      <c r="AN53" s="331">
        <f>SUM(AG53,AT53)</f>
        <v>0</v>
      </c>
      <c r="AO53" s="332"/>
      <c r="AP53" s="332"/>
      <c r="AQ53" s="83" t="s">
        <v>76</v>
      </c>
      <c r="AR53" s="80"/>
      <c r="AS53" s="89">
        <v>0</v>
      </c>
      <c r="AT53" s="90">
        <f>ROUND(SUM(AV53:AW53),2)</f>
        <v>0</v>
      </c>
      <c r="AU53" s="91">
        <f>'OST - Vedlejší a ostatní ...'!P80</f>
        <v>0</v>
      </c>
      <c r="AV53" s="90">
        <f>'OST - Vedlejší a ostatní ...'!J30</f>
        <v>0</v>
      </c>
      <c r="AW53" s="90">
        <f>'OST - Vedlejší a ostatní ...'!J31</f>
        <v>0</v>
      </c>
      <c r="AX53" s="90">
        <f>'OST - Vedlejší a ostatní ...'!J32</f>
        <v>0</v>
      </c>
      <c r="AY53" s="90">
        <f>'OST - Vedlejší a ostatní ...'!J33</f>
        <v>0</v>
      </c>
      <c r="AZ53" s="90">
        <f>'OST - Vedlejší a ostatní ...'!F30</f>
        <v>0</v>
      </c>
      <c r="BA53" s="90">
        <f>'OST - Vedlejší a ostatní ...'!F31</f>
        <v>0</v>
      </c>
      <c r="BB53" s="90">
        <f>'OST - Vedlejší a ostatní ...'!F32</f>
        <v>0</v>
      </c>
      <c r="BC53" s="90">
        <f>'OST - Vedlejší a ostatní ...'!F33</f>
        <v>0</v>
      </c>
      <c r="BD53" s="92">
        <f>'OST - Vedlejší a ostatní ...'!F34</f>
        <v>0</v>
      </c>
      <c r="BT53" s="88" t="s">
        <v>74</v>
      </c>
      <c r="BV53" s="88" t="s">
        <v>72</v>
      </c>
      <c r="BW53" s="88" t="s">
        <v>81</v>
      </c>
      <c r="BX53" s="88" t="s">
        <v>5</v>
      </c>
      <c r="CL53" s="88" t="s">
        <v>82</v>
      </c>
      <c r="CM53" s="88" t="s">
        <v>78</v>
      </c>
    </row>
    <row r="54" spans="2:44" s="1" customFormat="1" ht="30" customHeight="1">
      <c r="B54" s="35"/>
      <c r="AR54" s="35"/>
    </row>
    <row r="55" spans="2:44" s="1" customFormat="1" ht="6.9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5"/>
    </row>
  </sheetData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 - Výměna střešní krytiny'!C2" tooltip="1 - Výměna střešní krytiny" display="/"/>
    <hyperlink ref="A53" location="'OST - Vedlejší a ostatní ...'!C2" tooltip="OST - Vedlejší a ostatní 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04"/>
  <sheetViews>
    <sheetView showGridLines="0" workbookViewId="0" topLeftCell="A1">
      <pane ySplit="1" topLeftCell="A2" activePane="bottomLeft" state="frozen"/>
      <selection pane="bottomLeft" activeCell="I234" sqref="I23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42"/>
      <c r="C1" s="242"/>
      <c r="D1" s="241" t="s">
        <v>1</v>
      </c>
      <c r="E1" s="242"/>
      <c r="F1" s="243" t="s">
        <v>857</v>
      </c>
      <c r="G1" s="365" t="s">
        <v>858</v>
      </c>
      <c r="H1" s="365"/>
      <c r="I1" s="247"/>
      <c r="J1" s="243" t="s">
        <v>859</v>
      </c>
      <c r="K1" s="241" t="s">
        <v>83</v>
      </c>
      <c r="L1" s="243" t="s">
        <v>860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77</v>
      </c>
      <c r="AZ2" s="94" t="s">
        <v>84</v>
      </c>
      <c r="BA2" s="94" t="s">
        <v>3</v>
      </c>
      <c r="BB2" s="94" t="s">
        <v>3</v>
      </c>
      <c r="BC2" s="94" t="s">
        <v>85</v>
      </c>
      <c r="BD2" s="94" t="s">
        <v>78</v>
      </c>
    </row>
    <row r="3" spans="2:56" ht="6.95" customHeight="1">
      <c r="B3" s="19"/>
      <c r="C3" s="20"/>
      <c r="D3" s="20"/>
      <c r="E3" s="20"/>
      <c r="F3" s="20"/>
      <c r="G3" s="20"/>
      <c r="H3" s="20"/>
      <c r="I3" s="95"/>
      <c r="J3" s="20"/>
      <c r="K3" s="21"/>
      <c r="AT3" s="18" t="s">
        <v>78</v>
      </c>
      <c r="AZ3" s="94" t="s">
        <v>86</v>
      </c>
      <c r="BA3" s="94" t="s">
        <v>3</v>
      </c>
      <c r="BB3" s="94" t="s">
        <v>3</v>
      </c>
      <c r="BC3" s="94" t="s">
        <v>87</v>
      </c>
      <c r="BD3" s="94" t="s">
        <v>78</v>
      </c>
    </row>
    <row r="4" spans="2:56" ht="36.95" customHeight="1">
      <c r="B4" s="22"/>
      <c r="C4" s="23"/>
      <c r="D4" s="24" t="s">
        <v>88</v>
      </c>
      <c r="E4" s="23"/>
      <c r="F4" s="23"/>
      <c r="G4" s="23"/>
      <c r="H4" s="23"/>
      <c r="I4" s="96"/>
      <c r="J4" s="23"/>
      <c r="K4" s="25"/>
      <c r="M4" s="26" t="s">
        <v>11</v>
      </c>
      <c r="AT4" s="18" t="s">
        <v>4</v>
      </c>
      <c r="AZ4" s="94" t="s">
        <v>89</v>
      </c>
      <c r="BA4" s="94" t="s">
        <v>3</v>
      </c>
      <c r="BB4" s="94" t="s">
        <v>3</v>
      </c>
      <c r="BC4" s="94" t="s">
        <v>90</v>
      </c>
      <c r="BD4" s="94" t="s">
        <v>78</v>
      </c>
    </row>
    <row r="5" spans="2:56" ht="6.95" customHeight="1">
      <c r="B5" s="22"/>
      <c r="C5" s="23"/>
      <c r="D5" s="23"/>
      <c r="E5" s="23"/>
      <c r="F5" s="23"/>
      <c r="G5" s="23"/>
      <c r="H5" s="23"/>
      <c r="I5" s="96"/>
      <c r="J5" s="23"/>
      <c r="K5" s="25"/>
      <c r="AZ5" s="94" t="s">
        <v>91</v>
      </c>
      <c r="BA5" s="94" t="s">
        <v>3</v>
      </c>
      <c r="BB5" s="94" t="s">
        <v>3</v>
      </c>
      <c r="BC5" s="94" t="s">
        <v>92</v>
      </c>
      <c r="BD5" s="94" t="s">
        <v>78</v>
      </c>
    </row>
    <row r="6" spans="2:56" ht="15">
      <c r="B6" s="22"/>
      <c r="C6" s="23"/>
      <c r="D6" s="31" t="s">
        <v>17</v>
      </c>
      <c r="E6" s="23"/>
      <c r="F6" s="23"/>
      <c r="G6" s="23"/>
      <c r="H6" s="23"/>
      <c r="I6" s="96"/>
      <c r="J6" s="23"/>
      <c r="K6" s="25"/>
      <c r="AZ6" s="94" t="s">
        <v>93</v>
      </c>
      <c r="BA6" s="94" t="s">
        <v>3</v>
      </c>
      <c r="BB6" s="94" t="s">
        <v>3</v>
      </c>
      <c r="BC6" s="94" t="s">
        <v>94</v>
      </c>
      <c r="BD6" s="94" t="s">
        <v>78</v>
      </c>
    </row>
    <row r="7" spans="2:56" ht="22.5" customHeight="1">
      <c r="B7" s="22"/>
      <c r="C7" s="23"/>
      <c r="D7" s="23"/>
      <c r="E7" s="366" t="str">
        <f>'Rekapitulace stavby'!K6</f>
        <v>Výměna střešní krytiny (Riegrova 1403 - OA - PD)</v>
      </c>
      <c r="F7" s="357"/>
      <c r="G7" s="357"/>
      <c r="H7" s="357"/>
      <c r="I7" s="96"/>
      <c r="J7" s="23"/>
      <c r="K7" s="25"/>
      <c r="AZ7" s="94" t="s">
        <v>95</v>
      </c>
      <c r="BA7" s="94" t="s">
        <v>3</v>
      </c>
      <c r="BB7" s="94" t="s">
        <v>3</v>
      </c>
      <c r="BC7" s="94" t="s">
        <v>96</v>
      </c>
      <c r="BD7" s="94" t="s">
        <v>78</v>
      </c>
    </row>
    <row r="8" spans="2:56" s="1" customFormat="1" ht="15">
      <c r="B8" s="35"/>
      <c r="C8" s="36"/>
      <c r="D8" s="31" t="s">
        <v>97</v>
      </c>
      <c r="E8" s="36"/>
      <c r="F8" s="36"/>
      <c r="G8" s="36"/>
      <c r="H8" s="36"/>
      <c r="I8" s="97"/>
      <c r="J8" s="36"/>
      <c r="K8" s="39"/>
      <c r="AZ8" s="94" t="s">
        <v>98</v>
      </c>
      <c r="BA8" s="94" t="s">
        <v>3</v>
      </c>
      <c r="BB8" s="94" t="s">
        <v>3</v>
      </c>
      <c r="BC8" s="94" t="s">
        <v>99</v>
      </c>
      <c r="BD8" s="94" t="s">
        <v>78</v>
      </c>
    </row>
    <row r="9" spans="2:56" s="1" customFormat="1" ht="36.95" customHeight="1">
      <c r="B9" s="35"/>
      <c r="C9" s="36"/>
      <c r="D9" s="36"/>
      <c r="E9" s="367" t="s">
        <v>100</v>
      </c>
      <c r="F9" s="342"/>
      <c r="G9" s="342"/>
      <c r="H9" s="342"/>
      <c r="I9" s="97"/>
      <c r="J9" s="36"/>
      <c r="K9" s="39"/>
      <c r="AZ9" s="94" t="s">
        <v>101</v>
      </c>
      <c r="BA9" s="94" t="s">
        <v>3</v>
      </c>
      <c r="BB9" s="94" t="s">
        <v>3</v>
      </c>
      <c r="BC9" s="94" t="s">
        <v>102</v>
      </c>
      <c r="BD9" s="94" t="s">
        <v>78</v>
      </c>
    </row>
    <row r="10" spans="2:56" s="1" customFormat="1" ht="13.5">
      <c r="B10" s="35"/>
      <c r="C10" s="36"/>
      <c r="D10" s="36"/>
      <c r="E10" s="36"/>
      <c r="F10" s="36"/>
      <c r="G10" s="36"/>
      <c r="H10" s="36"/>
      <c r="I10" s="97"/>
      <c r="J10" s="36"/>
      <c r="K10" s="39"/>
      <c r="AZ10" s="94" t="s">
        <v>103</v>
      </c>
      <c r="BA10" s="94" t="s">
        <v>3</v>
      </c>
      <c r="BB10" s="94" t="s">
        <v>3</v>
      </c>
      <c r="BC10" s="94" t="s">
        <v>104</v>
      </c>
      <c r="BD10" s="94" t="s">
        <v>78</v>
      </c>
    </row>
    <row r="11" spans="2:56" s="1" customFormat="1" ht="14.45" customHeight="1">
      <c r="B11" s="35"/>
      <c r="C11" s="36"/>
      <c r="D11" s="31" t="s">
        <v>19</v>
      </c>
      <c r="E11" s="36"/>
      <c r="F11" s="29" t="s">
        <v>20</v>
      </c>
      <c r="G11" s="36"/>
      <c r="H11" s="36"/>
      <c r="I11" s="98" t="s">
        <v>21</v>
      </c>
      <c r="J11" s="29" t="s">
        <v>3</v>
      </c>
      <c r="K11" s="39"/>
      <c r="AZ11" s="94" t="s">
        <v>105</v>
      </c>
      <c r="BA11" s="94" t="s">
        <v>3</v>
      </c>
      <c r="BB11" s="94" t="s">
        <v>3</v>
      </c>
      <c r="BC11" s="94" t="s">
        <v>106</v>
      </c>
      <c r="BD11" s="94" t="s">
        <v>78</v>
      </c>
    </row>
    <row r="12" spans="2:56" s="1" customFormat="1" ht="14.45" customHeight="1">
      <c r="B12" s="35"/>
      <c r="C12" s="36"/>
      <c r="D12" s="31" t="s">
        <v>22</v>
      </c>
      <c r="E12" s="36"/>
      <c r="F12" s="29" t="s">
        <v>23</v>
      </c>
      <c r="G12" s="36"/>
      <c r="H12" s="36"/>
      <c r="I12" s="98" t="s">
        <v>24</v>
      </c>
      <c r="J12" s="99" t="str">
        <f>'Rekapitulace stavby'!AN8</f>
        <v>26.10.2016</v>
      </c>
      <c r="K12" s="39"/>
      <c r="AZ12" s="94" t="s">
        <v>107</v>
      </c>
      <c r="BA12" s="94" t="s">
        <v>3</v>
      </c>
      <c r="BB12" s="94" t="s">
        <v>3</v>
      </c>
      <c r="BC12" s="94" t="s">
        <v>96</v>
      </c>
      <c r="BD12" s="94" t="s">
        <v>78</v>
      </c>
    </row>
    <row r="13" spans="2:56" s="1" customFormat="1" ht="10.9" customHeight="1">
      <c r="B13" s="35"/>
      <c r="C13" s="36"/>
      <c r="D13" s="36"/>
      <c r="E13" s="36"/>
      <c r="F13" s="36"/>
      <c r="G13" s="36"/>
      <c r="H13" s="36"/>
      <c r="I13" s="97"/>
      <c r="J13" s="36"/>
      <c r="K13" s="39"/>
      <c r="AZ13" s="94" t="s">
        <v>108</v>
      </c>
      <c r="BA13" s="94" t="s">
        <v>3</v>
      </c>
      <c r="BB13" s="94" t="s">
        <v>3</v>
      </c>
      <c r="BC13" s="94" t="s">
        <v>96</v>
      </c>
      <c r="BD13" s="94" t="s">
        <v>78</v>
      </c>
    </row>
    <row r="14" spans="2:56" s="1" customFormat="1" ht="14.45" customHeight="1">
      <c r="B14" s="35"/>
      <c r="C14" s="36"/>
      <c r="D14" s="31" t="s">
        <v>26</v>
      </c>
      <c r="E14" s="36"/>
      <c r="F14" s="36"/>
      <c r="G14" s="36"/>
      <c r="H14" s="36"/>
      <c r="I14" s="98" t="s">
        <v>27</v>
      </c>
      <c r="J14" s="29" t="s">
        <v>3</v>
      </c>
      <c r="K14" s="39"/>
      <c r="AZ14" s="94" t="s">
        <v>109</v>
      </c>
      <c r="BA14" s="94" t="s">
        <v>3</v>
      </c>
      <c r="BB14" s="94" t="s">
        <v>3</v>
      </c>
      <c r="BC14" s="94" t="s">
        <v>110</v>
      </c>
      <c r="BD14" s="94" t="s">
        <v>78</v>
      </c>
    </row>
    <row r="15" spans="2:11" s="1" customFormat="1" ht="18" customHeight="1">
      <c r="B15" s="35"/>
      <c r="C15" s="36"/>
      <c r="D15" s="36"/>
      <c r="E15" s="29" t="s">
        <v>28</v>
      </c>
      <c r="F15" s="36"/>
      <c r="G15" s="36"/>
      <c r="H15" s="36"/>
      <c r="I15" s="98" t="s">
        <v>29</v>
      </c>
      <c r="J15" s="29" t="s">
        <v>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97"/>
      <c r="J16" s="36"/>
      <c r="K16" s="39"/>
    </row>
    <row r="17" spans="2:11" s="1" customFormat="1" ht="14.45" customHeight="1">
      <c r="B17" s="35"/>
      <c r="C17" s="36"/>
      <c r="D17" s="31" t="s">
        <v>30</v>
      </c>
      <c r="E17" s="36"/>
      <c r="F17" s="36"/>
      <c r="G17" s="36"/>
      <c r="H17" s="36"/>
      <c r="I17" s="98" t="s">
        <v>27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98" t="s">
        <v>29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97"/>
      <c r="J19" s="36"/>
      <c r="K19" s="39"/>
    </row>
    <row r="20" spans="2:11" s="1" customFormat="1" ht="14.45" customHeight="1">
      <c r="B20" s="35"/>
      <c r="C20" s="36"/>
      <c r="D20" s="31" t="s">
        <v>32</v>
      </c>
      <c r="E20" s="36"/>
      <c r="F20" s="36"/>
      <c r="G20" s="36"/>
      <c r="H20" s="36"/>
      <c r="I20" s="98" t="s">
        <v>27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33</v>
      </c>
      <c r="F21" s="36"/>
      <c r="G21" s="36"/>
      <c r="H21" s="36"/>
      <c r="I21" s="98" t="s">
        <v>29</v>
      </c>
      <c r="J21" s="29" t="s">
        <v>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97"/>
      <c r="J22" s="36"/>
      <c r="K22" s="39"/>
    </row>
    <row r="23" spans="2:11" s="1" customFormat="1" ht="14.45" customHeight="1">
      <c r="B23" s="35"/>
      <c r="C23" s="36"/>
      <c r="D23" s="31" t="s">
        <v>35</v>
      </c>
      <c r="E23" s="36"/>
      <c r="F23" s="36"/>
      <c r="G23" s="36"/>
      <c r="H23" s="36"/>
      <c r="I23" s="97"/>
      <c r="J23" s="36"/>
      <c r="K23" s="39"/>
    </row>
    <row r="24" spans="2:11" s="6" customFormat="1" ht="162.75" customHeight="1">
      <c r="B24" s="100"/>
      <c r="C24" s="101"/>
      <c r="D24" s="101"/>
      <c r="E24" s="360" t="s">
        <v>111</v>
      </c>
      <c r="F24" s="368"/>
      <c r="G24" s="368"/>
      <c r="H24" s="368"/>
      <c r="I24" s="102"/>
      <c r="J24" s="101"/>
      <c r="K24" s="10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97"/>
      <c r="J25" s="36"/>
      <c r="K25" s="39"/>
    </row>
    <row r="26" spans="2:11" s="1" customFormat="1" ht="6.95" customHeight="1">
      <c r="B26" s="35"/>
      <c r="C26" s="36"/>
      <c r="D26" s="62"/>
      <c r="E26" s="62"/>
      <c r="F26" s="62"/>
      <c r="G26" s="62"/>
      <c r="H26" s="62"/>
      <c r="I26" s="104"/>
      <c r="J26" s="62"/>
      <c r="K26" s="105"/>
    </row>
    <row r="27" spans="2:11" s="1" customFormat="1" ht="25.35" customHeight="1">
      <c r="B27" s="35"/>
      <c r="C27" s="36"/>
      <c r="D27" s="106" t="s">
        <v>36</v>
      </c>
      <c r="E27" s="36"/>
      <c r="F27" s="36"/>
      <c r="G27" s="36"/>
      <c r="H27" s="36"/>
      <c r="I27" s="97"/>
      <c r="J27" s="107">
        <f>ROUND(J91,2)</f>
        <v>0</v>
      </c>
      <c r="K27" s="39"/>
    </row>
    <row r="28" spans="2:11" s="1" customFormat="1" ht="6.95" customHeight="1">
      <c r="B28" s="35"/>
      <c r="C28" s="36"/>
      <c r="D28" s="62"/>
      <c r="E28" s="62"/>
      <c r="F28" s="62"/>
      <c r="G28" s="62"/>
      <c r="H28" s="62"/>
      <c r="I28" s="104"/>
      <c r="J28" s="62"/>
      <c r="K28" s="105"/>
    </row>
    <row r="29" spans="2:11" s="1" customFormat="1" ht="14.45" customHeight="1">
      <c r="B29" s="35"/>
      <c r="C29" s="36"/>
      <c r="D29" s="36"/>
      <c r="E29" s="36"/>
      <c r="F29" s="40" t="s">
        <v>38</v>
      </c>
      <c r="G29" s="36"/>
      <c r="H29" s="36"/>
      <c r="I29" s="108" t="s">
        <v>37</v>
      </c>
      <c r="J29" s="40" t="s">
        <v>39</v>
      </c>
      <c r="K29" s="39"/>
    </row>
    <row r="30" spans="2:11" s="1" customFormat="1" ht="14.45" customHeight="1">
      <c r="B30" s="35"/>
      <c r="C30" s="36"/>
      <c r="D30" s="43" t="s">
        <v>40</v>
      </c>
      <c r="E30" s="43" t="s">
        <v>41</v>
      </c>
      <c r="F30" s="109">
        <f>ROUND(SUM(BE91:BE603),2)</f>
        <v>0</v>
      </c>
      <c r="G30" s="36"/>
      <c r="H30" s="36"/>
      <c r="I30" s="110">
        <v>0.21</v>
      </c>
      <c r="J30" s="109">
        <f>ROUND(ROUND((SUM(BE91:BE603)),2)*I30,2)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42</v>
      </c>
      <c r="F31" s="109">
        <f>ROUND(SUM(BF91:BF603),2)</f>
        <v>0</v>
      </c>
      <c r="G31" s="36"/>
      <c r="H31" s="36"/>
      <c r="I31" s="110">
        <v>0.15</v>
      </c>
      <c r="J31" s="109">
        <f>ROUND(ROUND((SUM(BF91:BF603)),2)*I31,2)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43</v>
      </c>
      <c r="F32" s="109">
        <f>ROUND(SUM(BG91:BG603),2)</f>
        <v>0</v>
      </c>
      <c r="G32" s="36"/>
      <c r="H32" s="36"/>
      <c r="I32" s="110">
        <v>0.21</v>
      </c>
      <c r="J32" s="10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44</v>
      </c>
      <c r="F33" s="109">
        <f>ROUND(SUM(BH91:BH603),2)</f>
        <v>0</v>
      </c>
      <c r="G33" s="36"/>
      <c r="H33" s="36"/>
      <c r="I33" s="110">
        <v>0.15</v>
      </c>
      <c r="J33" s="10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45</v>
      </c>
      <c r="F34" s="109">
        <f>ROUND(SUM(BI91:BI603),2)</f>
        <v>0</v>
      </c>
      <c r="G34" s="36"/>
      <c r="H34" s="36"/>
      <c r="I34" s="110">
        <v>0</v>
      </c>
      <c r="J34" s="10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97"/>
      <c r="J35" s="36"/>
      <c r="K35" s="39"/>
    </row>
    <row r="36" spans="2:11" s="1" customFormat="1" ht="25.35" customHeight="1">
      <c r="B36" s="35"/>
      <c r="C36" s="111"/>
      <c r="D36" s="112" t="s">
        <v>46</v>
      </c>
      <c r="E36" s="66"/>
      <c r="F36" s="66"/>
      <c r="G36" s="113" t="s">
        <v>47</v>
      </c>
      <c r="H36" s="114" t="s">
        <v>48</v>
      </c>
      <c r="I36" s="115"/>
      <c r="J36" s="116">
        <f>SUM(J27:J34)</f>
        <v>0</v>
      </c>
      <c r="K36" s="117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18"/>
      <c r="J37" s="51"/>
      <c r="K37" s="52"/>
    </row>
    <row r="41" spans="2:11" s="1" customFormat="1" ht="6.95" customHeight="1">
      <c r="B41" s="53"/>
      <c r="C41" s="54"/>
      <c r="D41" s="54"/>
      <c r="E41" s="54"/>
      <c r="F41" s="54"/>
      <c r="G41" s="54"/>
      <c r="H41" s="54"/>
      <c r="I41" s="119"/>
      <c r="J41" s="54"/>
      <c r="K41" s="120"/>
    </row>
    <row r="42" spans="2:11" s="1" customFormat="1" ht="36.95" customHeight="1">
      <c r="B42" s="35"/>
      <c r="C42" s="24" t="s">
        <v>112</v>
      </c>
      <c r="D42" s="36"/>
      <c r="E42" s="36"/>
      <c r="F42" s="36"/>
      <c r="G42" s="36"/>
      <c r="H42" s="36"/>
      <c r="I42" s="97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97"/>
      <c r="J43" s="36"/>
      <c r="K43" s="39"/>
    </row>
    <row r="44" spans="2:11" s="1" customFormat="1" ht="14.45" customHeight="1">
      <c r="B44" s="35"/>
      <c r="C44" s="31" t="s">
        <v>17</v>
      </c>
      <c r="D44" s="36"/>
      <c r="E44" s="36"/>
      <c r="F44" s="36"/>
      <c r="G44" s="36"/>
      <c r="H44" s="36"/>
      <c r="I44" s="97"/>
      <c r="J44" s="36"/>
      <c r="K44" s="39"/>
    </row>
    <row r="45" spans="2:11" s="1" customFormat="1" ht="22.5" customHeight="1">
      <c r="B45" s="35"/>
      <c r="C45" s="36"/>
      <c r="D45" s="36"/>
      <c r="E45" s="366" t="str">
        <f>E7</f>
        <v>Výměna střešní krytiny (Riegrova 1403 - OA - PD)</v>
      </c>
      <c r="F45" s="342"/>
      <c r="G45" s="342"/>
      <c r="H45" s="342"/>
      <c r="I45" s="97"/>
      <c r="J45" s="36"/>
      <c r="K45" s="39"/>
    </row>
    <row r="46" spans="2:11" s="1" customFormat="1" ht="14.45" customHeight="1">
      <c r="B46" s="35"/>
      <c r="C46" s="31" t="s">
        <v>97</v>
      </c>
      <c r="D46" s="36"/>
      <c r="E46" s="36"/>
      <c r="F46" s="36"/>
      <c r="G46" s="36"/>
      <c r="H46" s="36"/>
      <c r="I46" s="97"/>
      <c r="J46" s="36"/>
      <c r="K46" s="39"/>
    </row>
    <row r="47" spans="2:11" s="1" customFormat="1" ht="23.25" customHeight="1">
      <c r="B47" s="35"/>
      <c r="C47" s="36"/>
      <c r="D47" s="36"/>
      <c r="E47" s="367" t="str">
        <f>E9</f>
        <v>1 - Výměna střešní krytiny</v>
      </c>
      <c r="F47" s="342"/>
      <c r="G47" s="342"/>
      <c r="H47" s="342"/>
      <c r="I47" s="97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97"/>
      <c r="J48" s="36"/>
      <c r="K48" s="39"/>
    </row>
    <row r="49" spans="2:11" s="1" customFormat="1" ht="18" customHeight="1">
      <c r="B49" s="35"/>
      <c r="C49" s="31" t="s">
        <v>22</v>
      </c>
      <c r="D49" s="36"/>
      <c r="E49" s="36"/>
      <c r="F49" s="29" t="str">
        <f>F12</f>
        <v>Hořice v Podkrkonoší,Riegrova čp.900</v>
      </c>
      <c r="G49" s="36"/>
      <c r="H49" s="36"/>
      <c r="I49" s="98" t="s">
        <v>24</v>
      </c>
      <c r="J49" s="99" t="str">
        <f>IF(J12="","",J12)</f>
        <v>26.10.2016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97"/>
      <c r="J50" s="36"/>
      <c r="K50" s="39"/>
    </row>
    <row r="51" spans="2:11" s="1" customFormat="1" ht="15">
      <c r="B51" s="35"/>
      <c r="C51" s="31" t="s">
        <v>26</v>
      </c>
      <c r="D51" s="36"/>
      <c r="E51" s="36"/>
      <c r="F51" s="29" t="str">
        <f>E15</f>
        <v>Gymnázium,SOŠ,SOU a VOŠ Hořice v Podkrkonoší</v>
      </c>
      <c r="G51" s="36"/>
      <c r="H51" s="36"/>
      <c r="I51" s="98" t="s">
        <v>32</v>
      </c>
      <c r="J51" s="29" t="str">
        <f>E21</f>
        <v>AMX, s.r.o., Slezská 848, 500 03  Hradec Králové</v>
      </c>
      <c r="K51" s="39"/>
    </row>
    <row r="52" spans="2:11" s="1" customFormat="1" ht="14.45" customHeight="1">
      <c r="B52" s="35"/>
      <c r="C52" s="31" t="s">
        <v>30</v>
      </c>
      <c r="D52" s="36"/>
      <c r="E52" s="36"/>
      <c r="F52" s="29" t="str">
        <f>IF(E18="","",E18)</f>
        <v/>
      </c>
      <c r="G52" s="36"/>
      <c r="H52" s="36"/>
      <c r="I52" s="9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97"/>
      <c r="J53" s="36"/>
      <c r="K53" s="39"/>
    </row>
    <row r="54" spans="2:11" s="1" customFormat="1" ht="29.25" customHeight="1">
      <c r="B54" s="35"/>
      <c r="C54" s="121" t="s">
        <v>113</v>
      </c>
      <c r="D54" s="111"/>
      <c r="E54" s="111"/>
      <c r="F54" s="111"/>
      <c r="G54" s="111"/>
      <c r="H54" s="111"/>
      <c r="I54" s="122"/>
      <c r="J54" s="123" t="s">
        <v>114</v>
      </c>
      <c r="K54" s="124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97"/>
      <c r="J55" s="36"/>
      <c r="K55" s="39"/>
    </row>
    <row r="56" spans="2:47" s="1" customFormat="1" ht="29.25" customHeight="1">
      <c r="B56" s="35"/>
      <c r="C56" s="125" t="s">
        <v>115</v>
      </c>
      <c r="D56" s="36"/>
      <c r="E56" s="36"/>
      <c r="F56" s="36"/>
      <c r="G56" s="36"/>
      <c r="H56" s="36"/>
      <c r="I56" s="97"/>
      <c r="J56" s="107">
        <f>J91</f>
        <v>0</v>
      </c>
      <c r="K56" s="39"/>
      <c r="AU56" s="18" t="s">
        <v>116</v>
      </c>
    </row>
    <row r="57" spans="2:11" s="7" customFormat="1" ht="24.95" customHeight="1">
      <c r="B57" s="126"/>
      <c r="C57" s="127"/>
      <c r="D57" s="128" t="s">
        <v>117</v>
      </c>
      <c r="E57" s="129"/>
      <c r="F57" s="129"/>
      <c r="G57" s="129"/>
      <c r="H57" s="129"/>
      <c r="I57" s="130"/>
      <c r="J57" s="131">
        <f>J92</f>
        <v>0</v>
      </c>
      <c r="K57" s="132"/>
    </row>
    <row r="58" spans="2:11" s="8" customFormat="1" ht="19.9" customHeight="1">
      <c r="B58" s="133"/>
      <c r="C58" s="134"/>
      <c r="D58" s="135" t="s">
        <v>118</v>
      </c>
      <c r="E58" s="136"/>
      <c r="F58" s="136"/>
      <c r="G58" s="136"/>
      <c r="H58" s="136"/>
      <c r="I58" s="137"/>
      <c r="J58" s="138">
        <f>J93</f>
        <v>0</v>
      </c>
      <c r="K58" s="139"/>
    </row>
    <row r="59" spans="2:11" s="8" customFormat="1" ht="19.9" customHeight="1">
      <c r="B59" s="133"/>
      <c r="C59" s="134"/>
      <c r="D59" s="135" t="s">
        <v>119</v>
      </c>
      <c r="E59" s="136"/>
      <c r="F59" s="136"/>
      <c r="G59" s="136"/>
      <c r="H59" s="136"/>
      <c r="I59" s="137"/>
      <c r="J59" s="138">
        <f>J110</f>
        <v>0</v>
      </c>
      <c r="K59" s="139"/>
    </row>
    <row r="60" spans="2:11" s="8" customFormat="1" ht="19.9" customHeight="1">
      <c r="B60" s="133"/>
      <c r="C60" s="134"/>
      <c r="D60" s="135" t="s">
        <v>120</v>
      </c>
      <c r="E60" s="136"/>
      <c r="F60" s="136"/>
      <c r="G60" s="136"/>
      <c r="H60" s="136"/>
      <c r="I60" s="137"/>
      <c r="J60" s="138">
        <f>J195</f>
        <v>0</v>
      </c>
      <c r="K60" s="139"/>
    </row>
    <row r="61" spans="2:11" s="7" customFormat="1" ht="24.95" customHeight="1">
      <c r="B61" s="126"/>
      <c r="C61" s="127"/>
      <c r="D61" s="128" t="s">
        <v>121</v>
      </c>
      <c r="E61" s="129"/>
      <c r="F61" s="129"/>
      <c r="G61" s="129"/>
      <c r="H61" s="129"/>
      <c r="I61" s="130"/>
      <c r="J61" s="131">
        <f>J214</f>
        <v>0</v>
      </c>
      <c r="K61" s="132"/>
    </row>
    <row r="62" spans="2:11" s="8" customFormat="1" ht="19.9" customHeight="1">
      <c r="B62" s="133"/>
      <c r="C62" s="134"/>
      <c r="D62" s="135" t="s">
        <v>122</v>
      </c>
      <c r="E62" s="136"/>
      <c r="F62" s="136"/>
      <c r="G62" s="136"/>
      <c r="H62" s="136"/>
      <c r="I62" s="137"/>
      <c r="J62" s="138">
        <f>J215</f>
        <v>0</v>
      </c>
      <c r="K62" s="139"/>
    </row>
    <row r="63" spans="2:11" s="8" customFormat="1" ht="19.9" customHeight="1">
      <c r="B63" s="133"/>
      <c r="C63" s="134"/>
      <c r="D63" s="135" t="s">
        <v>123</v>
      </c>
      <c r="E63" s="136"/>
      <c r="F63" s="136"/>
      <c r="G63" s="136"/>
      <c r="H63" s="136"/>
      <c r="I63" s="137"/>
      <c r="J63" s="138">
        <f>J221</f>
        <v>0</v>
      </c>
      <c r="K63" s="139"/>
    </row>
    <row r="64" spans="2:11" s="8" customFormat="1" ht="19.9" customHeight="1">
      <c r="B64" s="133"/>
      <c r="C64" s="134"/>
      <c r="D64" s="135" t="s">
        <v>124</v>
      </c>
      <c r="E64" s="136"/>
      <c r="F64" s="136"/>
      <c r="G64" s="136"/>
      <c r="H64" s="136"/>
      <c r="I64" s="137"/>
      <c r="J64" s="138">
        <f>J232</f>
        <v>0</v>
      </c>
      <c r="K64" s="139"/>
    </row>
    <row r="65" spans="2:11" s="8" customFormat="1" ht="19.9" customHeight="1">
      <c r="B65" s="133"/>
      <c r="C65" s="134"/>
      <c r="D65" s="135" t="s">
        <v>125</v>
      </c>
      <c r="E65" s="136"/>
      <c r="F65" s="136"/>
      <c r="G65" s="136"/>
      <c r="H65" s="136"/>
      <c r="I65" s="137"/>
      <c r="J65" s="138">
        <f>J235</f>
        <v>0</v>
      </c>
      <c r="K65" s="139"/>
    </row>
    <row r="66" spans="2:11" s="8" customFormat="1" ht="19.9" customHeight="1">
      <c r="B66" s="133"/>
      <c r="C66" s="134"/>
      <c r="D66" s="135" t="s">
        <v>126</v>
      </c>
      <c r="E66" s="136"/>
      <c r="F66" s="136"/>
      <c r="G66" s="136"/>
      <c r="H66" s="136"/>
      <c r="I66" s="137"/>
      <c r="J66" s="138">
        <f>J285</f>
        <v>0</v>
      </c>
      <c r="K66" s="139"/>
    </row>
    <row r="67" spans="2:11" s="8" customFormat="1" ht="19.9" customHeight="1">
      <c r="B67" s="133"/>
      <c r="C67" s="134"/>
      <c r="D67" s="135" t="s">
        <v>127</v>
      </c>
      <c r="E67" s="136"/>
      <c r="F67" s="136"/>
      <c r="G67" s="136"/>
      <c r="H67" s="136"/>
      <c r="I67" s="137"/>
      <c r="J67" s="138">
        <f>J538</f>
        <v>0</v>
      </c>
      <c r="K67" s="139"/>
    </row>
    <row r="68" spans="2:11" s="8" customFormat="1" ht="19.9" customHeight="1">
      <c r="B68" s="133"/>
      <c r="C68" s="134"/>
      <c r="D68" s="135" t="s">
        <v>128</v>
      </c>
      <c r="E68" s="136"/>
      <c r="F68" s="136"/>
      <c r="G68" s="136"/>
      <c r="H68" s="136"/>
      <c r="I68" s="137"/>
      <c r="J68" s="138">
        <f>J572</f>
        <v>0</v>
      </c>
      <c r="K68" s="139"/>
    </row>
    <row r="69" spans="2:11" s="8" customFormat="1" ht="19.9" customHeight="1">
      <c r="B69" s="133"/>
      <c r="C69" s="134"/>
      <c r="D69" s="135" t="s">
        <v>129</v>
      </c>
      <c r="E69" s="136"/>
      <c r="F69" s="136"/>
      <c r="G69" s="136"/>
      <c r="H69" s="136"/>
      <c r="I69" s="137"/>
      <c r="J69" s="138">
        <f>J585</f>
        <v>0</v>
      </c>
      <c r="K69" s="139"/>
    </row>
    <row r="70" spans="2:11" s="7" customFormat="1" ht="24.95" customHeight="1">
      <c r="B70" s="126"/>
      <c r="C70" s="127"/>
      <c r="D70" s="128" t="s">
        <v>130</v>
      </c>
      <c r="E70" s="129"/>
      <c r="F70" s="129"/>
      <c r="G70" s="129"/>
      <c r="H70" s="129"/>
      <c r="I70" s="130"/>
      <c r="J70" s="131">
        <f>J597</f>
        <v>0</v>
      </c>
      <c r="K70" s="132"/>
    </row>
    <row r="71" spans="2:11" s="8" customFormat="1" ht="19.9" customHeight="1">
      <c r="B71" s="133"/>
      <c r="C71" s="134"/>
      <c r="D71" s="135" t="s">
        <v>131</v>
      </c>
      <c r="E71" s="136"/>
      <c r="F71" s="136"/>
      <c r="G71" s="136"/>
      <c r="H71" s="136"/>
      <c r="I71" s="137"/>
      <c r="J71" s="138">
        <f>J598</f>
        <v>0</v>
      </c>
      <c r="K71" s="139"/>
    </row>
    <row r="72" spans="2:11" s="1" customFormat="1" ht="21.75" customHeight="1">
      <c r="B72" s="35"/>
      <c r="C72" s="36"/>
      <c r="D72" s="36"/>
      <c r="E72" s="36"/>
      <c r="F72" s="36"/>
      <c r="G72" s="36"/>
      <c r="H72" s="36"/>
      <c r="I72" s="97"/>
      <c r="J72" s="36"/>
      <c r="K72" s="39"/>
    </row>
    <row r="73" spans="2:11" s="1" customFormat="1" ht="6.95" customHeight="1">
      <c r="B73" s="50"/>
      <c r="C73" s="51"/>
      <c r="D73" s="51"/>
      <c r="E73" s="51"/>
      <c r="F73" s="51"/>
      <c r="G73" s="51"/>
      <c r="H73" s="51"/>
      <c r="I73" s="118"/>
      <c r="J73" s="51"/>
      <c r="K73" s="52"/>
    </row>
    <row r="77" spans="2:12" s="1" customFormat="1" ht="6.95" customHeight="1">
      <c r="B77" s="53"/>
      <c r="C77" s="54"/>
      <c r="D77" s="54"/>
      <c r="E77" s="54"/>
      <c r="F77" s="54"/>
      <c r="G77" s="54"/>
      <c r="H77" s="54"/>
      <c r="I77" s="119"/>
      <c r="J77" s="54"/>
      <c r="K77" s="54"/>
      <c r="L77" s="35"/>
    </row>
    <row r="78" spans="2:12" s="1" customFormat="1" ht="36.95" customHeight="1">
      <c r="B78" s="35"/>
      <c r="C78" s="55" t="s">
        <v>132</v>
      </c>
      <c r="L78" s="35"/>
    </row>
    <row r="79" spans="2:12" s="1" customFormat="1" ht="6.95" customHeight="1">
      <c r="B79" s="35"/>
      <c r="L79" s="35"/>
    </row>
    <row r="80" spans="2:12" s="1" customFormat="1" ht="14.45" customHeight="1">
      <c r="B80" s="35"/>
      <c r="C80" s="57" t="s">
        <v>17</v>
      </c>
      <c r="L80" s="35"/>
    </row>
    <row r="81" spans="2:12" s="1" customFormat="1" ht="22.5" customHeight="1">
      <c r="B81" s="35"/>
      <c r="E81" s="364" t="str">
        <f>E7</f>
        <v>Výměna střešní krytiny (Riegrova 1403 - OA - PD)</v>
      </c>
      <c r="F81" s="337"/>
      <c r="G81" s="337"/>
      <c r="H81" s="337"/>
      <c r="L81" s="35"/>
    </row>
    <row r="82" spans="2:12" s="1" customFormat="1" ht="14.45" customHeight="1">
      <c r="B82" s="35"/>
      <c r="C82" s="57" t="s">
        <v>97</v>
      </c>
      <c r="L82" s="35"/>
    </row>
    <row r="83" spans="2:12" s="1" customFormat="1" ht="23.25" customHeight="1">
      <c r="B83" s="35"/>
      <c r="E83" s="334" t="str">
        <f>E9</f>
        <v>1 - Výměna střešní krytiny</v>
      </c>
      <c r="F83" s="337"/>
      <c r="G83" s="337"/>
      <c r="H83" s="337"/>
      <c r="L83" s="35"/>
    </row>
    <row r="84" spans="2:12" s="1" customFormat="1" ht="6.95" customHeight="1">
      <c r="B84" s="35"/>
      <c r="L84" s="35"/>
    </row>
    <row r="85" spans="2:12" s="1" customFormat="1" ht="18" customHeight="1">
      <c r="B85" s="35"/>
      <c r="C85" s="57" t="s">
        <v>22</v>
      </c>
      <c r="F85" s="140" t="str">
        <f>F12</f>
        <v>Hořice v Podkrkonoší,Riegrova čp.900</v>
      </c>
      <c r="I85" s="141" t="s">
        <v>24</v>
      </c>
      <c r="J85" s="61" t="str">
        <f>IF(J12="","",J12)</f>
        <v>26.10.2016</v>
      </c>
      <c r="L85" s="35"/>
    </row>
    <row r="86" spans="2:12" s="1" customFormat="1" ht="6.95" customHeight="1">
      <c r="B86" s="35"/>
      <c r="L86" s="35"/>
    </row>
    <row r="87" spans="2:12" s="1" customFormat="1" ht="15">
      <c r="B87" s="35"/>
      <c r="C87" s="57" t="s">
        <v>26</v>
      </c>
      <c r="F87" s="140" t="str">
        <f>E15</f>
        <v>Gymnázium,SOŠ,SOU a VOŠ Hořice v Podkrkonoší</v>
      </c>
      <c r="I87" s="141" t="s">
        <v>32</v>
      </c>
      <c r="J87" s="140" t="str">
        <f>E21</f>
        <v>AMX, s.r.o., Slezská 848, 500 03  Hradec Králové</v>
      </c>
      <c r="L87" s="35"/>
    </row>
    <row r="88" spans="2:12" s="1" customFormat="1" ht="14.45" customHeight="1">
      <c r="B88" s="35"/>
      <c r="C88" s="57" t="s">
        <v>30</v>
      </c>
      <c r="F88" s="140" t="str">
        <f>IF(E18="","",E18)</f>
        <v/>
      </c>
      <c r="L88" s="35"/>
    </row>
    <row r="89" spans="2:12" s="1" customFormat="1" ht="10.35" customHeight="1">
      <c r="B89" s="35"/>
      <c r="L89" s="35"/>
    </row>
    <row r="90" spans="2:20" s="9" customFormat="1" ht="29.25" customHeight="1">
      <c r="B90" s="142"/>
      <c r="C90" s="143" t="s">
        <v>133</v>
      </c>
      <c r="D90" s="144" t="s">
        <v>55</v>
      </c>
      <c r="E90" s="144" t="s">
        <v>51</v>
      </c>
      <c r="F90" s="144" t="s">
        <v>134</v>
      </c>
      <c r="G90" s="144" t="s">
        <v>135</v>
      </c>
      <c r="H90" s="144" t="s">
        <v>136</v>
      </c>
      <c r="I90" s="145" t="s">
        <v>137</v>
      </c>
      <c r="J90" s="144" t="s">
        <v>114</v>
      </c>
      <c r="K90" s="146" t="s">
        <v>138</v>
      </c>
      <c r="L90" s="142"/>
      <c r="M90" s="68" t="s">
        <v>139</v>
      </c>
      <c r="N90" s="69" t="s">
        <v>40</v>
      </c>
      <c r="O90" s="69" t="s">
        <v>140</v>
      </c>
      <c r="P90" s="69" t="s">
        <v>141</v>
      </c>
      <c r="Q90" s="69" t="s">
        <v>142</v>
      </c>
      <c r="R90" s="69" t="s">
        <v>143</v>
      </c>
      <c r="S90" s="69" t="s">
        <v>144</v>
      </c>
      <c r="T90" s="70" t="s">
        <v>145</v>
      </c>
    </row>
    <row r="91" spans="2:63" s="1" customFormat="1" ht="29.25" customHeight="1">
      <c r="B91" s="35"/>
      <c r="C91" s="72" t="s">
        <v>115</v>
      </c>
      <c r="J91" s="147">
        <f>BK91</f>
        <v>0</v>
      </c>
      <c r="L91" s="35"/>
      <c r="M91" s="71"/>
      <c r="N91" s="62"/>
      <c r="O91" s="62"/>
      <c r="P91" s="148">
        <f>P92+P214+P597</f>
        <v>0</v>
      </c>
      <c r="Q91" s="62"/>
      <c r="R91" s="148">
        <f>R92+R214+R597</f>
        <v>16.07558235</v>
      </c>
      <c r="S91" s="62"/>
      <c r="T91" s="149">
        <f>T92+T214+T597</f>
        <v>33.652015999999996</v>
      </c>
      <c r="AT91" s="18" t="s">
        <v>69</v>
      </c>
      <c r="AU91" s="18" t="s">
        <v>116</v>
      </c>
      <c r="BK91" s="150">
        <f>BK92+BK214+BK597</f>
        <v>0</v>
      </c>
    </row>
    <row r="92" spans="2:63" s="10" customFormat="1" ht="37.35" customHeight="1">
      <c r="B92" s="151"/>
      <c r="D92" s="152" t="s">
        <v>69</v>
      </c>
      <c r="E92" s="153" t="s">
        <v>146</v>
      </c>
      <c r="F92" s="153" t="s">
        <v>146</v>
      </c>
      <c r="I92" s="154"/>
      <c r="J92" s="155">
        <f>BK92</f>
        <v>0</v>
      </c>
      <c r="L92" s="151"/>
      <c r="M92" s="156"/>
      <c r="N92" s="157"/>
      <c r="O92" s="157"/>
      <c r="P92" s="158">
        <f>P93+P110+P195</f>
        <v>0</v>
      </c>
      <c r="Q92" s="157"/>
      <c r="R92" s="158">
        <f>R93+R110+R195</f>
        <v>0.311</v>
      </c>
      <c r="S92" s="157"/>
      <c r="T92" s="159">
        <f>T93+T110+T195</f>
        <v>17.89174</v>
      </c>
      <c r="AR92" s="152" t="s">
        <v>74</v>
      </c>
      <c r="AT92" s="160" t="s">
        <v>69</v>
      </c>
      <c r="AU92" s="160" t="s">
        <v>70</v>
      </c>
      <c r="AY92" s="152" t="s">
        <v>147</v>
      </c>
      <c r="BK92" s="161">
        <f>BK93+BK110+BK195</f>
        <v>0</v>
      </c>
    </row>
    <row r="93" spans="2:63" s="10" customFormat="1" ht="19.9" customHeight="1">
      <c r="B93" s="151"/>
      <c r="D93" s="162" t="s">
        <v>69</v>
      </c>
      <c r="E93" s="163" t="s">
        <v>148</v>
      </c>
      <c r="F93" s="163" t="s">
        <v>149</v>
      </c>
      <c r="I93" s="154"/>
      <c r="J93" s="164">
        <f>BK93</f>
        <v>0</v>
      </c>
      <c r="L93" s="151"/>
      <c r="M93" s="156"/>
      <c r="N93" s="157"/>
      <c r="O93" s="157"/>
      <c r="P93" s="158">
        <f>SUM(P94:P109)</f>
        <v>0</v>
      </c>
      <c r="Q93" s="157"/>
      <c r="R93" s="158">
        <f>SUM(R94:R109)</f>
        <v>0.2678</v>
      </c>
      <c r="S93" s="157"/>
      <c r="T93" s="159">
        <f>SUM(T94:T109)</f>
        <v>0</v>
      </c>
      <c r="AR93" s="152" t="s">
        <v>74</v>
      </c>
      <c r="AT93" s="160" t="s">
        <v>69</v>
      </c>
      <c r="AU93" s="160" t="s">
        <v>74</v>
      </c>
      <c r="AY93" s="152" t="s">
        <v>147</v>
      </c>
      <c r="BK93" s="161">
        <f>SUM(BK94:BK109)</f>
        <v>0</v>
      </c>
    </row>
    <row r="94" spans="2:65" s="1" customFormat="1" ht="31.5" customHeight="1">
      <c r="B94" s="165"/>
      <c r="C94" s="166" t="s">
        <v>74</v>
      </c>
      <c r="D94" s="166" t="s">
        <v>150</v>
      </c>
      <c r="E94" s="167" t="s">
        <v>151</v>
      </c>
      <c r="F94" s="168" t="s">
        <v>152</v>
      </c>
      <c r="G94" s="169" t="s">
        <v>153</v>
      </c>
      <c r="H94" s="170">
        <v>130</v>
      </c>
      <c r="I94" s="171"/>
      <c r="J94" s="172">
        <f>ROUND(I94*H94,2)</f>
        <v>0</v>
      </c>
      <c r="K94" s="168" t="s">
        <v>154</v>
      </c>
      <c r="L94" s="35"/>
      <c r="M94" s="173" t="s">
        <v>3</v>
      </c>
      <c r="N94" s="174" t="s">
        <v>41</v>
      </c>
      <c r="O94" s="36"/>
      <c r="P94" s="175">
        <f>O94*H94</f>
        <v>0</v>
      </c>
      <c r="Q94" s="175">
        <v>0.0015</v>
      </c>
      <c r="R94" s="175">
        <f>Q94*H94</f>
        <v>0.195</v>
      </c>
      <c r="S94" s="175">
        <v>0</v>
      </c>
      <c r="T94" s="176">
        <f>S94*H94</f>
        <v>0</v>
      </c>
      <c r="AR94" s="18" t="s">
        <v>155</v>
      </c>
      <c r="AT94" s="18" t="s">
        <v>150</v>
      </c>
      <c r="AU94" s="18" t="s">
        <v>78</v>
      </c>
      <c r="AY94" s="18" t="s">
        <v>147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8" t="s">
        <v>74</v>
      </c>
      <c r="BK94" s="177">
        <f>ROUND(I94*H94,2)</f>
        <v>0</v>
      </c>
      <c r="BL94" s="18" t="s">
        <v>155</v>
      </c>
      <c r="BM94" s="18" t="s">
        <v>156</v>
      </c>
    </row>
    <row r="95" spans="2:47" s="1" customFormat="1" ht="27">
      <c r="B95" s="35"/>
      <c r="D95" s="178" t="s">
        <v>157</v>
      </c>
      <c r="F95" s="179" t="s">
        <v>158</v>
      </c>
      <c r="I95" s="180"/>
      <c r="L95" s="35"/>
      <c r="M95" s="64"/>
      <c r="N95" s="36"/>
      <c r="O95" s="36"/>
      <c r="P95" s="36"/>
      <c r="Q95" s="36"/>
      <c r="R95" s="36"/>
      <c r="S95" s="36"/>
      <c r="T95" s="65"/>
      <c r="AT95" s="18" t="s">
        <v>157</v>
      </c>
      <c r="AU95" s="18" t="s">
        <v>78</v>
      </c>
    </row>
    <row r="96" spans="2:51" s="11" customFormat="1" ht="13.5">
      <c r="B96" s="181"/>
      <c r="D96" s="178" t="s">
        <v>159</v>
      </c>
      <c r="E96" s="182" t="s">
        <v>3</v>
      </c>
      <c r="F96" s="183" t="s">
        <v>160</v>
      </c>
      <c r="H96" s="184" t="s">
        <v>3</v>
      </c>
      <c r="I96" s="185"/>
      <c r="L96" s="181"/>
      <c r="M96" s="186"/>
      <c r="N96" s="187"/>
      <c r="O96" s="187"/>
      <c r="P96" s="187"/>
      <c r="Q96" s="187"/>
      <c r="R96" s="187"/>
      <c r="S96" s="187"/>
      <c r="T96" s="188"/>
      <c r="AT96" s="184" t="s">
        <v>159</v>
      </c>
      <c r="AU96" s="184" t="s">
        <v>78</v>
      </c>
      <c r="AV96" s="11" t="s">
        <v>74</v>
      </c>
      <c r="AW96" s="11" t="s">
        <v>34</v>
      </c>
      <c r="AX96" s="11" t="s">
        <v>70</v>
      </c>
      <c r="AY96" s="184" t="s">
        <v>147</v>
      </c>
    </row>
    <row r="97" spans="2:51" s="11" customFormat="1" ht="13.5">
      <c r="B97" s="181"/>
      <c r="D97" s="178" t="s">
        <v>159</v>
      </c>
      <c r="E97" s="182" t="s">
        <v>3</v>
      </c>
      <c r="F97" s="183" t="s">
        <v>161</v>
      </c>
      <c r="H97" s="184" t="s">
        <v>3</v>
      </c>
      <c r="I97" s="185"/>
      <c r="L97" s="181"/>
      <c r="M97" s="186"/>
      <c r="N97" s="187"/>
      <c r="O97" s="187"/>
      <c r="P97" s="187"/>
      <c r="Q97" s="187"/>
      <c r="R97" s="187"/>
      <c r="S97" s="187"/>
      <c r="T97" s="188"/>
      <c r="AT97" s="184" t="s">
        <v>159</v>
      </c>
      <c r="AU97" s="184" t="s">
        <v>78</v>
      </c>
      <c r="AV97" s="11" t="s">
        <v>74</v>
      </c>
      <c r="AW97" s="11" t="s">
        <v>34</v>
      </c>
      <c r="AX97" s="11" t="s">
        <v>70</v>
      </c>
      <c r="AY97" s="184" t="s">
        <v>147</v>
      </c>
    </row>
    <row r="98" spans="2:51" s="12" customFormat="1" ht="13.5">
      <c r="B98" s="189"/>
      <c r="D98" s="178" t="s">
        <v>159</v>
      </c>
      <c r="E98" s="190" t="s">
        <v>3</v>
      </c>
      <c r="F98" s="191" t="s">
        <v>162</v>
      </c>
      <c r="H98" s="192">
        <v>126.925</v>
      </c>
      <c r="I98" s="193"/>
      <c r="L98" s="189"/>
      <c r="M98" s="194"/>
      <c r="N98" s="195"/>
      <c r="O98" s="195"/>
      <c r="P98" s="195"/>
      <c r="Q98" s="195"/>
      <c r="R98" s="195"/>
      <c r="S98" s="195"/>
      <c r="T98" s="196"/>
      <c r="AT98" s="190" t="s">
        <v>159</v>
      </c>
      <c r="AU98" s="190" t="s">
        <v>78</v>
      </c>
      <c r="AV98" s="12" t="s">
        <v>78</v>
      </c>
      <c r="AW98" s="12" t="s">
        <v>34</v>
      </c>
      <c r="AX98" s="12" t="s">
        <v>70</v>
      </c>
      <c r="AY98" s="190" t="s">
        <v>147</v>
      </c>
    </row>
    <row r="99" spans="2:51" s="13" customFormat="1" ht="13.5">
      <c r="B99" s="197"/>
      <c r="D99" s="178" t="s">
        <v>159</v>
      </c>
      <c r="E99" s="198" t="s">
        <v>3</v>
      </c>
      <c r="F99" s="199" t="s">
        <v>163</v>
      </c>
      <c r="H99" s="200">
        <v>126.925</v>
      </c>
      <c r="I99" s="201"/>
      <c r="L99" s="197"/>
      <c r="M99" s="202"/>
      <c r="N99" s="203"/>
      <c r="O99" s="203"/>
      <c r="P99" s="203"/>
      <c r="Q99" s="203"/>
      <c r="R99" s="203"/>
      <c r="S99" s="203"/>
      <c r="T99" s="204"/>
      <c r="AT99" s="205" t="s">
        <v>159</v>
      </c>
      <c r="AU99" s="205" t="s">
        <v>78</v>
      </c>
      <c r="AV99" s="13" t="s">
        <v>155</v>
      </c>
      <c r="AW99" s="13" t="s">
        <v>34</v>
      </c>
      <c r="AX99" s="13" t="s">
        <v>70</v>
      </c>
      <c r="AY99" s="205" t="s">
        <v>147</v>
      </c>
    </row>
    <row r="100" spans="2:51" s="12" customFormat="1" ht="13.5">
      <c r="B100" s="189"/>
      <c r="D100" s="178" t="s">
        <v>159</v>
      </c>
      <c r="E100" s="190" t="s">
        <v>3</v>
      </c>
      <c r="F100" s="191" t="s">
        <v>164</v>
      </c>
      <c r="H100" s="192">
        <v>130</v>
      </c>
      <c r="I100" s="193"/>
      <c r="L100" s="189"/>
      <c r="M100" s="194"/>
      <c r="N100" s="195"/>
      <c r="O100" s="195"/>
      <c r="P100" s="195"/>
      <c r="Q100" s="195"/>
      <c r="R100" s="195"/>
      <c r="S100" s="195"/>
      <c r="T100" s="196"/>
      <c r="AT100" s="190" t="s">
        <v>159</v>
      </c>
      <c r="AU100" s="190" t="s">
        <v>78</v>
      </c>
      <c r="AV100" s="12" t="s">
        <v>78</v>
      </c>
      <c r="AW100" s="12" t="s">
        <v>34</v>
      </c>
      <c r="AX100" s="12" t="s">
        <v>70</v>
      </c>
      <c r="AY100" s="190" t="s">
        <v>147</v>
      </c>
    </row>
    <row r="101" spans="2:51" s="13" customFormat="1" ht="13.5">
      <c r="B101" s="197"/>
      <c r="D101" s="206" t="s">
        <v>159</v>
      </c>
      <c r="E101" s="207" t="s">
        <v>3</v>
      </c>
      <c r="F101" s="208" t="s">
        <v>163</v>
      </c>
      <c r="H101" s="209">
        <v>130</v>
      </c>
      <c r="I101" s="201"/>
      <c r="L101" s="197"/>
      <c r="M101" s="202"/>
      <c r="N101" s="203"/>
      <c r="O101" s="203"/>
      <c r="P101" s="203"/>
      <c r="Q101" s="203"/>
      <c r="R101" s="203"/>
      <c r="S101" s="203"/>
      <c r="T101" s="204"/>
      <c r="AT101" s="205" t="s">
        <v>159</v>
      </c>
      <c r="AU101" s="205" t="s">
        <v>78</v>
      </c>
      <c r="AV101" s="13" t="s">
        <v>155</v>
      </c>
      <c r="AW101" s="13" t="s">
        <v>34</v>
      </c>
      <c r="AX101" s="13" t="s">
        <v>74</v>
      </c>
      <c r="AY101" s="205" t="s">
        <v>147</v>
      </c>
    </row>
    <row r="102" spans="2:65" s="1" customFormat="1" ht="22.5" customHeight="1">
      <c r="B102" s="165"/>
      <c r="C102" s="166" t="s">
        <v>78</v>
      </c>
      <c r="D102" s="166" t="s">
        <v>150</v>
      </c>
      <c r="E102" s="167" t="s">
        <v>165</v>
      </c>
      <c r="F102" s="168" t="s">
        <v>166</v>
      </c>
      <c r="G102" s="169" t="s">
        <v>153</v>
      </c>
      <c r="H102" s="170">
        <v>130</v>
      </c>
      <c r="I102" s="171"/>
      <c r="J102" s="172">
        <f>ROUND(I102*H102,2)</f>
        <v>0</v>
      </c>
      <c r="K102" s="168" t="s">
        <v>154</v>
      </c>
      <c r="L102" s="35"/>
      <c r="M102" s="173" t="s">
        <v>3</v>
      </c>
      <c r="N102" s="174" t="s">
        <v>41</v>
      </c>
      <c r="O102" s="36"/>
      <c r="P102" s="175">
        <f>O102*H102</f>
        <v>0</v>
      </c>
      <c r="Q102" s="175">
        <v>0.00056</v>
      </c>
      <c r="R102" s="175">
        <f>Q102*H102</f>
        <v>0.07279999999999999</v>
      </c>
      <c r="S102" s="175">
        <v>0</v>
      </c>
      <c r="T102" s="176">
        <f>S102*H102</f>
        <v>0</v>
      </c>
      <c r="AR102" s="18" t="s">
        <v>155</v>
      </c>
      <c r="AT102" s="18" t="s">
        <v>150</v>
      </c>
      <c r="AU102" s="18" t="s">
        <v>78</v>
      </c>
      <c r="AY102" s="18" t="s">
        <v>147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8" t="s">
        <v>74</v>
      </c>
      <c r="BK102" s="177">
        <f>ROUND(I102*H102,2)</f>
        <v>0</v>
      </c>
      <c r="BL102" s="18" t="s">
        <v>155</v>
      </c>
      <c r="BM102" s="18" t="s">
        <v>167</v>
      </c>
    </row>
    <row r="103" spans="2:47" s="1" customFormat="1" ht="27">
      <c r="B103" s="35"/>
      <c r="D103" s="178" t="s">
        <v>157</v>
      </c>
      <c r="F103" s="179" t="s">
        <v>168</v>
      </c>
      <c r="I103" s="180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157</v>
      </c>
      <c r="AU103" s="18" t="s">
        <v>78</v>
      </c>
    </row>
    <row r="104" spans="2:51" s="11" customFormat="1" ht="13.5">
      <c r="B104" s="181"/>
      <c r="D104" s="178" t="s">
        <v>159</v>
      </c>
      <c r="E104" s="182" t="s">
        <v>3</v>
      </c>
      <c r="F104" s="183" t="s">
        <v>160</v>
      </c>
      <c r="H104" s="184" t="s">
        <v>3</v>
      </c>
      <c r="I104" s="185"/>
      <c r="L104" s="181"/>
      <c r="M104" s="186"/>
      <c r="N104" s="187"/>
      <c r="O104" s="187"/>
      <c r="P104" s="187"/>
      <c r="Q104" s="187"/>
      <c r="R104" s="187"/>
      <c r="S104" s="187"/>
      <c r="T104" s="188"/>
      <c r="AT104" s="184" t="s">
        <v>159</v>
      </c>
      <c r="AU104" s="184" t="s">
        <v>78</v>
      </c>
      <c r="AV104" s="11" t="s">
        <v>74</v>
      </c>
      <c r="AW104" s="11" t="s">
        <v>34</v>
      </c>
      <c r="AX104" s="11" t="s">
        <v>70</v>
      </c>
      <c r="AY104" s="184" t="s">
        <v>147</v>
      </c>
    </row>
    <row r="105" spans="2:51" s="11" customFormat="1" ht="13.5">
      <c r="B105" s="181"/>
      <c r="D105" s="178" t="s">
        <v>159</v>
      </c>
      <c r="E105" s="182" t="s">
        <v>3</v>
      </c>
      <c r="F105" s="183" t="s">
        <v>161</v>
      </c>
      <c r="H105" s="184" t="s">
        <v>3</v>
      </c>
      <c r="I105" s="185"/>
      <c r="L105" s="181"/>
      <c r="M105" s="186"/>
      <c r="N105" s="187"/>
      <c r="O105" s="187"/>
      <c r="P105" s="187"/>
      <c r="Q105" s="187"/>
      <c r="R105" s="187"/>
      <c r="S105" s="187"/>
      <c r="T105" s="188"/>
      <c r="AT105" s="184" t="s">
        <v>159</v>
      </c>
      <c r="AU105" s="184" t="s">
        <v>78</v>
      </c>
      <c r="AV105" s="11" t="s">
        <v>74</v>
      </c>
      <c r="AW105" s="11" t="s">
        <v>34</v>
      </c>
      <c r="AX105" s="11" t="s">
        <v>70</v>
      </c>
      <c r="AY105" s="184" t="s">
        <v>147</v>
      </c>
    </row>
    <row r="106" spans="2:51" s="12" customFormat="1" ht="13.5">
      <c r="B106" s="189"/>
      <c r="D106" s="178" t="s">
        <v>159</v>
      </c>
      <c r="E106" s="190" t="s">
        <v>3</v>
      </c>
      <c r="F106" s="191" t="s">
        <v>162</v>
      </c>
      <c r="H106" s="192">
        <v>126.925</v>
      </c>
      <c r="I106" s="193"/>
      <c r="L106" s="189"/>
      <c r="M106" s="194"/>
      <c r="N106" s="195"/>
      <c r="O106" s="195"/>
      <c r="P106" s="195"/>
      <c r="Q106" s="195"/>
      <c r="R106" s="195"/>
      <c r="S106" s="195"/>
      <c r="T106" s="196"/>
      <c r="AT106" s="190" t="s">
        <v>159</v>
      </c>
      <c r="AU106" s="190" t="s">
        <v>78</v>
      </c>
      <c r="AV106" s="12" t="s">
        <v>78</v>
      </c>
      <c r="AW106" s="12" t="s">
        <v>34</v>
      </c>
      <c r="AX106" s="12" t="s">
        <v>70</v>
      </c>
      <c r="AY106" s="190" t="s">
        <v>147</v>
      </c>
    </row>
    <row r="107" spans="2:51" s="13" customFormat="1" ht="13.5">
      <c r="B107" s="197"/>
      <c r="D107" s="178" t="s">
        <v>159</v>
      </c>
      <c r="E107" s="198" t="s">
        <v>3</v>
      </c>
      <c r="F107" s="199" t="s">
        <v>163</v>
      </c>
      <c r="H107" s="200">
        <v>126.925</v>
      </c>
      <c r="I107" s="201"/>
      <c r="L107" s="197"/>
      <c r="M107" s="202"/>
      <c r="N107" s="203"/>
      <c r="O107" s="203"/>
      <c r="P107" s="203"/>
      <c r="Q107" s="203"/>
      <c r="R107" s="203"/>
      <c r="S107" s="203"/>
      <c r="T107" s="204"/>
      <c r="AT107" s="205" t="s">
        <v>159</v>
      </c>
      <c r="AU107" s="205" t="s">
        <v>78</v>
      </c>
      <c r="AV107" s="13" t="s">
        <v>155</v>
      </c>
      <c r="AW107" s="13" t="s">
        <v>34</v>
      </c>
      <c r="AX107" s="13" t="s">
        <v>70</v>
      </c>
      <c r="AY107" s="205" t="s">
        <v>147</v>
      </c>
    </row>
    <row r="108" spans="2:51" s="12" customFormat="1" ht="13.5">
      <c r="B108" s="189"/>
      <c r="D108" s="178" t="s">
        <v>159</v>
      </c>
      <c r="E108" s="190" t="s">
        <v>3</v>
      </c>
      <c r="F108" s="191" t="s">
        <v>164</v>
      </c>
      <c r="H108" s="192">
        <v>130</v>
      </c>
      <c r="I108" s="193"/>
      <c r="L108" s="189"/>
      <c r="M108" s="194"/>
      <c r="N108" s="195"/>
      <c r="O108" s="195"/>
      <c r="P108" s="195"/>
      <c r="Q108" s="195"/>
      <c r="R108" s="195"/>
      <c r="S108" s="195"/>
      <c r="T108" s="196"/>
      <c r="AT108" s="190" t="s">
        <v>159</v>
      </c>
      <c r="AU108" s="190" t="s">
        <v>78</v>
      </c>
      <c r="AV108" s="12" t="s">
        <v>78</v>
      </c>
      <c r="AW108" s="12" t="s">
        <v>34</v>
      </c>
      <c r="AX108" s="12" t="s">
        <v>70</v>
      </c>
      <c r="AY108" s="190" t="s">
        <v>147</v>
      </c>
    </row>
    <row r="109" spans="2:51" s="13" customFormat="1" ht="13.5">
      <c r="B109" s="197"/>
      <c r="D109" s="178" t="s">
        <v>159</v>
      </c>
      <c r="E109" s="198" t="s">
        <v>3</v>
      </c>
      <c r="F109" s="199" t="s">
        <v>163</v>
      </c>
      <c r="H109" s="200">
        <v>130</v>
      </c>
      <c r="I109" s="201"/>
      <c r="L109" s="197"/>
      <c r="M109" s="202"/>
      <c r="N109" s="203"/>
      <c r="O109" s="203"/>
      <c r="P109" s="203"/>
      <c r="Q109" s="203"/>
      <c r="R109" s="203"/>
      <c r="S109" s="203"/>
      <c r="T109" s="204"/>
      <c r="AT109" s="205" t="s">
        <v>159</v>
      </c>
      <c r="AU109" s="205" t="s">
        <v>78</v>
      </c>
      <c r="AV109" s="13" t="s">
        <v>155</v>
      </c>
      <c r="AW109" s="13" t="s">
        <v>34</v>
      </c>
      <c r="AX109" s="13" t="s">
        <v>74</v>
      </c>
      <c r="AY109" s="205" t="s">
        <v>147</v>
      </c>
    </row>
    <row r="110" spans="2:63" s="10" customFormat="1" ht="29.85" customHeight="1">
      <c r="B110" s="151"/>
      <c r="D110" s="162" t="s">
        <v>69</v>
      </c>
      <c r="E110" s="163" t="s">
        <v>169</v>
      </c>
      <c r="F110" s="163" t="s">
        <v>170</v>
      </c>
      <c r="I110" s="154"/>
      <c r="J110" s="164">
        <f>BK110</f>
        <v>0</v>
      </c>
      <c r="L110" s="151"/>
      <c r="M110" s="156"/>
      <c r="N110" s="157"/>
      <c r="O110" s="157"/>
      <c r="P110" s="158">
        <f>SUM(P111:P194)</f>
        <v>0</v>
      </c>
      <c r="Q110" s="157"/>
      <c r="R110" s="158">
        <f>SUM(R111:R194)</f>
        <v>0.0432</v>
      </c>
      <c r="S110" s="157"/>
      <c r="T110" s="159">
        <f>SUM(T111:T194)</f>
        <v>17.89174</v>
      </c>
      <c r="AR110" s="152" t="s">
        <v>74</v>
      </c>
      <c r="AT110" s="160" t="s">
        <v>69</v>
      </c>
      <c r="AU110" s="160" t="s">
        <v>74</v>
      </c>
      <c r="AY110" s="152" t="s">
        <v>147</v>
      </c>
      <c r="BK110" s="161">
        <f>SUM(BK111:BK194)</f>
        <v>0</v>
      </c>
    </row>
    <row r="111" spans="2:65" s="1" customFormat="1" ht="31.5" customHeight="1">
      <c r="B111" s="165"/>
      <c r="C111" s="166" t="s">
        <v>171</v>
      </c>
      <c r="D111" s="166" t="s">
        <v>150</v>
      </c>
      <c r="E111" s="167" t="s">
        <v>172</v>
      </c>
      <c r="F111" s="168" t="s">
        <v>173</v>
      </c>
      <c r="G111" s="169" t="s">
        <v>174</v>
      </c>
      <c r="H111" s="170">
        <v>1269.246</v>
      </c>
      <c r="I111" s="171"/>
      <c r="J111" s="172">
        <f>ROUND(I111*H111,2)</f>
        <v>0</v>
      </c>
      <c r="K111" s="168" t="s">
        <v>154</v>
      </c>
      <c r="L111" s="35"/>
      <c r="M111" s="173" t="s">
        <v>3</v>
      </c>
      <c r="N111" s="174" t="s">
        <v>41</v>
      </c>
      <c r="O111" s="36"/>
      <c r="P111" s="175">
        <f>O111*H111</f>
        <v>0</v>
      </c>
      <c r="Q111" s="175">
        <v>0</v>
      </c>
      <c r="R111" s="175">
        <f>Q111*H111</f>
        <v>0</v>
      </c>
      <c r="S111" s="175">
        <v>0</v>
      </c>
      <c r="T111" s="176">
        <f>S111*H111</f>
        <v>0</v>
      </c>
      <c r="AR111" s="18" t="s">
        <v>155</v>
      </c>
      <c r="AT111" s="18" t="s">
        <v>150</v>
      </c>
      <c r="AU111" s="18" t="s">
        <v>78</v>
      </c>
      <c r="AY111" s="18" t="s">
        <v>147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8" t="s">
        <v>74</v>
      </c>
      <c r="BK111" s="177">
        <f>ROUND(I111*H111,2)</f>
        <v>0</v>
      </c>
      <c r="BL111" s="18" t="s">
        <v>155</v>
      </c>
      <c r="BM111" s="18" t="s">
        <v>175</v>
      </c>
    </row>
    <row r="112" spans="2:47" s="1" customFormat="1" ht="27">
      <c r="B112" s="35"/>
      <c r="D112" s="178" t="s">
        <v>157</v>
      </c>
      <c r="F112" s="179" t="s">
        <v>176</v>
      </c>
      <c r="I112" s="180"/>
      <c r="L112" s="35"/>
      <c r="M112" s="64"/>
      <c r="N112" s="36"/>
      <c r="O112" s="36"/>
      <c r="P112" s="36"/>
      <c r="Q112" s="36"/>
      <c r="R112" s="36"/>
      <c r="S112" s="36"/>
      <c r="T112" s="65"/>
      <c r="AT112" s="18" t="s">
        <v>157</v>
      </c>
      <c r="AU112" s="18" t="s">
        <v>78</v>
      </c>
    </row>
    <row r="113" spans="2:51" s="11" customFormat="1" ht="13.5">
      <c r="B113" s="181"/>
      <c r="D113" s="178" t="s">
        <v>159</v>
      </c>
      <c r="E113" s="182" t="s">
        <v>3</v>
      </c>
      <c r="F113" s="183" t="s">
        <v>177</v>
      </c>
      <c r="H113" s="184" t="s">
        <v>3</v>
      </c>
      <c r="I113" s="185"/>
      <c r="L113" s="181"/>
      <c r="M113" s="186"/>
      <c r="N113" s="187"/>
      <c r="O113" s="187"/>
      <c r="P113" s="187"/>
      <c r="Q113" s="187"/>
      <c r="R113" s="187"/>
      <c r="S113" s="187"/>
      <c r="T113" s="188"/>
      <c r="AT113" s="184" t="s">
        <v>159</v>
      </c>
      <c r="AU113" s="184" t="s">
        <v>78</v>
      </c>
      <c r="AV113" s="11" t="s">
        <v>74</v>
      </c>
      <c r="AW113" s="11" t="s">
        <v>34</v>
      </c>
      <c r="AX113" s="11" t="s">
        <v>70</v>
      </c>
      <c r="AY113" s="184" t="s">
        <v>147</v>
      </c>
    </row>
    <row r="114" spans="2:51" s="11" customFormat="1" ht="13.5">
      <c r="B114" s="181"/>
      <c r="D114" s="178" t="s">
        <v>159</v>
      </c>
      <c r="E114" s="182" t="s">
        <v>3</v>
      </c>
      <c r="F114" s="183" t="s">
        <v>178</v>
      </c>
      <c r="H114" s="184" t="s">
        <v>3</v>
      </c>
      <c r="I114" s="185"/>
      <c r="L114" s="181"/>
      <c r="M114" s="186"/>
      <c r="N114" s="187"/>
      <c r="O114" s="187"/>
      <c r="P114" s="187"/>
      <c r="Q114" s="187"/>
      <c r="R114" s="187"/>
      <c r="S114" s="187"/>
      <c r="T114" s="188"/>
      <c r="AT114" s="184" t="s">
        <v>159</v>
      </c>
      <c r="AU114" s="184" t="s">
        <v>78</v>
      </c>
      <c r="AV114" s="11" t="s">
        <v>74</v>
      </c>
      <c r="AW114" s="11" t="s">
        <v>34</v>
      </c>
      <c r="AX114" s="11" t="s">
        <v>70</v>
      </c>
      <c r="AY114" s="184" t="s">
        <v>147</v>
      </c>
    </row>
    <row r="115" spans="2:51" s="12" customFormat="1" ht="13.5">
      <c r="B115" s="189"/>
      <c r="D115" s="178" t="s">
        <v>159</v>
      </c>
      <c r="E115" s="190" t="s">
        <v>3</v>
      </c>
      <c r="F115" s="191" t="s">
        <v>179</v>
      </c>
      <c r="H115" s="192">
        <v>1269.246</v>
      </c>
      <c r="I115" s="193"/>
      <c r="L115" s="189"/>
      <c r="M115" s="194"/>
      <c r="N115" s="195"/>
      <c r="O115" s="195"/>
      <c r="P115" s="195"/>
      <c r="Q115" s="195"/>
      <c r="R115" s="195"/>
      <c r="S115" s="195"/>
      <c r="T115" s="196"/>
      <c r="AT115" s="190" t="s">
        <v>159</v>
      </c>
      <c r="AU115" s="190" t="s">
        <v>78</v>
      </c>
      <c r="AV115" s="12" t="s">
        <v>78</v>
      </c>
      <c r="AW115" s="12" t="s">
        <v>34</v>
      </c>
      <c r="AX115" s="12" t="s">
        <v>70</v>
      </c>
      <c r="AY115" s="190" t="s">
        <v>147</v>
      </c>
    </row>
    <row r="116" spans="2:51" s="13" customFormat="1" ht="13.5">
      <c r="B116" s="197"/>
      <c r="D116" s="206" t="s">
        <v>159</v>
      </c>
      <c r="E116" s="207" t="s">
        <v>98</v>
      </c>
      <c r="F116" s="208" t="s">
        <v>163</v>
      </c>
      <c r="H116" s="209">
        <v>1269.246</v>
      </c>
      <c r="I116" s="201"/>
      <c r="L116" s="197"/>
      <c r="M116" s="202"/>
      <c r="N116" s="203"/>
      <c r="O116" s="203"/>
      <c r="P116" s="203"/>
      <c r="Q116" s="203"/>
      <c r="R116" s="203"/>
      <c r="S116" s="203"/>
      <c r="T116" s="204"/>
      <c r="AT116" s="205" t="s">
        <v>159</v>
      </c>
      <c r="AU116" s="205" t="s">
        <v>78</v>
      </c>
      <c r="AV116" s="13" t="s">
        <v>155</v>
      </c>
      <c r="AW116" s="13" t="s">
        <v>34</v>
      </c>
      <c r="AX116" s="13" t="s">
        <v>74</v>
      </c>
      <c r="AY116" s="205" t="s">
        <v>147</v>
      </c>
    </row>
    <row r="117" spans="2:65" s="1" customFormat="1" ht="31.5" customHeight="1">
      <c r="B117" s="165"/>
      <c r="C117" s="166" t="s">
        <v>155</v>
      </c>
      <c r="D117" s="166" t="s">
        <v>150</v>
      </c>
      <c r="E117" s="167" t="s">
        <v>180</v>
      </c>
      <c r="F117" s="168" t="s">
        <v>181</v>
      </c>
      <c r="G117" s="169" t="s">
        <v>174</v>
      </c>
      <c r="H117" s="170">
        <v>76154.76</v>
      </c>
      <c r="I117" s="171"/>
      <c r="J117" s="172">
        <f>ROUND(I117*H117,2)</f>
        <v>0</v>
      </c>
      <c r="K117" s="168" t="s">
        <v>154</v>
      </c>
      <c r="L117" s="35"/>
      <c r="M117" s="173" t="s">
        <v>3</v>
      </c>
      <c r="N117" s="174" t="s">
        <v>41</v>
      </c>
      <c r="O117" s="36"/>
      <c r="P117" s="175">
        <f>O117*H117</f>
        <v>0</v>
      </c>
      <c r="Q117" s="175">
        <v>0</v>
      </c>
      <c r="R117" s="175">
        <f>Q117*H117</f>
        <v>0</v>
      </c>
      <c r="S117" s="175">
        <v>0</v>
      </c>
      <c r="T117" s="176">
        <f>S117*H117</f>
        <v>0</v>
      </c>
      <c r="AR117" s="18" t="s">
        <v>155</v>
      </c>
      <c r="AT117" s="18" t="s">
        <v>150</v>
      </c>
      <c r="AU117" s="18" t="s">
        <v>78</v>
      </c>
      <c r="AY117" s="18" t="s">
        <v>147</v>
      </c>
      <c r="BE117" s="177">
        <f>IF(N117="základní",J117,0)</f>
        <v>0</v>
      </c>
      <c r="BF117" s="177">
        <f>IF(N117="snížená",J117,0)</f>
        <v>0</v>
      </c>
      <c r="BG117" s="177">
        <f>IF(N117="zákl. přenesená",J117,0)</f>
        <v>0</v>
      </c>
      <c r="BH117" s="177">
        <f>IF(N117="sníž. přenesená",J117,0)</f>
        <v>0</v>
      </c>
      <c r="BI117" s="177">
        <f>IF(N117="nulová",J117,0)</f>
        <v>0</v>
      </c>
      <c r="BJ117" s="18" t="s">
        <v>74</v>
      </c>
      <c r="BK117" s="177">
        <f>ROUND(I117*H117,2)</f>
        <v>0</v>
      </c>
      <c r="BL117" s="18" t="s">
        <v>155</v>
      </c>
      <c r="BM117" s="18" t="s">
        <v>182</v>
      </c>
    </row>
    <row r="118" spans="2:47" s="1" customFormat="1" ht="27">
      <c r="B118" s="35"/>
      <c r="D118" s="178" t="s">
        <v>157</v>
      </c>
      <c r="F118" s="179" t="s">
        <v>183</v>
      </c>
      <c r="I118" s="180"/>
      <c r="L118" s="35"/>
      <c r="M118" s="64"/>
      <c r="N118" s="36"/>
      <c r="O118" s="36"/>
      <c r="P118" s="36"/>
      <c r="Q118" s="36"/>
      <c r="R118" s="36"/>
      <c r="S118" s="36"/>
      <c r="T118" s="65"/>
      <c r="AT118" s="18" t="s">
        <v>157</v>
      </c>
      <c r="AU118" s="18" t="s">
        <v>78</v>
      </c>
    </row>
    <row r="119" spans="2:51" s="11" customFormat="1" ht="13.5">
      <c r="B119" s="181"/>
      <c r="D119" s="178" t="s">
        <v>159</v>
      </c>
      <c r="E119" s="182" t="s">
        <v>3</v>
      </c>
      <c r="F119" s="183" t="s">
        <v>184</v>
      </c>
      <c r="H119" s="184" t="s">
        <v>3</v>
      </c>
      <c r="I119" s="185"/>
      <c r="L119" s="181"/>
      <c r="M119" s="186"/>
      <c r="N119" s="187"/>
      <c r="O119" s="187"/>
      <c r="P119" s="187"/>
      <c r="Q119" s="187"/>
      <c r="R119" s="187"/>
      <c r="S119" s="187"/>
      <c r="T119" s="188"/>
      <c r="AT119" s="184" t="s">
        <v>159</v>
      </c>
      <c r="AU119" s="184" t="s">
        <v>78</v>
      </c>
      <c r="AV119" s="11" t="s">
        <v>74</v>
      </c>
      <c r="AW119" s="11" t="s">
        <v>34</v>
      </c>
      <c r="AX119" s="11" t="s">
        <v>70</v>
      </c>
      <c r="AY119" s="184" t="s">
        <v>147</v>
      </c>
    </row>
    <row r="120" spans="2:51" s="12" customFormat="1" ht="13.5">
      <c r="B120" s="189"/>
      <c r="D120" s="178" t="s">
        <v>159</v>
      </c>
      <c r="E120" s="190" t="s">
        <v>3</v>
      </c>
      <c r="F120" s="191" t="s">
        <v>185</v>
      </c>
      <c r="H120" s="192">
        <v>76154.76</v>
      </c>
      <c r="I120" s="193"/>
      <c r="L120" s="189"/>
      <c r="M120" s="194"/>
      <c r="N120" s="195"/>
      <c r="O120" s="195"/>
      <c r="P120" s="195"/>
      <c r="Q120" s="195"/>
      <c r="R120" s="195"/>
      <c r="S120" s="195"/>
      <c r="T120" s="196"/>
      <c r="AT120" s="190" t="s">
        <v>159</v>
      </c>
      <c r="AU120" s="190" t="s">
        <v>78</v>
      </c>
      <c r="AV120" s="12" t="s">
        <v>78</v>
      </c>
      <c r="AW120" s="12" t="s">
        <v>34</v>
      </c>
      <c r="AX120" s="12" t="s">
        <v>70</v>
      </c>
      <c r="AY120" s="190" t="s">
        <v>147</v>
      </c>
    </row>
    <row r="121" spans="2:51" s="13" customFormat="1" ht="13.5">
      <c r="B121" s="197"/>
      <c r="D121" s="206" t="s">
        <v>159</v>
      </c>
      <c r="E121" s="207" t="s">
        <v>3</v>
      </c>
      <c r="F121" s="208" t="s">
        <v>163</v>
      </c>
      <c r="H121" s="209">
        <v>76154.76</v>
      </c>
      <c r="I121" s="201"/>
      <c r="L121" s="197"/>
      <c r="M121" s="202"/>
      <c r="N121" s="203"/>
      <c r="O121" s="203"/>
      <c r="P121" s="203"/>
      <c r="Q121" s="203"/>
      <c r="R121" s="203"/>
      <c r="S121" s="203"/>
      <c r="T121" s="204"/>
      <c r="AT121" s="205" t="s">
        <v>159</v>
      </c>
      <c r="AU121" s="205" t="s">
        <v>78</v>
      </c>
      <c r="AV121" s="13" t="s">
        <v>155</v>
      </c>
      <c r="AW121" s="13" t="s">
        <v>34</v>
      </c>
      <c r="AX121" s="13" t="s">
        <v>74</v>
      </c>
      <c r="AY121" s="205" t="s">
        <v>147</v>
      </c>
    </row>
    <row r="122" spans="2:65" s="1" customFormat="1" ht="31.5" customHeight="1">
      <c r="B122" s="165"/>
      <c r="C122" s="166" t="s">
        <v>186</v>
      </c>
      <c r="D122" s="166" t="s">
        <v>150</v>
      </c>
      <c r="E122" s="167" t="s">
        <v>187</v>
      </c>
      <c r="F122" s="168" t="s">
        <v>188</v>
      </c>
      <c r="G122" s="169" t="s">
        <v>174</v>
      </c>
      <c r="H122" s="170">
        <v>1269.246</v>
      </c>
      <c r="I122" s="171"/>
      <c r="J122" s="172">
        <f>ROUND(I122*H122,2)</f>
        <v>0</v>
      </c>
      <c r="K122" s="168" t="s">
        <v>154</v>
      </c>
      <c r="L122" s="35"/>
      <c r="M122" s="173" t="s">
        <v>3</v>
      </c>
      <c r="N122" s="174" t="s">
        <v>41</v>
      </c>
      <c r="O122" s="36"/>
      <c r="P122" s="175">
        <f>O122*H122</f>
        <v>0</v>
      </c>
      <c r="Q122" s="175">
        <v>0</v>
      </c>
      <c r="R122" s="175">
        <f>Q122*H122</f>
        <v>0</v>
      </c>
      <c r="S122" s="175">
        <v>0</v>
      </c>
      <c r="T122" s="176">
        <f>S122*H122</f>
        <v>0</v>
      </c>
      <c r="AR122" s="18" t="s">
        <v>155</v>
      </c>
      <c r="AT122" s="18" t="s">
        <v>150</v>
      </c>
      <c r="AU122" s="18" t="s">
        <v>78</v>
      </c>
      <c r="AY122" s="18" t="s">
        <v>147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8" t="s">
        <v>74</v>
      </c>
      <c r="BK122" s="177">
        <f>ROUND(I122*H122,2)</f>
        <v>0</v>
      </c>
      <c r="BL122" s="18" t="s">
        <v>155</v>
      </c>
      <c r="BM122" s="18" t="s">
        <v>189</v>
      </c>
    </row>
    <row r="123" spans="2:47" s="1" customFormat="1" ht="27">
      <c r="B123" s="35"/>
      <c r="D123" s="178" t="s">
        <v>157</v>
      </c>
      <c r="F123" s="179" t="s">
        <v>190</v>
      </c>
      <c r="I123" s="180"/>
      <c r="L123" s="35"/>
      <c r="M123" s="64"/>
      <c r="N123" s="36"/>
      <c r="O123" s="36"/>
      <c r="P123" s="36"/>
      <c r="Q123" s="36"/>
      <c r="R123" s="36"/>
      <c r="S123" s="36"/>
      <c r="T123" s="65"/>
      <c r="AT123" s="18" t="s">
        <v>157</v>
      </c>
      <c r="AU123" s="18" t="s">
        <v>78</v>
      </c>
    </row>
    <row r="124" spans="2:51" s="12" customFormat="1" ht="13.5">
      <c r="B124" s="189"/>
      <c r="D124" s="178" t="s">
        <v>159</v>
      </c>
      <c r="E124" s="190" t="s">
        <v>3</v>
      </c>
      <c r="F124" s="191" t="s">
        <v>98</v>
      </c>
      <c r="H124" s="192">
        <v>1269.246</v>
      </c>
      <c r="I124" s="193"/>
      <c r="L124" s="189"/>
      <c r="M124" s="194"/>
      <c r="N124" s="195"/>
      <c r="O124" s="195"/>
      <c r="P124" s="195"/>
      <c r="Q124" s="195"/>
      <c r="R124" s="195"/>
      <c r="S124" s="195"/>
      <c r="T124" s="196"/>
      <c r="AT124" s="190" t="s">
        <v>159</v>
      </c>
      <c r="AU124" s="190" t="s">
        <v>78</v>
      </c>
      <c r="AV124" s="12" t="s">
        <v>78</v>
      </c>
      <c r="AW124" s="12" t="s">
        <v>34</v>
      </c>
      <c r="AX124" s="12" t="s">
        <v>70</v>
      </c>
      <c r="AY124" s="190" t="s">
        <v>147</v>
      </c>
    </row>
    <row r="125" spans="2:51" s="13" customFormat="1" ht="13.5">
      <c r="B125" s="197"/>
      <c r="D125" s="206" t="s">
        <v>159</v>
      </c>
      <c r="E125" s="207" t="s">
        <v>3</v>
      </c>
      <c r="F125" s="208" t="s">
        <v>163</v>
      </c>
      <c r="H125" s="209">
        <v>1269.246</v>
      </c>
      <c r="I125" s="201"/>
      <c r="L125" s="197"/>
      <c r="M125" s="202"/>
      <c r="N125" s="203"/>
      <c r="O125" s="203"/>
      <c r="P125" s="203"/>
      <c r="Q125" s="203"/>
      <c r="R125" s="203"/>
      <c r="S125" s="203"/>
      <c r="T125" s="204"/>
      <c r="AT125" s="205" t="s">
        <v>159</v>
      </c>
      <c r="AU125" s="205" t="s">
        <v>78</v>
      </c>
      <c r="AV125" s="13" t="s">
        <v>155</v>
      </c>
      <c r="AW125" s="13" t="s">
        <v>34</v>
      </c>
      <c r="AX125" s="13" t="s">
        <v>74</v>
      </c>
      <c r="AY125" s="205" t="s">
        <v>147</v>
      </c>
    </row>
    <row r="126" spans="2:65" s="1" customFormat="1" ht="22.5" customHeight="1">
      <c r="B126" s="165"/>
      <c r="C126" s="166" t="s">
        <v>148</v>
      </c>
      <c r="D126" s="166" t="s">
        <v>150</v>
      </c>
      <c r="E126" s="167" t="s">
        <v>191</v>
      </c>
      <c r="F126" s="168" t="s">
        <v>192</v>
      </c>
      <c r="G126" s="169" t="s">
        <v>174</v>
      </c>
      <c r="H126" s="170">
        <v>1269.246</v>
      </c>
      <c r="I126" s="171"/>
      <c r="J126" s="172">
        <f>ROUND(I126*H126,2)</f>
        <v>0</v>
      </c>
      <c r="K126" s="168" t="s">
        <v>3</v>
      </c>
      <c r="L126" s="35"/>
      <c r="M126" s="173" t="s">
        <v>3</v>
      </c>
      <c r="N126" s="174" t="s">
        <v>41</v>
      </c>
      <c r="O126" s="36"/>
      <c r="P126" s="175">
        <f>O126*H126</f>
        <v>0</v>
      </c>
      <c r="Q126" s="175">
        <v>0</v>
      </c>
      <c r="R126" s="175">
        <f>Q126*H126</f>
        <v>0</v>
      </c>
      <c r="S126" s="175">
        <v>0</v>
      </c>
      <c r="T126" s="176">
        <f>S126*H126</f>
        <v>0</v>
      </c>
      <c r="AR126" s="18" t="s">
        <v>155</v>
      </c>
      <c r="AT126" s="18" t="s">
        <v>150</v>
      </c>
      <c r="AU126" s="18" t="s">
        <v>78</v>
      </c>
      <c r="AY126" s="18" t="s">
        <v>147</v>
      </c>
      <c r="BE126" s="177">
        <f>IF(N126="základní",J126,0)</f>
        <v>0</v>
      </c>
      <c r="BF126" s="177">
        <f>IF(N126="snížená",J126,0)</f>
        <v>0</v>
      </c>
      <c r="BG126" s="177">
        <f>IF(N126="zákl. přenesená",J126,0)</f>
        <v>0</v>
      </c>
      <c r="BH126" s="177">
        <f>IF(N126="sníž. přenesená",J126,0)</f>
        <v>0</v>
      </c>
      <c r="BI126" s="177">
        <f>IF(N126="nulová",J126,0)</f>
        <v>0</v>
      </c>
      <c r="BJ126" s="18" t="s">
        <v>74</v>
      </c>
      <c r="BK126" s="177">
        <f>ROUND(I126*H126,2)</f>
        <v>0</v>
      </c>
      <c r="BL126" s="18" t="s">
        <v>155</v>
      </c>
      <c r="BM126" s="18" t="s">
        <v>193</v>
      </c>
    </row>
    <row r="127" spans="2:47" s="1" customFormat="1" ht="13.5">
      <c r="B127" s="35"/>
      <c r="D127" s="178" t="s">
        <v>157</v>
      </c>
      <c r="F127" s="179" t="s">
        <v>192</v>
      </c>
      <c r="I127" s="180"/>
      <c r="L127" s="35"/>
      <c r="M127" s="64"/>
      <c r="N127" s="36"/>
      <c r="O127" s="36"/>
      <c r="P127" s="36"/>
      <c r="Q127" s="36"/>
      <c r="R127" s="36"/>
      <c r="S127" s="36"/>
      <c r="T127" s="65"/>
      <c r="AT127" s="18" t="s">
        <v>157</v>
      </c>
      <c r="AU127" s="18" t="s">
        <v>78</v>
      </c>
    </row>
    <row r="128" spans="2:51" s="12" customFormat="1" ht="13.5">
      <c r="B128" s="189"/>
      <c r="D128" s="178" t="s">
        <v>159</v>
      </c>
      <c r="E128" s="190" t="s">
        <v>3</v>
      </c>
      <c r="F128" s="191" t="s">
        <v>98</v>
      </c>
      <c r="H128" s="192">
        <v>1269.246</v>
      </c>
      <c r="I128" s="193"/>
      <c r="L128" s="189"/>
      <c r="M128" s="194"/>
      <c r="N128" s="195"/>
      <c r="O128" s="195"/>
      <c r="P128" s="195"/>
      <c r="Q128" s="195"/>
      <c r="R128" s="195"/>
      <c r="S128" s="195"/>
      <c r="T128" s="196"/>
      <c r="AT128" s="190" t="s">
        <v>159</v>
      </c>
      <c r="AU128" s="190" t="s">
        <v>78</v>
      </c>
      <c r="AV128" s="12" t="s">
        <v>78</v>
      </c>
      <c r="AW128" s="12" t="s">
        <v>34</v>
      </c>
      <c r="AX128" s="12" t="s">
        <v>70</v>
      </c>
      <c r="AY128" s="190" t="s">
        <v>147</v>
      </c>
    </row>
    <row r="129" spans="2:51" s="13" customFormat="1" ht="13.5">
      <c r="B129" s="197"/>
      <c r="D129" s="206" t="s">
        <v>159</v>
      </c>
      <c r="E129" s="207" t="s">
        <v>3</v>
      </c>
      <c r="F129" s="208" t="s">
        <v>163</v>
      </c>
      <c r="H129" s="209">
        <v>1269.246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205" t="s">
        <v>159</v>
      </c>
      <c r="AU129" s="205" t="s">
        <v>78</v>
      </c>
      <c r="AV129" s="13" t="s">
        <v>155</v>
      </c>
      <c r="AW129" s="13" t="s">
        <v>34</v>
      </c>
      <c r="AX129" s="13" t="s">
        <v>74</v>
      </c>
      <c r="AY129" s="205" t="s">
        <v>147</v>
      </c>
    </row>
    <row r="130" spans="2:65" s="1" customFormat="1" ht="22.5" customHeight="1">
      <c r="B130" s="165"/>
      <c r="C130" s="166" t="s">
        <v>194</v>
      </c>
      <c r="D130" s="166" t="s">
        <v>150</v>
      </c>
      <c r="E130" s="167" t="s">
        <v>195</v>
      </c>
      <c r="F130" s="168" t="s">
        <v>196</v>
      </c>
      <c r="G130" s="169" t="s">
        <v>174</v>
      </c>
      <c r="H130" s="170">
        <v>5.76</v>
      </c>
      <c r="I130" s="171"/>
      <c r="J130" s="172">
        <f>ROUND(I130*H130,2)</f>
        <v>0</v>
      </c>
      <c r="K130" s="168" t="s">
        <v>154</v>
      </c>
      <c r="L130" s="35"/>
      <c r="M130" s="173" t="s">
        <v>3</v>
      </c>
      <c r="N130" s="174" t="s">
        <v>41</v>
      </c>
      <c r="O130" s="36"/>
      <c r="P130" s="175">
        <f>O130*H130</f>
        <v>0</v>
      </c>
      <c r="Q130" s="175">
        <v>0</v>
      </c>
      <c r="R130" s="175">
        <f>Q130*H130</f>
        <v>0</v>
      </c>
      <c r="S130" s="175">
        <v>0</v>
      </c>
      <c r="T130" s="176">
        <f>S130*H130</f>
        <v>0</v>
      </c>
      <c r="AR130" s="18" t="s">
        <v>155</v>
      </c>
      <c r="AT130" s="18" t="s">
        <v>150</v>
      </c>
      <c r="AU130" s="18" t="s">
        <v>78</v>
      </c>
      <c r="AY130" s="18" t="s">
        <v>147</v>
      </c>
      <c r="BE130" s="177">
        <f>IF(N130="základní",J130,0)</f>
        <v>0</v>
      </c>
      <c r="BF130" s="177">
        <f>IF(N130="snížená",J130,0)</f>
        <v>0</v>
      </c>
      <c r="BG130" s="177">
        <f>IF(N130="zákl. přenesená",J130,0)</f>
        <v>0</v>
      </c>
      <c r="BH130" s="177">
        <f>IF(N130="sníž. přenesená",J130,0)</f>
        <v>0</v>
      </c>
      <c r="BI130" s="177">
        <f>IF(N130="nulová",J130,0)</f>
        <v>0</v>
      </c>
      <c r="BJ130" s="18" t="s">
        <v>74</v>
      </c>
      <c r="BK130" s="177">
        <f>ROUND(I130*H130,2)</f>
        <v>0</v>
      </c>
      <c r="BL130" s="18" t="s">
        <v>155</v>
      </c>
      <c r="BM130" s="18" t="s">
        <v>197</v>
      </c>
    </row>
    <row r="131" spans="2:47" s="1" customFormat="1" ht="27">
      <c r="B131" s="35"/>
      <c r="D131" s="178" t="s">
        <v>157</v>
      </c>
      <c r="F131" s="179" t="s">
        <v>198</v>
      </c>
      <c r="I131" s="180"/>
      <c r="L131" s="35"/>
      <c r="M131" s="64"/>
      <c r="N131" s="36"/>
      <c r="O131" s="36"/>
      <c r="P131" s="36"/>
      <c r="Q131" s="36"/>
      <c r="R131" s="36"/>
      <c r="S131" s="36"/>
      <c r="T131" s="65"/>
      <c r="AT131" s="18" t="s">
        <v>157</v>
      </c>
      <c r="AU131" s="18" t="s">
        <v>78</v>
      </c>
    </row>
    <row r="132" spans="2:51" s="11" customFormat="1" ht="13.5">
      <c r="B132" s="181"/>
      <c r="D132" s="178" t="s">
        <v>159</v>
      </c>
      <c r="E132" s="182" t="s">
        <v>3</v>
      </c>
      <c r="F132" s="183" t="s">
        <v>199</v>
      </c>
      <c r="H132" s="184" t="s">
        <v>3</v>
      </c>
      <c r="I132" s="185"/>
      <c r="L132" s="181"/>
      <c r="M132" s="186"/>
      <c r="N132" s="187"/>
      <c r="O132" s="187"/>
      <c r="P132" s="187"/>
      <c r="Q132" s="187"/>
      <c r="R132" s="187"/>
      <c r="S132" s="187"/>
      <c r="T132" s="188"/>
      <c r="AT132" s="184" t="s">
        <v>159</v>
      </c>
      <c r="AU132" s="184" t="s">
        <v>78</v>
      </c>
      <c r="AV132" s="11" t="s">
        <v>74</v>
      </c>
      <c r="AW132" s="11" t="s">
        <v>34</v>
      </c>
      <c r="AX132" s="11" t="s">
        <v>70</v>
      </c>
      <c r="AY132" s="184" t="s">
        <v>147</v>
      </c>
    </row>
    <row r="133" spans="2:51" s="12" customFormat="1" ht="13.5">
      <c r="B133" s="189"/>
      <c r="D133" s="178" t="s">
        <v>159</v>
      </c>
      <c r="E133" s="190" t="s">
        <v>3</v>
      </c>
      <c r="F133" s="191" t="s">
        <v>200</v>
      </c>
      <c r="H133" s="192">
        <v>5.76</v>
      </c>
      <c r="I133" s="193"/>
      <c r="L133" s="189"/>
      <c r="M133" s="194"/>
      <c r="N133" s="195"/>
      <c r="O133" s="195"/>
      <c r="P133" s="195"/>
      <c r="Q133" s="195"/>
      <c r="R133" s="195"/>
      <c r="S133" s="195"/>
      <c r="T133" s="196"/>
      <c r="AT133" s="190" t="s">
        <v>159</v>
      </c>
      <c r="AU133" s="190" t="s">
        <v>78</v>
      </c>
      <c r="AV133" s="12" t="s">
        <v>78</v>
      </c>
      <c r="AW133" s="12" t="s">
        <v>34</v>
      </c>
      <c r="AX133" s="12" t="s">
        <v>70</v>
      </c>
      <c r="AY133" s="190" t="s">
        <v>147</v>
      </c>
    </row>
    <row r="134" spans="2:51" s="14" customFormat="1" ht="13.5">
      <c r="B134" s="210"/>
      <c r="D134" s="178" t="s">
        <v>159</v>
      </c>
      <c r="E134" s="211" t="s">
        <v>101</v>
      </c>
      <c r="F134" s="212" t="s">
        <v>201</v>
      </c>
      <c r="H134" s="213">
        <v>5.76</v>
      </c>
      <c r="I134" s="214"/>
      <c r="L134" s="210"/>
      <c r="M134" s="215"/>
      <c r="N134" s="216"/>
      <c r="O134" s="216"/>
      <c r="P134" s="216"/>
      <c r="Q134" s="216"/>
      <c r="R134" s="216"/>
      <c r="S134" s="216"/>
      <c r="T134" s="217"/>
      <c r="AT134" s="211" t="s">
        <v>159</v>
      </c>
      <c r="AU134" s="211" t="s">
        <v>78</v>
      </c>
      <c r="AV134" s="14" t="s">
        <v>171</v>
      </c>
      <c r="AW134" s="14" t="s">
        <v>34</v>
      </c>
      <c r="AX134" s="14" t="s">
        <v>70</v>
      </c>
      <c r="AY134" s="211" t="s">
        <v>147</v>
      </c>
    </row>
    <row r="135" spans="2:51" s="13" customFormat="1" ht="13.5">
      <c r="B135" s="197"/>
      <c r="D135" s="206" t="s">
        <v>159</v>
      </c>
      <c r="E135" s="207" t="s">
        <v>3</v>
      </c>
      <c r="F135" s="208" t="s">
        <v>163</v>
      </c>
      <c r="H135" s="209">
        <v>5.76</v>
      </c>
      <c r="I135" s="201"/>
      <c r="L135" s="197"/>
      <c r="M135" s="202"/>
      <c r="N135" s="203"/>
      <c r="O135" s="203"/>
      <c r="P135" s="203"/>
      <c r="Q135" s="203"/>
      <c r="R135" s="203"/>
      <c r="S135" s="203"/>
      <c r="T135" s="204"/>
      <c r="AT135" s="205" t="s">
        <v>159</v>
      </c>
      <c r="AU135" s="205" t="s">
        <v>78</v>
      </c>
      <c r="AV135" s="13" t="s">
        <v>155</v>
      </c>
      <c r="AW135" s="13" t="s">
        <v>34</v>
      </c>
      <c r="AX135" s="13" t="s">
        <v>74</v>
      </c>
      <c r="AY135" s="205" t="s">
        <v>147</v>
      </c>
    </row>
    <row r="136" spans="2:65" s="1" customFormat="1" ht="31.5" customHeight="1">
      <c r="B136" s="165"/>
      <c r="C136" s="166" t="s">
        <v>202</v>
      </c>
      <c r="D136" s="166" t="s">
        <v>150</v>
      </c>
      <c r="E136" s="167" t="s">
        <v>203</v>
      </c>
      <c r="F136" s="168" t="s">
        <v>204</v>
      </c>
      <c r="G136" s="169" t="s">
        <v>174</v>
      </c>
      <c r="H136" s="170">
        <v>57.6</v>
      </c>
      <c r="I136" s="171"/>
      <c r="J136" s="172">
        <f>ROUND(I136*H136,2)</f>
        <v>0</v>
      </c>
      <c r="K136" s="168" t="s">
        <v>154</v>
      </c>
      <c r="L136" s="35"/>
      <c r="M136" s="173" t="s">
        <v>3</v>
      </c>
      <c r="N136" s="174" t="s">
        <v>41</v>
      </c>
      <c r="O136" s="36"/>
      <c r="P136" s="175">
        <f>O136*H136</f>
        <v>0</v>
      </c>
      <c r="Q136" s="175">
        <v>0</v>
      </c>
      <c r="R136" s="175">
        <f>Q136*H136</f>
        <v>0</v>
      </c>
      <c r="S136" s="175">
        <v>0</v>
      </c>
      <c r="T136" s="176">
        <f>S136*H136</f>
        <v>0</v>
      </c>
      <c r="AR136" s="18" t="s">
        <v>155</v>
      </c>
      <c r="AT136" s="18" t="s">
        <v>150</v>
      </c>
      <c r="AU136" s="18" t="s">
        <v>78</v>
      </c>
      <c r="AY136" s="18" t="s">
        <v>147</v>
      </c>
      <c r="BE136" s="177">
        <f>IF(N136="základní",J136,0)</f>
        <v>0</v>
      </c>
      <c r="BF136" s="177">
        <f>IF(N136="snížená",J136,0)</f>
        <v>0</v>
      </c>
      <c r="BG136" s="177">
        <f>IF(N136="zákl. přenesená",J136,0)</f>
        <v>0</v>
      </c>
      <c r="BH136" s="177">
        <f>IF(N136="sníž. přenesená",J136,0)</f>
        <v>0</v>
      </c>
      <c r="BI136" s="177">
        <f>IF(N136="nulová",J136,0)</f>
        <v>0</v>
      </c>
      <c r="BJ136" s="18" t="s">
        <v>74</v>
      </c>
      <c r="BK136" s="177">
        <f>ROUND(I136*H136,2)</f>
        <v>0</v>
      </c>
      <c r="BL136" s="18" t="s">
        <v>155</v>
      </c>
      <c r="BM136" s="18" t="s">
        <v>205</v>
      </c>
    </row>
    <row r="137" spans="2:47" s="1" customFormat="1" ht="27">
      <c r="B137" s="35"/>
      <c r="D137" s="178" t="s">
        <v>157</v>
      </c>
      <c r="F137" s="179" t="s">
        <v>206</v>
      </c>
      <c r="I137" s="180"/>
      <c r="L137" s="35"/>
      <c r="M137" s="64"/>
      <c r="N137" s="36"/>
      <c r="O137" s="36"/>
      <c r="P137" s="36"/>
      <c r="Q137" s="36"/>
      <c r="R137" s="36"/>
      <c r="S137" s="36"/>
      <c r="T137" s="65"/>
      <c r="AT137" s="18" t="s">
        <v>157</v>
      </c>
      <c r="AU137" s="18" t="s">
        <v>78</v>
      </c>
    </row>
    <row r="138" spans="2:51" s="11" customFormat="1" ht="13.5">
      <c r="B138" s="181"/>
      <c r="D138" s="178" t="s">
        <v>159</v>
      </c>
      <c r="E138" s="182" t="s">
        <v>3</v>
      </c>
      <c r="F138" s="183" t="s">
        <v>207</v>
      </c>
      <c r="H138" s="184" t="s">
        <v>3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4" t="s">
        <v>159</v>
      </c>
      <c r="AU138" s="184" t="s">
        <v>78</v>
      </c>
      <c r="AV138" s="11" t="s">
        <v>74</v>
      </c>
      <c r="AW138" s="11" t="s">
        <v>34</v>
      </c>
      <c r="AX138" s="11" t="s">
        <v>70</v>
      </c>
      <c r="AY138" s="184" t="s">
        <v>147</v>
      </c>
    </row>
    <row r="139" spans="2:51" s="12" customFormat="1" ht="13.5">
      <c r="B139" s="189"/>
      <c r="D139" s="178" t="s">
        <v>159</v>
      </c>
      <c r="E139" s="190" t="s">
        <v>3</v>
      </c>
      <c r="F139" s="191" t="s">
        <v>208</v>
      </c>
      <c r="H139" s="192">
        <v>57.6</v>
      </c>
      <c r="I139" s="193"/>
      <c r="L139" s="189"/>
      <c r="M139" s="194"/>
      <c r="N139" s="195"/>
      <c r="O139" s="195"/>
      <c r="P139" s="195"/>
      <c r="Q139" s="195"/>
      <c r="R139" s="195"/>
      <c r="S139" s="195"/>
      <c r="T139" s="196"/>
      <c r="AT139" s="190" t="s">
        <v>159</v>
      </c>
      <c r="AU139" s="190" t="s">
        <v>78</v>
      </c>
      <c r="AV139" s="12" t="s">
        <v>78</v>
      </c>
      <c r="AW139" s="12" t="s">
        <v>34</v>
      </c>
      <c r="AX139" s="12" t="s">
        <v>70</v>
      </c>
      <c r="AY139" s="190" t="s">
        <v>147</v>
      </c>
    </row>
    <row r="140" spans="2:51" s="13" customFormat="1" ht="13.5">
      <c r="B140" s="197"/>
      <c r="D140" s="206" t="s">
        <v>159</v>
      </c>
      <c r="E140" s="207" t="s">
        <v>3</v>
      </c>
      <c r="F140" s="208" t="s">
        <v>163</v>
      </c>
      <c r="H140" s="209">
        <v>57.6</v>
      </c>
      <c r="I140" s="201"/>
      <c r="L140" s="197"/>
      <c r="M140" s="202"/>
      <c r="N140" s="203"/>
      <c r="O140" s="203"/>
      <c r="P140" s="203"/>
      <c r="Q140" s="203"/>
      <c r="R140" s="203"/>
      <c r="S140" s="203"/>
      <c r="T140" s="204"/>
      <c r="AT140" s="205" t="s">
        <v>159</v>
      </c>
      <c r="AU140" s="205" t="s">
        <v>78</v>
      </c>
      <c r="AV140" s="13" t="s">
        <v>155</v>
      </c>
      <c r="AW140" s="13" t="s">
        <v>34</v>
      </c>
      <c r="AX140" s="13" t="s">
        <v>74</v>
      </c>
      <c r="AY140" s="205" t="s">
        <v>147</v>
      </c>
    </row>
    <row r="141" spans="2:65" s="1" customFormat="1" ht="22.5" customHeight="1">
      <c r="B141" s="165"/>
      <c r="C141" s="166" t="s">
        <v>169</v>
      </c>
      <c r="D141" s="166" t="s">
        <v>150</v>
      </c>
      <c r="E141" s="167" t="s">
        <v>209</v>
      </c>
      <c r="F141" s="168" t="s">
        <v>210</v>
      </c>
      <c r="G141" s="169" t="s">
        <v>174</v>
      </c>
      <c r="H141" s="170">
        <v>5.76</v>
      </c>
      <c r="I141" s="171"/>
      <c r="J141" s="172">
        <f>ROUND(I141*H141,2)</f>
        <v>0</v>
      </c>
      <c r="K141" s="168" t="s">
        <v>154</v>
      </c>
      <c r="L141" s="35"/>
      <c r="M141" s="173" t="s">
        <v>3</v>
      </c>
      <c r="N141" s="174" t="s">
        <v>41</v>
      </c>
      <c r="O141" s="36"/>
      <c r="P141" s="175">
        <f>O141*H141</f>
        <v>0</v>
      </c>
      <c r="Q141" s="175">
        <v>0</v>
      </c>
      <c r="R141" s="175">
        <f>Q141*H141</f>
        <v>0</v>
      </c>
      <c r="S141" s="175">
        <v>0</v>
      </c>
      <c r="T141" s="176">
        <f>S141*H141</f>
        <v>0</v>
      </c>
      <c r="AR141" s="18" t="s">
        <v>155</v>
      </c>
      <c r="AT141" s="18" t="s">
        <v>150</v>
      </c>
      <c r="AU141" s="18" t="s">
        <v>78</v>
      </c>
      <c r="AY141" s="18" t="s">
        <v>147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8" t="s">
        <v>74</v>
      </c>
      <c r="BK141" s="177">
        <f>ROUND(I141*H141,2)</f>
        <v>0</v>
      </c>
      <c r="BL141" s="18" t="s">
        <v>155</v>
      </c>
      <c r="BM141" s="18" t="s">
        <v>211</v>
      </c>
    </row>
    <row r="142" spans="2:47" s="1" customFormat="1" ht="27">
      <c r="B142" s="35"/>
      <c r="D142" s="178" t="s">
        <v>157</v>
      </c>
      <c r="F142" s="179" t="s">
        <v>212</v>
      </c>
      <c r="I142" s="180"/>
      <c r="L142" s="35"/>
      <c r="M142" s="64"/>
      <c r="N142" s="36"/>
      <c r="O142" s="36"/>
      <c r="P142" s="36"/>
      <c r="Q142" s="36"/>
      <c r="R142" s="36"/>
      <c r="S142" s="36"/>
      <c r="T142" s="65"/>
      <c r="AT142" s="18" t="s">
        <v>157</v>
      </c>
      <c r="AU142" s="18" t="s">
        <v>78</v>
      </c>
    </row>
    <row r="143" spans="2:51" s="12" customFormat="1" ht="13.5">
      <c r="B143" s="189"/>
      <c r="D143" s="178" t="s">
        <v>159</v>
      </c>
      <c r="E143" s="190" t="s">
        <v>3</v>
      </c>
      <c r="F143" s="191" t="s">
        <v>101</v>
      </c>
      <c r="H143" s="192">
        <v>5.76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159</v>
      </c>
      <c r="AU143" s="190" t="s">
        <v>78</v>
      </c>
      <c r="AV143" s="12" t="s">
        <v>78</v>
      </c>
      <c r="AW143" s="12" t="s">
        <v>34</v>
      </c>
      <c r="AX143" s="12" t="s">
        <v>70</v>
      </c>
      <c r="AY143" s="190" t="s">
        <v>147</v>
      </c>
    </row>
    <row r="144" spans="2:51" s="13" customFormat="1" ht="13.5">
      <c r="B144" s="197"/>
      <c r="D144" s="206" t="s">
        <v>159</v>
      </c>
      <c r="E144" s="207" t="s">
        <v>3</v>
      </c>
      <c r="F144" s="208" t="s">
        <v>163</v>
      </c>
      <c r="H144" s="209">
        <v>5.76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205" t="s">
        <v>159</v>
      </c>
      <c r="AU144" s="205" t="s">
        <v>78</v>
      </c>
      <c r="AV144" s="13" t="s">
        <v>155</v>
      </c>
      <c r="AW144" s="13" t="s">
        <v>34</v>
      </c>
      <c r="AX144" s="13" t="s">
        <v>74</v>
      </c>
      <c r="AY144" s="205" t="s">
        <v>147</v>
      </c>
    </row>
    <row r="145" spans="2:65" s="1" customFormat="1" ht="22.5" customHeight="1">
      <c r="B145" s="165"/>
      <c r="C145" s="166" t="s">
        <v>213</v>
      </c>
      <c r="D145" s="166" t="s">
        <v>150</v>
      </c>
      <c r="E145" s="167" t="s">
        <v>214</v>
      </c>
      <c r="F145" s="168" t="s">
        <v>215</v>
      </c>
      <c r="G145" s="169" t="s">
        <v>174</v>
      </c>
      <c r="H145" s="170">
        <v>1269.246</v>
      </c>
      <c r="I145" s="171"/>
      <c r="J145" s="172">
        <f>ROUND(I145*H145,2)</f>
        <v>0</v>
      </c>
      <c r="K145" s="168" t="s">
        <v>154</v>
      </c>
      <c r="L145" s="35"/>
      <c r="M145" s="173" t="s">
        <v>3</v>
      </c>
      <c r="N145" s="174" t="s">
        <v>41</v>
      </c>
      <c r="O145" s="36"/>
      <c r="P145" s="175">
        <f>O145*H145</f>
        <v>0</v>
      </c>
      <c r="Q145" s="175">
        <v>0</v>
      </c>
      <c r="R145" s="175">
        <f>Q145*H145</f>
        <v>0</v>
      </c>
      <c r="S145" s="175">
        <v>0</v>
      </c>
      <c r="T145" s="176">
        <f>S145*H145</f>
        <v>0</v>
      </c>
      <c r="AR145" s="18" t="s">
        <v>155</v>
      </c>
      <c r="AT145" s="18" t="s">
        <v>150</v>
      </c>
      <c r="AU145" s="18" t="s">
        <v>78</v>
      </c>
      <c r="AY145" s="18" t="s">
        <v>147</v>
      </c>
      <c r="BE145" s="177">
        <f>IF(N145="základní",J145,0)</f>
        <v>0</v>
      </c>
      <c r="BF145" s="177">
        <f>IF(N145="snížená",J145,0)</f>
        <v>0</v>
      </c>
      <c r="BG145" s="177">
        <f>IF(N145="zákl. přenesená",J145,0)</f>
        <v>0</v>
      </c>
      <c r="BH145" s="177">
        <f>IF(N145="sníž. přenesená",J145,0)</f>
        <v>0</v>
      </c>
      <c r="BI145" s="177">
        <f>IF(N145="nulová",J145,0)</f>
        <v>0</v>
      </c>
      <c r="BJ145" s="18" t="s">
        <v>74</v>
      </c>
      <c r="BK145" s="177">
        <f>ROUND(I145*H145,2)</f>
        <v>0</v>
      </c>
      <c r="BL145" s="18" t="s">
        <v>155</v>
      </c>
      <c r="BM145" s="18" t="s">
        <v>216</v>
      </c>
    </row>
    <row r="146" spans="2:47" s="1" customFormat="1" ht="13.5">
      <c r="B146" s="35"/>
      <c r="D146" s="178" t="s">
        <v>157</v>
      </c>
      <c r="F146" s="179" t="s">
        <v>217</v>
      </c>
      <c r="I146" s="180"/>
      <c r="L146" s="35"/>
      <c r="M146" s="64"/>
      <c r="N146" s="36"/>
      <c r="O146" s="36"/>
      <c r="P146" s="36"/>
      <c r="Q146" s="36"/>
      <c r="R146" s="36"/>
      <c r="S146" s="36"/>
      <c r="T146" s="65"/>
      <c r="AT146" s="18" t="s">
        <v>157</v>
      </c>
      <c r="AU146" s="18" t="s">
        <v>78</v>
      </c>
    </row>
    <row r="147" spans="2:51" s="12" customFormat="1" ht="13.5">
      <c r="B147" s="189"/>
      <c r="D147" s="178" t="s">
        <v>159</v>
      </c>
      <c r="E147" s="190" t="s">
        <v>3</v>
      </c>
      <c r="F147" s="191" t="s">
        <v>98</v>
      </c>
      <c r="H147" s="192">
        <v>1269.246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159</v>
      </c>
      <c r="AU147" s="190" t="s">
        <v>78</v>
      </c>
      <c r="AV147" s="12" t="s">
        <v>78</v>
      </c>
      <c r="AW147" s="12" t="s">
        <v>34</v>
      </c>
      <c r="AX147" s="12" t="s">
        <v>70</v>
      </c>
      <c r="AY147" s="190" t="s">
        <v>147</v>
      </c>
    </row>
    <row r="148" spans="2:51" s="13" customFormat="1" ht="13.5">
      <c r="B148" s="197"/>
      <c r="D148" s="206" t="s">
        <v>159</v>
      </c>
      <c r="E148" s="207" t="s">
        <v>3</v>
      </c>
      <c r="F148" s="208" t="s">
        <v>163</v>
      </c>
      <c r="H148" s="209">
        <v>1269.246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205" t="s">
        <v>159</v>
      </c>
      <c r="AU148" s="205" t="s">
        <v>78</v>
      </c>
      <c r="AV148" s="13" t="s">
        <v>155</v>
      </c>
      <c r="AW148" s="13" t="s">
        <v>34</v>
      </c>
      <c r="AX148" s="13" t="s">
        <v>74</v>
      </c>
      <c r="AY148" s="205" t="s">
        <v>147</v>
      </c>
    </row>
    <row r="149" spans="2:65" s="1" customFormat="1" ht="22.5" customHeight="1">
      <c r="B149" s="165"/>
      <c r="C149" s="166" t="s">
        <v>218</v>
      </c>
      <c r="D149" s="166" t="s">
        <v>150</v>
      </c>
      <c r="E149" s="167" t="s">
        <v>219</v>
      </c>
      <c r="F149" s="168" t="s">
        <v>220</v>
      </c>
      <c r="G149" s="169" t="s">
        <v>174</v>
      </c>
      <c r="H149" s="170">
        <v>76154.76</v>
      </c>
      <c r="I149" s="171"/>
      <c r="J149" s="172">
        <f>ROUND(I149*H149,2)</f>
        <v>0</v>
      </c>
      <c r="K149" s="168" t="s">
        <v>154</v>
      </c>
      <c r="L149" s="35"/>
      <c r="M149" s="173" t="s">
        <v>3</v>
      </c>
      <c r="N149" s="174" t="s">
        <v>41</v>
      </c>
      <c r="O149" s="36"/>
      <c r="P149" s="175">
        <f>O149*H149</f>
        <v>0</v>
      </c>
      <c r="Q149" s="175">
        <v>0</v>
      </c>
      <c r="R149" s="175">
        <f>Q149*H149</f>
        <v>0</v>
      </c>
      <c r="S149" s="175">
        <v>0</v>
      </c>
      <c r="T149" s="176">
        <f>S149*H149</f>
        <v>0</v>
      </c>
      <c r="AR149" s="18" t="s">
        <v>155</v>
      </c>
      <c r="AT149" s="18" t="s">
        <v>150</v>
      </c>
      <c r="AU149" s="18" t="s">
        <v>78</v>
      </c>
      <c r="AY149" s="18" t="s">
        <v>147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8" t="s">
        <v>74</v>
      </c>
      <c r="BK149" s="177">
        <f>ROUND(I149*H149,2)</f>
        <v>0</v>
      </c>
      <c r="BL149" s="18" t="s">
        <v>155</v>
      </c>
      <c r="BM149" s="18" t="s">
        <v>221</v>
      </c>
    </row>
    <row r="150" spans="2:47" s="1" customFormat="1" ht="13.5">
      <c r="B150" s="35"/>
      <c r="D150" s="178" t="s">
        <v>157</v>
      </c>
      <c r="F150" s="179" t="s">
        <v>222</v>
      </c>
      <c r="I150" s="180"/>
      <c r="L150" s="35"/>
      <c r="M150" s="64"/>
      <c r="N150" s="36"/>
      <c r="O150" s="36"/>
      <c r="P150" s="36"/>
      <c r="Q150" s="36"/>
      <c r="R150" s="36"/>
      <c r="S150" s="36"/>
      <c r="T150" s="65"/>
      <c r="AT150" s="18" t="s">
        <v>157</v>
      </c>
      <c r="AU150" s="18" t="s">
        <v>78</v>
      </c>
    </row>
    <row r="151" spans="2:51" s="11" customFormat="1" ht="13.5">
      <c r="B151" s="181"/>
      <c r="D151" s="178" t="s">
        <v>159</v>
      </c>
      <c r="E151" s="182" t="s">
        <v>3</v>
      </c>
      <c r="F151" s="183" t="s">
        <v>184</v>
      </c>
      <c r="H151" s="184" t="s">
        <v>3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4" t="s">
        <v>159</v>
      </c>
      <c r="AU151" s="184" t="s">
        <v>78</v>
      </c>
      <c r="AV151" s="11" t="s">
        <v>74</v>
      </c>
      <c r="AW151" s="11" t="s">
        <v>34</v>
      </c>
      <c r="AX151" s="11" t="s">
        <v>70</v>
      </c>
      <c r="AY151" s="184" t="s">
        <v>147</v>
      </c>
    </row>
    <row r="152" spans="2:51" s="12" customFormat="1" ht="13.5">
      <c r="B152" s="189"/>
      <c r="D152" s="178" t="s">
        <v>159</v>
      </c>
      <c r="E152" s="190" t="s">
        <v>3</v>
      </c>
      <c r="F152" s="191" t="s">
        <v>185</v>
      </c>
      <c r="H152" s="192">
        <v>76154.76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159</v>
      </c>
      <c r="AU152" s="190" t="s">
        <v>78</v>
      </c>
      <c r="AV152" s="12" t="s">
        <v>78</v>
      </c>
      <c r="AW152" s="12" t="s">
        <v>34</v>
      </c>
      <c r="AX152" s="12" t="s">
        <v>70</v>
      </c>
      <c r="AY152" s="190" t="s">
        <v>147</v>
      </c>
    </row>
    <row r="153" spans="2:51" s="13" customFormat="1" ht="13.5">
      <c r="B153" s="197"/>
      <c r="D153" s="206" t="s">
        <v>159</v>
      </c>
      <c r="E153" s="207" t="s">
        <v>3</v>
      </c>
      <c r="F153" s="208" t="s">
        <v>163</v>
      </c>
      <c r="H153" s="209">
        <v>76154.76</v>
      </c>
      <c r="I153" s="201"/>
      <c r="L153" s="197"/>
      <c r="M153" s="202"/>
      <c r="N153" s="203"/>
      <c r="O153" s="203"/>
      <c r="P153" s="203"/>
      <c r="Q153" s="203"/>
      <c r="R153" s="203"/>
      <c r="S153" s="203"/>
      <c r="T153" s="204"/>
      <c r="AT153" s="205" t="s">
        <v>159</v>
      </c>
      <c r="AU153" s="205" t="s">
        <v>78</v>
      </c>
      <c r="AV153" s="13" t="s">
        <v>155</v>
      </c>
      <c r="AW153" s="13" t="s">
        <v>34</v>
      </c>
      <c r="AX153" s="13" t="s">
        <v>74</v>
      </c>
      <c r="AY153" s="205" t="s">
        <v>147</v>
      </c>
    </row>
    <row r="154" spans="2:65" s="1" customFormat="1" ht="22.5" customHeight="1">
      <c r="B154" s="165"/>
      <c r="C154" s="166" t="s">
        <v>223</v>
      </c>
      <c r="D154" s="166" t="s">
        <v>150</v>
      </c>
      <c r="E154" s="167" t="s">
        <v>224</v>
      </c>
      <c r="F154" s="168" t="s">
        <v>225</v>
      </c>
      <c r="G154" s="169" t="s">
        <v>174</v>
      </c>
      <c r="H154" s="170">
        <v>1269.246</v>
      </c>
      <c r="I154" s="171"/>
      <c r="J154" s="172">
        <f>ROUND(I154*H154,2)</f>
        <v>0</v>
      </c>
      <c r="K154" s="168" t="s">
        <v>154</v>
      </c>
      <c r="L154" s="35"/>
      <c r="M154" s="173" t="s">
        <v>3</v>
      </c>
      <c r="N154" s="174" t="s">
        <v>41</v>
      </c>
      <c r="O154" s="36"/>
      <c r="P154" s="175">
        <f>O154*H154</f>
        <v>0</v>
      </c>
      <c r="Q154" s="175">
        <v>0</v>
      </c>
      <c r="R154" s="175">
        <f>Q154*H154</f>
        <v>0</v>
      </c>
      <c r="S154" s="175">
        <v>0</v>
      </c>
      <c r="T154" s="176">
        <f>S154*H154</f>
        <v>0</v>
      </c>
      <c r="AR154" s="18" t="s">
        <v>155</v>
      </c>
      <c r="AT154" s="18" t="s">
        <v>150</v>
      </c>
      <c r="AU154" s="18" t="s">
        <v>78</v>
      </c>
      <c r="AY154" s="18" t="s">
        <v>147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8" t="s">
        <v>74</v>
      </c>
      <c r="BK154" s="177">
        <f>ROUND(I154*H154,2)</f>
        <v>0</v>
      </c>
      <c r="BL154" s="18" t="s">
        <v>155</v>
      </c>
      <c r="BM154" s="18" t="s">
        <v>226</v>
      </c>
    </row>
    <row r="155" spans="2:47" s="1" customFormat="1" ht="13.5">
      <c r="B155" s="35"/>
      <c r="D155" s="178" t="s">
        <v>157</v>
      </c>
      <c r="F155" s="179" t="s">
        <v>227</v>
      </c>
      <c r="I155" s="180"/>
      <c r="L155" s="35"/>
      <c r="M155" s="64"/>
      <c r="N155" s="36"/>
      <c r="O155" s="36"/>
      <c r="P155" s="36"/>
      <c r="Q155" s="36"/>
      <c r="R155" s="36"/>
      <c r="S155" s="36"/>
      <c r="T155" s="65"/>
      <c r="AT155" s="18" t="s">
        <v>157</v>
      </c>
      <c r="AU155" s="18" t="s">
        <v>78</v>
      </c>
    </row>
    <row r="156" spans="2:51" s="12" customFormat="1" ht="13.5">
      <c r="B156" s="189"/>
      <c r="D156" s="178" t="s">
        <v>159</v>
      </c>
      <c r="E156" s="190" t="s">
        <v>3</v>
      </c>
      <c r="F156" s="191" t="s">
        <v>98</v>
      </c>
      <c r="H156" s="192">
        <v>1269.246</v>
      </c>
      <c r="I156" s="193"/>
      <c r="L156" s="189"/>
      <c r="M156" s="194"/>
      <c r="N156" s="195"/>
      <c r="O156" s="195"/>
      <c r="P156" s="195"/>
      <c r="Q156" s="195"/>
      <c r="R156" s="195"/>
      <c r="S156" s="195"/>
      <c r="T156" s="196"/>
      <c r="AT156" s="190" t="s">
        <v>159</v>
      </c>
      <c r="AU156" s="190" t="s">
        <v>78</v>
      </c>
      <c r="AV156" s="12" t="s">
        <v>78</v>
      </c>
      <c r="AW156" s="12" t="s">
        <v>34</v>
      </c>
      <c r="AX156" s="12" t="s">
        <v>70</v>
      </c>
      <c r="AY156" s="190" t="s">
        <v>147</v>
      </c>
    </row>
    <row r="157" spans="2:51" s="13" customFormat="1" ht="13.5">
      <c r="B157" s="197"/>
      <c r="D157" s="206" t="s">
        <v>159</v>
      </c>
      <c r="E157" s="207" t="s">
        <v>3</v>
      </c>
      <c r="F157" s="208" t="s">
        <v>163</v>
      </c>
      <c r="H157" s="209">
        <v>1269.246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205" t="s">
        <v>159</v>
      </c>
      <c r="AU157" s="205" t="s">
        <v>78</v>
      </c>
      <c r="AV157" s="13" t="s">
        <v>155</v>
      </c>
      <c r="AW157" s="13" t="s">
        <v>34</v>
      </c>
      <c r="AX157" s="13" t="s">
        <v>74</v>
      </c>
      <c r="AY157" s="205" t="s">
        <v>147</v>
      </c>
    </row>
    <row r="158" spans="2:65" s="1" customFormat="1" ht="22.5" customHeight="1">
      <c r="B158" s="165"/>
      <c r="C158" s="166" t="s">
        <v>228</v>
      </c>
      <c r="D158" s="166" t="s">
        <v>150</v>
      </c>
      <c r="E158" s="167" t="s">
        <v>229</v>
      </c>
      <c r="F158" s="168" t="s">
        <v>230</v>
      </c>
      <c r="G158" s="169" t="s">
        <v>231</v>
      </c>
      <c r="H158" s="170">
        <v>2</v>
      </c>
      <c r="I158" s="171"/>
      <c r="J158" s="172">
        <f>ROUND(I158*H158,2)</f>
        <v>0</v>
      </c>
      <c r="K158" s="168" t="s">
        <v>154</v>
      </c>
      <c r="L158" s="35"/>
      <c r="M158" s="173" t="s">
        <v>3</v>
      </c>
      <c r="N158" s="174" t="s">
        <v>41</v>
      </c>
      <c r="O158" s="36"/>
      <c r="P158" s="175">
        <f>O158*H158</f>
        <v>0</v>
      </c>
      <c r="Q158" s="175">
        <v>0</v>
      </c>
      <c r="R158" s="175">
        <f>Q158*H158</f>
        <v>0</v>
      </c>
      <c r="S158" s="175">
        <v>0</v>
      </c>
      <c r="T158" s="176">
        <f>S158*H158</f>
        <v>0</v>
      </c>
      <c r="AR158" s="18" t="s">
        <v>155</v>
      </c>
      <c r="AT158" s="18" t="s">
        <v>150</v>
      </c>
      <c r="AU158" s="18" t="s">
        <v>78</v>
      </c>
      <c r="AY158" s="18" t="s">
        <v>147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8" t="s">
        <v>74</v>
      </c>
      <c r="BK158" s="177">
        <f>ROUND(I158*H158,2)</f>
        <v>0</v>
      </c>
      <c r="BL158" s="18" t="s">
        <v>155</v>
      </c>
      <c r="BM158" s="18" t="s">
        <v>232</v>
      </c>
    </row>
    <row r="159" spans="2:47" s="1" customFormat="1" ht="27">
      <c r="B159" s="35"/>
      <c r="D159" s="178" t="s">
        <v>157</v>
      </c>
      <c r="F159" s="179" t="s">
        <v>233</v>
      </c>
      <c r="I159" s="180"/>
      <c r="L159" s="35"/>
      <c r="M159" s="64"/>
      <c r="N159" s="36"/>
      <c r="O159" s="36"/>
      <c r="P159" s="36"/>
      <c r="Q159" s="36"/>
      <c r="R159" s="36"/>
      <c r="S159" s="36"/>
      <c r="T159" s="65"/>
      <c r="AT159" s="18" t="s">
        <v>157</v>
      </c>
      <c r="AU159" s="18" t="s">
        <v>78</v>
      </c>
    </row>
    <row r="160" spans="2:51" s="11" customFormat="1" ht="13.5">
      <c r="B160" s="181"/>
      <c r="D160" s="178" t="s">
        <v>159</v>
      </c>
      <c r="E160" s="182" t="s">
        <v>3</v>
      </c>
      <c r="F160" s="183" t="s">
        <v>234</v>
      </c>
      <c r="H160" s="184" t="s">
        <v>3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4" t="s">
        <v>159</v>
      </c>
      <c r="AU160" s="184" t="s">
        <v>78</v>
      </c>
      <c r="AV160" s="11" t="s">
        <v>74</v>
      </c>
      <c r="AW160" s="11" t="s">
        <v>34</v>
      </c>
      <c r="AX160" s="11" t="s">
        <v>70</v>
      </c>
      <c r="AY160" s="184" t="s">
        <v>147</v>
      </c>
    </row>
    <row r="161" spans="2:51" s="12" customFormat="1" ht="13.5">
      <c r="B161" s="189"/>
      <c r="D161" s="178" t="s">
        <v>159</v>
      </c>
      <c r="E161" s="190" t="s">
        <v>3</v>
      </c>
      <c r="F161" s="191" t="s">
        <v>235</v>
      </c>
      <c r="H161" s="192">
        <v>2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0" t="s">
        <v>159</v>
      </c>
      <c r="AU161" s="190" t="s">
        <v>78</v>
      </c>
      <c r="AV161" s="12" t="s">
        <v>78</v>
      </c>
      <c r="AW161" s="12" t="s">
        <v>34</v>
      </c>
      <c r="AX161" s="12" t="s">
        <v>70</v>
      </c>
      <c r="AY161" s="190" t="s">
        <v>147</v>
      </c>
    </row>
    <row r="162" spans="2:51" s="13" customFormat="1" ht="13.5">
      <c r="B162" s="197"/>
      <c r="D162" s="206" t="s">
        <v>159</v>
      </c>
      <c r="E162" s="207" t="s">
        <v>3</v>
      </c>
      <c r="F162" s="208" t="s">
        <v>163</v>
      </c>
      <c r="H162" s="209">
        <v>2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205" t="s">
        <v>159</v>
      </c>
      <c r="AU162" s="205" t="s">
        <v>78</v>
      </c>
      <c r="AV162" s="13" t="s">
        <v>155</v>
      </c>
      <c r="AW162" s="13" t="s">
        <v>34</v>
      </c>
      <c r="AX162" s="13" t="s">
        <v>74</v>
      </c>
      <c r="AY162" s="205" t="s">
        <v>147</v>
      </c>
    </row>
    <row r="163" spans="2:65" s="1" customFormat="1" ht="22.5" customHeight="1">
      <c r="B163" s="165"/>
      <c r="C163" s="166" t="s">
        <v>236</v>
      </c>
      <c r="D163" s="166" t="s">
        <v>150</v>
      </c>
      <c r="E163" s="167" t="s">
        <v>237</v>
      </c>
      <c r="F163" s="168" t="s">
        <v>238</v>
      </c>
      <c r="G163" s="169" t="s">
        <v>231</v>
      </c>
      <c r="H163" s="170">
        <v>120</v>
      </c>
      <c r="I163" s="171"/>
      <c r="J163" s="172">
        <f>ROUND(I163*H163,2)</f>
        <v>0</v>
      </c>
      <c r="K163" s="168" t="s">
        <v>154</v>
      </c>
      <c r="L163" s="35"/>
      <c r="M163" s="173" t="s">
        <v>3</v>
      </c>
      <c r="N163" s="174" t="s">
        <v>41</v>
      </c>
      <c r="O163" s="36"/>
      <c r="P163" s="175">
        <f>O163*H163</f>
        <v>0</v>
      </c>
      <c r="Q163" s="175">
        <v>0</v>
      </c>
      <c r="R163" s="175">
        <f>Q163*H163</f>
        <v>0</v>
      </c>
      <c r="S163" s="175">
        <v>0</v>
      </c>
      <c r="T163" s="176">
        <f>S163*H163</f>
        <v>0</v>
      </c>
      <c r="AR163" s="18" t="s">
        <v>155</v>
      </c>
      <c r="AT163" s="18" t="s">
        <v>150</v>
      </c>
      <c r="AU163" s="18" t="s">
        <v>78</v>
      </c>
      <c r="AY163" s="18" t="s">
        <v>147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8" t="s">
        <v>74</v>
      </c>
      <c r="BK163" s="177">
        <f>ROUND(I163*H163,2)</f>
        <v>0</v>
      </c>
      <c r="BL163" s="18" t="s">
        <v>155</v>
      </c>
      <c r="BM163" s="18" t="s">
        <v>239</v>
      </c>
    </row>
    <row r="164" spans="2:47" s="1" customFormat="1" ht="27">
      <c r="B164" s="35"/>
      <c r="D164" s="178" t="s">
        <v>157</v>
      </c>
      <c r="F164" s="179" t="s">
        <v>240</v>
      </c>
      <c r="I164" s="180"/>
      <c r="L164" s="35"/>
      <c r="M164" s="64"/>
      <c r="N164" s="36"/>
      <c r="O164" s="36"/>
      <c r="P164" s="36"/>
      <c r="Q164" s="36"/>
      <c r="R164" s="36"/>
      <c r="S164" s="36"/>
      <c r="T164" s="65"/>
      <c r="AT164" s="18" t="s">
        <v>157</v>
      </c>
      <c r="AU164" s="18" t="s">
        <v>78</v>
      </c>
    </row>
    <row r="165" spans="2:51" s="11" customFormat="1" ht="13.5">
      <c r="B165" s="181"/>
      <c r="D165" s="178" t="s">
        <v>159</v>
      </c>
      <c r="E165" s="182" t="s">
        <v>3</v>
      </c>
      <c r="F165" s="183" t="s">
        <v>184</v>
      </c>
      <c r="H165" s="184" t="s">
        <v>3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4" t="s">
        <v>159</v>
      </c>
      <c r="AU165" s="184" t="s">
        <v>78</v>
      </c>
      <c r="AV165" s="11" t="s">
        <v>74</v>
      </c>
      <c r="AW165" s="11" t="s">
        <v>34</v>
      </c>
      <c r="AX165" s="11" t="s">
        <v>70</v>
      </c>
      <c r="AY165" s="184" t="s">
        <v>147</v>
      </c>
    </row>
    <row r="166" spans="2:51" s="12" customFormat="1" ht="13.5">
      <c r="B166" s="189"/>
      <c r="D166" s="178" t="s">
        <v>159</v>
      </c>
      <c r="E166" s="190" t="s">
        <v>3</v>
      </c>
      <c r="F166" s="191" t="s">
        <v>241</v>
      </c>
      <c r="H166" s="192">
        <v>120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159</v>
      </c>
      <c r="AU166" s="190" t="s">
        <v>78</v>
      </c>
      <c r="AV166" s="12" t="s">
        <v>78</v>
      </c>
      <c r="AW166" s="12" t="s">
        <v>34</v>
      </c>
      <c r="AX166" s="12" t="s">
        <v>70</v>
      </c>
      <c r="AY166" s="190" t="s">
        <v>147</v>
      </c>
    </row>
    <row r="167" spans="2:51" s="13" customFormat="1" ht="13.5">
      <c r="B167" s="197"/>
      <c r="D167" s="206" t="s">
        <v>159</v>
      </c>
      <c r="E167" s="207" t="s">
        <v>3</v>
      </c>
      <c r="F167" s="208" t="s">
        <v>163</v>
      </c>
      <c r="H167" s="209">
        <v>120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205" t="s">
        <v>159</v>
      </c>
      <c r="AU167" s="205" t="s">
        <v>78</v>
      </c>
      <c r="AV167" s="13" t="s">
        <v>155</v>
      </c>
      <c r="AW167" s="13" t="s">
        <v>34</v>
      </c>
      <c r="AX167" s="13" t="s">
        <v>74</v>
      </c>
      <c r="AY167" s="205" t="s">
        <v>147</v>
      </c>
    </row>
    <row r="168" spans="2:65" s="1" customFormat="1" ht="22.5" customHeight="1">
      <c r="B168" s="165"/>
      <c r="C168" s="166" t="s">
        <v>9</v>
      </c>
      <c r="D168" s="166" t="s">
        <v>150</v>
      </c>
      <c r="E168" s="167" t="s">
        <v>242</v>
      </c>
      <c r="F168" s="168" t="s">
        <v>243</v>
      </c>
      <c r="G168" s="169" t="s">
        <v>153</v>
      </c>
      <c r="H168" s="170">
        <v>2</v>
      </c>
      <c r="I168" s="171"/>
      <c r="J168" s="172">
        <f>ROUND(I168*H168,2)</f>
        <v>0</v>
      </c>
      <c r="K168" s="168" t="s">
        <v>154</v>
      </c>
      <c r="L168" s="35"/>
      <c r="M168" s="173" t="s">
        <v>3</v>
      </c>
      <c r="N168" s="174" t="s">
        <v>41</v>
      </c>
      <c r="O168" s="36"/>
      <c r="P168" s="175">
        <f>O168*H168</f>
        <v>0</v>
      </c>
      <c r="Q168" s="175">
        <v>0.0216</v>
      </c>
      <c r="R168" s="175">
        <f>Q168*H168</f>
        <v>0.0432</v>
      </c>
      <c r="S168" s="175">
        <v>0</v>
      </c>
      <c r="T168" s="176">
        <f>S168*H168</f>
        <v>0</v>
      </c>
      <c r="AR168" s="18" t="s">
        <v>155</v>
      </c>
      <c r="AT168" s="18" t="s">
        <v>150</v>
      </c>
      <c r="AU168" s="18" t="s">
        <v>78</v>
      </c>
      <c r="AY168" s="18" t="s">
        <v>147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8" t="s">
        <v>74</v>
      </c>
      <c r="BK168" s="177">
        <f>ROUND(I168*H168,2)</f>
        <v>0</v>
      </c>
      <c r="BL168" s="18" t="s">
        <v>155</v>
      </c>
      <c r="BM168" s="18" t="s">
        <v>244</v>
      </c>
    </row>
    <row r="169" spans="2:47" s="1" customFormat="1" ht="40.5">
      <c r="B169" s="35"/>
      <c r="D169" s="178" t="s">
        <v>157</v>
      </c>
      <c r="F169" s="179" t="s">
        <v>245</v>
      </c>
      <c r="I169" s="180"/>
      <c r="L169" s="35"/>
      <c r="M169" s="64"/>
      <c r="N169" s="36"/>
      <c r="O169" s="36"/>
      <c r="P169" s="36"/>
      <c r="Q169" s="36"/>
      <c r="R169" s="36"/>
      <c r="S169" s="36"/>
      <c r="T169" s="65"/>
      <c r="AT169" s="18" t="s">
        <v>157</v>
      </c>
      <c r="AU169" s="18" t="s">
        <v>78</v>
      </c>
    </row>
    <row r="170" spans="2:51" s="11" customFormat="1" ht="13.5">
      <c r="B170" s="181"/>
      <c r="D170" s="178" t="s">
        <v>159</v>
      </c>
      <c r="E170" s="182" t="s">
        <v>3</v>
      </c>
      <c r="F170" s="183" t="s">
        <v>246</v>
      </c>
      <c r="H170" s="184" t="s">
        <v>3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4" t="s">
        <v>159</v>
      </c>
      <c r="AU170" s="184" t="s">
        <v>78</v>
      </c>
      <c r="AV170" s="11" t="s">
        <v>74</v>
      </c>
      <c r="AW170" s="11" t="s">
        <v>34</v>
      </c>
      <c r="AX170" s="11" t="s">
        <v>70</v>
      </c>
      <c r="AY170" s="184" t="s">
        <v>147</v>
      </c>
    </row>
    <row r="171" spans="2:51" s="12" customFormat="1" ht="13.5">
      <c r="B171" s="189"/>
      <c r="D171" s="178" t="s">
        <v>159</v>
      </c>
      <c r="E171" s="190" t="s">
        <v>3</v>
      </c>
      <c r="F171" s="191" t="s">
        <v>78</v>
      </c>
      <c r="H171" s="192">
        <v>2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159</v>
      </c>
      <c r="AU171" s="190" t="s">
        <v>78</v>
      </c>
      <c r="AV171" s="12" t="s">
        <v>78</v>
      </c>
      <c r="AW171" s="12" t="s">
        <v>34</v>
      </c>
      <c r="AX171" s="12" t="s">
        <v>70</v>
      </c>
      <c r="AY171" s="190" t="s">
        <v>147</v>
      </c>
    </row>
    <row r="172" spans="2:51" s="13" customFormat="1" ht="13.5">
      <c r="B172" s="197"/>
      <c r="D172" s="206" t="s">
        <v>159</v>
      </c>
      <c r="E172" s="207" t="s">
        <v>3</v>
      </c>
      <c r="F172" s="208" t="s">
        <v>163</v>
      </c>
      <c r="H172" s="209">
        <v>2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205" t="s">
        <v>159</v>
      </c>
      <c r="AU172" s="205" t="s">
        <v>78</v>
      </c>
      <c r="AV172" s="13" t="s">
        <v>155</v>
      </c>
      <c r="AW172" s="13" t="s">
        <v>34</v>
      </c>
      <c r="AX172" s="13" t="s">
        <v>74</v>
      </c>
      <c r="AY172" s="205" t="s">
        <v>147</v>
      </c>
    </row>
    <row r="173" spans="2:65" s="1" customFormat="1" ht="22.5" customHeight="1">
      <c r="B173" s="165"/>
      <c r="C173" s="166" t="s">
        <v>247</v>
      </c>
      <c r="D173" s="166" t="s">
        <v>150</v>
      </c>
      <c r="E173" s="167" t="s">
        <v>248</v>
      </c>
      <c r="F173" s="168" t="s">
        <v>249</v>
      </c>
      <c r="G173" s="169" t="s">
        <v>250</v>
      </c>
      <c r="H173" s="170">
        <v>1.44</v>
      </c>
      <c r="I173" s="171"/>
      <c r="J173" s="172">
        <f>ROUND(I173*H173,2)</f>
        <v>0</v>
      </c>
      <c r="K173" s="168" t="s">
        <v>154</v>
      </c>
      <c r="L173" s="35"/>
      <c r="M173" s="173" t="s">
        <v>3</v>
      </c>
      <c r="N173" s="174" t="s">
        <v>41</v>
      </c>
      <c r="O173" s="36"/>
      <c r="P173" s="175">
        <f>O173*H173</f>
        <v>0</v>
      </c>
      <c r="Q173" s="175">
        <v>0</v>
      </c>
      <c r="R173" s="175">
        <f>Q173*H173</f>
        <v>0</v>
      </c>
      <c r="S173" s="175">
        <v>1.671</v>
      </c>
      <c r="T173" s="176">
        <f>S173*H173</f>
        <v>2.40624</v>
      </c>
      <c r="AR173" s="18" t="s">
        <v>155</v>
      </c>
      <c r="AT173" s="18" t="s">
        <v>150</v>
      </c>
      <c r="AU173" s="18" t="s">
        <v>78</v>
      </c>
      <c r="AY173" s="18" t="s">
        <v>147</v>
      </c>
      <c r="BE173" s="177">
        <f>IF(N173="základní",J173,0)</f>
        <v>0</v>
      </c>
      <c r="BF173" s="177">
        <f>IF(N173="snížená",J173,0)</f>
        <v>0</v>
      </c>
      <c r="BG173" s="177">
        <f>IF(N173="zákl. přenesená",J173,0)</f>
        <v>0</v>
      </c>
      <c r="BH173" s="177">
        <f>IF(N173="sníž. přenesená",J173,0)</f>
        <v>0</v>
      </c>
      <c r="BI173" s="177">
        <f>IF(N173="nulová",J173,0)</f>
        <v>0</v>
      </c>
      <c r="BJ173" s="18" t="s">
        <v>74</v>
      </c>
      <c r="BK173" s="177">
        <f>ROUND(I173*H173,2)</f>
        <v>0</v>
      </c>
      <c r="BL173" s="18" t="s">
        <v>155</v>
      </c>
      <c r="BM173" s="18" t="s">
        <v>251</v>
      </c>
    </row>
    <row r="174" spans="2:47" s="1" customFormat="1" ht="27">
      <c r="B174" s="35"/>
      <c r="D174" s="178" t="s">
        <v>157</v>
      </c>
      <c r="F174" s="179" t="s">
        <v>252</v>
      </c>
      <c r="I174" s="180"/>
      <c r="L174" s="35"/>
      <c r="M174" s="64"/>
      <c r="N174" s="36"/>
      <c r="O174" s="36"/>
      <c r="P174" s="36"/>
      <c r="Q174" s="36"/>
      <c r="R174" s="36"/>
      <c r="S174" s="36"/>
      <c r="T174" s="65"/>
      <c r="AT174" s="18" t="s">
        <v>157</v>
      </c>
      <c r="AU174" s="18" t="s">
        <v>78</v>
      </c>
    </row>
    <row r="175" spans="2:51" s="11" customFormat="1" ht="13.5">
      <c r="B175" s="181"/>
      <c r="D175" s="178" t="s">
        <v>159</v>
      </c>
      <c r="E175" s="182" t="s">
        <v>3</v>
      </c>
      <c r="F175" s="183" t="s">
        <v>253</v>
      </c>
      <c r="H175" s="184" t="s">
        <v>3</v>
      </c>
      <c r="I175" s="185"/>
      <c r="L175" s="181"/>
      <c r="M175" s="186"/>
      <c r="N175" s="187"/>
      <c r="O175" s="187"/>
      <c r="P175" s="187"/>
      <c r="Q175" s="187"/>
      <c r="R175" s="187"/>
      <c r="S175" s="187"/>
      <c r="T175" s="188"/>
      <c r="AT175" s="184" t="s">
        <v>159</v>
      </c>
      <c r="AU175" s="184" t="s">
        <v>78</v>
      </c>
      <c r="AV175" s="11" t="s">
        <v>74</v>
      </c>
      <c r="AW175" s="11" t="s">
        <v>34</v>
      </c>
      <c r="AX175" s="11" t="s">
        <v>70</v>
      </c>
      <c r="AY175" s="184" t="s">
        <v>147</v>
      </c>
    </row>
    <row r="176" spans="2:51" s="12" customFormat="1" ht="13.5">
      <c r="B176" s="189"/>
      <c r="D176" s="178" t="s">
        <v>159</v>
      </c>
      <c r="E176" s="190" t="s">
        <v>3</v>
      </c>
      <c r="F176" s="191" t="s">
        <v>254</v>
      </c>
      <c r="H176" s="192">
        <v>1.44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159</v>
      </c>
      <c r="AU176" s="190" t="s">
        <v>78</v>
      </c>
      <c r="AV176" s="12" t="s">
        <v>78</v>
      </c>
      <c r="AW176" s="12" t="s">
        <v>34</v>
      </c>
      <c r="AX176" s="12" t="s">
        <v>70</v>
      </c>
      <c r="AY176" s="190" t="s">
        <v>147</v>
      </c>
    </row>
    <row r="177" spans="2:51" s="13" customFormat="1" ht="13.5">
      <c r="B177" s="197"/>
      <c r="D177" s="206" t="s">
        <v>159</v>
      </c>
      <c r="E177" s="207" t="s">
        <v>3</v>
      </c>
      <c r="F177" s="208" t="s">
        <v>163</v>
      </c>
      <c r="H177" s="209">
        <v>1.44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205" t="s">
        <v>159</v>
      </c>
      <c r="AU177" s="205" t="s">
        <v>78</v>
      </c>
      <c r="AV177" s="13" t="s">
        <v>155</v>
      </c>
      <c r="AW177" s="13" t="s">
        <v>34</v>
      </c>
      <c r="AX177" s="13" t="s">
        <v>74</v>
      </c>
      <c r="AY177" s="205" t="s">
        <v>147</v>
      </c>
    </row>
    <row r="178" spans="2:65" s="1" customFormat="1" ht="22.5" customHeight="1">
      <c r="B178" s="165"/>
      <c r="C178" s="166" t="s">
        <v>255</v>
      </c>
      <c r="D178" s="166" t="s">
        <v>150</v>
      </c>
      <c r="E178" s="167" t="s">
        <v>256</v>
      </c>
      <c r="F178" s="168" t="s">
        <v>257</v>
      </c>
      <c r="G178" s="169" t="s">
        <v>174</v>
      </c>
      <c r="H178" s="170">
        <v>695.5</v>
      </c>
      <c r="I178" s="171"/>
      <c r="J178" s="172">
        <f>ROUND(I178*H178,2)</f>
        <v>0</v>
      </c>
      <c r="K178" s="168" t="s">
        <v>3</v>
      </c>
      <c r="L178" s="35"/>
      <c r="M178" s="173" t="s">
        <v>3</v>
      </c>
      <c r="N178" s="174" t="s">
        <v>41</v>
      </c>
      <c r="O178" s="36"/>
      <c r="P178" s="175">
        <f>O178*H178</f>
        <v>0</v>
      </c>
      <c r="Q178" s="175">
        <v>0</v>
      </c>
      <c r="R178" s="175">
        <f>Q178*H178</f>
        <v>0</v>
      </c>
      <c r="S178" s="175">
        <v>0.022</v>
      </c>
      <c r="T178" s="176">
        <f>S178*H178</f>
        <v>15.300999999999998</v>
      </c>
      <c r="AR178" s="18" t="s">
        <v>155</v>
      </c>
      <c r="AT178" s="18" t="s">
        <v>150</v>
      </c>
      <c r="AU178" s="18" t="s">
        <v>78</v>
      </c>
      <c r="AY178" s="18" t="s">
        <v>147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8" t="s">
        <v>74</v>
      </c>
      <c r="BK178" s="177">
        <f>ROUND(I178*H178,2)</f>
        <v>0</v>
      </c>
      <c r="BL178" s="18" t="s">
        <v>155</v>
      </c>
      <c r="BM178" s="18" t="s">
        <v>258</v>
      </c>
    </row>
    <row r="179" spans="2:47" s="1" customFormat="1" ht="13.5">
      <c r="B179" s="35"/>
      <c r="D179" s="178" t="s">
        <v>157</v>
      </c>
      <c r="F179" s="179" t="s">
        <v>257</v>
      </c>
      <c r="I179" s="180"/>
      <c r="L179" s="35"/>
      <c r="M179" s="64"/>
      <c r="N179" s="36"/>
      <c r="O179" s="36"/>
      <c r="P179" s="36"/>
      <c r="Q179" s="36"/>
      <c r="R179" s="36"/>
      <c r="S179" s="36"/>
      <c r="T179" s="65"/>
      <c r="AT179" s="18" t="s">
        <v>157</v>
      </c>
      <c r="AU179" s="18" t="s">
        <v>78</v>
      </c>
    </row>
    <row r="180" spans="2:51" s="11" customFormat="1" ht="13.5">
      <c r="B180" s="181"/>
      <c r="D180" s="178" t="s">
        <v>159</v>
      </c>
      <c r="E180" s="182" t="s">
        <v>3</v>
      </c>
      <c r="F180" s="183" t="s">
        <v>259</v>
      </c>
      <c r="H180" s="184" t="s">
        <v>3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4" t="s">
        <v>159</v>
      </c>
      <c r="AU180" s="184" t="s">
        <v>78</v>
      </c>
      <c r="AV180" s="11" t="s">
        <v>74</v>
      </c>
      <c r="AW180" s="11" t="s">
        <v>34</v>
      </c>
      <c r="AX180" s="11" t="s">
        <v>70</v>
      </c>
      <c r="AY180" s="184" t="s">
        <v>147</v>
      </c>
    </row>
    <row r="181" spans="2:51" s="11" customFormat="1" ht="13.5">
      <c r="B181" s="181"/>
      <c r="D181" s="178" t="s">
        <v>159</v>
      </c>
      <c r="E181" s="182" t="s">
        <v>3</v>
      </c>
      <c r="F181" s="183" t="s">
        <v>260</v>
      </c>
      <c r="H181" s="184" t="s">
        <v>3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4" t="s">
        <v>159</v>
      </c>
      <c r="AU181" s="184" t="s">
        <v>78</v>
      </c>
      <c r="AV181" s="11" t="s">
        <v>74</v>
      </c>
      <c r="AW181" s="11" t="s">
        <v>34</v>
      </c>
      <c r="AX181" s="11" t="s">
        <v>70</v>
      </c>
      <c r="AY181" s="184" t="s">
        <v>147</v>
      </c>
    </row>
    <row r="182" spans="2:51" s="11" customFormat="1" ht="13.5">
      <c r="B182" s="181"/>
      <c r="D182" s="178" t="s">
        <v>159</v>
      </c>
      <c r="E182" s="182" t="s">
        <v>3</v>
      </c>
      <c r="F182" s="183" t="s">
        <v>261</v>
      </c>
      <c r="H182" s="184" t="s">
        <v>3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4" t="s">
        <v>159</v>
      </c>
      <c r="AU182" s="184" t="s">
        <v>78</v>
      </c>
      <c r="AV182" s="11" t="s">
        <v>74</v>
      </c>
      <c r="AW182" s="11" t="s">
        <v>34</v>
      </c>
      <c r="AX182" s="11" t="s">
        <v>70</v>
      </c>
      <c r="AY182" s="184" t="s">
        <v>147</v>
      </c>
    </row>
    <row r="183" spans="2:51" s="11" customFormat="1" ht="13.5">
      <c r="B183" s="181"/>
      <c r="D183" s="178" t="s">
        <v>159</v>
      </c>
      <c r="E183" s="182" t="s">
        <v>3</v>
      </c>
      <c r="F183" s="183" t="s">
        <v>262</v>
      </c>
      <c r="H183" s="184" t="s">
        <v>3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4" t="s">
        <v>159</v>
      </c>
      <c r="AU183" s="184" t="s">
        <v>78</v>
      </c>
      <c r="AV183" s="11" t="s">
        <v>74</v>
      </c>
      <c r="AW183" s="11" t="s">
        <v>34</v>
      </c>
      <c r="AX183" s="11" t="s">
        <v>70</v>
      </c>
      <c r="AY183" s="184" t="s">
        <v>147</v>
      </c>
    </row>
    <row r="184" spans="2:51" s="11" customFormat="1" ht="13.5">
      <c r="B184" s="181"/>
      <c r="D184" s="178" t="s">
        <v>159</v>
      </c>
      <c r="E184" s="182" t="s">
        <v>3</v>
      </c>
      <c r="F184" s="183" t="s">
        <v>263</v>
      </c>
      <c r="H184" s="184" t="s">
        <v>3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4" t="s">
        <v>159</v>
      </c>
      <c r="AU184" s="184" t="s">
        <v>78</v>
      </c>
      <c r="AV184" s="11" t="s">
        <v>74</v>
      </c>
      <c r="AW184" s="11" t="s">
        <v>34</v>
      </c>
      <c r="AX184" s="11" t="s">
        <v>70</v>
      </c>
      <c r="AY184" s="184" t="s">
        <v>147</v>
      </c>
    </row>
    <row r="185" spans="2:51" s="11" customFormat="1" ht="13.5">
      <c r="B185" s="181"/>
      <c r="D185" s="178" t="s">
        <v>159</v>
      </c>
      <c r="E185" s="182" t="s">
        <v>3</v>
      </c>
      <c r="F185" s="183" t="s">
        <v>264</v>
      </c>
      <c r="H185" s="184" t="s">
        <v>3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4" t="s">
        <v>159</v>
      </c>
      <c r="AU185" s="184" t="s">
        <v>78</v>
      </c>
      <c r="AV185" s="11" t="s">
        <v>74</v>
      </c>
      <c r="AW185" s="11" t="s">
        <v>34</v>
      </c>
      <c r="AX185" s="11" t="s">
        <v>70</v>
      </c>
      <c r="AY185" s="184" t="s">
        <v>147</v>
      </c>
    </row>
    <row r="186" spans="2:51" s="11" customFormat="1" ht="13.5">
      <c r="B186" s="181"/>
      <c r="D186" s="178" t="s">
        <v>159</v>
      </c>
      <c r="E186" s="182" t="s">
        <v>3</v>
      </c>
      <c r="F186" s="183" t="s">
        <v>265</v>
      </c>
      <c r="H186" s="184" t="s">
        <v>3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4" t="s">
        <v>159</v>
      </c>
      <c r="AU186" s="184" t="s">
        <v>78</v>
      </c>
      <c r="AV186" s="11" t="s">
        <v>74</v>
      </c>
      <c r="AW186" s="11" t="s">
        <v>34</v>
      </c>
      <c r="AX186" s="11" t="s">
        <v>70</v>
      </c>
      <c r="AY186" s="184" t="s">
        <v>147</v>
      </c>
    </row>
    <row r="187" spans="2:51" s="11" customFormat="1" ht="13.5">
      <c r="B187" s="181"/>
      <c r="D187" s="178" t="s">
        <v>159</v>
      </c>
      <c r="E187" s="182" t="s">
        <v>3</v>
      </c>
      <c r="F187" s="183" t="s">
        <v>266</v>
      </c>
      <c r="H187" s="184" t="s">
        <v>3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4" t="s">
        <v>159</v>
      </c>
      <c r="AU187" s="184" t="s">
        <v>78</v>
      </c>
      <c r="AV187" s="11" t="s">
        <v>74</v>
      </c>
      <c r="AW187" s="11" t="s">
        <v>34</v>
      </c>
      <c r="AX187" s="11" t="s">
        <v>70</v>
      </c>
      <c r="AY187" s="184" t="s">
        <v>147</v>
      </c>
    </row>
    <row r="188" spans="2:51" s="12" customFormat="1" ht="13.5">
      <c r="B188" s="189"/>
      <c r="D188" s="178" t="s">
        <v>159</v>
      </c>
      <c r="E188" s="190" t="s">
        <v>3</v>
      </c>
      <c r="F188" s="191" t="s">
        <v>108</v>
      </c>
      <c r="H188" s="192">
        <v>695.5</v>
      </c>
      <c r="I188" s="193"/>
      <c r="L188" s="189"/>
      <c r="M188" s="194"/>
      <c r="N188" s="195"/>
      <c r="O188" s="195"/>
      <c r="P188" s="195"/>
      <c r="Q188" s="195"/>
      <c r="R188" s="195"/>
      <c r="S188" s="195"/>
      <c r="T188" s="196"/>
      <c r="AT188" s="190" t="s">
        <v>159</v>
      </c>
      <c r="AU188" s="190" t="s">
        <v>78</v>
      </c>
      <c r="AV188" s="12" t="s">
        <v>78</v>
      </c>
      <c r="AW188" s="12" t="s">
        <v>34</v>
      </c>
      <c r="AX188" s="12" t="s">
        <v>70</v>
      </c>
      <c r="AY188" s="190" t="s">
        <v>147</v>
      </c>
    </row>
    <row r="189" spans="2:51" s="13" customFormat="1" ht="13.5">
      <c r="B189" s="197"/>
      <c r="D189" s="206" t="s">
        <v>159</v>
      </c>
      <c r="E189" s="207" t="s">
        <v>267</v>
      </c>
      <c r="F189" s="208" t="s">
        <v>163</v>
      </c>
      <c r="H189" s="209">
        <v>695.5</v>
      </c>
      <c r="I189" s="201"/>
      <c r="L189" s="197"/>
      <c r="M189" s="202"/>
      <c r="N189" s="203"/>
      <c r="O189" s="203"/>
      <c r="P189" s="203"/>
      <c r="Q189" s="203"/>
      <c r="R189" s="203"/>
      <c r="S189" s="203"/>
      <c r="T189" s="204"/>
      <c r="AT189" s="205" t="s">
        <v>159</v>
      </c>
      <c r="AU189" s="205" t="s">
        <v>78</v>
      </c>
      <c r="AV189" s="13" t="s">
        <v>155</v>
      </c>
      <c r="AW189" s="13" t="s">
        <v>34</v>
      </c>
      <c r="AX189" s="13" t="s">
        <v>74</v>
      </c>
      <c r="AY189" s="205" t="s">
        <v>147</v>
      </c>
    </row>
    <row r="190" spans="2:65" s="1" customFormat="1" ht="22.5" customHeight="1">
      <c r="B190" s="165"/>
      <c r="C190" s="166" t="s">
        <v>268</v>
      </c>
      <c r="D190" s="166" t="s">
        <v>150</v>
      </c>
      <c r="E190" s="167" t="s">
        <v>269</v>
      </c>
      <c r="F190" s="168" t="s">
        <v>270</v>
      </c>
      <c r="G190" s="169" t="s">
        <v>174</v>
      </c>
      <c r="H190" s="170">
        <v>4.5</v>
      </c>
      <c r="I190" s="171"/>
      <c r="J190" s="172">
        <f>ROUND(I190*H190,2)</f>
        <v>0</v>
      </c>
      <c r="K190" s="168" t="s">
        <v>154</v>
      </c>
      <c r="L190" s="35"/>
      <c r="M190" s="173" t="s">
        <v>3</v>
      </c>
      <c r="N190" s="174" t="s">
        <v>41</v>
      </c>
      <c r="O190" s="36"/>
      <c r="P190" s="175">
        <f>O190*H190</f>
        <v>0</v>
      </c>
      <c r="Q190" s="175">
        <v>0</v>
      </c>
      <c r="R190" s="175">
        <f>Q190*H190</f>
        <v>0</v>
      </c>
      <c r="S190" s="175">
        <v>0.041</v>
      </c>
      <c r="T190" s="176">
        <f>S190*H190</f>
        <v>0.1845</v>
      </c>
      <c r="AR190" s="18" t="s">
        <v>155</v>
      </c>
      <c r="AT190" s="18" t="s">
        <v>150</v>
      </c>
      <c r="AU190" s="18" t="s">
        <v>78</v>
      </c>
      <c r="AY190" s="18" t="s">
        <v>147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8" t="s">
        <v>74</v>
      </c>
      <c r="BK190" s="177">
        <f>ROUND(I190*H190,2)</f>
        <v>0</v>
      </c>
      <c r="BL190" s="18" t="s">
        <v>155</v>
      </c>
      <c r="BM190" s="18" t="s">
        <v>271</v>
      </c>
    </row>
    <row r="191" spans="2:47" s="1" customFormat="1" ht="27">
      <c r="B191" s="35"/>
      <c r="D191" s="178" t="s">
        <v>157</v>
      </c>
      <c r="F191" s="179" t="s">
        <v>272</v>
      </c>
      <c r="I191" s="180"/>
      <c r="L191" s="35"/>
      <c r="M191" s="64"/>
      <c r="N191" s="36"/>
      <c r="O191" s="36"/>
      <c r="P191" s="36"/>
      <c r="Q191" s="36"/>
      <c r="R191" s="36"/>
      <c r="S191" s="36"/>
      <c r="T191" s="65"/>
      <c r="AT191" s="18" t="s">
        <v>157</v>
      </c>
      <c r="AU191" s="18" t="s">
        <v>78</v>
      </c>
    </row>
    <row r="192" spans="2:51" s="11" customFormat="1" ht="13.5">
      <c r="B192" s="181"/>
      <c r="D192" s="178" t="s">
        <v>159</v>
      </c>
      <c r="E192" s="182" t="s">
        <v>3</v>
      </c>
      <c r="F192" s="183" t="s">
        <v>273</v>
      </c>
      <c r="H192" s="184" t="s">
        <v>3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4" t="s">
        <v>159</v>
      </c>
      <c r="AU192" s="184" t="s">
        <v>78</v>
      </c>
      <c r="AV192" s="11" t="s">
        <v>74</v>
      </c>
      <c r="AW192" s="11" t="s">
        <v>34</v>
      </c>
      <c r="AX192" s="11" t="s">
        <v>70</v>
      </c>
      <c r="AY192" s="184" t="s">
        <v>147</v>
      </c>
    </row>
    <row r="193" spans="2:51" s="12" customFormat="1" ht="13.5">
      <c r="B193" s="189"/>
      <c r="D193" s="178" t="s">
        <v>159</v>
      </c>
      <c r="E193" s="190" t="s">
        <v>3</v>
      </c>
      <c r="F193" s="191" t="s">
        <v>274</v>
      </c>
      <c r="H193" s="192">
        <v>4.5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159</v>
      </c>
      <c r="AU193" s="190" t="s">
        <v>78</v>
      </c>
      <c r="AV193" s="12" t="s">
        <v>78</v>
      </c>
      <c r="AW193" s="12" t="s">
        <v>34</v>
      </c>
      <c r="AX193" s="12" t="s">
        <v>70</v>
      </c>
      <c r="AY193" s="190" t="s">
        <v>147</v>
      </c>
    </row>
    <row r="194" spans="2:51" s="13" customFormat="1" ht="13.5">
      <c r="B194" s="197"/>
      <c r="D194" s="178" t="s">
        <v>159</v>
      </c>
      <c r="E194" s="198" t="s">
        <v>3</v>
      </c>
      <c r="F194" s="199" t="s">
        <v>163</v>
      </c>
      <c r="H194" s="200">
        <v>4.5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205" t="s">
        <v>159</v>
      </c>
      <c r="AU194" s="205" t="s">
        <v>78</v>
      </c>
      <c r="AV194" s="13" t="s">
        <v>155</v>
      </c>
      <c r="AW194" s="13" t="s">
        <v>34</v>
      </c>
      <c r="AX194" s="13" t="s">
        <v>74</v>
      </c>
      <c r="AY194" s="205" t="s">
        <v>147</v>
      </c>
    </row>
    <row r="195" spans="2:63" s="10" customFormat="1" ht="29.85" customHeight="1">
      <c r="B195" s="151"/>
      <c r="D195" s="162" t="s">
        <v>69</v>
      </c>
      <c r="E195" s="163" t="s">
        <v>275</v>
      </c>
      <c r="F195" s="163" t="s">
        <v>276</v>
      </c>
      <c r="I195" s="154"/>
      <c r="J195" s="164">
        <f>BK195</f>
        <v>0</v>
      </c>
      <c r="L195" s="151"/>
      <c r="M195" s="156"/>
      <c r="N195" s="157"/>
      <c r="O195" s="157"/>
      <c r="P195" s="158">
        <f>SUM(P196:P213)</f>
        <v>0</v>
      </c>
      <c r="Q195" s="157"/>
      <c r="R195" s="158">
        <f>SUM(R196:R213)</f>
        <v>0</v>
      </c>
      <c r="S195" s="157"/>
      <c r="T195" s="159">
        <f>SUM(T196:T213)</f>
        <v>0</v>
      </c>
      <c r="AR195" s="152" t="s">
        <v>74</v>
      </c>
      <c r="AT195" s="160" t="s">
        <v>69</v>
      </c>
      <c r="AU195" s="160" t="s">
        <v>74</v>
      </c>
      <c r="AY195" s="152" t="s">
        <v>147</v>
      </c>
      <c r="BK195" s="161">
        <f>SUM(BK196:BK213)</f>
        <v>0</v>
      </c>
    </row>
    <row r="196" spans="2:65" s="1" customFormat="1" ht="31.5" customHeight="1">
      <c r="B196" s="165"/>
      <c r="C196" s="166" t="s">
        <v>277</v>
      </c>
      <c r="D196" s="166" t="s">
        <v>150</v>
      </c>
      <c r="E196" s="167" t="s">
        <v>278</v>
      </c>
      <c r="F196" s="168" t="s">
        <v>279</v>
      </c>
      <c r="G196" s="169" t="s">
        <v>280</v>
      </c>
      <c r="H196" s="170">
        <v>33.652</v>
      </c>
      <c r="I196" s="171"/>
      <c r="J196" s="172">
        <f>ROUND(I196*H196,2)</f>
        <v>0</v>
      </c>
      <c r="K196" s="168" t="s">
        <v>154</v>
      </c>
      <c r="L196" s="35"/>
      <c r="M196" s="173" t="s">
        <v>3</v>
      </c>
      <c r="N196" s="174" t="s">
        <v>41</v>
      </c>
      <c r="O196" s="36"/>
      <c r="P196" s="175">
        <f>O196*H196</f>
        <v>0</v>
      </c>
      <c r="Q196" s="175">
        <v>0</v>
      </c>
      <c r="R196" s="175">
        <f>Q196*H196</f>
        <v>0</v>
      </c>
      <c r="S196" s="175">
        <v>0</v>
      </c>
      <c r="T196" s="176">
        <f>S196*H196</f>
        <v>0</v>
      </c>
      <c r="AR196" s="18" t="s">
        <v>155</v>
      </c>
      <c r="AT196" s="18" t="s">
        <v>150</v>
      </c>
      <c r="AU196" s="18" t="s">
        <v>78</v>
      </c>
      <c r="AY196" s="18" t="s">
        <v>147</v>
      </c>
      <c r="BE196" s="177">
        <f>IF(N196="základní",J196,0)</f>
        <v>0</v>
      </c>
      <c r="BF196" s="177">
        <f>IF(N196="snížená",J196,0)</f>
        <v>0</v>
      </c>
      <c r="BG196" s="177">
        <f>IF(N196="zákl. přenesená",J196,0)</f>
        <v>0</v>
      </c>
      <c r="BH196" s="177">
        <f>IF(N196="sníž. přenesená",J196,0)</f>
        <v>0</v>
      </c>
      <c r="BI196" s="177">
        <f>IF(N196="nulová",J196,0)</f>
        <v>0</v>
      </c>
      <c r="BJ196" s="18" t="s">
        <v>74</v>
      </c>
      <c r="BK196" s="177">
        <f>ROUND(I196*H196,2)</f>
        <v>0</v>
      </c>
      <c r="BL196" s="18" t="s">
        <v>155</v>
      </c>
      <c r="BM196" s="18" t="s">
        <v>281</v>
      </c>
    </row>
    <row r="197" spans="2:47" s="1" customFormat="1" ht="27">
      <c r="B197" s="35"/>
      <c r="D197" s="206" t="s">
        <v>157</v>
      </c>
      <c r="F197" s="218" t="s">
        <v>282</v>
      </c>
      <c r="I197" s="180"/>
      <c r="L197" s="35"/>
      <c r="M197" s="64"/>
      <c r="N197" s="36"/>
      <c r="O197" s="36"/>
      <c r="P197" s="36"/>
      <c r="Q197" s="36"/>
      <c r="R197" s="36"/>
      <c r="S197" s="36"/>
      <c r="T197" s="65"/>
      <c r="AT197" s="18" t="s">
        <v>157</v>
      </c>
      <c r="AU197" s="18" t="s">
        <v>78</v>
      </c>
    </row>
    <row r="198" spans="2:65" s="1" customFormat="1" ht="22.5" customHeight="1">
      <c r="B198" s="165"/>
      <c r="C198" s="166" t="s">
        <v>283</v>
      </c>
      <c r="D198" s="166" t="s">
        <v>150</v>
      </c>
      <c r="E198" s="167" t="s">
        <v>284</v>
      </c>
      <c r="F198" s="168" t="s">
        <v>285</v>
      </c>
      <c r="G198" s="169" t="s">
        <v>280</v>
      </c>
      <c r="H198" s="170">
        <v>18.351</v>
      </c>
      <c r="I198" s="171"/>
      <c r="J198" s="172">
        <f>ROUND(I198*H198,2)</f>
        <v>0</v>
      </c>
      <c r="K198" s="168" t="s">
        <v>154</v>
      </c>
      <c r="L198" s="35"/>
      <c r="M198" s="173" t="s">
        <v>3</v>
      </c>
      <c r="N198" s="174" t="s">
        <v>41</v>
      </c>
      <c r="O198" s="36"/>
      <c r="P198" s="175">
        <f>O198*H198</f>
        <v>0</v>
      </c>
      <c r="Q198" s="175">
        <v>0</v>
      </c>
      <c r="R198" s="175">
        <f>Q198*H198</f>
        <v>0</v>
      </c>
      <c r="S198" s="175">
        <v>0</v>
      </c>
      <c r="T198" s="176">
        <f>S198*H198</f>
        <v>0</v>
      </c>
      <c r="AR198" s="18" t="s">
        <v>155</v>
      </c>
      <c r="AT198" s="18" t="s">
        <v>150</v>
      </c>
      <c r="AU198" s="18" t="s">
        <v>78</v>
      </c>
      <c r="AY198" s="18" t="s">
        <v>147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8" t="s">
        <v>74</v>
      </c>
      <c r="BK198" s="177">
        <f>ROUND(I198*H198,2)</f>
        <v>0</v>
      </c>
      <c r="BL198" s="18" t="s">
        <v>155</v>
      </c>
      <c r="BM198" s="18" t="s">
        <v>286</v>
      </c>
    </row>
    <row r="199" spans="2:47" s="1" customFormat="1" ht="13.5">
      <c r="B199" s="35"/>
      <c r="D199" s="206" t="s">
        <v>157</v>
      </c>
      <c r="F199" s="218" t="s">
        <v>287</v>
      </c>
      <c r="I199" s="180"/>
      <c r="L199" s="35"/>
      <c r="M199" s="64"/>
      <c r="N199" s="36"/>
      <c r="O199" s="36"/>
      <c r="P199" s="36"/>
      <c r="Q199" s="36"/>
      <c r="R199" s="36"/>
      <c r="S199" s="36"/>
      <c r="T199" s="65"/>
      <c r="AT199" s="18" t="s">
        <v>157</v>
      </c>
      <c r="AU199" s="18" t="s">
        <v>78</v>
      </c>
    </row>
    <row r="200" spans="2:65" s="1" customFormat="1" ht="22.5" customHeight="1">
      <c r="B200" s="165"/>
      <c r="C200" s="166" t="s">
        <v>8</v>
      </c>
      <c r="D200" s="166" t="s">
        <v>150</v>
      </c>
      <c r="E200" s="167" t="s">
        <v>288</v>
      </c>
      <c r="F200" s="168" t="s">
        <v>289</v>
      </c>
      <c r="G200" s="169" t="s">
        <v>280</v>
      </c>
      <c r="H200" s="170">
        <v>165.159</v>
      </c>
      <c r="I200" s="171"/>
      <c r="J200" s="172">
        <f>ROUND(I200*H200,2)</f>
        <v>0</v>
      </c>
      <c r="K200" s="168" t="s">
        <v>154</v>
      </c>
      <c r="L200" s="35"/>
      <c r="M200" s="173" t="s">
        <v>3</v>
      </c>
      <c r="N200" s="174" t="s">
        <v>41</v>
      </c>
      <c r="O200" s="36"/>
      <c r="P200" s="175">
        <f>O200*H200</f>
        <v>0</v>
      </c>
      <c r="Q200" s="175">
        <v>0</v>
      </c>
      <c r="R200" s="175">
        <f>Q200*H200</f>
        <v>0</v>
      </c>
      <c r="S200" s="175">
        <v>0</v>
      </c>
      <c r="T200" s="176">
        <f>S200*H200</f>
        <v>0</v>
      </c>
      <c r="AR200" s="18" t="s">
        <v>155</v>
      </c>
      <c r="AT200" s="18" t="s">
        <v>150</v>
      </c>
      <c r="AU200" s="18" t="s">
        <v>78</v>
      </c>
      <c r="AY200" s="18" t="s">
        <v>147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8" t="s">
        <v>74</v>
      </c>
      <c r="BK200" s="177">
        <f>ROUND(I200*H200,2)</f>
        <v>0</v>
      </c>
      <c r="BL200" s="18" t="s">
        <v>155</v>
      </c>
      <c r="BM200" s="18" t="s">
        <v>290</v>
      </c>
    </row>
    <row r="201" spans="2:47" s="1" customFormat="1" ht="27">
      <c r="B201" s="35"/>
      <c r="D201" s="178" t="s">
        <v>157</v>
      </c>
      <c r="F201" s="179" t="s">
        <v>291</v>
      </c>
      <c r="I201" s="180"/>
      <c r="L201" s="35"/>
      <c r="M201" s="64"/>
      <c r="N201" s="36"/>
      <c r="O201" s="36"/>
      <c r="P201" s="36"/>
      <c r="Q201" s="36"/>
      <c r="R201" s="36"/>
      <c r="S201" s="36"/>
      <c r="T201" s="65"/>
      <c r="AT201" s="18" t="s">
        <v>157</v>
      </c>
      <c r="AU201" s="18" t="s">
        <v>78</v>
      </c>
    </row>
    <row r="202" spans="2:51" s="12" customFormat="1" ht="13.5">
      <c r="B202" s="189"/>
      <c r="D202" s="206" t="s">
        <v>159</v>
      </c>
      <c r="F202" s="219" t="s">
        <v>292</v>
      </c>
      <c r="H202" s="220">
        <v>165.159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159</v>
      </c>
      <c r="AU202" s="190" t="s">
        <v>78</v>
      </c>
      <c r="AV202" s="12" t="s">
        <v>78</v>
      </c>
      <c r="AW202" s="12" t="s">
        <v>4</v>
      </c>
      <c r="AX202" s="12" t="s">
        <v>74</v>
      </c>
      <c r="AY202" s="190" t="s">
        <v>147</v>
      </c>
    </row>
    <row r="203" spans="2:65" s="1" customFormat="1" ht="31.5" customHeight="1">
      <c r="B203" s="165"/>
      <c r="C203" s="166" t="s">
        <v>293</v>
      </c>
      <c r="D203" s="166" t="s">
        <v>150</v>
      </c>
      <c r="E203" s="167" t="s">
        <v>294</v>
      </c>
      <c r="F203" s="168" t="s">
        <v>295</v>
      </c>
      <c r="G203" s="169" t="s">
        <v>280</v>
      </c>
      <c r="H203" s="170">
        <v>4.173</v>
      </c>
      <c r="I203" s="171"/>
      <c r="J203" s="172">
        <f>ROUND(I203*H203,2)</f>
        <v>0</v>
      </c>
      <c r="K203" s="168" t="s">
        <v>154</v>
      </c>
      <c r="L203" s="35"/>
      <c r="M203" s="173" t="s">
        <v>3</v>
      </c>
      <c r="N203" s="174" t="s">
        <v>41</v>
      </c>
      <c r="O203" s="36"/>
      <c r="P203" s="175">
        <f>O203*H203</f>
        <v>0</v>
      </c>
      <c r="Q203" s="175">
        <v>0</v>
      </c>
      <c r="R203" s="175">
        <f>Q203*H203</f>
        <v>0</v>
      </c>
      <c r="S203" s="175">
        <v>0</v>
      </c>
      <c r="T203" s="176">
        <f>S203*H203</f>
        <v>0</v>
      </c>
      <c r="AR203" s="18" t="s">
        <v>155</v>
      </c>
      <c r="AT203" s="18" t="s">
        <v>150</v>
      </c>
      <c r="AU203" s="18" t="s">
        <v>78</v>
      </c>
      <c r="AY203" s="18" t="s">
        <v>147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8" t="s">
        <v>74</v>
      </c>
      <c r="BK203" s="177">
        <f>ROUND(I203*H203,2)</f>
        <v>0</v>
      </c>
      <c r="BL203" s="18" t="s">
        <v>155</v>
      </c>
      <c r="BM203" s="18" t="s">
        <v>296</v>
      </c>
    </row>
    <row r="204" spans="2:47" s="1" customFormat="1" ht="13.5">
      <c r="B204" s="35"/>
      <c r="D204" s="206" t="s">
        <v>157</v>
      </c>
      <c r="F204" s="218" t="s">
        <v>297</v>
      </c>
      <c r="I204" s="180"/>
      <c r="L204" s="35"/>
      <c r="M204" s="64"/>
      <c r="N204" s="36"/>
      <c r="O204" s="36"/>
      <c r="P204" s="36"/>
      <c r="Q204" s="36"/>
      <c r="R204" s="36"/>
      <c r="S204" s="36"/>
      <c r="T204" s="65"/>
      <c r="AT204" s="18" t="s">
        <v>157</v>
      </c>
      <c r="AU204" s="18" t="s">
        <v>78</v>
      </c>
    </row>
    <row r="205" spans="2:65" s="1" customFormat="1" ht="22.5" customHeight="1">
      <c r="B205" s="165"/>
      <c r="C205" s="166" t="s">
        <v>298</v>
      </c>
      <c r="D205" s="166" t="s">
        <v>150</v>
      </c>
      <c r="E205" s="167" t="s">
        <v>299</v>
      </c>
      <c r="F205" s="168" t="s">
        <v>300</v>
      </c>
      <c r="G205" s="169" t="s">
        <v>280</v>
      </c>
      <c r="H205" s="170">
        <v>14.178</v>
      </c>
      <c r="I205" s="171"/>
      <c r="J205" s="172">
        <f>ROUND(I205*H205,2)</f>
        <v>0</v>
      </c>
      <c r="K205" s="168" t="s">
        <v>154</v>
      </c>
      <c r="L205" s="35"/>
      <c r="M205" s="173" t="s">
        <v>3</v>
      </c>
      <c r="N205" s="174" t="s">
        <v>41</v>
      </c>
      <c r="O205" s="36"/>
      <c r="P205" s="175">
        <f>O205*H205</f>
        <v>0</v>
      </c>
      <c r="Q205" s="175">
        <v>0</v>
      </c>
      <c r="R205" s="175">
        <f>Q205*H205</f>
        <v>0</v>
      </c>
      <c r="S205" s="175">
        <v>0</v>
      </c>
      <c r="T205" s="176">
        <f>S205*H205</f>
        <v>0</v>
      </c>
      <c r="AR205" s="18" t="s">
        <v>155</v>
      </c>
      <c r="AT205" s="18" t="s">
        <v>150</v>
      </c>
      <c r="AU205" s="18" t="s">
        <v>78</v>
      </c>
      <c r="AY205" s="18" t="s">
        <v>147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18" t="s">
        <v>74</v>
      </c>
      <c r="BK205" s="177">
        <f>ROUND(I205*H205,2)</f>
        <v>0</v>
      </c>
      <c r="BL205" s="18" t="s">
        <v>155</v>
      </c>
      <c r="BM205" s="18" t="s">
        <v>301</v>
      </c>
    </row>
    <row r="206" spans="2:47" s="1" customFormat="1" ht="13.5">
      <c r="B206" s="35"/>
      <c r="D206" s="206" t="s">
        <v>157</v>
      </c>
      <c r="F206" s="218" t="s">
        <v>302</v>
      </c>
      <c r="I206" s="180"/>
      <c r="L206" s="35"/>
      <c r="M206" s="64"/>
      <c r="N206" s="36"/>
      <c r="O206" s="36"/>
      <c r="P206" s="36"/>
      <c r="Q206" s="36"/>
      <c r="R206" s="36"/>
      <c r="S206" s="36"/>
      <c r="T206" s="65"/>
      <c r="AT206" s="18" t="s">
        <v>157</v>
      </c>
      <c r="AU206" s="18" t="s">
        <v>78</v>
      </c>
    </row>
    <row r="207" spans="2:65" s="1" customFormat="1" ht="22.5" customHeight="1">
      <c r="B207" s="165"/>
      <c r="C207" s="166" t="s">
        <v>303</v>
      </c>
      <c r="D207" s="166" t="s">
        <v>150</v>
      </c>
      <c r="E207" s="167" t="s">
        <v>304</v>
      </c>
      <c r="F207" s="168" t="s">
        <v>305</v>
      </c>
      <c r="G207" s="169" t="s">
        <v>280</v>
      </c>
      <c r="H207" s="170">
        <v>15.301</v>
      </c>
      <c r="I207" s="171"/>
      <c r="J207" s="172">
        <f>ROUND(I207*H207,2)</f>
        <v>0</v>
      </c>
      <c r="K207" s="168" t="s">
        <v>3</v>
      </c>
      <c r="L207" s="35"/>
      <c r="M207" s="173" t="s">
        <v>3</v>
      </c>
      <c r="N207" s="174" t="s">
        <v>41</v>
      </c>
      <c r="O207" s="36"/>
      <c r="P207" s="175">
        <f>O207*H207</f>
        <v>0</v>
      </c>
      <c r="Q207" s="175">
        <v>0</v>
      </c>
      <c r="R207" s="175">
        <f>Q207*H207</f>
        <v>0</v>
      </c>
      <c r="S207" s="175">
        <v>0</v>
      </c>
      <c r="T207" s="176">
        <f>S207*H207</f>
        <v>0</v>
      </c>
      <c r="AR207" s="18" t="s">
        <v>155</v>
      </c>
      <c r="AT207" s="18" t="s">
        <v>150</v>
      </c>
      <c r="AU207" s="18" t="s">
        <v>78</v>
      </c>
      <c r="AY207" s="18" t="s">
        <v>147</v>
      </c>
      <c r="BE207" s="177">
        <f>IF(N207="základní",J207,0)</f>
        <v>0</v>
      </c>
      <c r="BF207" s="177">
        <f>IF(N207="snížená",J207,0)</f>
        <v>0</v>
      </c>
      <c r="BG207" s="177">
        <f>IF(N207="zákl. přenesená",J207,0)</f>
        <v>0</v>
      </c>
      <c r="BH207" s="177">
        <f>IF(N207="sníž. přenesená",J207,0)</f>
        <v>0</v>
      </c>
      <c r="BI207" s="177">
        <f>IF(N207="nulová",J207,0)</f>
        <v>0</v>
      </c>
      <c r="BJ207" s="18" t="s">
        <v>74</v>
      </c>
      <c r="BK207" s="177">
        <f>ROUND(I207*H207,2)</f>
        <v>0</v>
      </c>
      <c r="BL207" s="18" t="s">
        <v>155</v>
      </c>
      <c r="BM207" s="18" t="s">
        <v>306</v>
      </c>
    </row>
    <row r="208" spans="2:47" s="1" customFormat="1" ht="27">
      <c r="B208" s="35"/>
      <c r="D208" s="206" t="s">
        <v>157</v>
      </c>
      <c r="F208" s="218" t="s">
        <v>307</v>
      </c>
      <c r="I208" s="180"/>
      <c r="L208" s="35"/>
      <c r="M208" s="64"/>
      <c r="N208" s="36"/>
      <c r="O208" s="36"/>
      <c r="P208" s="36"/>
      <c r="Q208" s="36"/>
      <c r="R208" s="36"/>
      <c r="S208" s="36"/>
      <c r="T208" s="65"/>
      <c r="AT208" s="18" t="s">
        <v>157</v>
      </c>
      <c r="AU208" s="18" t="s">
        <v>78</v>
      </c>
    </row>
    <row r="209" spans="2:65" s="1" customFormat="1" ht="31.5" customHeight="1">
      <c r="B209" s="165"/>
      <c r="C209" s="166" t="s">
        <v>308</v>
      </c>
      <c r="D209" s="166" t="s">
        <v>150</v>
      </c>
      <c r="E209" s="167" t="s">
        <v>309</v>
      </c>
      <c r="F209" s="168" t="s">
        <v>310</v>
      </c>
      <c r="G209" s="169" t="s">
        <v>280</v>
      </c>
      <c r="H209" s="170">
        <v>443.729</v>
      </c>
      <c r="I209" s="171"/>
      <c r="J209" s="172">
        <f>ROUND(I209*H209,2)</f>
        <v>0</v>
      </c>
      <c r="K209" s="168" t="s">
        <v>3</v>
      </c>
      <c r="L209" s="35"/>
      <c r="M209" s="173" t="s">
        <v>3</v>
      </c>
      <c r="N209" s="174" t="s">
        <v>41</v>
      </c>
      <c r="O209" s="36"/>
      <c r="P209" s="175">
        <f>O209*H209</f>
        <v>0</v>
      </c>
      <c r="Q209" s="175">
        <v>0</v>
      </c>
      <c r="R209" s="175">
        <f>Q209*H209</f>
        <v>0</v>
      </c>
      <c r="S209" s="175">
        <v>0</v>
      </c>
      <c r="T209" s="176">
        <f>S209*H209</f>
        <v>0</v>
      </c>
      <c r="AR209" s="18" t="s">
        <v>155</v>
      </c>
      <c r="AT209" s="18" t="s">
        <v>150</v>
      </c>
      <c r="AU209" s="18" t="s">
        <v>78</v>
      </c>
      <c r="AY209" s="18" t="s">
        <v>147</v>
      </c>
      <c r="BE209" s="177">
        <f>IF(N209="základní",J209,0)</f>
        <v>0</v>
      </c>
      <c r="BF209" s="177">
        <f>IF(N209="snížená",J209,0)</f>
        <v>0</v>
      </c>
      <c r="BG209" s="177">
        <f>IF(N209="zákl. přenesená",J209,0)</f>
        <v>0</v>
      </c>
      <c r="BH209" s="177">
        <f>IF(N209="sníž. přenesená",J209,0)</f>
        <v>0</v>
      </c>
      <c r="BI209" s="177">
        <f>IF(N209="nulová",J209,0)</f>
        <v>0</v>
      </c>
      <c r="BJ209" s="18" t="s">
        <v>74</v>
      </c>
      <c r="BK209" s="177">
        <f>ROUND(I209*H209,2)</f>
        <v>0</v>
      </c>
      <c r="BL209" s="18" t="s">
        <v>155</v>
      </c>
      <c r="BM209" s="18" t="s">
        <v>311</v>
      </c>
    </row>
    <row r="210" spans="2:47" s="1" customFormat="1" ht="27">
      <c r="B210" s="35"/>
      <c r="D210" s="178" t="s">
        <v>157</v>
      </c>
      <c r="F210" s="179" t="s">
        <v>312</v>
      </c>
      <c r="I210" s="180"/>
      <c r="L210" s="35"/>
      <c r="M210" s="64"/>
      <c r="N210" s="36"/>
      <c r="O210" s="36"/>
      <c r="P210" s="36"/>
      <c r="Q210" s="36"/>
      <c r="R210" s="36"/>
      <c r="S210" s="36"/>
      <c r="T210" s="65"/>
      <c r="AT210" s="18" t="s">
        <v>157</v>
      </c>
      <c r="AU210" s="18" t="s">
        <v>78</v>
      </c>
    </row>
    <row r="211" spans="2:51" s="12" customFormat="1" ht="13.5">
      <c r="B211" s="189"/>
      <c r="D211" s="206" t="s">
        <v>159</v>
      </c>
      <c r="F211" s="219" t="s">
        <v>313</v>
      </c>
      <c r="H211" s="220">
        <v>443.729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159</v>
      </c>
      <c r="AU211" s="190" t="s">
        <v>78</v>
      </c>
      <c r="AV211" s="12" t="s">
        <v>78</v>
      </c>
      <c r="AW211" s="12" t="s">
        <v>4</v>
      </c>
      <c r="AX211" s="12" t="s">
        <v>74</v>
      </c>
      <c r="AY211" s="190" t="s">
        <v>147</v>
      </c>
    </row>
    <row r="212" spans="2:65" s="1" customFormat="1" ht="22.5" customHeight="1">
      <c r="B212" s="165"/>
      <c r="C212" s="166" t="s">
        <v>314</v>
      </c>
      <c r="D212" s="166" t="s">
        <v>150</v>
      </c>
      <c r="E212" s="167" t="s">
        <v>315</v>
      </c>
      <c r="F212" s="168" t="s">
        <v>316</v>
      </c>
      <c r="G212" s="169" t="s">
        <v>280</v>
      </c>
      <c r="H212" s="170">
        <v>33.652</v>
      </c>
      <c r="I212" s="171"/>
      <c r="J212" s="172">
        <f>ROUND(I212*H212,2)</f>
        <v>0</v>
      </c>
      <c r="K212" s="168" t="s">
        <v>154</v>
      </c>
      <c r="L212" s="35"/>
      <c r="M212" s="173" t="s">
        <v>3</v>
      </c>
      <c r="N212" s="174" t="s">
        <v>41</v>
      </c>
      <c r="O212" s="36"/>
      <c r="P212" s="175">
        <f>O212*H212</f>
        <v>0</v>
      </c>
      <c r="Q212" s="175">
        <v>0</v>
      </c>
      <c r="R212" s="175">
        <f>Q212*H212</f>
        <v>0</v>
      </c>
      <c r="S212" s="175">
        <v>0</v>
      </c>
      <c r="T212" s="176">
        <f>S212*H212</f>
        <v>0</v>
      </c>
      <c r="AR212" s="18" t="s">
        <v>155</v>
      </c>
      <c r="AT212" s="18" t="s">
        <v>150</v>
      </c>
      <c r="AU212" s="18" t="s">
        <v>78</v>
      </c>
      <c r="AY212" s="18" t="s">
        <v>147</v>
      </c>
      <c r="BE212" s="177">
        <f>IF(N212="základní",J212,0)</f>
        <v>0</v>
      </c>
      <c r="BF212" s="177">
        <f>IF(N212="snížená",J212,0)</f>
        <v>0</v>
      </c>
      <c r="BG212" s="177">
        <f>IF(N212="zákl. přenesená",J212,0)</f>
        <v>0</v>
      </c>
      <c r="BH212" s="177">
        <f>IF(N212="sníž. přenesená",J212,0)</f>
        <v>0</v>
      </c>
      <c r="BI212" s="177">
        <f>IF(N212="nulová",J212,0)</f>
        <v>0</v>
      </c>
      <c r="BJ212" s="18" t="s">
        <v>74</v>
      </c>
      <c r="BK212" s="177">
        <f>ROUND(I212*H212,2)</f>
        <v>0</v>
      </c>
      <c r="BL212" s="18" t="s">
        <v>155</v>
      </c>
      <c r="BM212" s="18" t="s">
        <v>317</v>
      </c>
    </row>
    <row r="213" spans="2:47" s="1" customFormat="1" ht="13.5">
      <c r="B213" s="35"/>
      <c r="D213" s="178" t="s">
        <v>157</v>
      </c>
      <c r="F213" s="179" t="s">
        <v>318</v>
      </c>
      <c r="I213" s="180"/>
      <c r="L213" s="35"/>
      <c r="M213" s="64"/>
      <c r="N213" s="36"/>
      <c r="O213" s="36"/>
      <c r="P213" s="36"/>
      <c r="Q213" s="36"/>
      <c r="R213" s="36"/>
      <c r="S213" s="36"/>
      <c r="T213" s="65"/>
      <c r="AT213" s="18" t="s">
        <v>157</v>
      </c>
      <c r="AU213" s="18" t="s">
        <v>78</v>
      </c>
    </row>
    <row r="214" spans="2:63" s="10" customFormat="1" ht="37.35" customHeight="1">
      <c r="B214" s="151"/>
      <c r="D214" s="152" t="s">
        <v>69</v>
      </c>
      <c r="E214" s="153" t="s">
        <v>319</v>
      </c>
      <c r="F214" s="153" t="s">
        <v>319</v>
      </c>
      <c r="I214" s="154"/>
      <c r="J214" s="155">
        <f>BK214</f>
        <v>0</v>
      </c>
      <c r="L214" s="151"/>
      <c r="M214" s="156"/>
      <c r="N214" s="157"/>
      <c r="O214" s="157"/>
      <c r="P214" s="158">
        <f>P215+P221+P232+P235+P285+P538+P572+P585</f>
        <v>0</v>
      </c>
      <c r="Q214" s="157"/>
      <c r="R214" s="158">
        <f>R215+R221+R232+R235+R285+R538+R572+R585</f>
        <v>15.764582350000001</v>
      </c>
      <c r="S214" s="157"/>
      <c r="T214" s="159">
        <f>T215+T221+T232+T235+T285+T538+T572+T585</f>
        <v>15.760276</v>
      </c>
      <c r="AR214" s="152" t="s">
        <v>78</v>
      </c>
      <c r="AT214" s="160" t="s">
        <v>69</v>
      </c>
      <c r="AU214" s="160" t="s">
        <v>70</v>
      </c>
      <c r="AY214" s="152" t="s">
        <v>147</v>
      </c>
      <c r="BK214" s="161">
        <f>BK215+BK221+BK232+BK235+BK285+BK538+BK572+BK585</f>
        <v>0</v>
      </c>
    </row>
    <row r="215" spans="2:63" s="10" customFormat="1" ht="19.9" customHeight="1">
      <c r="B215" s="151"/>
      <c r="D215" s="162" t="s">
        <v>69</v>
      </c>
      <c r="E215" s="163" t="s">
        <v>320</v>
      </c>
      <c r="F215" s="163" t="s">
        <v>321</v>
      </c>
      <c r="I215" s="154"/>
      <c r="J215" s="164">
        <f>BK215</f>
        <v>0</v>
      </c>
      <c r="L215" s="151"/>
      <c r="M215" s="156"/>
      <c r="N215" s="157"/>
      <c r="O215" s="157"/>
      <c r="P215" s="158">
        <f>SUM(P216:P220)</f>
        <v>0</v>
      </c>
      <c r="Q215" s="157"/>
      <c r="R215" s="158">
        <f>SUM(R216:R220)</f>
        <v>0</v>
      </c>
      <c r="S215" s="157"/>
      <c r="T215" s="159">
        <f>SUM(T216:T220)</f>
        <v>4.173</v>
      </c>
      <c r="AR215" s="152" t="s">
        <v>78</v>
      </c>
      <c r="AT215" s="160" t="s">
        <v>69</v>
      </c>
      <c r="AU215" s="160" t="s">
        <v>74</v>
      </c>
      <c r="AY215" s="152" t="s">
        <v>147</v>
      </c>
      <c r="BK215" s="161">
        <f>SUM(BK216:BK220)</f>
        <v>0</v>
      </c>
    </row>
    <row r="216" spans="2:65" s="1" customFormat="1" ht="22.5" customHeight="1">
      <c r="B216" s="165"/>
      <c r="C216" s="166" t="s">
        <v>322</v>
      </c>
      <c r="D216" s="166" t="s">
        <v>150</v>
      </c>
      <c r="E216" s="167" t="s">
        <v>323</v>
      </c>
      <c r="F216" s="168" t="s">
        <v>324</v>
      </c>
      <c r="G216" s="169" t="s">
        <v>174</v>
      </c>
      <c r="H216" s="170">
        <v>695.5</v>
      </c>
      <c r="I216" s="171"/>
      <c r="J216" s="172">
        <f>ROUND(I216*H216,2)</f>
        <v>0</v>
      </c>
      <c r="K216" s="168" t="s">
        <v>154</v>
      </c>
      <c r="L216" s="35"/>
      <c r="M216" s="173" t="s">
        <v>3</v>
      </c>
      <c r="N216" s="174" t="s">
        <v>41</v>
      </c>
      <c r="O216" s="36"/>
      <c r="P216" s="175">
        <f>O216*H216</f>
        <v>0</v>
      </c>
      <c r="Q216" s="175">
        <v>0</v>
      </c>
      <c r="R216" s="175">
        <f>Q216*H216</f>
        <v>0</v>
      </c>
      <c r="S216" s="175">
        <v>0.006</v>
      </c>
      <c r="T216" s="176">
        <f>S216*H216</f>
        <v>4.173</v>
      </c>
      <c r="AR216" s="18" t="s">
        <v>247</v>
      </c>
      <c r="AT216" s="18" t="s">
        <v>150</v>
      </c>
      <c r="AU216" s="18" t="s">
        <v>78</v>
      </c>
      <c r="AY216" s="18" t="s">
        <v>147</v>
      </c>
      <c r="BE216" s="177">
        <f>IF(N216="základní",J216,0)</f>
        <v>0</v>
      </c>
      <c r="BF216" s="177">
        <f>IF(N216="snížená",J216,0)</f>
        <v>0</v>
      </c>
      <c r="BG216" s="177">
        <f>IF(N216="zákl. přenesená",J216,0)</f>
        <v>0</v>
      </c>
      <c r="BH216" s="177">
        <f>IF(N216="sníž. přenesená",J216,0)</f>
        <v>0</v>
      </c>
      <c r="BI216" s="177">
        <f>IF(N216="nulová",J216,0)</f>
        <v>0</v>
      </c>
      <c r="BJ216" s="18" t="s">
        <v>74</v>
      </c>
      <c r="BK216" s="177">
        <f>ROUND(I216*H216,2)</f>
        <v>0</v>
      </c>
      <c r="BL216" s="18" t="s">
        <v>247</v>
      </c>
      <c r="BM216" s="18" t="s">
        <v>325</v>
      </c>
    </row>
    <row r="217" spans="2:47" s="1" customFormat="1" ht="13.5">
      <c r="B217" s="35"/>
      <c r="D217" s="178" t="s">
        <v>157</v>
      </c>
      <c r="F217" s="179" t="s">
        <v>326</v>
      </c>
      <c r="I217" s="180"/>
      <c r="L217" s="35"/>
      <c r="M217" s="64"/>
      <c r="N217" s="36"/>
      <c r="O217" s="36"/>
      <c r="P217" s="36"/>
      <c r="Q217" s="36"/>
      <c r="R217" s="36"/>
      <c r="S217" s="36"/>
      <c r="T217" s="65"/>
      <c r="AT217" s="18" t="s">
        <v>157</v>
      </c>
      <c r="AU217" s="18" t="s">
        <v>78</v>
      </c>
    </row>
    <row r="218" spans="2:51" s="11" customFormat="1" ht="13.5">
      <c r="B218" s="181"/>
      <c r="D218" s="178" t="s">
        <v>159</v>
      </c>
      <c r="E218" s="182" t="s">
        <v>3</v>
      </c>
      <c r="F218" s="183" t="s">
        <v>327</v>
      </c>
      <c r="H218" s="184" t="s">
        <v>3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4" t="s">
        <v>159</v>
      </c>
      <c r="AU218" s="184" t="s">
        <v>78</v>
      </c>
      <c r="AV218" s="11" t="s">
        <v>74</v>
      </c>
      <c r="AW218" s="11" t="s">
        <v>34</v>
      </c>
      <c r="AX218" s="11" t="s">
        <v>70</v>
      </c>
      <c r="AY218" s="184" t="s">
        <v>147</v>
      </c>
    </row>
    <row r="219" spans="2:51" s="12" customFormat="1" ht="13.5">
      <c r="B219" s="189"/>
      <c r="D219" s="178" t="s">
        <v>159</v>
      </c>
      <c r="E219" s="190" t="s">
        <v>3</v>
      </c>
      <c r="F219" s="191" t="s">
        <v>108</v>
      </c>
      <c r="H219" s="192">
        <v>695.5</v>
      </c>
      <c r="I219" s="193"/>
      <c r="L219" s="189"/>
      <c r="M219" s="194"/>
      <c r="N219" s="195"/>
      <c r="O219" s="195"/>
      <c r="P219" s="195"/>
      <c r="Q219" s="195"/>
      <c r="R219" s="195"/>
      <c r="S219" s="195"/>
      <c r="T219" s="196"/>
      <c r="AT219" s="190" t="s">
        <v>159</v>
      </c>
      <c r="AU219" s="190" t="s">
        <v>78</v>
      </c>
      <c r="AV219" s="12" t="s">
        <v>78</v>
      </c>
      <c r="AW219" s="12" t="s">
        <v>34</v>
      </c>
      <c r="AX219" s="12" t="s">
        <v>70</v>
      </c>
      <c r="AY219" s="190" t="s">
        <v>147</v>
      </c>
    </row>
    <row r="220" spans="2:51" s="13" customFormat="1" ht="13.5">
      <c r="B220" s="197"/>
      <c r="D220" s="178" t="s">
        <v>159</v>
      </c>
      <c r="E220" s="198" t="s">
        <v>3</v>
      </c>
      <c r="F220" s="199" t="s">
        <v>163</v>
      </c>
      <c r="H220" s="200">
        <v>695.5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205" t="s">
        <v>159</v>
      </c>
      <c r="AU220" s="205" t="s">
        <v>78</v>
      </c>
      <c r="AV220" s="13" t="s">
        <v>155</v>
      </c>
      <c r="AW220" s="13" t="s">
        <v>34</v>
      </c>
      <c r="AX220" s="13" t="s">
        <v>74</v>
      </c>
      <c r="AY220" s="205" t="s">
        <v>147</v>
      </c>
    </row>
    <row r="221" spans="2:63" s="10" customFormat="1" ht="29.85" customHeight="1">
      <c r="B221" s="151"/>
      <c r="D221" s="162" t="s">
        <v>69</v>
      </c>
      <c r="E221" s="163" t="s">
        <v>328</v>
      </c>
      <c r="F221" s="163" t="s">
        <v>329</v>
      </c>
      <c r="I221" s="154"/>
      <c r="J221" s="164">
        <f>BK221</f>
        <v>0</v>
      </c>
      <c r="L221" s="151"/>
      <c r="M221" s="156"/>
      <c r="N221" s="157"/>
      <c r="O221" s="157"/>
      <c r="P221" s="158">
        <f>SUM(P222:P231)</f>
        <v>0</v>
      </c>
      <c r="Q221" s="157"/>
      <c r="R221" s="158">
        <f>SUM(R222:R231)</f>
        <v>0.07037393</v>
      </c>
      <c r="S221" s="157"/>
      <c r="T221" s="159">
        <f>SUM(T222:T231)</f>
        <v>0</v>
      </c>
      <c r="AR221" s="152" t="s">
        <v>78</v>
      </c>
      <c r="AT221" s="160" t="s">
        <v>69</v>
      </c>
      <c r="AU221" s="160" t="s">
        <v>74</v>
      </c>
      <c r="AY221" s="152" t="s">
        <v>147</v>
      </c>
      <c r="BK221" s="161">
        <f>SUM(BK222:BK231)</f>
        <v>0</v>
      </c>
    </row>
    <row r="222" spans="2:65" s="1" customFormat="1" ht="31.5" customHeight="1">
      <c r="B222" s="165"/>
      <c r="C222" s="166" t="s">
        <v>330</v>
      </c>
      <c r="D222" s="166" t="s">
        <v>150</v>
      </c>
      <c r="E222" s="167" t="s">
        <v>331</v>
      </c>
      <c r="F222" s="168" t="s">
        <v>332</v>
      </c>
      <c r="G222" s="169" t="s">
        <v>174</v>
      </c>
      <c r="H222" s="170">
        <v>420.143</v>
      </c>
      <c r="I222" s="171"/>
      <c r="J222" s="172">
        <f>ROUND(I222*H222,2)</f>
        <v>0</v>
      </c>
      <c r="K222" s="168" t="s">
        <v>154</v>
      </c>
      <c r="L222" s="35"/>
      <c r="M222" s="173" t="s">
        <v>3</v>
      </c>
      <c r="N222" s="174" t="s">
        <v>41</v>
      </c>
      <c r="O222" s="36"/>
      <c r="P222" s="175">
        <f>O222*H222</f>
        <v>0</v>
      </c>
      <c r="Q222" s="175">
        <v>1E-05</v>
      </c>
      <c r="R222" s="175">
        <f>Q222*H222</f>
        <v>0.00420143</v>
      </c>
      <c r="S222" s="175">
        <v>0</v>
      </c>
      <c r="T222" s="176">
        <f>S222*H222</f>
        <v>0</v>
      </c>
      <c r="AR222" s="18" t="s">
        <v>247</v>
      </c>
      <c r="AT222" s="18" t="s">
        <v>150</v>
      </c>
      <c r="AU222" s="18" t="s">
        <v>78</v>
      </c>
      <c r="AY222" s="18" t="s">
        <v>147</v>
      </c>
      <c r="BE222" s="177">
        <f>IF(N222="základní",J222,0)</f>
        <v>0</v>
      </c>
      <c r="BF222" s="177">
        <f>IF(N222="snížená",J222,0)</f>
        <v>0</v>
      </c>
      <c r="BG222" s="177">
        <f>IF(N222="zákl. přenesená",J222,0)</f>
        <v>0</v>
      </c>
      <c r="BH222" s="177">
        <f>IF(N222="sníž. přenesená",J222,0)</f>
        <v>0</v>
      </c>
      <c r="BI222" s="177">
        <f>IF(N222="nulová",J222,0)</f>
        <v>0</v>
      </c>
      <c r="BJ222" s="18" t="s">
        <v>74</v>
      </c>
      <c r="BK222" s="177">
        <f>ROUND(I222*H222,2)</f>
        <v>0</v>
      </c>
      <c r="BL222" s="18" t="s">
        <v>247</v>
      </c>
      <c r="BM222" s="18" t="s">
        <v>333</v>
      </c>
    </row>
    <row r="223" spans="2:47" s="1" customFormat="1" ht="27">
      <c r="B223" s="35"/>
      <c r="D223" s="178" t="s">
        <v>157</v>
      </c>
      <c r="F223" s="179" t="s">
        <v>334</v>
      </c>
      <c r="I223" s="180"/>
      <c r="L223" s="35"/>
      <c r="M223" s="64"/>
      <c r="N223" s="36"/>
      <c r="O223" s="36"/>
      <c r="P223" s="36"/>
      <c r="Q223" s="36"/>
      <c r="R223" s="36"/>
      <c r="S223" s="36"/>
      <c r="T223" s="65"/>
      <c r="AT223" s="18" t="s">
        <v>157</v>
      </c>
      <c r="AU223" s="18" t="s">
        <v>78</v>
      </c>
    </row>
    <row r="224" spans="2:51" s="11" customFormat="1" ht="13.5">
      <c r="B224" s="181"/>
      <c r="D224" s="178" t="s">
        <v>159</v>
      </c>
      <c r="E224" s="182" t="s">
        <v>3</v>
      </c>
      <c r="F224" s="183" t="s">
        <v>335</v>
      </c>
      <c r="H224" s="184" t="s">
        <v>3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4" t="s">
        <v>159</v>
      </c>
      <c r="AU224" s="184" t="s">
        <v>78</v>
      </c>
      <c r="AV224" s="11" t="s">
        <v>74</v>
      </c>
      <c r="AW224" s="11" t="s">
        <v>34</v>
      </c>
      <c r="AX224" s="11" t="s">
        <v>70</v>
      </c>
      <c r="AY224" s="184" t="s">
        <v>147</v>
      </c>
    </row>
    <row r="225" spans="2:51" s="12" customFormat="1" ht="13.5">
      <c r="B225" s="189"/>
      <c r="D225" s="178" t="s">
        <v>159</v>
      </c>
      <c r="E225" s="190" t="s">
        <v>3</v>
      </c>
      <c r="F225" s="191" t="s">
        <v>336</v>
      </c>
      <c r="H225" s="192">
        <v>409.355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159</v>
      </c>
      <c r="AU225" s="190" t="s">
        <v>78</v>
      </c>
      <c r="AV225" s="12" t="s">
        <v>78</v>
      </c>
      <c r="AW225" s="12" t="s">
        <v>34</v>
      </c>
      <c r="AX225" s="12" t="s">
        <v>70</v>
      </c>
      <c r="AY225" s="190" t="s">
        <v>147</v>
      </c>
    </row>
    <row r="226" spans="2:51" s="12" customFormat="1" ht="13.5">
      <c r="B226" s="189"/>
      <c r="D226" s="178" t="s">
        <v>159</v>
      </c>
      <c r="E226" s="190" t="s">
        <v>3</v>
      </c>
      <c r="F226" s="191" t="s">
        <v>337</v>
      </c>
      <c r="H226" s="192">
        <v>10.788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159</v>
      </c>
      <c r="AU226" s="190" t="s">
        <v>78</v>
      </c>
      <c r="AV226" s="12" t="s">
        <v>78</v>
      </c>
      <c r="AW226" s="12" t="s">
        <v>34</v>
      </c>
      <c r="AX226" s="12" t="s">
        <v>70</v>
      </c>
      <c r="AY226" s="190" t="s">
        <v>147</v>
      </c>
    </row>
    <row r="227" spans="2:51" s="13" customFormat="1" ht="13.5">
      <c r="B227" s="197"/>
      <c r="D227" s="206" t="s">
        <v>159</v>
      </c>
      <c r="E227" s="207" t="s">
        <v>3</v>
      </c>
      <c r="F227" s="208" t="s">
        <v>163</v>
      </c>
      <c r="H227" s="209">
        <v>420.143</v>
      </c>
      <c r="I227" s="201"/>
      <c r="L227" s="197"/>
      <c r="M227" s="202"/>
      <c r="N227" s="203"/>
      <c r="O227" s="203"/>
      <c r="P227" s="203"/>
      <c r="Q227" s="203"/>
      <c r="R227" s="203"/>
      <c r="S227" s="203"/>
      <c r="T227" s="204"/>
      <c r="AT227" s="205" t="s">
        <v>159</v>
      </c>
      <c r="AU227" s="205" t="s">
        <v>78</v>
      </c>
      <c r="AV227" s="13" t="s">
        <v>155</v>
      </c>
      <c r="AW227" s="13" t="s">
        <v>34</v>
      </c>
      <c r="AX227" s="13" t="s">
        <v>74</v>
      </c>
      <c r="AY227" s="205" t="s">
        <v>147</v>
      </c>
    </row>
    <row r="228" spans="2:65" s="1" customFormat="1" ht="22.5" customHeight="1">
      <c r="B228" s="165"/>
      <c r="C228" s="221" t="s">
        <v>338</v>
      </c>
      <c r="D228" s="221" t="s">
        <v>339</v>
      </c>
      <c r="E228" s="222" t="s">
        <v>340</v>
      </c>
      <c r="F228" s="223" t="s">
        <v>341</v>
      </c>
      <c r="G228" s="224" t="s">
        <v>174</v>
      </c>
      <c r="H228" s="225">
        <v>441.15</v>
      </c>
      <c r="I228" s="226"/>
      <c r="J228" s="227">
        <f>ROUND(I228*H228,2)</f>
        <v>0</v>
      </c>
      <c r="K228" s="223" t="s">
        <v>3</v>
      </c>
      <c r="L228" s="228"/>
      <c r="M228" s="229" t="s">
        <v>3</v>
      </c>
      <c r="N228" s="230" t="s">
        <v>41</v>
      </c>
      <c r="O228" s="36"/>
      <c r="P228" s="175">
        <f>O228*H228</f>
        <v>0</v>
      </c>
      <c r="Q228" s="175">
        <v>0.00015</v>
      </c>
      <c r="R228" s="175">
        <f>Q228*H228</f>
        <v>0.0661725</v>
      </c>
      <c r="S228" s="175">
        <v>0</v>
      </c>
      <c r="T228" s="176">
        <f>S228*H228</f>
        <v>0</v>
      </c>
      <c r="AR228" s="18" t="s">
        <v>342</v>
      </c>
      <c r="AT228" s="18" t="s">
        <v>339</v>
      </c>
      <c r="AU228" s="18" t="s">
        <v>78</v>
      </c>
      <c r="AY228" s="18" t="s">
        <v>147</v>
      </c>
      <c r="BE228" s="177">
        <f>IF(N228="základní",J228,0)</f>
        <v>0</v>
      </c>
      <c r="BF228" s="177">
        <f>IF(N228="snížená",J228,0)</f>
        <v>0</v>
      </c>
      <c r="BG228" s="177">
        <f>IF(N228="zákl. přenesená",J228,0)</f>
        <v>0</v>
      </c>
      <c r="BH228" s="177">
        <f>IF(N228="sníž. přenesená",J228,0)</f>
        <v>0</v>
      </c>
      <c r="BI228" s="177">
        <f>IF(N228="nulová",J228,0)</f>
        <v>0</v>
      </c>
      <c r="BJ228" s="18" t="s">
        <v>74</v>
      </c>
      <c r="BK228" s="177">
        <f>ROUND(I228*H228,2)</f>
        <v>0</v>
      </c>
      <c r="BL228" s="18" t="s">
        <v>247</v>
      </c>
      <c r="BM228" s="18" t="s">
        <v>343</v>
      </c>
    </row>
    <row r="229" spans="2:51" s="12" customFormat="1" ht="13.5">
      <c r="B229" s="189"/>
      <c r="D229" s="206" t="s">
        <v>159</v>
      </c>
      <c r="F229" s="219" t="s">
        <v>344</v>
      </c>
      <c r="H229" s="220">
        <v>441.15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159</v>
      </c>
      <c r="AU229" s="190" t="s">
        <v>78</v>
      </c>
      <c r="AV229" s="12" t="s">
        <v>78</v>
      </c>
      <c r="AW229" s="12" t="s">
        <v>4</v>
      </c>
      <c r="AX229" s="12" t="s">
        <v>74</v>
      </c>
      <c r="AY229" s="190" t="s">
        <v>147</v>
      </c>
    </row>
    <row r="230" spans="2:65" s="1" customFormat="1" ht="22.5" customHeight="1">
      <c r="B230" s="165"/>
      <c r="C230" s="166" t="s">
        <v>345</v>
      </c>
      <c r="D230" s="166" t="s">
        <v>150</v>
      </c>
      <c r="E230" s="167" t="s">
        <v>346</v>
      </c>
      <c r="F230" s="168" t="s">
        <v>347</v>
      </c>
      <c r="G230" s="169" t="s">
        <v>280</v>
      </c>
      <c r="H230" s="170">
        <v>0.07</v>
      </c>
      <c r="I230" s="171"/>
      <c r="J230" s="172">
        <f>ROUND(I230*H230,2)</f>
        <v>0</v>
      </c>
      <c r="K230" s="168" t="s">
        <v>154</v>
      </c>
      <c r="L230" s="35"/>
      <c r="M230" s="173" t="s">
        <v>3</v>
      </c>
      <c r="N230" s="174" t="s">
        <v>41</v>
      </c>
      <c r="O230" s="36"/>
      <c r="P230" s="175">
        <f>O230*H230</f>
        <v>0</v>
      </c>
      <c r="Q230" s="175">
        <v>0</v>
      </c>
      <c r="R230" s="175">
        <f>Q230*H230</f>
        <v>0</v>
      </c>
      <c r="S230" s="175">
        <v>0</v>
      </c>
      <c r="T230" s="176">
        <f>S230*H230</f>
        <v>0</v>
      </c>
      <c r="AR230" s="18" t="s">
        <v>247</v>
      </c>
      <c r="AT230" s="18" t="s">
        <v>150</v>
      </c>
      <c r="AU230" s="18" t="s">
        <v>78</v>
      </c>
      <c r="AY230" s="18" t="s">
        <v>147</v>
      </c>
      <c r="BE230" s="177">
        <f>IF(N230="základní",J230,0)</f>
        <v>0</v>
      </c>
      <c r="BF230" s="177">
        <f>IF(N230="snížená",J230,0)</f>
        <v>0</v>
      </c>
      <c r="BG230" s="177">
        <f>IF(N230="zákl. přenesená",J230,0)</f>
        <v>0</v>
      </c>
      <c r="BH230" s="177">
        <f>IF(N230="sníž. přenesená",J230,0)</f>
        <v>0</v>
      </c>
      <c r="BI230" s="177">
        <f>IF(N230="nulová",J230,0)</f>
        <v>0</v>
      </c>
      <c r="BJ230" s="18" t="s">
        <v>74</v>
      </c>
      <c r="BK230" s="177">
        <f>ROUND(I230*H230,2)</f>
        <v>0</v>
      </c>
      <c r="BL230" s="18" t="s">
        <v>247</v>
      </c>
      <c r="BM230" s="18" t="s">
        <v>348</v>
      </c>
    </row>
    <row r="231" spans="2:47" s="1" customFormat="1" ht="27">
      <c r="B231" s="35"/>
      <c r="D231" s="178" t="s">
        <v>157</v>
      </c>
      <c r="F231" s="179" t="s">
        <v>349</v>
      </c>
      <c r="I231" s="180"/>
      <c r="L231" s="35"/>
      <c r="M231" s="64"/>
      <c r="N231" s="36"/>
      <c r="O231" s="36"/>
      <c r="P231" s="36"/>
      <c r="Q231" s="36"/>
      <c r="R231" s="36"/>
      <c r="S231" s="36"/>
      <c r="T231" s="65"/>
      <c r="AT231" s="18" t="s">
        <v>157</v>
      </c>
      <c r="AU231" s="18" t="s">
        <v>78</v>
      </c>
    </row>
    <row r="232" spans="2:63" s="10" customFormat="1" ht="29.85" customHeight="1">
      <c r="B232" s="151"/>
      <c r="D232" s="162" t="s">
        <v>69</v>
      </c>
      <c r="E232" s="163" t="s">
        <v>350</v>
      </c>
      <c r="F232" s="163" t="s">
        <v>351</v>
      </c>
      <c r="I232" s="154"/>
      <c r="J232" s="164">
        <f>BK232</f>
        <v>0</v>
      </c>
      <c r="L232" s="151"/>
      <c r="M232" s="156"/>
      <c r="N232" s="157"/>
      <c r="O232" s="157"/>
      <c r="P232" s="158">
        <f>SUM(P233:P234)</f>
        <v>0</v>
      </c>
      <c r="Q232" s="157"/>
      <c r="R232" s="158">
        <f>SUM(R233:R234)</f>
        <v>0</v>
      </c>
      <c r="S232" s="157"/>
      <c r="T232" s="159">
        <f>SUM(T233:T234)</f>
        <v>0</v>
      </c>
      <c r="AR232" s="152" t="s">
        <v>78</v>
      </c>
      <c r="AT232" s="160" t="s">
        <v>69</v>
      </c>
      <c r="AU232" s="160" t="s">
        <v>74</v>
      </c>
      <c r="AY232" s="152" t="s">
        <v>147</v>
      </c>
      <c r="BK232" s="161">
        <f>SUM(BK233:BK234)</f>
        <v>0</v>
      </c>
    </row>
    <row r="233" spans="2:65" s="1" customFormat="1" ht="22.5" customHeight="1">
      <c r="B233" s="165"/>
      <c r="C233" s="166" t="s">
        <v>352</v>
      </c>
      <c r="D233" s="166" t="s">
        <v>150</v>
      </c>
      <c r="E233" s="167" t="s">
        <v>353</v>
      </c>
      <c r="F233" s="168" t="s">
        <v>354</v>
      </c>
      <c r="G233" s="169" t="s">
        <v>153</v>
      </c>
      <c r="H233" s="170">
        <v>1</v>
      </c>
      <c r="I233" s="171">
        <f>ROZEL!E18</f>
        <v>0</v>
      </c>
      <c r="J233" s="172">
        <f>ROUND(I233*H233,2)</f>
        <v>0</v>
      </c>
      <c r="K233" s="168" t="s">
        <v>3</v>
      </c>
      <c r="L233" s="35"/>
      <c r="M233" s="173" t="s">
        <v>3</v>
      </c>
      <c r="N233" s="174" t="s">
        <v>41</v>
      </c>
      <c r="O233" s="36"/>
      <c r="P233" s="175">
        <f>O233*H233</f>
        <v>0</v>
      </c>
      <c r="Q233" s="175">
        <v>0</v>
      </c>
      <c r="R233" s="175">
        <f>Q233*H233</f>
        <v>0</v>
      </c>
      <c r="S233" s="175">
        <v>0</v>
      </c>
      <c r="T233" s="176">
        <f>S233*H233</f>
        <v>0</v>
      </c>
      <c r="AR233" s="18" t="s">
        <v>247</v>
      </c>
      <c r="AT233" s="18" t="s">
        <v>150</v>
      </c>
      <c r="AU233" s="18" t="s">
        <v>78</v>
      </c>
      <c r="AY233" s="18" t="s">
        <v>147</v>
      </c>
      <c r="BE233" s="177">
        <f>IF(N233="základní",J233,0)</f>
        <v>0</v>
      </c>
      <c r="BF233" s="177">
        <f>IF(N233="snížená",J233,0)</f>
        <v>0</v>
      </c>
      <c r="BG233" s="177">
        <f>IF(N233="zákl. přenesená",J233,0)</f>
        <v>0</v>
      </c>
      <c r="BH233" s="177">
        <f>IF(N233="sníž. přenesená",J233,0)</f>
        <v>0</v>
      </c>
      <c r="BI233" s="177">
        <f>IF(N233="nulová",J233,0)</f>
        <v>0</v>
      </c>
      <c r="BJ233" s="18" t="s">
        <v>74</v>
      </c>
      <c r="BK233" s="177">
        <f>ROUND(I233*H233,2)</f>
        <v>0</v>
      </c>
      <c r="BL233" s="18" t="s">
        <v>247</v>
      </c>
      <c r="BM233" s="18" t="s">
        <v>355</v>
      </c>
    </row>
    <row r="234" spans="2:47" s="1" customFormat="1" ht="13.5">
      <c r="B234" s="35"/>
      <c r="D234" s="178" t="s">
        <v>157</v>
      </c>
      <c r="F234" s="179" t="s">
        <v>354</v>
      </c>
      <c r="I234" s="180"/>
      <c r="L234" s="35"/>
      <c r="M234" s="64"/>
      <c r="N234" s="36"/>
      <c r="O234" s="36"/>
      <c r="P234" s="36"/>
      <c r="Q234" s="36"/>
      <c r="R234" s="36"/>
      <c r="S234" s="36"/>
      <c r="T234" s="65"/>
      <c r="AT234" s="18" t="s">
        <v>157</v>
      </c>
      <c r="AU234" s="18" t="s">
        <v>78</v>
      </c>
    </row>
    <row r="235" spans="2:63" s="10" customFormat="1" ht="29.85" customHeight="1">
      <c r="B235" s="151"/>
      <c r="D235" s="162" t="s">
        <v>69</v>
      </c>
      <c r="E235" s="163" t="s">
        <v>356</v>
      </c>
      <c r="F235" s="163" t="s">
        <v>357</v>
      </c>
      <c r="I235" s="154"/>
      <c r="J235" s="164">
        <f>BK235</f>
        <v>0</v>
      </c>
      <c r="L235" s="151"/>
      <c r="M235" s="156"/>
      <c r="N235" s="157"/>
      <c r="O235" s="157"/>
      <c r="P235" s="158">
        <f>SUM(P236:P284)</f>
        <v>0</v>
      </c>
      <c r="Q235" s="157"/>
      <c r="R235" s="158">
        <f>SUM(R236:R284)</f>
        <v>11.2327832</v>
      </c>
      <c r="S235" s="157"/>
      <c r="T235" s="159">
        <f>SUM(T236:T284)</f>
        <v>10.6701</v>
      </c>
      <c r="AR235" s="152" t="s">
        <v>78</v>
      </c>
      <c r="AT235" s="160" t="s">
        <v>69</v>
      </c>
      <c r="AU235" s="160" t="s">
        <v>74</v>
      </c>
      <c r="AY235" s="152" t="s">
        <v>147</v>
      </c>
      <c r="BK235" s="161">
        <f>SUM(BK236:BK284)</f>
        <v>0</v>
      </c>
    </row>
    <row r="236" spans="2:65" s="1" customFormat="1" ht="31.5" customHeight="1">
      <c r="B236" s="165"/>
      <c r="C236" s="166" t="s">
        <v>342</v>
      </c>
      <c r="D236" s="166" t="s">
        <v>150</v>
      </c>
      <c r="E236" s="167" t="s">
        <v>358</v>
      </c>
      <c r="F236" s="168" t="s">
        <v>359</v>
      </c>
      <c r="G236" s="169" t="s">
        <v>250</v>
      </c>
      <c r="H236" s="170">
        <v>17.82</v>
      </c>
      <c r="I236" s="171"/>
      <c r="J236" s="172">
        <f>ROUND(I236*H236,2)</f>
        <v>0</v>
      </c>
      <c r="K236" s="168" t="s">
        <v>154</v>
      </c>
      <c r="L236" s="35"/>
      <c r="M236" s="173" t="s">
        <v>3</v>
      </c>
      <c r="N236" s="174" t="s">
        <v>41</v>
      </c>
      <c r="O236" s="36"/>
      <c r="P236" s="175">
        <f>O236*H236</f>
        <v>0</v>
      </c>
      <c r="Q236" s="175">
        <v>0.00189</v>
      </c>
      <c r="R236" s="175">
        <f>Q236*H236</f>
        <v>0.0336798</v>
      </c>
      <c r="S236" s="175">
        <v>0</v>
      </c>
      <c r="T236" s="176">
        <f>S236*H236</f>
        <v>0</v>
      </c>
      <c r="AR236" s="18" t="s">
        <v>247</v>
      </c>
      <c r="AT236" s="18" t="s">
        <v>150</v>
      </c>
      <c r="AU236" s="18" t="s">
        <v>78</v>
      </c>
      <c r="AY236" s="18" t="s">
        <v>147</v>
      </c>
      <c r="BE236" s="177">
        <f>IF(N236="základní",J236,0)</f>
        <v>0</v>
      </c>
      <c r="BF236" s="177">
        <f>IF(N236="snížená",J236,0)</f>
        <v>0</v>
      </c>
      <c r="BG236" s="177">
        <f>IF(N236="zákl. přenesená",J236,0)</f>
        <v>0</v>
      </c>
      <c r="BH236" s="177">
        <f>IF(N236="sníž. přenesená",J236,0)</f>
        <v>0</v>
      </c>
      <c r="BI236" s="177">
        <f>IF(N236="nulová",J236,0)</f>
        <v>0</v>
      </c>
      <c r="BJ236" s="18" t="s">
        <v>74</v>
      </c>
      <c r="BK236" s="177">
        <f>ROUND(I236*H236,2)</f>
        <v>0</v>
      </c>
      <c r="BL236" s="18" t="s">
        <v>247</v>
      </c>
      <c r="BM236" s="18" t="s">
        <v>360</v>
      </c>
    </row>
    <row r="237" spans="2:47" s="1" customFormat="1" ht="27">
      <c r="B237" s="35"/>
      <c r="D237" s="178" t="s">
        <v>157</v>
      </c>
      <c r="F237" s="179" t="s">
        <v>361</v>
      </c>
      <c r="I237" s="180"/>
      <c r="L237" s="35"/>
      <c r="M237" s="64"/>
      <c r="N237" s="36"/>
      <c r="O237" s="36"/>
      <c r="P237" s="36"/>
      <c r="Q237" s="36"/>
      <c r="R237" s="36"/>
      <c r="S237" s="36"/>
      <c r="T237" s="65"/>
      <c r="AT237" s="18" t="s">
        <v>157</v>
      </c>
      <c r="AU237" s="18" t="s">
        <v>78</v>
      </c>
    </row>
    <row r="238" spans="2:51" s="11" customFormat="1" ht="13.5">
      <c r="B238" s="181"/>
      <c r="D238" s="178" t="s">
        <v>159</v>
      </c>
      <c r="E238" s="182" t="s">
        <v>3</v>
      </c>
      <c r="F238" s="183" t="s">
        <v>362</v>
      </c>
      <c r="H238" s="184" t="s">
        <v>3</v>
      </c>
      <c r="I238" s="185"/>
      <c r="L238" s="181"/>
      <c r="M238" s="186"/>
      <c r="N238" s="187"/>
      <c r="O238" s="187"/>
      <c r="P238" s="187"/>
      <c r="Q238" s="187"/>
      <c r="R238" s="187"/>
      <c r="S238" s="187"/>
      <c r="T238" s="188"/>
      <c r="AT238" s="184" t="s">
        <v>159</v>
      </c>
      <c r="AU238" s="184" t="s">
        <v>78</v>
      </c>
      <c r="AV238" s="11" t="s">
        <v>74</v>
      </c>
      <c r="AW238" s="11" t="s">
        <v>34</v>
      </c>
      <c r="AX238" s="11" t="s">
        <v>70</v>
      </c>
      <c r="AY238" s="184" t="s">
        <v>147</v>
      </c>
    </row>
    <row r="239" spans="2:51" s="12" customFormat="1" ht="13.5">
      <c r="B239" s="189"/>
      <c r="D239" s="178" t="s">
        <v>159</v>
      </c>
      <c r="E239" s="190" t="s">
        <v>3</v>
      </c>
      <c r="F239" s="191" t="s">
        <v>105</v>
      </c>
      <c r="H239" s="192">
        <v>17.388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159</v>
      </c>
      <c r="AU239" s="190" t="s">
        <v>78</v>
      </c>
      <c r="AV239" s="12" t="s">
        <v>78</v>
      </c>
      <c r="AW239" s="12" t="s">
        <v>34</v>
      </c>
      <c r="AX239" s="12" t="s">
        <v>70</v>
      </c>
      <c r="AY239" s="190" t="s">
        <v>147</v>
      </c>
    </row>
    <row r="240" spans="2:51" s="11" customFormat="1" ht="13.5">
      <c r="B240" s="181"/>
      <c r="D240" s="178" t="s">
        <v>159</v>
      </c>
      <c r="E240" s="182" t="s">
        <v>3</v>
      </c>
      <c r="F240" s="183" t="s">
        <v>363</v>
      </c>
      <c r="H240" s="184" t="s">
        <v>3</v>
      </c>
      <c r="I240" s="185"/>
      <c r="L240" s="181"/>
      <c r="M240" s="186"/>
      <c r="N240" s="187"/>
      <c r="O240" s="187"/>
      <c r="P240" s="187"/>
      <c r="Q240" s="187"/>
      <c r="R240" s="187"/>
      <c r="S240" s="187"/>
      <c r="T240" s="188"/>
      <c r="AT240" s="184" t="s">
        <v>159</v>
      </c>
      <c r="AU240" s="184" t="s">
        <v>78</v>
      </c>
      <c r="AV240" s="11" t="s">
        <v>74</v>
      </c>
      <c r="AW240" s="11" t="s">
        <v>34</v>
      </c>
      <c r="AX240" s="11" t="s">
        <v>70</v>
      </c>
      <c r="AY240" s="184" t="s">
        <v>147</v>
      </c>
    </row>
    <row r="241" spans="2:51" s="12" customFormat="1" ht="13.5">
      <c r="B241" s="189"/>
      <c r="D241" s="178" t="s">
        <v>159</v>
      </c>
      <c r="E241" s="190" t="s">
        <v>3</v>
      </c>
      <c r="F241" s="191" t="s">
        <v>103</v>
      </c>
      <c r="H241" s="192">
        <v>0.432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159</v>
      </c>
      <c r="AU241" s="190" t="s">
        <v>78</v>
      </c>
      <c r="AV241" s="12" t="s">
        <v>78</v>
      </c>
      <c r="AW241" s="12" t="s">
        <v>34</v>
      </c>
      <c r="AX241" s="12" t="s">
        <v>70</v>
      </c>
      <c r="AY241" s="190" t="s">
        <v>147</v>
      </c>
    </row>
    <row r="242" spans="2:51" s="13" customFormat="1" ht="13.5">
      <c r="B242" s="197"/>
      <c r="D242" s="206" t="s">
        <v>159</v>
      </c>
      <c r="E242" s="207" t="s">
        <v>3</v>
      </c>
      <c r="F242" s="208" t="s">
        <v>163</v>
      </c>
      <c r="H242" s="209">
        <v>17.82</v>
      </c>
      <c r="I242" s="201"/>
      <c r="L242" s="197"/>
      <c r="M242" s="202"/>
      <c r="N242" s="203"/>
      <c r="O242" s="203"/>
      <c r="P242" s="203"/>
      <c r="Q242" s="203"/>
      <c r="R242" s="203"/>
      <c r="S242" s="203"/>
      <c r="T242" s="204"/>
      <c r="AT242" s="205" t="s">
        <v>159</v>
      </c>
      <c r="AU242" s="205" t="s">
        <v>78</v>
      </c>
      <c r="AV242" s="13" t="s">
        <v>155</v>
      </c>
      <c r="AW242" s="13" t="s">
        <v>34</v>
      </c>
      <c r="AX242" s="13" t="s">
        <v>74</v>
      </c>
      <c r="AY242" s="205" t="s">
        <v>147</v>
      </c>
    </row>
    <row r="243" spans="2:65" s="1" customFormat="1" ht="22.5" customHeight="1">
      <c r="B243" s="165"/>
      <c r="C243" s="166" t="s">
        <v>364</v>
      </c>
      <c r="D243" s="166" t="s">
        <v>150</v>
      </c>
      <c r="E243" s="167" t="s">
        <v>365</v>
      </c>
      <c r="F243" s="168" t="s">
        <v>366</v>
      </c>
      <c r="G243" s="169" t="s">
        <v>231</v>
      </c>
      <c r="H243" s="170">
        <v>15</v>
      </c>
      <c r="I243" s="171"/>
      <c r="J243" s="172">
        <f>ROUND(I243*H243,2)</f>
        <v>0</v>
      </c>
      <c r="K243" s="168" t="s">
        <v>154</v>
      </c>
      <c r="L243" s="35"/>
      <c r="M243" s="173" t="s">
        <v>3</v>
      </c>
      <c r="N243" s="174" t="s">
        <v>41</v>
      </c>
      <c r="O243" s="36"/>
      <c r="P243" s="175">
        <f>O243*H243</f>
        <v>0</v>
      </c>
      <c r="Q243" s="175">
        <v>0</v>
      </c>
      <c r="R243" s="175">
        <f>Q243*H243</f>
        <v>0</v>
      </c>
      <c r="S243" s="175">
        <v>0.01584</v>
      </c>
      <c r="T243" s="176">
        <f>S243*H243</f>
        <v>0.2376</v>
      </c>
      <c r="AR243" s="18" t="s">
        <v>247</v>
      </c>
      <c r="AT243" s="18" t="s">
        <v>150</v>
      </c>
      <c r="AU243" s="18" t="s">
        <v>78</v>
      </c>
      <c r="AY243" s="18" t="s">
        <v>147</v>
      </c>
      <c r="BE243" s="177">
        <f>IF(N243="základní",J243,0)</f>
        <v>0</v>
      </c>
      <c r="BF243" s="177">
        <f>IF(N243="snížená",J243,0)</f>
        <v>0</v>
      </c>
      <c r="BG243" s="177">
        <f>IF(N243="zákl. přenesená",J243,0)</f>
        <v>0</v>
      </c>
      <c r="BH243" s="177">
        <f>IF(N243="sníž. přenesená",J243,0)</f>
        <v>0</v>
      </c>
      <c r="BI243" s="177">
        <f>IF(N243="nulová",J243,0)</f>
        <v>0</v>
      </c>
      <c r="BJ243" s="18" t="s">
        <v>74</v>
      </c>
      <c r="BK243" s="177">
        <f>ROUND(I243*H243,2)</f>
        <v>0</v>
      </c>
      <c r="BL243" s="18" t="s">
        <v>247</v>
      </c>
      <c r="BM243" s="18" t="s">
        <v>367</v>
      </c>
    </row>
    <row r="244" spans="2:47" s="1" customFormat="1" ht="27">
      <c r="B244" s="35"/>
      <c r="D244" s="178" t="s">
        <v>157</v>
      </c>
      <c r="F244" s="179" t="s">
        <v>368</v>
      </c>
      <c r="I244" s="180"/>
      <c r="L244" s="35"/>
      <c r="M244" s="64"/>
      <c r="N244" s="36"/>
      <c r="O244" s="36"/>
      <c r="P244" s="36"/>
      <c r="Q244" s="36"/>
      <c r="R244" s="36"/>
      <c r="S244" s="36"/>
      <c r="T244" s="65"/>
      <c r="AT244" s="18" t="s">
        <v>157</v>
      </c>
      <c r="AU244" s="18" t="s">
        <v>78</v>
      </c>
    </row>
    <row r="245" spans="2:51" s="11" customFormat="1" ht="13.5">
      <c r="B245" s="181"/>
      <c r="D245" s="178" t="s">
        <v>159</v>
      </c>
      <c r="E245" s="182" t="s">
        <v>3</v>
      </c>
      <c r="F245" s="183" t="s">
        <v>369</v>
      </c>
      <c r="H245" s="184" t="s">
        <v>3</v>
      </c>
      <c r="I245" s="185"/>
      <c r="L245" s="181"/>
      <c r="M245" s="186"/>
      <c r="N245" s="187"/>
      <c r="O245" s="187"/>
      <c r="P245" s="187"/>
      <c r="Q245" s="187"/>
      <c r="R245" s="187"/>
      <c r="S245" s="187"/>
      <c r="T245" s="188"/>
      <c r="AT245" s="184" t="s">
        <v>159</v>
      </c>
      <c r="AU245" s="184" t="s">
        <v>78</v>
      </c>
      <c r="AV245" s="11" t="s">
        <v>74</v>
      </c>
      <c r="AW245" s="11" t="s">
        <v>34</v>
      </c>
      <c r="AX245" s="11" t="s">
        <v>70</v>
      </c>
      <c r="AY245" s="184" t="s">
        <v>147</v>
      </c>
    </row>
    <row r="246" spans="2:51" s="11" customFormat="1" ht="13.5">
      <c r="B246" s="181"/>
      <c r="D246" s="178" t="s">
        <v>159</v>
      </c>
      <c r="E246" s="182" t="s">
        <v>3</v>
      </c>
      <c r="F246" s="183" t="s">
        <v>370</v>
      </c>
      <c r="H246" s="184" t="s">
        <v>3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4" t="s">
        <v>159</v>
      </c>
      <c r="AU246" s="184" t="s">
        <v>78</v>
      </c>
      <c r="AV246" s="11" t="s">
        <v>74</v>
      </c>
      <c r="AW246" s="11" t="s">
        <v>34</v>
      </c>
      <c r="AX246" s="11" t="s">
        <v>70</v>
      </c>
      <c r="AY246" s="184" t="s">
        <v>147</v>
      </c>
    </row>
    <row r="247" spans="2:51" s="12" customFormat="1" ht="13.5">
      <c r="B247" s="189"/>
      <c r="D247" s="178" t="s">
        <v>159</v>
      </c>
      <c r="E247" s="190" t="s">
        <v>3</v>
      </c>
      <c r="F247" s="191" t="s">
        <v>371</v>
      </c>
      <c r="H247" s="192">
        <v>15</v>
      </c>
      <c r="I247" s="193"/>
      <c r="L247" s="189"/>
      <c r="M247" s="194"/>
      <c r="N247" s="195"/>
      <c r="O247" s="195"/>
      <c r="P247" s="195"/>
      <c r="Q247" s="195"/>
      <c r="R247" s="195"/>
      <c r="S247" s="195"/>
      <c r="T247" s="196"/>
      <c r="AT247" s="190" t="s">
        <v>159</v>
      </c>
      <c r="AU247" s="190" t="s">
        <v>78</v>
      </c>
      <c r="AV247" s="12" t="s">
        <v>78</v>
      </c>
      <c r="AW247" s="12" t="s">
        <v>34</v>
      </c>
      <c r="AX247" s="12" t="s">
        <v>70</v>
      </c>
      <c r="AY247" s="190" t="s">
        <v>147</v>
      </c>
    </row>
    <row r="248" spans="2:51" s="13" customFormat="1" ht="13.5">
      <c r="B248" s="197"/>
      <c r="D248" s="206" t="s">
        <v>159</v>
      </c>
      <c r="E248" s="207" t="s">
        <v>3</v>
      </c>
      <c r="F248" s="208" t="s">
        <v>163</v>
      </c>
      <c r="H248" s="209">
        <v>15</v>
      </c>
      <c r="I248" s="201"/>
      <c r="L248" s="197"/>
      <c r="M248" s="202"/>
      <c r="N248" s="203"/>
      <c r="O248" s="203"/>
      <c r="P248" s="203"/>
      <c r="Q248" s="203"/>
      <c r="R248" s="203"/>
      <c r="S248" s="203"/>
      <c r="T248" s="204"/>
      <c r="AT248" s="205" t="s">
        <v>159</v>
      </c>
      <c r="AU248" s="205" t="s">
        <v>78</v>
      </c>
      <c r="AV248" s="13" t="s">
        <v>155</v>
      </c>
      <c r="AW248" s="13" t="s">
        <v>34</v>
      </c>
      <c r="AX248" s="13" t="s">
        <v>74</v>
      </c>
      <c r="AY248" s="205" t="s">
        <v>147</v>
      </c>
    </row>
    <row r="249" spans="2:65" s="1" customFormat="1" ht="22.5" customHeight="1">
      <c r="B249" s="165"/>
      <c r="C249" s="166" t="s">
        <v>372</v>
      </c>
      <c r="D249" s="166" t="s">
        <v>150</v>
      </c>
      <c r="E249" s="167" t="s">
        <v>373</v>
      </c>
      <c r="F249" s="168" t="s">
        <v>374</v>
      </c>
      <c r="G249" s="169" t="s">
        <v>231</v>
      </c>
      <c r="H249" s="170">
        <v>15</v>
      </c>
      <c r="I249" s="171"/>
      <c r="J249" s="172">
        <f>ROUND(I249*H249,2)</f>
        <v>0</v>
      </c>
      <c r="K249" s="168" t="s">
        <v>154</v>
      </c>
      <c r="L249" s="35"/>
      <c r="M249" s="173" t="s">
        <v>3</v>
      </c>
      <c r="N249" s="174" t="s">
        <v>41</v>
      </c>
      <c r="O249" s="36"/>
      <c r="P249" s="175">
        <f>O249*H249</f>
        <v>0</v>
      </c>
      <c r="Q249" s="175">
        <v>0.01752</v>
      </c>
      <c r="R249" s="175">
        <f>Q249*H249</f>
        <v>0.26280000000000003</v>
      </c>
      <c r="S249" s="175">
        <v>0</v>
      </c>
      <c r="T249" s="176">
        <f>S249*H249</f>
        <v>0</v>
      </c>
      <c r="AR249" s="18" t="s">
        <v>247</v>
      </c>
      <c r="AT249" s="18" t="s">
        <v>150</v>
      </c>
      <c r="AU249" s="18" t="s">
        <v>78</v>
      </c>
      <c r="AY249" s="18" t="s">
        <v>147</v>
      </c>
      <c r="BE249" s="177">
        <f>IF(N249="základní",J249,0)</f>
        <v>0</v>
      </c>
      <c r="BF249" s="177">
        <f>IF(N249="snížená",J249,0)</f>
        <v>0</v>
      </c>
      <c r="BG249" s="177">
        <f>IF(N249="zákl. přenesená",J249,0)</f>
        <v>0</v>
      </c>
      <c r="BH249" s="177">
        <f>IF(N249="sníž. přenesená",J249,0)</f>
        <v>0</v>
      </c>
      <c r="BI249" s="177">
        <f>IF(N249="nulová",J249,0)</f>
        <v>0</v>
      </c>
      <c r="BJ249" s="18" t="s">
        <v>74</v>
      </c>
      <c r="BK249" s="177">
        <f>ROUND(I249*H249,2)</f>
        <v>0</v>
      </c>
      <c r="BL249" s="18" t="s">
        <v>247</v>
      </c>
      <c r="BM249" s="18" t="s">
        <v>375</v>
      </c>
    </row>
    <row r="250" spans="2:47" s="1" customFormat="1" ht="27">
      <c r="B250" s="35"/>
      <c r="D250" s="178" t="s">
        <v>157</v>
      </c>
      <c r="F250" s="179" t="s">
        <v>376</v>
      </c>
      <c r="I250" s="180"/>
      <c r="L250" s="35"/>
      <c r="M250" s="64"/>
      <c r="N250" s="36"/>
      <c r="O250" s="36"/>
      <c r="P250" s="36"/>
      <c r="Q250" s="36"/>
      <c r="R250" s="36"/>
      <c r="S250" s="36"/>
      <c r="T250" s="65"/>
      <c r="AT250" s="18" t="s">
        <v>157</v>
      </c>
      <c r="AU250" s="18" t="s">
        <v>78</v>
      </c>
    </row>
    <row r="251" spans="2:51" s="11" customFormat="1" ht="13.5">
      <c r="B251" s="181"/>
      <c r="D251" s="178" t="s">
        <v>159</v>
      </c>
      <c r="E251" s="182" t="s">
        <v>3</v>
      </c>
      <c r="F251" s="183" t="s">
        <v>377</v>
      </c>
      <c r="H251" s="184" t="s">
        <v>3</v>
      </c>
      <c r="I251" s="185"/>
      <c r="L251" s="181"/>
      <c r="M251" s="186"/>
      <c r="N251" s="187"/>
      <c r="O251" s="187"/>
      <c r="P251" s="187"/>
      <c r="Q251" s="187"/>
      <c r="R251" s="187"/>
      <c r="S251" s="187"/>
      <c r="T251" s="188"/>
      <c r="AT251" s="184" t="s">
        <v>159</v>
      </c>
      <c r="AU251" s="184" t="s">
        <v>78</v>
      </c>
      <c r="AV251" s="11" t="s">
        <v>74</v>
      </c>
      <c r="AW251" s="11" t="s">
        <v>34</v>
      </c>
      <c r="AX251" s="11" t="s">
        <v>70</v>
      </c>
      <c r="AY251" s="184" t="s">
        <v>147</v>
      </c>
    </row>
    <row r="252" spans="2:51" s="12" customFormat="1" ht="13.5">
      <c r="B252" s="189"/>
      <c r="D252" s="178" t="s">
        <v>159</v>
      </c>
      <c r="E252" s="190" t="s">
        <v>3</v>
      </c>
      <c r="F252" s="191" t="s">
        <v>378</v>
      </c>
      <c r="H252" s="192">
        <v>0.432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159</v>
      </c>
      <c r="AU252" s="190" t="s">
        <v>78</v>
      </c>
      <c r="AV252" s="12" t="s">
        <v>78</v>
      </c>
      <c r="AW252" s="12" t="s">
        <v>34</v>
      </c>
      <c r="AX252" s="12" t="s">
        <v>70</v>
      </c>
      <c r="AY252" s="190" t="s">
        <v>147</v>
      </c>
    </row>
    <row r="253" spans="2:51" s="14" customFormat="1" ht="13.5">
      <c r="B253" s="210"/>
      <c r="D253" s="178" t="s">
        <v>159</v>
      </c>
      <c r="E253" s="211" t="s">
        <v>103</v>
      </c>
      <c r="F253" s="212" t="s">
        <v>201</v>
      </c>
      <c r="H253" s="213">
        <v>0.432</v>
      </c>
      <c r="I253" s="214"/>
      <c r="L253" s="210"/>
      <c r="M253" s="215"/>
      <c r="N253" s="216"/>
      <c r="O253" s="216"/>
      <c r="P253" s="216"/>
      <c r="Q253" s="216"/>
      <c r="R253" s="216"/>
      <c r="S253" s="216"/>
      <c r="T253" s="217"/>
      <c r="AT253" s="211" t="s">
        <v>159</v>
      </c>
      <c r="AU253" s="211" t="s">
        <v>78</v>
      </c>
      <c r="AV253" s="14" t="s">
        <v>171</v>
      </c>
      <c r="AW253" s="14" t="s">
        <v>34</v>
      </c>
      <c r="AX253" s="14" t="s">
        <v>70</v>
      </c>
      <c r="AY253" s="211" t="s">
        <v>147</v>
      </c>
    </row>
    <row r="254" spans="2:51" s="13" customFormat="1" ht="13.5">
      <c r="B254" s="197"/>
      <c r="D254" s="178" t="s">
        <v>159</v>
      </c>
      <c r="E254" s="198" t="s">
        <v>3</v>
      </c>
      <c r="F254" s="199" t="s">
        <v>163</v>
      </c>
      <c r="H254" s="200">
        <v>0.432</v>
      </c>
      <c r="I254" s="201"/>
      <c r="L254" s="197"/>
      <c r="M254" s="202"/>
      <c r="N254" s="203"/>
      <c r="O254" s="203"/>
      <c r="P254" s="203"/>
      <c r="Q254" s="203"/>
      <c r="R254" s="203"/>
      <c r="S254" s="203"/>
      <c r="T254" s="204"/>
      <c r="AT254" s="205" t="s">
        <v>159</v>
      </c>
      <c r="AU254" s="205" t="s">
        <v>78</v>
      </c>
      <c r="AV254" s="13" t="s">
        <v>155</v>
      </c>
      <c r="AW254" s="13" t="s">
        <v>34</v>
      </c>
      <c r="AX254" s="13" t="s">
        <v>70</v>
      </c>
      <c r="AY254" s="205" t="s">
        <v>147</v>
      </c>
    </row>
    <row r="255" spans="2:51" s="12" customFormat="1" ht="13.5">
      <c r="B255" s="189"/>
      <c r="D255" s="178" t="s">
        <v>159</v>
      </c>
      <c r="E255" s="190" t="s">
        <v>3</v>
      </c>
      <c r="F255" s="191" t="s">
        <v>371</v>
      </c>
      <c r="H255" s="192">
        <v>15</v>
      </c>
      <c r="I255" s="193"/>
      <c r="L255" s="189"/>
      <c r="M255" s="194"/>
      <c r="N255" s="195"/>
      <c r="O255" s="195"/>
      <c r="P255" s="195"/>
      <c r="Q255" s="195"/>
      <c r="R255" s="195"/>
      <c r="S255" s="195"/>
      <c r="T255" s="196"/>
      <c r="AT255" s="190" t="s">
        <v>159</v>
      </c>
      <c r="AU255" s="190" t="s">
        <v>78</v>
      </c>
      <c r="AV255" s="12" t="s">
        <v>78</v>
      </c>
      <c r="AW255" s="12" t="s">
        <v>34</v>
      </c>
      <c r="AX255" s="12" t="s">
        <v>70</v>
      </c>
      <c r="AY255" s="190" t="s">
        <v>147</v>
      </c>
    </row>
    <row r="256" spans="2:51" s="13" customFormat="1" ht="13.5">
      <c r="B256" s="197"/>
      <c r="D256" s="206" t="s">
        <v>159</v>
      </c>
      <c r="E256" s="207" t="s">
        <v>3</v>
      </c>
      <c r="F256" s="208" t="s">
        <v>163</v>
      </c>
      <c r="H256" s="209">
        <v>15</v>
      </c>
      <c r="I256" s="201"/>
      <c r="L256" s="197"/>
      <c r="M256" s="202"/>
      <c r="N256" s="203"/>
      <c r="O256" s="203"/>
      <c r="P256" s="203"/>
      <c r="Q256" s="203"/>
      <c r="R256" s="203"/>
      <c r="S256" s="203"/>
      <c r="T256" s="204"/>
      <c r="AT256" s="205" t="s">
        <v>159</v>
      </c>
      <c r="AU256" s="205" t="s">
        <v>78</v>
      </c>
      <c r="AV256" s="13" t="s">
        <v>155</v>
      </c>
      <c r="AW256" s="13" t="s">
        <v>34</v>
      </c>
      <c r="AX256" s="13" t="s">
        <v>74</v>
      </c>
      <c r="AY256" s="205" t="s">
        <v>147</v>
      </c>
    </row>
    <row r="257" spans="2:65" s="1" customFormat="1" ht="22.5" customHeight="1">
      <c r="B257" s="165"/>
      <c r="C257" s="166" t="s">
        <v>379</v>
      </c>
      <c r="D257" s="166" t="s">
        <v>150</v>
      </c>
      <c r="E257" s="167" t="s">
        <v>380</v>
      </c>
      <c r="F257" s="168" t="s">
        <v>381</v>
      </c>
      <c r="G257" s="169" t="s">
        <v>174</v>
      </c>
      <c r="H257" s="170">
        <v>695.5</v>
      </c>
      <c r="I257" s="171"/>
      <c r="J257" s="172">
        <f>ROUND(I257*H257,2)</f>
        <v>0</v>
      </c>
      <c r="K257" s="168" t="s">
        <v>154</v>
      </c>
      <c r="L257" s="35"/>
      <c r="M257" s="173" t="s">
        <v>3</v>
      </c>
      <c r="N257" s="174" t="s">
        <v>41</v>
      </c>
      <c r="O257" s="36"/>
      <c r="P257" s="175">
        <f>O257*H257</f>
        <v>0</v>
      </c>
      <c r="Q257" s="175">
        <v>0</v>
      </c>
      <c r="R257" s="175">
        <f>Q257*H257</f>
        <v>0</v>
      </c>
      <c r="S257" s="175">
        <v>0</v>
      </c>
      <c r="T257" s="176">
        <f>S257*H257</f>
        <v>0</v>
      </c>
      <c r="AR257" s="18" t="s">
        <v>247</v>
      </c>
      <c r="AT257" s="18" t="s">
        <v>150</v>
      </c>
      <c r="AU257" s="18" t="s">
        <v>78</v>
      </c>
      <c r="AY257" s="18" t="s">
        <v>147</v>
      </c>
      <c r="BE257" s="177">
        <f>IF(N257="základní",J257,0)</f>
        <v>0</v>
      </c>
      <c r="BF257" s="177">
        <f>IF(N257="snížená",J257,0)</f>
        <v>0</v>
      </c>
      <c r="BG257" s="177">
        <f>IF(N257="zákl. přenesená",J257,0)</f>
        <v>0</v>
      </c>
      <c r="BH257" s="177">
        <f>IF(N257="sníž. přenesená",J257,0)</f>
        <v>0</v>
      </c>
      <c r="BI257" s="177">
        <f>IF(N257="nulová",J257,0)</f>
        <v>0</v>
      </c>
      <c r="BJ257" s="18" t="s">
        <v>74</v>
      </c>
      <c r="BK257" s="177">
        <f>ROUND(I257*H257,2)</f>
        <v>0</v>
      </c>
      <c r="BL257" s="18" t="s">
        <v>247</v>
      </c>
      <c r="BM257" s="18" t="s">
        <v>382</v>
      </c>
    </row>
    <row r="258" spans="2:47" s="1" customFormat="1" ht="27">
      <c r="B258" s="35"/>
      <c r="D258" s="178" t="s">
        <v>157</v>
      </c>
      <c r="F258" s="179" t="s">
        <v>383</v>
      </c>
      <c r="I258" s="180"/>
      <c r="L258" s="35"/>
      <c r="M258" s="64"/>
      <c r="N258" s="36"/>
      <c r="O258" s="36"/>
      <c r="P258" s="36"/>
      <c r="Q258" s="36"/>
      <c r="R258" s="36"/>
      <c r="S258" s="36"/>
      <c r="T258" s="65"/>
      <c r="AT258" s="18" t="s">
        <v>157</v>
      </c>
      <c r="AU258" s="18" t="s">
        <v>78</v>
      </c>
    </row>
    <row r="259" spans="2:51" s="11" customFormat="1" ht="13.5">
      <c r="B259" s="181"/>
      <c r="D259" s="178" t="s">
        <v>159</v>
      </c>
      <c r="E259" s="182" t="s">
        <v>3</v>
      </c>
      <c r="F259" s="183" t="s">
        <v>369</v>
      </c>
      <c r="H259" s="184" t="s">
        <v>3</v>
      </c>
      <c r="I259" s="185"/>
      <c r="L259" s="181"/>
      <c r="M259" s="186"/>
      <c r="N259" s="187"/>
      <c r="O259" s="187"/>
      <c r="P259" s="187"/>
      <c r="Q259" s="187"/>
      <c r="R259" s="187"/>
      <c r="S259" s="187"/>
      <c r="T259" s="188"/>
      <c r="AT259" s="184" t="s">
        <v>159</v>
      </c>
      <c r="AU259" s="184" t="s">
        <v>78</v>
      </c>
      <c r="AV259" s="11" t="s">
        <v>74</v>
      </c>
      <c r="AW259" s="11" t="s">
        <v>34</v>
      </c>
      <c r="AX259" s="11" t="s">
        <v>70</v>
      </c>
      <c r="AY259" s="184" t="s">
        <v>147</v>
      </c>
    </row>
    <row r="260" spans="2:51" s="11" customFormat="1" ht="13.5">
      <c r="B260" s="181"/>
      <c r="D260" s="178" t="s">
        <v>159</v>
      </c>
      <c r="E260" s="182" t="s">
        <v>3</v>
      </c>
      <c r="F260" s="183" t="s">
        <v>384</v>
      </c>
      <c r="H260" s="184" t="s">
        <v>3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4" t="s">
        <v>159</v>
      </c>
      <c r="AU260" s="184" t="s">
        <v>78</v>
      </c>
      <c r="AV260" s="11" t="s">
        <v>74</v>
      </c>
      <c r="AW260" s="11" t="s">
        <v>34</v>
      </c>
      <c r="AX260" s="11" t="s">
        <v>70</v>
      </c>
      <c r="AY260" s="184" t="s">
        <v>147</v>
      </c>
    </row>
    <row r="261" spans="2:51" s="12" customFormat="1" ht="13.5">
      <c r="B261" s="189"/>
      <c r="D261" s="178" t="s">
        <v>159</v>
      </c>
      <c r="E261" s="190" t="s">
        <v>3</v>
      </c>
      <c r="F261" s="191" t="s">
        <v>108</v>
      </c>
      <c r="H261" s="192">
        <v>695.5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159</v>
      </c>
      <c r="AU261" s="190" t="s">
        <v>78</v>
      </c>
      <c r="AV261" s="12" t="s">
        <v>78</v>
      </c>
      <c r="AW261" s="12" t="s">
        <v>34</v>
      </c>
      <c r="AX261" s="12" t="s">
        <v>70</v>
      </c>
      <c r="AY261" s="190" t="s">
        <v>147</v>
      </c>
    </row>
    <row r="262" spans="2:51" s="13" customFormat="1" ht="13.5">
      <c r="B262" s="197"/>
      <c r="D262" s="206" t="s">
        <v>159</v>
      </c>
      <c r="E262" s="207" t="s">
        <v>95</v>
      </c>
      <c r="F262" s="208" t="s">
        <v>163</v>
      </c>
      <c r="H262" s="209">
        <v>695.5</v>
      </c>
      <c r="I262" s="201"/>
      <c r="L262" s="197"/>
      <c r="M262" s="202"/>
      <c r="N262" s="203"/>
      <c r="O262" s="203"/>
      <c r="P262" s="203"/>
      <c r="Q262" s="203"/>
      <c r="R262" s="203"/>
      <c r="S262" s="203"/>
      <c r="T262" s="204"/>
      <c r="AT262" s="205" t="s">
        <v>159</v>
      </c>
      <c r="AU262" s="205" t="s">
        <v>78</v>
      </c>
      <c r="AV262" s="13" t="s">
        <v>155</v>
      </c>
      <c r="AW262" s="13" t="s">
        <v>34</v>
      </c>
      <c r="AX262" s="13" t="s">
        <v>74</v>
      </c>
      <c r="AY262" s="205" t="s">
        <v>147</v>
      </c>
    </row>
    <row r="263" spans="2:65" s="1" customFormat="1" ht="22.5" customHeight="1">
      <c r="B263" s="165"/>
      <c r="C263" s="221" t="s">
        <v>385</v>
      </c>
      <c r="D263" s="221" t="s">
        <v>339</v>
      </c>
      <c r="E263" s="222" t="s">
        <v>386</v>
      </c>
      <c r="F263" s="223" t="s">
        <v>387</v>
      </c>
      <c r="G263" s="224" t="s">
        <v>250</v>
      </c>
      <c r="H263" s="225">
        <v>19.127</v>
      </c>
      <c r="I263" s="226"/>
      <c r="J263" s="227">
        <f>ROUND(I263*H263,2)</f>
        <v>0</v>
      </c>
      <c r="K263" s="223" t="s">
        <v>154</v>
      </c>
      <c r="L263" s="228"/>
      <c r="M263" s="229" t="s">
        <v>3</v>
      </c>
      <c r="N263" s="230" t="s">
        <v>41</v>
      </c>
      <c r="O263" s="36"/>
      <c r="P263" s="175">
        <f>O263*H263</f>
        <v>0</v>
      </c>
      <c r="Q263" s="175">
        <v>0.55</v>
      </c>
      <c r="R263" s="175">
        <f>Q263*H263</f>
        <v>10.51985</v>
      </c>
      <c r="S263" s="175">
        <v>0</v>
      </c>
      <c r="T263" s="176">
        <f>S263*H263</f>
        <v>0</v>
      </c>
      <c r="AR263" s="18" t="s">
        <v>342</v>
      </c>
      <c r="AT263" s="18" t="s">
        <v>339</v>
      </c>
      <c r="AU263" s="18" t="s">
        <v>78</v>
      </c>
      <c r="AY263" s="18" t="s">
        <v>147</v>
      </c>
      <c r="BE263" s="177">
        <f>IF(N263="základní",J263,0)</f>
        <v>0</v>
      </c>
      <c r="BF263" s="177">
        <f>IF(N263="snížená",J263,0)</f>
        <v>0</v>
      </c>
      <c r="BG263" s="177">
        <f>IF(N263="zákl. přenesená",J263,0)</f>
        <v>0</v>
      </c>
      <c r="BH263" s="177">
        <f>IF(N263="sníž. přenesená",J263,0)</f>
        <v>0</v>
      </c>
      <c r="BI263" s="177">
        <f>IF(N263="nulová",J263,0)</f>
        <v>0</v>
      </c>
      <c r="BJ263" s="18" t="s">
        <v>74</v>
      </c>
      <c r="BK263" s="177">
        <f>ROUND(I263*H263,2)</f>
        <v>0</v>
      </c>
      <c r="BL263" s="18" t="s">
        <v>247</v>
      </c>
      <c r="BM263" s="18" t="s">
        <v>388</v>
      </c>
    </row>
    <row r="264" spans="2:47" s="1" customFormat="1" ht="13.5">
      <c r="B264" s="35"/>
      <c r="D264" s="178" t="s">
        <v>157</v>
      </c>
      <c r="F264" s="179" t="s">
        <v>389</v>
      </c>
      <c r="I264" s="180"/>
      <c r="L264" s="35"/>
      <c r="M264" s="64"/>
      <c r="N264" s="36"/>
      <c r="O264" s="36"/>
      <c r="P264" s="36"/>
      <c r="Q264" s="36"/>
      <c r="R264" s="36"/>
      <c r="S264" s="36"/>
      <c r="T264" s="65"/>
      <c r="AT264" s="18" t="s">
        <v>157</v>
      </c>
      <c r="AU264" s="18" t="s">
        <v>78</v>
      </c>
    </row>
    <row r="265" spans="2:51" s="12" customFormat="1" ht="13.5">
      <c r="B265" s="189"/>
      <c r="D265" s="178" t="s">
        <v>159</v>
      </c>
      <c r="E265" s="190" t="s">
        <v>3</v>
      </c>
      <c r="F265" s="191" t="s">
        <v>390</v>
      </c>
      <c r="H265" s="192">
        <v>17.388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159</v>
      </c>
      <c r="AU265" s="190" t="s">
        <v>78</v>
      </c>
      <c r="AV265" s="12" t="s">
        <v>78</v>
      </c>
      <c r="AW265" s="12" t="s">
        <v>34</v>
      </c>
      <c r="AX265" s="12" t="s">
        <v>70</v>
      </c>
      <c r="AY265" s="190" t="s">
        <v>147</v>
      </c>
    </row>
    <row r="266" spans="2:51" s="14" customFormat="1" ht="13.5">
      <c r="B266" s="210"/>
      <c r="D266" s="178" t="s">
        <v>159</v>
      </c>
      <c r="E266" s="211" t="s">
        <v>105</v>
      </c>
      <c r="F266" s="212" t="s">
        <v>201</v>
      </c>
      <c r="H266" s="213">
        <v>17.388</v>
      </c>
      <c r="I266" s="214"/>
      <c r="L266" s="210"/>
      <c r="M266" s="215"/>
      <c r="N266" s="216"/>
      <c r="O266" s="216"/>
      <c r="P266" s="216"/>
      <c r="Q266" s="216"/>
      <c r="R266" s="216"/>
      <c r="S266" s="216"/>
      <c r="T266" s="217"/>
      <c r="AT266" s="211" t="s">
        <v>159</v>
      </c>
      <c r="AU266" s="211" t="s">
        <v>78</v>
      </c>
      <c r="AV266" s="14" t="s">
        <v>171</v>
      </c>
      <c r="AW266" s="14" t="s">
        <v>34</v>
      </c>
      <c r="AX266" s="14" t="s">
        <v>70</v>
      </c>
      <c r="AY266" s="211" t="s">
        <v>147</v>
      </c>
    </row>
    <row r="267" spans="2:51" s="11" customFormat="1" ht="13.5">
      <c r="B267" s="181"/>
      <c r="D267" s="178" t="s">
        <v>159</v>
      </c>
      <c r="E267" s="182" t="s">
        <v>3</v>
      </c>
      <c r="F267" s="183" t="s">
        <v>391</v>
      </c>
      <c r="H267" s="184" t="s">
        <v>3</v>
      </c>
      <c r="I267" s="185"/>
      <c r="L267" s="181"/>
      <c r="M267" s="186"/>
      <c r="N267" s="187"/>
      <c r="O267" s="187"/>
      <c r="P267" s="187"/>
      <c r="Q267" s="187"/>
      <c r="R267" s="187"/>
      <c r="S267" s="187"/>
      <c r="T267" s="188"/>
      <c r="AT267" s="184" t="s">
        <v>159</v>
      </c>
      <c r="AU267" s="184" t="s">
        <v>78</v>
      </c>
      <c r="AV267" s="11" t="s">
        <v>74</v>
      </c>
      <c r="AW267" s="11" t="s">
        <v>34</v>
      </c>
      <c r="AX267" s="11" t="s">
        <v>70</v>
      </c>
      <c r="AY267" s="184" t="s">
        <v>147</v>
      </c>
    </row>
    <row r="268" spans="2:51" s="12" customFormat="1" ht="13.5">
      <c r="B268" s="189"/>
      <c r="D268" s="178" t="s">
        <v>159</v>
      </c>
      <c r="E268" s="190" t="s">
        <v>3</v>
      </c>
      <c r="F268" s="191" t="s">
        <v>392</v>
      </c>
      <c r="H268" s="192">
        <v>1.739</v>
      </c>
      <c r="I268" s="193"/>
      <c r="L268" s="189"/>
      <c r="M268" s="194"/>
      <c r="N268" s="195"/>
      <c r="O268" s="195"/>
      <c r="P268" s="195"/>
      <c r="Q268" s="195"/>
      <c r="R268" s="195"/>
      <c r="S268" s="195"/>
      <c r="T268" s="196"/>
      <c r="AT268" s="190" t="s">
        <v>159</v>
      </c>
      <c r="AU268" s="190" t="s">
        <v>78</v>
      </c>
      <c r="AV268" s="12" t="s">
        <v>78</v>
      </c>
      <c r="AW268" s="12" t="s">
        <v>34</v>
      </c>
      <c r="AX268" s="12" t="s">
        <v>70</v>
      </c>
      <c r="AY268" s="190" t="s">
        <v>147</v>
      </c>
    </row>
    <row r="269" spans="2:51" s="13" customFormat="1" ht="13.5">
      <c r="B269" s="197"/>
      <c r="D269" s="206" t="s">
        <v>159</v>
      </c>
      <c r="E269" s="207" t="s">
        <v>3</v>
      </c>
      <c r="F269" s="208" t="s">
        <v>163</v>
      </c>
      <c r="H269" s="209">
        <v>19.127</v>
      </c>
      <c r="I269" s="201"/>
      <c r="L269" s="197"/>
      <c r="M269" s="202"/>
      <c r="N269" s="203"/>
      <c r="O269" s="203"/>
      <c r="P269" s="203"/>
      <c r="Q269" s="203"/>
      <c r="R269" s="203"/>
      <c r="S269" s="203"/>
      <c r="T269" s="204"/>
      <c r="AT269" s="205" t="s">
        <v>159</v>
      </c>
      <c r="AU269" s="205" t="s">
        <v>78</v>
      </c>
      <c r="AV269" s="13" t="s">
        <v>155</v>
      </c>
      <c r="AW269" s="13" t="s">
        <v>34</v>
      </c>
      <c r="AX269" s="13" t="s">
        <v>74</v>
      </c>
      <c r="AY269" s="205" t="s">
        <v>147</v>
      </c>
    </row>
    <row r="270" spans="2:65" s="1" customFormat="1" ht="22.5" customHeight="1">
      <c r="B270" s="165"/>
      <c r="C270" s="166" t="s">
        <v>393</v>
      </c>
      <c r="D270" s="166" t="s">
        <v>150</v>
      </c>
      <c r="E270" s="167" t="s">
        <v>394</v>
      </c>
      <c r="F270" s="168" t="s">
        <v>395</v>
      </c>
      <c r="G270" s="169" t="s">
        <v>174</v>
      </c>
      <c r="H270" s="170">
        <v>695.5</v>
      </c>
      <c r="I270" s="171"/>
      <c r="J270" s="172">
        <f>ROUND(I270*H270,2)</f>
        <v>0</v>
      </c>
      <c r="K270" s="168" t="s">
        <v>154</v>
      </c>
      <c r="L270" s="35"/>
      <c r="M270" s="173" t="s">
        <v>3</v>
      </c>
      <c r="N270" s="174" t="s">
        <v>41</v>
      </c>
      <c r="O270" s="36"/>
      <c r="P270" s="175">
        <f>O270*H270</f>
        <v>0</v>
      </c>
      <c r="Q270" s="175">
        <v>0</v>
      </c>
      <c r="R270" s="175">
        <f>Q270*H270</f>
        <v>0</v>
      </c>
      <c r="S270" s="175">
        <v>0.015</v>
      </c>
      <c r="T270" s="176">
        <f>S270*H270</f>
        <v>10.4325</v>
      </c>
      <c r="AR270" s="18" t="s">
        <v>247</v>
      </c>
      <c r="AT270" s="18" t="s">
        <v>150</v>
      </c>
      <c r="AU270" s="18" t="s">
        <v>78</v>
      </c>
      <c r="AY270" s="18" t="s">
        <v>147</v>
      </c>
      <c r="BE270" s="177">
        <f>IF(N270="základní",J270,0)</f>
        <v>0</v>
      </c>
      <c r="BF270" s="177">
        <f>IF(N270="snížená",J270,0)</f>
        <v>0</v>
      </c>
      <c r="BG270" s="177">
        <f>IF(N270="zákl. přenesená",J270,0)</f>
        <v>0</v>
      </c>
      <c r="BH270" s="177">
        <f>IF(N270="sníž. přenesená",J270,0)</f>
        <v>0</v>
      </c>
      <c r="BI270" s="177">
        <f>IF(N270="nulová",J270,0)</f>
        <v>0</v>
      </c>
      <c r="BJ270" s="18" t="s">
        <v>74</v>
      </c>
      <c r="BK270" s="177">
        <f>ROUND(I270*H270,2)</f>
        <v>0</v>
      </c>
      <c r="BL270" s="18" t="s">
        <v>247</v>
      </c>
      <c r="BM270" s="18" t="s">
        <v>396</v>
      </c>
    </row>
    <row r="271" spans="2:47" s="1" customFormat="1" ht="27">
      <c r="B271" s="35"/>
      <c r="D271" s="178" t="s">
        <v>157</v>
      </c>
      <c r="F271" s="179" t="s">
        <v>397</v>
      </c>
      <c r="I271" s="180"/>
      <c r="L271" s="35"/>
      <c r="M271" s="64"/>
      <c r="N271" s="36"/>
      <c r="O271" s="36"/>
      <c r="P271" s="36"/>
      <c r="Q271" s="36"/>
      <c r="R271" s="36"/>
      <c r="S271" s="36"/>
      <c r="T271" s="65"/>
      <c r="AT271" s="18" t="s">
        <v>157</v>
      </c>
      <c r="AU271" s="18" t="s">
        <v>78</v>
      </c>
    </row>
    <row r="272" spans="2:51" s="11" customFormat="1" ht="13.5">
      <c r="B272" s="181"/>
      <c r="D272" s="178" t="s">
        <v>159</v>
      </c>
      <c r="E272" s="182" t="s">
        <v>3</v>
      </c>
      <c r="F272" s="183" t="s">
        <v>273</v>
      </c>
      <c r="H272" s="184" t="s">
        <v>3</v>
      </c>
      <c r="I272" s="185"/>
      <c r="L272" s="181"/>
      <c r="M272" s="186"/>
      <c r="N272" s="187"/>
      <c r="O272" s="187"/>
      <c r="P272" s="187"/>
      <c r="Q272" s="187"/>
      <c r="R272" s="187"/>
      <c r="S272" s="187"/>
      <c r="T272" s="188"/>
      <c r="AT272" s="184" t="s">
        <v>159</v>
      </c>
      <c r="AU272" s="184" t="s">
        <v>78</v>
      </c>
      <c r="AV272" s="11" t="s">
        <v>74</v>
      </c>
      <c r="AW272" s="11" t="s">
        <v>34</v>
      </c>
      <c r="AX272" s="11" t="s">
        <v>70</v>
      </c>
      <c r="AY272" s="184" t="s">
        <v>147</v>
      </c>
    </row>
    <row r="273" spans="2:51" s="11" customFormat="1" ht="13.5">
      <c r="B273" s="181"/>
      <c r="D273" s="178" t="s">
        <v>159</v>
      </c>
      <c r="E273" s="182" t="s">
        <v>3</v>
      </c>
      <c r="F273" s="183" t="s">
        <v>398</v>
      </c>
      <c r="H273" s="184" t="s">
        <v>3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4" t="s">
        <v>159</v>
      </c>
      <c r="AU273" s="184" t="s">
        <v>78</v>
      </c>
      <c r="AV273" s="11" t="s">
        <v>74</v>
      </c>
      <c r="AW273" s="11" t="s">
        <v>34</v>
      </c>
      <c r="AX273" s="11" t="s">
        <v>70</v>
      </c>
      <c r="AY273" s="184" t="s">
        <v>147</v>
      </c>
    </row>
    <row r="274" spans="2:51" s="12" customFormat="1" ht="13.5">
      <c r="B274" s="189"/>
      <c r="D274" s="178" t="s">
        <v>159</v>
      </c>
      <c r="E274" s="190" t="s">
        <v>3</v>
      </c>
      <c r="F274" s="191" t="s">
        <v>108</v>
      </c>
      <c r="H274" s="192">
        <v>695.5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159</v>
      </c>
      <c r="AU274" s="190" t="s">
        <v>78</v>
      </c>
      <c r="AV274" s="12" t="s">
        <v>78</v>
      </c>
      <c r="AW274" s="12" t="s">
        <v>34</v>
      </c>
      <c r="AX274" s="12" t="s">
        <v>70</v>
      </c>
      <c r="AY274" s="190" t="s">
        <v>147</v>
      </c>
    </row>
    <row r="275" spans="2:51" s="13" customFormat="1" ht="13.5">
      <c r="B275" s="197"/>
      <c r="D275" s="206" t="s">
        <v>159</v>
      </c>
      <c r="E275" s="207" t="s">
        <v>3</v>
      </c>
      <c r="F275" s="208" t="s">
        <v>163</v>
      </c>
      <c r="H275" s="209">
        <v>695.5</v>
      </c>
      <c r="I275" s="201"/>
      <c r="L275" s="197"/>
      <c r="M275" s="202"/>
      <c r="N275" s="203"/>
      <c r="O275" s="203"/>
      <c r="P275" s="203"/>
      <c r="Q275" s="203"/>
      <c r="R275" s="203"/>
      <c r="S275" s="203"/>
      <c r="T275" s="204"/>
      <c r="AT275" s="205" t="s">
        <v>159</v>
      </c>
      <c r="AU275" s="205" t="s">
        <v>78</v>
      </c>
      <c r="AV275" s="13" t="s">
        <v>155</v>
      </c>
      <c r="AW275" s="13" t="s">
        <v>34</v>
      </c>
      <c r="AX275" s="13" t="s">
        <v>74</v>
      </c>
      <c r="AY275" s="205" t="s">
        <v>147</v>
      </c>
    </row>
    <row r="276" spans="2:65" s="1" customFormat="1" ht="22.5" customHeight="1">
      <c r="B276" s="165"/>
      <c r="C276" s="166" t="s">
        <v>399</v>
      </c>
      <c r="D276" s="166" t="s">
        <v>150</v>
      </c>
      <c r="E276" s="167" t="s">
        <v>400</v>
      </c>
      <c r="F276" s="168" t="s">
        <v>401</v>
      </c>
      <c r="G276" s="169" t="s">
        <v>250</v>
      </c>
      <c r="H276" s="170">
        <v>17.82</v>
      </c>
      <c r="I276" s="171"/>
      <c r="J276" s="172">
        <f>ROUND(I276*H276,2)</f>
        <v>0</v>
      </c>
      <c r="K276" s="168" t="s">
        <v>154</v>
      </c>
      <c r="L276" s="35"/>
      <c r="M276" s="173" t="s">
        <v>3</v>
      </c>
      <c r="N276" s="174" t="s">
        <v>41</v>
      </c>
      <c r="O276" s="36"/>
      <c r="P276" s="175">
        <f>O276*H276</f>
        <v>0</v>
      </c>
      <c r="Q276" s="175">
        <v>0.02337</v>
      </c>
      <c r="R276" s="175">
        <f>Q276*H276</f>
        <v>0.4164534</v>
      </c>
      <c r="S276" s="175">
        <v>0</v>
      </c>
      <c r="T276" s="176">
        <f>S276*H276</f>
        <v>0</v>
      </c>
      <c r="AR276" s="18" t="s">
        <v>247</v>
      </c>
      <c r="AT276" s="18" t="s">
        <v>150</v>
      </c>
      <c r="AU276" s="18" t="s">
        <v>78</v>
      </c>
      <c r="AY276" s="18" t="s">
        <v>147</v>
      </c>
      <c r="BE276" s="177">
        <f>IF(N276="základní",J276,0)</f>
        <v>0</v>
      </c>
      <c r="BF276" s="177">
        <f>IF(N276="snížená",J276,0)</f>
        <v>0</v>
      </c>
      <c r="BG276" s="177">
        <f>IF(N276="zákl. přenesená",J276,0)</f>
        <v>0</v>
      </c>
      <c r="BH276" s="177">
        <f>IF(N276="sníž. přenesená",J276,0)</f>
        <v>0</v>
      </c>
      <c r="BI276" s="177">
        <f>IF(N276="nulová",J276,0)</f>
        <v>0</v>
      </c>
      <c r="BJ276" s="18" t="s">
        <v>74</v>
      </c>
      <c r="BK276" s="177">
        <f>ROUND(I276*H276,2)</f>
        <v>0</v>
      </c>
      <c r="BL276" s="18" t="s">
        <v>247</v>
      </c>
      <c r="BM276" s="18" t="s">
        <v>402</v>
      </c>
    </row>
    <row r="277" spans="2:47" s="1" customFormat="1" ht="27">
      <c r="B277" s="35"/>
      <c r="D277" s="178" t="s">
        <v>157</v>
      </c>
      <c r="F277" s="179" t="s">
        <v>403</v>
      </c>
      <c r="I277" s="180"/>
      <c r="L277" s="35"/>
      <c r="M277" s="64"/>
      <c r="N277" s="36"/>
      <c r="O277" s="36"/>
      <c r="P277" s="36"/>
      <c r="Q277" s="36"/>
      <c r="R277" s="36"/>
      <c r="S277" s="36"/>
      <c r="T277" s="65"/>
      <c r="AT277" s="18" t="s">
        <v>157</v>
      </c>
      <c r="AU277" s="18" t="s">
        <v>78</v>
      </c>
    </row>
    <row r="278" spans="2:51" s="11" customFormat="1" ht="13.5">
      <c r="B278" s="181"/>
      <c r="D278" s="178" t="s">
        <v>159</v>
      </c>
      <c r="E278" s="182" t="s">
        <v>3</v>
      </c>
      <c r="F278" s="183" t="s">
        <v>362</v>
      </c>
      <c r="H278" s="184" t="s">
        <v>3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4" t="s">
        <v>159</v>
      </c>
      <c r="AU278" s="184" t="s">
        <v>78</v>
      </c>
      <c r="AV278" s="11" t="s">
        <v>74</v>
      </c>
      <c r="AW278" s="11" t="s">
        <v>34</v>
      </c>
      <c r="AX278" s="11" t="s">
        <v>70</v>
      </c>
      <c r="AY278" s="184" t="s">
        <v>147</v>
      </c>
    </row>
    <row r="279" spans="2:51" s="12" customFormat="1" ht="13.5">
      <c r="B279" s="189"/>
      <c r="D279" s="178" t="s">
        <v>159</v>
      </c>
      <c r="E279" s="190" t="s">
        <v>3</v>
      </c>
      <c r="F279" s="191" t="s">
        <v>105</v>
      </c>
      <c r="H279" s="192">
        <v>17.388</v>
      </c>
      <c r="I279" s="193"/>
      <c r="L279" s="189"/>
      <c r="M279" s="194"/>
      <c r="N279" s="195"/>
      <c r="O279" s="195"/>
      <c r="P279" s="195"/>
      <c r="Q279" s="195"/>
      <c r="R279" s="195"/>
      <c r="S279" s="195"/>
      <c r="T279" s="196"/>
      <c r="AT279" s="190" t="s">
        <v>159</v>
      </c>
      <c r="AU279" s="190" t="s">
        <v>78</v>
      </c>
      <c r="AV279" s="12" t="s">
        <v>78</v>
      </c>
      <c r="AW279" s="12" t="s">
        <v>34</v>
      </c>
      <c r="AX279" s="12" t="s">
        <v>70</v>
      </c>
      <c r="AY279" s="190" t="s">
        <v>147</v>
      </c>
    </row>
    <row r="280" spans="2:51" s="11" customFormat="1" ht="13.5">
      <c r="B280" s="181"/>
      <c r="D280" s="178" t="s">
        <v>159</v>
      </c>
      <c r="E280" s="182" t="s">
        <v>3</v>
      </c>
      <c r="F280" s="183" t="s">
        <v>363</v>
      </c>
      <c r="H280" s="184" t="s">
        <v>3</v>
      </c>
      <c r="I280" s="185"/>
      <c r="L280" s="181"/>
      <c r="M280" s="186"/>
      <c r="N280" s="187"/>
      <c r="O280" s="187"/>
      <c r="P280" s="187"/>
      <c r="Q280" s="187"/>
      <c r="R280" s="187"/>
      <c r="S280" s="187"/>
      <c r="T280" s="188"/>
      <c r="AT280" s="184" t="s">
        <v>159</v>
      </c>
      <c r="AU280" s="184" t="s">
        <v>78</v>
      </c>
      <c r="AV280" s="11" t="s">
        <v>74</v>
      </c>
      <c r="AW280" s="11" t="s">
        <v>34</v>
      </c>
      <c r="AX280" s="11" t="s">
        <v>70</v>
      </c>
      <c r="AY280" s="184" t="s">
        <v>147</v>
      </c>
    </row>
    <row r="281" spans="2:51" s="12" customFormat="1" ht="13.5">
      <c r="B281" s="189"/>
      <c r="D281" s="178" t="s">
        <v>159</v>
      </c>
      <c r="E281" s="190" t="s">
        <v>3</v>
      </c>
      <c r="F281" s="191" t="s">
        <v>103</v>
      </c>
      <c r="H281" s="192">
        <v>0.432</v>
      </c>
      <c r="I281" s="193"/>
      <c r="L281" s="189"/>
      <c r="M281" s="194"/>
      <c r="N281" s="195"/>
      <c r="O281" s="195"/>
      <c r="P281" s="195"/>
      <c r="Q281" s="195"/>
      <c r="R281" s="195"/>
      <c r="S281" s="195"/>
      <c r="T281" s="196"/>
      <c r="AT281" s="190" t="s">
        <v>159</v>
      </c>
      <c r="AU281" s="190" t="s">
        <v>78</v>
      </c>
      <c r="AV281" s="12" t="s">
        <v>78</v>
      </c>
      <c r="AW281" s="12" t="s">
        <v>34</v>
      </c>
      <c r="AX281" s="12" t="s">
        <v>70</v>
      </c>
      <c r="AY281" s="190" t="s">
        <v>147</v>
      </c>
    </row>
    <row r="282" spans="2:51" s="13" customFormat="1" ht="13.5">
      <c r="B282" s="197"/>
      <c r="D282" s="206" t="s">
        <v>159</v>
      </c>
      <c r="E282" s="207" t="s">
        <v>3</v>
      </c>
      <c r="F282" s="208" t="s">
        <v>163</v>
      </c>
      <c r="H282" s="209">
        <v>17.82</v>
      </c>
      <c r="I282" s="201"/>
      <c r="L282" s="197"/>
      <c r="M282" s="202"/>
      <c r="N282" s="203"/>
      <c r="O282" s="203"/>
      <c r="P282" s="203"/>
      <c r="Q282" s="203"/>
      <c r="R282" s="203"/>
      <c r="S282" s="203"/>
      <c r="T282" s="204"/>
      <c r="AT282" s="205" t="s">
        <v>159</v>
      </c>
      <c r="AU282" s="205" t="s">
        <v>78</v>
      </c>
      <c r="AV282" s="13" t="s">
        <v>155</v>
      </c>
      <c r="AW282" s="13" t="s">
        <v>34</v>
      </c>
      <c r="AX282" s="13" t="s">
        <v>74</v>
      </c>
      <c r="AY282" s="205" t="s">
        <v>147</v>
      </c>
    </row>
    <row r="283" spans="2:65" s="1" customFormat="1" ht="22.5" customHeight="1">
      <c r="B283" s="165"/>
      <c r="C283" s="166" t="s">
        <v>404</v>
      </c>
      <c r="D283" s="166" t="s">
        <v>150</v>
      </c>
      <c r="E283" s="167" t="s">
        <v>405</v>
      </c>
      <c r="F283" s="168" t="s">
        <v>406</v>
      </c>
      <c r="G283" s="169" t="s">
        <v>280</v>
      </c>
      <c r="H283" s="170">
        <v>11.233</v>
      </c>
      <c r="I283" s="171"/>
      <c r="J283" s="172">
        <f>ROUND(I283*H283,2)</f>
        <v>0</v>
      </c>
      <c r="K283" s="168" t="s">
        <v>154</v>
      </c>
      <c r="L283" s="35"/>
      <c r="M283" s="173" t="s">
        <v>3</v>
      </c>
      <c r="N283" s="174" t="s">
        <v>41</v>
      </c>
      <c r="O283" s="36"/>
      <c r="P283" s="175">
        <f>O283*H283</f>
        <v>0</v>
      </c>
      <c r="Q283" s="175">
        <v>0</v>
      </c>
      <c r="R283" s="175">
        <f>Q283*H283</f>
        <v>0</v>
      </c>
      <c r="S283" s="175">
        <v>0</v>
      </c>
      <c r="T283" s="176">
        <f>S283*H283</f>
        <v>0</v>
      </c>
      <c r="AR283" s="18" t="s">
        <v>247</v>
      </c>
      <c r="AT283" s="18" t="s">
        <v>150</v>
      </c>
      <c r="AU283" s="18" t="s">
        <v>78</v>
      </c>
      <c r="AY283" s="18" t="s">
        <v>147</v>
      </c>
      <c r="BE283" s="177">
        <f>IF(N283="základní",J283,0)</f>
        <v>0</v>
      </c>
      <c r="BF283" s="177">
        <f>IF(N283="snížená",J283,0)</f>
        <v>0</v>
      </c>
      <c r="BG283" s="177">
        <f>IF(N283="zákl. přenesená",J283,0)</f>
        <v>0</v>
      </c>
      <c r="BH283" s="177">
        <f>IF(N283="sníž. přenesená",J283,0)</f>
        <v>0</v>
      </c>
      <c r="BI283" s="177">
        <f>IF(N283="nulová",J283,0)</f>
        <v>0</v>
      </c>
      <c r="BJ283" s="18" t="s">
        <v>74</v>
      </c>
      <c r="BK283" s="177">
        <f>ROUND(I283*H283,2)</f>
        <v>0</v>
      </c>
      <c r="BL283" s="18" t="s">
        <v>247</v>
      </c>
      <c r="BM283" s="18" t="s">
        <v>407</v>
      </c>
    </row>
    <row r="284" spans="2:47" s="1" customFormat="1" ht="27">
      <c r="B284" s="35"/>
      <c r="D284" s="178" t="s">
        <v>157</v>
      </c>
      <c r="F284" s="179" t="s">
        <v>408</v>
      </c>
      <c r="I284" s="180"/>
      <c r="L284" s="35"/>
      <c r="M284" s="64"/>
      <c r="N284" s="36"/>
      <c r="O284" s="36"/>
      <c r="P284" s="36"/>
      <c r="Q284" s="36"/>
      <c r="R284" s="36"/>
      <c r="S284" s="36"/>
      <c r="T284" s="65"/>
      <c r="AT284" s="18" t="s">
        <v>157</v>
      </c>
      <c r="AU284" s="18" t="s">
        <v>78</v>
      </c>
    </row>
    <row r="285" spans="2:63" s="10" customFormat="1" ht="29.85" customHeight="1">
      <c r="B285" s="151"/>
      <c r="D285" s="162" t="s">
        <v>69</v>
      </c>
      <c r="E285" s="163" t="s">
        <v>409</v>
      </c>
      <c r="F285" s="163" t="s">
        <v>410</v>
      </c>
      <c r="I285" s="154"/>
      <c r="J285" s="164">
        <f>BK285</f>
        <v>0</v>
      </c>
      <c r="L285" s="151"/>
      <c r="M285" s="156"/>
      <c r="N285" s="157"/>
      <c r="O285" s="157"/>
      <c r="P285" s="158">
        <f>SUM(P286:P537)</f>
        <v>0</v>
      </c>
      <c r="Q285" s="157"/>
      <c r="R285" s="158">
        <f>SUM(R286:R537)</f>
        <v>3.0518288000000005</v>
      </c>
      <c r="S285" s="157"/>
      <c r="T285" s="159">
        <f>SUM(T286:T537)</f>
        <v>0.9171759999999999</v>
      </c>
      <c r="AR285" s="152" t="s">
        <v>78</v>
      </c>
      <c r="AT285" s="160" t="s">
        <v>69</v>
      </c>
      <c r="AU285" s="160" t="s">
        <v>74</v>
      </c>
      <c r="AY285" s="152" t="s">
        <v>147</v>
      </c>
      <c r="BK285" s="161">
        <f>SUM(BK286:BK537)</f>
        <v>0</v>
      </c>
    </row>
    <row r="286" spans="2:65" s="1" customFormat="1" ht="22.5" customHeight="1">
      <c r="B286" s="165"/>
      <c r="C286" s="166" t="s">
        <v>411</v>
      </c>
      <c r="D286" s="166" t="s">
        <v>150</v>
      </c>
      <c r="E286" s="167" t="s">
        <v>412</v>
      </c>
      <c r="F286" s="168" t="s">
        <v>413</v>
      </c>
      <c r="G286" s="169" t="s">
        <v>231</v>
      </c>
      <c r="H286" s="170">
        <v>15</v>
      </c>
      <c r="I286" s="171"/>
      <c r="J286" s="172">
        <f>ROUND(I286*H286,2)</f>
        <v>0</v>
      </c>
      <c r="K286" s="168" t="s">
        <v>154</v>
      </c>
      <c r="L286" s="35"/>
      <c r="M286" s="173" t="s">
        <v>3</v>
      </c>
      <c r="N286" s="174" t="s">
        <v>41</v>
      </c>
      <c r="O286" s="36"/>
      <c r="P286" s="175">
        <f>O286*H286</f>
        <v>0</v>
      </c>
      <c r="Q286" s="175">
        <v>0</v>
      </c>
      <c r="R286" s="175">
        <f>Q286*H286</f>
        <v>0</v>
      </c>
      <c r="S286" s="175">
        <v>0.00348</v>
      </c>
      <c r="T286" s="176">
        <f>S286*H286</f>
        <v>0.0522</v>
      </c>
      <c r="AR286" s="18" t="s">
        <v>247</v>
      </c>
      <c r="AT286" s="18" t="s">
        <v>150</v>
      </c>
      <c r="AU286" s="18" t="s">
        <v>78</v>
      </c>
      <c r="AY286" s="18" t="s">
        <v>147</v>
      </c>
      <c r="BE286" s="177">
        <f>IF(N286="základní",J286,0)</f>
        <v>0</v>
      </c>
      <c r="BF286" s="177">
        <f>IF(N286="snížená",J286,0)</f>
        <v>0</v>
      </c>
      <c r="BG286" s="177">
        <f>IF(N286="zákl. přenesená",J286,0)</f>
        <v>0</v>
      </c>
      <c r="BH286" s="177">
        <f>IF(N286="sníž. přenesená",J286,0)</f>
        <v>0</v>
      </c>
      <c r="BI286" s="177">
        <f>IF(N286="nulová",J286,0)</f>
        <v>0</v>
      </c>
      <c r="BJ286" s="18" t="s">
        <v>74</v>
      </c>
      <c r="BK286" s="177">
        <f>ROUND(I286*H286,2)</f>
        <v>0</v>
      </c>
      <c r="BL286" s="18" t="s">
        <v>247</v>
      </c>
      <c r="BM286" s="18" t="s">
        <v>414</v>
      </c>
    </row>
    <row r="287" spans="2:47" s="1" customFormat="1" ht="13.5">
      <c r="B287" s="35"/>
      <c r="D287" s="178" t="s">
        <v>157</v>
      </c>
      <c r="F287" s="179" t="s">
        <v>415</v>
      </c>
      <c r="I287" s="180"/>
      <c r="L287" s="35"/>
      <c r="M287" s="64"/>
      <c r="N287" s="36"/>
      <c r="O287" s="36"/>
      <c r="P287" s="36"/>
      <c r="Q287" s="36"/>
      <c r="R287" s="36"/>
      <c r="S287" s="36"/>
      <c r="T287" s="65"/>
      <c r="AT287" s="18" t="s">
        <v>157</v>
      </c>
      <c r="AU287" s="18" t="s">
        <v>78</v>
      </c>
    </row>
    <row r="288" spans="2:51" s="11" customFormat="1" ht="13.5">
      <c r="B288" s="181"/>
      <c r="D288" s="178" t="s">
        <v>159</v>
      </c>
      <c r="E288" s="182" t="s">
        <v>3</v>
      </c>
      <c r="F288" s="183" t="s">
        <v>398</v>
      </c>
      <c r="H288" s="184" t="s">
        <v>3</v>
      </c>
      <c r="I288" s="185"/>
      <c r="L288" s="181"/>
      <c r="M288" s="186"/>
      <c r="N288" s="187"/>
      <c r="O288" s="187"/>
      <c r="P288" s="187"/>
      <c r="Q288" s="187"/>
      <c r="R288" s="187"/>
      <c r="S288" s="187"/>
      <c r="T288" s="188"/>
      <c r="AT288" s="184" t="s">
        <v>159</v>
      </c>
      <c r="AU288" s="184" t="s">
        <v>78</v>
      </c>
      <c r="AV288" s="11" t="s">
        <v>74</v>
      </c>
      <c r="AW288" s="11" t="s">
        <v>34</v>
      </c>
      <c r="AX288" s="11" t="s">
        <v>70</v>
      </c>
      <c r="AY288" s="184" t="s">
        <v>147</v>
      </c>
    </row>
    <row r="289" spans="2:51" s="12" customFormat="1" ht="13.5">
      <c r="B289" s="189"/>
      <c r="D289" s="178" t="s">
        <v>159</v>
      </c>
      <c r="E289" s="190" t="s">
        <v>3</v>
      </c>
      <c r="F289" s="191" t="s">
        <v>416</v>
      </c>
      <c r="H289" s="192">
        <v>15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159</v>
      </c>
      <c r="AU289" s="190" t="s">
        <v>78</v>
      </c>
      <c r="AV289" s="12" t="s">
        <v>78</v>
      </c>
      <c r="AW289" s="12" t="s">
        <v>34</v>
      </c>
      <c r="AX289" s="12" t="s">
        <v>70</v>
      </c>
      <c r="AY289" s="190" t="s">
        <v>147</v>
      </c>
    </row>
    <row r="290" spans="2:51" s="13" customFormat="1" ht="13.5">
      <c r="B290" s="197"/>
      <c r="D290" s="206" t="s">
        <v>159</v>
      </c>
      <c r="E290" s="207" t="s">
        <v>3</v>
      </c>
      <c r="F290" s="208" t="s">
        <v>163</v>
      </c>
      <c r="H290" s="209">
        <v>15</v>
      </c>
      <c r="I290" s="201"/>
      <c r="L290" s="197"/>
      <c r="M290" s="202"/>
      <c r="N290" s="203"/>
      <c r="O290" s="203"/>
      <c r="P290" s="203"/>
      <c r="Q290" s="203"/>
      <c r="R290" s="203"/>
      <c r="S290" s="203"/>
      <c r="T290" s="204"/>
      <c r="AT290" s="205" t="s">
        <v>159</v>
      </c>
      <c r="AU290" s="205" t="s">
        <v>78</v>
      </c>
      <c r="AV290" s="13" t="s">
        <v>155</v>
      </c>
      <c r="AW290" s="13" t="s">
        <v>34</v>
      </c>
      <c r="AX290" s="13" t="s">
        <v>74</v>
      </c>
      <c r="AY290" s="205" t="s">
        <v>147</v>
      </c>
    </row>
    <row r="291" spans="2:65" s="1" customFormat="1" ht="22.5" customHeight="1">
      <c r="B291" s="165"/>
      <c r="C291" s="166" t="s">
        <v>417</v>
      </c>
      <c r="D291" s="166" t="s">
        <v>150</v>
      </c>
      <c r="E291" s="167" t="s">
        <v>418</v>
      </c>
      <c r="F291" s="168" t="s">
        <v>419</v>
      </c>
      <c r="G291" s="169" t="s">
        <v>231</v>
      </c>
      <c r="H291" s="170">
        <v>84.6</v>
      </c>
      <c r="I291" s="171"/>
      <c r="J291" s="172">
        <f>ROUND(I291*H291,2)</f>
        <v>0</v>
      </c>
      <c r="K291" s="168" t="s">
        <v>154</v>
      </c>
      <c r="L291" s="35"/>
      <c r="M291" s="173" t="s">
        <v>3</v>
      </c>
      <c r="N291" s="174" t="s">
        <v>41</v>
      </c>
      <c r="O291" s="36"/>
      <c r="P291" s="175">
        <f>O291*H291</f>
        <v>0</v>
      </c>
      <c r="Q291" s="175">
        <v>0</v>
      </c>
      <c r="R291" s="175">
        <f>Q291*H291</f>
        <v>0</v>
      </c>
      <c r="S291" s="175">
        <v>0.00177</v>
      </c>
      <c r="T291" s="176">
        <f>S291*H291</f>
        <v>0.149742</v>
      </c>
      <c r="AR291" s="18" t="s">
        <v>247</v>
      </c>
      <c r="AT291" s="18" t="s">
        <v>150</v>
      </c>
      <c r="AU291" s="18" t="s">
        <v>78</v>
      </c>
      <c r="AY291" s="18" t="s">
        <v>147</v>
      </c>
      <c r="BE291" s="177">
        <f>IF(N291="základní",J291,0)</f>
        <v>0</v>
      </c>
      <c r="BF291" s="177">
        <f>IF(N291="snížená",J291,0)</f>
        <v>0</v>
      </c>
      <c r="BG291" s="177">
        <f>IF(N291="zákl. přenesená",J291,0)</f>
        <v>0</v>
      </c>
      <c r="BH291" s="177">
        <f>IF(N291="sníž. přenesená",J291,0)</f>
        <v>0</v>
      </c>
      <c r="BI291" s="177">
        <f>IF(N291="nulová",J291,0)</f>
        <v>0</v>
      </c>
      <c r="BJ291" s="18" t="s">
        <v>74</v>
      </c>
      <c r="BK291" s="177">
        <f>ROUND(I291*H291,2)</f>
        <v>0</v>
      </c>
      <c r="BL291" s="18" t="s">
        <v>247</v>
      </c>
      <c r="BM291" s="18" t="s">
        <v>420</v>
      </c>
    </row>
    <row r="292" spans="2:47" s="1" customFormat="1" ht="13.5">
      <c r="B292" s="35"/>
      <c r="D292" s="178" t="s">
        <v>157</v>
      </c>
      <c r="F292" s="179" t="s">
        <v>421</v>
      </c>
      <c r="I292" s="180"/>
      <c r="L292" s="35"/>
      <c r="M292" s="64"/>
      <c r="N292" s="36"/>
      <c r="O292" s="36"/>
      <c r="P292" s="36"/>
      <c r="Q292" s="36"/>
      <c r="R292" s="36"/>
      <c r="S292" s="36"/>
      <c r="T292" s="65"/>
      <c r="AT292" s="18" t="s">
        <v>157</v>
      </c>
      <c r="AU292" s="18" t="s">
        <v>78</v>
      </c>
    </row>
    <row r="293" spans="2:51" s="11" customFormat="1" ht="13.5">
      <c r="B293" s="181"/>
      <c r="D293" s="178" t="s">
        <v>159</v>
      </c>
      <c r="E293" s="182" t="s">
        <v>3</v>
      </c>
      <c r="F293" s="183" t="s">
        <v>398</v>
      </c>
      <c r="H293" s="184" t="s">
        <v>3</v>
      </c>
      <c r="I293" s="185"/>
      <c r="L293" s="181"/>
      <c r="M293" s="186"/>
      <c r="N293" s="187"/>
      <c r="O293" s="187"/>
      <c r="P293" s="187"/>
      <c r="Q293" s="187"/>
      <c r="R293" s="187"/>
      <c r="S293" s="187"/>
      <c r="T293" s="188"/>
      <c r="AT293" s="184" t="s">
        <v>159</v>
      </c>
      <c r="AU293" s="184" t="s">
        <v>78</v>
      </c>
      <c r="AV293" s="11" t="s">
        <v>74</v>
      </c>
      <c r="AW293" s="11" t="s">
        <v>34</v>
      </c>
      <c r="AX293" s="11" t="s">
        <v>70</v>
      </c>
      <c r="AY293" s="184" t="s">
        <v>147</v>
      </c>
    </row>
    <row r="294" spans="2:51" s="12" customFormat="1" ht="13.5">
      <c r="B294" s="189"/>
      <c r="D294" s="178" t="s">
        <v>159</v>
      </c>
      <c r="E294" s="190" t="s">
        <v>3</v>
      </c>
      <c r="F294" s="191" t="s">
        <v>109</v>
      </c>
      <c r="H294" s="192">
        <v>84.6</v>
      </c>
      <c r="I294" s="193"/>
      <c r="L294" s="189"/>
      <c r="M294" s="194"/>
      <c r="N294" s="195"/>
      <c r="O294" s="195"/>
      <c r="P294" s="195"/>
      <c r="Q294" s="195"/>
      <c r="R294" s="195"/>
      <c r="S294" s="195"/>
      <c r="T294" s="196"/>
      <c r="AT294" s="190" t="s">
        <v>159</v>
      </c>
      <c r="AU294" s="190" t="s">
        <v>78</v>
      </c>
      <c r="AV294" s="12" t="s">
        <v>78</v>
      </c>
      <c r="AW294" s="12" t="s">
        <v>34</v>
      </c>
      <c r="AX294" s="12" t="s">
        <v>70</v>
      </c>
      <c r="AY294" s="190" t="s">
        <v>147</v>
      </c>
    </row>
    <row r="295" spans="2:51" s="13" customFormat="1" ht="13.5">
      <c r="B295" s="197"/>
      <c r="D295" s="206" t="s">
        <v>159</v>
      </c>
      <c r="E295" s="207" t="s">
        <v>3</v>
      </c>
      <c r="F295" s="208" t="s">
        <v>163</v>
      </c>
      <c r="H295" s="209">
        <v>84.6</v>
      </c>
      <c r="I295" s="201"/>
      <c r="L295" s="197"/>
      <c r="M295" s="202"/>
      <c r="N295" s="203"/>
      <c r="O295" s="203"/>
      <c r="P295" s="203"/>
      <c r="Q295" s="203"/>
      <c r="R295" s="203"/>
      <c r="S295" s="203"/>
      <c r="T295" s="204"/>
      <c r="AT295" s="205" t="s">
        <v>159</v>
      </c>
      <c r="AU295" s="205" t="s">
        <v>78</v>
      </c>
      <c r="AV295" s="13" t="s">
        <v>155</v>
      </c>
      <c r="AW295" s="13" t="s">
        <v>34</v>
      </c>
      <c r="AX295" s="13" t="s">
        <v>74</v>
      </c>
      <c r="AY295" s="205" t="s">
        <v>147</v>
      </c>
    </row>
    <row r="296" spans="2:65" s="1" customFormat="1" ht="22.5" customHeight="1">
      <c r="B296" s="165"/>
      <c r="C296" s="166" t="s">
        <v>422</v>
      </c>
      <c r="D296" s="166" t="s">
        <v>150</v>
      </c>
      <c r="E296" s="167" t="s">
        <v>423</v>
      </c>
      <c r="F296" s="168" t="s">
        <v>424</v>
      </c>
      <c r="G296" s="169" t="s">
        <v>153</v>
      </c>
      <c r="H296" s="170">
        <v>7</v>
      </c>
      <c r="I296" s="171"/>
      <c r="J296" s="172">
        <f>ROUND(I296*H296,2)</f>
        <v>0</v>
      </c>
      <c r="K296" s="168" t="s">
        <v>154</v>
      </c>
      <c r="L296" s="35"/>
      <c r="M296" s="173" t="s">
        <v>3</v>
      </c>
      <c r="N296" s="174" t="s">
        <v>41</v>
      </c>
      <c r="O296" s="36"/>
      <c r="P296" s="175">
        <f>O296*H296</f>
        <v>0</v>
      </c>
      <c r="Q296" s="175">
        <v>0</v>
      </c>
      <c r="R296" s="175">
        <f>Q296*H296</f>
        <v>0</v>
      </c>
      <c r="S296" s="175">
        <v>0.00906</v>
      </c>
      <c r="T296" s="176">
        <f>S296*H296</f>
        <v>0.06342</v>
      </c>
      <c r="AR296" s="18" t="s">
        <v>247</v>
      </c>
      <c r="AT296" s="18" t="s">
        <v>150</v>
      </c>
      <c r="AU296" s="18" t="s">
        <v>78</v>
      </c>
      <c r="AY296" s="18" t="s">
        <v>147</v>
      </c>
      <c r="BE296" s="177">
        <f>IF(N296="základní",J296,0)</f>
        <v>0</v>
      </c>
      <c r="BF296" s="177">
        <f>IF(N296="snížená",J296,0)</f>
        <v>0</v>
      </c>
      <c r="BG296" s="177">
        <f>IF(N296="zákl. přenesená",J296,0)</f>
        <v>0</v>
      </c>
      <c r="BH296" s="177">
        <f>IF(N296="sníž. přenesená",J296,0)</f>
        <v>0</v>
      </c>
      <c r="BI296" s="177">
        <f>IF(N296="nulová",J296,0)</f>
        <v>0</v>
      </c>
      <c r="BJ296" s="18" t="s">
        <v>74</v>
      </c>
      <c r="BK296" s="177">
        <f>ROUND(I296*H296,2)</f>
        <v>0</v>
      </c>
      <c r="BL296" s="18" t="s">
        <v>247</v>
      </c>
      <c r="BM296" s="18" t="s">
        <v>425</v>
      </c>
    </row>
    <row r="297" spans="2:47" s="1" customFormat="1" ht="13.5">
      <c r="B297" s="35"/>
      <c r="D297" s="178" t="s">
        <v>157</v>
      </c>
      <c r="F297" s="179" t="s">
        <v>426</v>
      </c>
      <c r="I297" s="180"/>
      <c r="L297" s="35"/>
      <c r="M297" s="64"/>
      <c r="N297" s="36"/>
      <c r="O297" s="36"/>
      <c r="P297" s="36"/>
      <c r="Q297" s="36"/>
      <c r="R297" s="36"/>
      <c r="S297" s="36"/>
      <c r="T297" s="65"/>
      <c r="AT297" s="18" t="s">
        <v>157</v>
      </c>
      <c r="AU297" s="18" t="s">
        <v>78</v>
      </c>
    </row>
    <row r="298" spans="2:51" s="11" customFormat="1" ht="13.5">
      <c r="B298" s="181"/>
      <c r="D298" s="178" t="s">
        <v>159</v>
      </c>
      <c r="E298" s="182" t="s">
        <v>3</v>
      </c>
      <c r="F298" s="183" t="s">
        <v>398</v>
      </c>
      <c r="H298" s="184" t="s">
        <v>3</v>
      </c>
      <c r="I298" s="185"/>
      <c r="L298" s="181"/>
      <c r="M298" s="186"/>
      <c r="N298" s="187"/>
      <c r="O298" s="187"/>
      <c r="P298" s="187"/>
      <c r="Q298" s="187"/>
      <c r="R298" s="187"/>
      <c r="S298" s="187"/>
      <c r="T298" s="188"/>
      <c r="AT298" s="184" t="s">
        <v>159</v>
      </c>
      <c r="AU298" s="184" t="s">
        <v>78</v>
      </c>
      <c r="AV298" s="11" t="s">
        <v>74</v>
      </c>
      <c r="AW298" s="11" t="s">
        <v>34</v>
      </c>
      <c r="AX298" s="11" t="s">
        <v>70</v>
      </c>
      <c r="AY298" s="184" t="s">
        <v>147</v>
      </c>
    </row>
    <row r="299" spans="2:51" s="12" customFormat="1" ht="13.5">
      <c r="B299" s="189"/>
      <c r="D299" s="178" t="s">
        <v>159</v>
      </c>
      <c r="E299" s="190" t="s">
        <v>3</v>
      </c>
      <c r="F299" s="191" t="s">
        <v>194</v>
      </c>
      <c r="H299" s="192">
        <v>7</v>
      </c>
      <c r="I299" s="193"/>
      <c r="L299" s="189"/>
      <c r="M299" s="194"/>
      <c r="N299" s="195"/>
      <c r="O299" s="195"/>
      <c r="P299" s="195"/>
      <c r="Q299" s="195"/>
      <c r="R299" s="195"/>
      <c r="S299" s="195"/>
      <c r="T299" s="196"/>
      <c r="AT299" s="190" t="s">
        <v>159</v>
      </c>
      <c r="AU299" s="190" t="s">
        <v>78</v>
      </c>
      <c r="AV299" s="12" t="s">
        <v>78</v>
      </c>
      <c r="AW299" s="12" t="s">
        <v>34</v>
      </c>
      <c r="AX299" s="12" t="s">
        <v>70</v>
      </c>
      <c r="AY299" s="190" t="s">
        <v>147</v>
      </c>
    </row>
    <row r="300" spans="2:51" s="13" customFormat="1" ht="13.5">
      <c r="B300" s="197"/>
      <c r="D300" s="206" t="s">
        <v>159</v>
      </c>
      <c r="E300" s="207" t="s">
        <v>3</v>
      </c>
      <c r="F300" s="208" t="s">
        <v>163</v>
      </c>
      <c r="H300" s="209">
        <v>7</v>
      </c>
      <c r="I300" s="201"/>
      <c r="L300" s="197"/>
      <c r="M300" s="202"/>
      <c r="N300" s="203"/>
      <c r="O300" s="203"/>
      <c r="P300" s="203"/>
      <c r="Q300" s="203"/>
      <c r="R300" s="203"/>
      <c r="S300" s="203"/>
      <c r="T300" s="204"/>
      <c r="AT300" s="205" t="s">
        <v>159</v>
      </c>
      <c r="AU300" s="205" t="s">
        <v>78</v>
      </c>
      <c r="AV300" s="13" t="s">
        <v>155</v>
      </c>
      <c r="AW300" s="13" t="s">
        <v>34</v>
      </c>
      <c r="AX300" s="13" t="s">
        <v>74</v>
      </c>
      <c r="AY300" s="205" t="s">
        <v>147</v>
      </c>
    </row>
    <row r="301" spans="2:65" s="1" customFormat="1" ht="22.5" customHeight="1">
      <c r="B301" s="165"/>
      <c r="C301" s="166" t="s">
        <v>427</v>
      </c>
      <c r="D301" s="166" t="s">
        <v>150</v>
      </c>
      <c r="E301" s="167" t="s">
        <v>428</v>
      </c>
      <c r="F301" s="168" t="s">
        <v>429</v>
      </c>
      <c r="G301" s="169" t="s">
        <v>231</v>
      </c>
      <c r="H301" s="170">
        <v>8</v>
      </c>
      <c r="I301" s="171"/>
      <c r="J301" s="172">
        <f>ROUND(I301*H301,2)</f>
        <v>0</v>
      </c>
      <c r="K301" s="168" t="s">
        <v>154</v>
      </c>
      <c r="L301" s="35"/>
      <c r="M301" s="173" t="s">
        <v>3</v>
      </c>
      <c r="N301" s="174" t="s">
        <v>41</v>
      </c>
      <c r="O301" s="36"/>
      <c r="P301" s="175">
        <f>O301*H301</f>
        <v>0</v>
      </c>
      <c r="Q301" s="175">
        <v>0</v>
      </c>
      <c r="R301" s="175">
        <f>Q301*H301</f>
        <v>0</v>
      </c>
      <c r="S301" s="175">
        <v>0.00191</v>
      </c>
      <c r="T301" s="176">
        <f>S301*H301</f>
        <v>0.01528</v>
      </c>
      <c r="AR301" s="18" t="s">
        <v>247</v>
      </c>
      <c r="AT301" s="18" t="s">
        <v>150</v>
      </c>
      <c r="AU301" s="18" t="s">
        <v>78</v>
      </c>
      <c r="AY301" s="18" t="s">
        <v>147</v>
      </c>
      <c r="BE301" s="177">
        <f>IF(N301="základní",J301,0)</f>
        <v>0</v>
      </c>
      <c r="BF301" s="177">
        <f>IF(N301="snížená",J301,0)</f>
        <v>0</v>
      </c>
      <c r="BG301" s="177">
        <f>IF(N301="zákl. přenesená",J301,0)</f>
        <v>0</v>
      </c>
      <c r="BH301" s="177">
        <f>IF(N301="sníž. přenesená",J301,0)</f>
        <v>0</v>
      </c>
      <c r="BI301" s="177">
        <f>IF(N301="nulová",J301,0)</f>
        <v>0</v>
      </c>
      <c r="BJ301" s="18" t="s">
        <v>74</v>
      </c>
      <c r="BK301" s="177">
        <f>ROUND(I301*H301,2)</f>
        <v>0</v>
      </c>
      <c r="BL301" s="18" t="s">
        <v>247</v>
      </c>
      <c r="BM301" s="18" t="s">
        <v>430</v>
      </c>
    </row>
    <row r="302" spans="2:47" s="1" customFormat="1" ht="13.5">
      <c r="B302" s="35"/>
      <c r="D302" s="178" t="s">
        <v>157</v>
      </c>
      <c r="F302" s="179" t="s">
        <v>431</v>
      </c>
      <c r="I302" s="180"/>
      <c r="L302" s="35"/>
      <c r="M302" s="64"/>
      <c r="N302" s="36"/>
      <c r="O302" s="36"/>
      <c r="P302" s="36"/>
      <c r="Q302" s="36"/>
      <c r="R302" s="36"/>
      <c r="S302" s="36"/>
      <c r="T302" s="65"/>
      <c r="AT302" s="18" t="s">
        <v>157</v>
      </c>
      <c r="AU302" s="18" t="s">
        <v>78</v>
      </c>
    </row>
    <row r="303" spans="2:51" s="11" customFormat="1" ht="13.5">
      <c r="B303" s="181"/>
      <c r="D303" s="178" t="s">
        <v>159</v>
      </c>
      <c r="E303" s="182" t="s">
        <v>3</v>
      </c>
      <c r="F303" s="183" t="s">
        <v>432</v>
      </c>
      <c r="H303" s="184" t="s">
        <v>3</v>
      </c>
      <c r="I303" s="185"/>
      <c r="L303" s="181"/>
      <c r="M303" s="186"/>
      <c r="N303" s="187"/>
      <c r="O303" s="187"/>
      <c r="P303" s="187"/>
      <c r="Q303" s="187"/>
      <c r="R303" s="187"/>
      <c r="S303" s="187"/>
      <c r="T303" s="188"/>
      <c r="AT303" s="184" t="s">
        <v>159</v>
      </c>
      <c r="AU303" s="184" t="s">
        <v>78</v>
      </c>
      <c r="AV303" s="11" t="s">
        <v>74</v>
      </c>
      <c r="AW303" s="11" t="s">
        <v>34</v>
      </c>
      <c r="AX303" s="11" t="s">
        <v>70</v>
      </c>
      <c r="AY303" s="184" t="s">
        <v>147</v>
      </c>
    </row>
    <row r="304" spans="2:51" s="11" customFormat="1" ht="13.5">
      <c r="B304" s="181"/>
      <c r="D304" s="178" t="s">
        <v>159</v>
      </c>
      <c r="E304" s="182" t="s">
        <v>3</v>
      </c>
      <c r="F304" s="183" t="s">
        <v>433</v>
      </c>
      <c r="H304" s="184" t="s">
        <v>3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4" t="s">
        <v>159</v>
      </c>
      <c r="AU304" s="184" t="s">
        <v>78</v>
      </c>
      <c r="AV304" s="11" t="s">
        <v>74</v>
      </c>
      <c r="AW304" s="11" t="s">
        <v>34</v>
      </c>
      <c r="AX304" s="11" t="s">
        <v>70</v>
      </c>
      <c r="AY304" s="184" t="s">
        <v>147</v>
      </c>
    </row>
    <row r="305" spans="2:51" s="12" customFormat="1" ht="13.5">
      <c r="B305" s="189"/>
      <c r="D305" s="178" t="s">
        <v>159</v>
      </c>
      <c r="E305" s="190" t="s">
        <v>3</v>
      </c>
      <c r="F305" s="191" t="s">
        <v>434</v>
      </c>
      <c r="H305" s="192">
        <v>8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159</v>
      </c>
      <c r="AU305" s="190" t="s">
        <v>78</v>
      </c>
      <c r="AV305" s="12" t="s">
        <v>78</v>
      </c>
      <c r="AW305" s="12" t="s">
        <v>34</v>
      </c>
      <c r="AX305" s="12" t="s">
        <v>70</v>
      </c>
      <c r="AY305" s="190" t="s">
        <v>147</v>
      </c>
    </row>
    <row r="306" spans="2:51" s="13" customFormat="1" ht="13.5">
      <c r="B306" s="197"/>
      <c r="D306" s="206" t="s">
        <v>159</v>
      </c>
      <c r="E306" s="207" t="s">
        <v>3</v>
      </c>
      <c r="F306" s="208" t="s">
        <v>163</v>
      </c>
      <c r="H306" s="209">
        <v>8</v>
      </c>
      <c r="I306" s="201"/>
      <c r="L306" s="197"/>
      <c r="M306" s="202"/>
      <c r="N306" s="203"/>
      <c r="O306" s="203"/>
      <c r="P306" s="203"/>
      <c r="Q306" s="203"/>
      <c r="R306" s="203"/>
      <c r="S306" s="203"/>
      <c r="T306" s="204"/>
      <c r="AT306" s="205" t="s">
        <v>159</v>
      </c>
      <c r="AU306" s="205" t="s">
        <v>78</v>
      </c>
      <c r="AV306" s="13" t="s">
        <v>155</v>
      </c>
      <c r="AW306" s="13" t="s">
        <v>34</v>
      </c>
      <c r="AX306" s="13" t="s">
        <v>74</v>
      </c>
      <c r="AY306" s="205" t="s">
        <v>147</v>
      </c>
    </row>
    <row r="307" spans="2:65" s="1" customFormat="1" ht="22.5" customHeight="1">
      <c r="B307" s="165"/>
      <c r="C307" s="166" t="s">
        <v>435</v>
      </c>
      <c r="D307" s="166" t="s">
        <v>150</v>
      </c>
      <c r="E307" s="167" t="s">
        <v>436</v>
      </c>
      <c r="F307" s="168" t="s">
        <v>437</v>
      </c>
      <c r="G307" s="169" t="s">
        <v>231</v>
      </c>
      <c r="H307" s="170">
        <v>43.2</v>
      </c>
      <c r="I307" s="171"/>
      <c r="J307" s="172">
        <f>ROUND(I307*H307,2)</f>
        <v>0</v>
      </c>
      <c r="K307" s="168" t="s">
        <v>154</v>
      </c>
      <c r="L307" s="35"/>
      <c r="M307" s="173" t="s">
        <v>3</v>
      </c>
      <c r="N307" s="174" t="s">
        <v>41</v>
      </c>
      <c r="O307" s="36"/>
      <c r="P307" s="175">
        <f>O307*H307</f>
        <v>0</v>
      </c>
      <c r="Q307" s="175">
        <v>0</v>
      </c>
      <c r="R307" s="175">
        <f>Q307*H307</f>
        <v>0</v>
      </c>
      <c r="S307" s="175">
        <v>0.00223</v>
      </c>
      <c r="T307" s="176">
        <f>S307*H307</f>
        <v>0.09633600000000002</v>
      </c>
      <c r="AR307" s="18" t="s">
        <v>247</v>
      </c>
      <c r="AT307" s="18" t="s">
        <v>150</v>
      </c>
      <c r="AU307" s="18" t="s">
        <v>78</v>
      </c>
      <c r="AY307" s="18" t="s">
        <v>147</v>
      </c>
      <c r="BE307" s="177">
        <f>IF(N307="základní",J307,0)</f>
        <v>0</v>
      </c>
      <c r="BF307" s="177">
        <f>IF(N307="snížená",J307,0)</f>
        <v>0</v>
      </c>
      <c r="BG307" s="177">
        <f>IF(N307="zákl. přenesená",J307,0)</f>
        <v>0</v>
      </c>
      <c r="BH307" s="177">
        <f>IF(N307="sníž. přenesená",J307,0)</f>
        <v>0</v>
      </c>
      <c r="BI307" s="177">
        <f>IF(N307="nulová",J307,0)</f>
        <v>0</v>
      </c>
      <c r="BJ307" s="18" t="s">
        <v>74</v>
      </c>
      <c r="BK307" s="177">
        <f>ROUND(I307*H307,2)</f>
        <v>0</v>
      </c>
      <c r="BL307" s="18" t="s">
        <v>247</v>
      </c>
      <c r="BM307" s="18" t="s">
        <v>438</v>
      </c>
    </row>
    <row r="308" spans="2:47" s="1" customFormat="1" ht="13.5">
      <c r="B308" s="35"/>
      <c r="D308" s="178" t="s">
        <v>157</v>
      </c>
      <c r="F308" s="179" t="s">
        <v>439</v>
      </c>
      <c r="I308" s="180"/>
      <c r="L308" s="35"/>
      <c r="M308" s="64"/>
      <c r="N308" s="36"/>
      <c r="O308" s="36"/>
      <c r="P308" s="36"/>
      <c r="Q308" s="36"/>
      <c r="R308" s="36"/>
      <c r="S308" s="36"/>
      <c r="T308" s="65"/>
      <c r="AT308" s="18" t="s">
        <v>157</v>
      </c>
      <c r="AU308" s="18" t="s">
        <v>78</v>
      </c>
    </row>
    <row r="309" spans="2:51" s="11" customFormat="1" ht="13.5">
      <c r="B309" s="181"/>
      <c r="D309" s="178" t="s">
        <v>159</v>
      </c>
      <c r="E309" s="182" t="s">
        <v>3</v>
      </c>
      <c r="F309" s="183" t="s">
        <v>432</v>
      </c>
      <c r="H309" s="184" t="s">
        <v>3</v>
      </c>
      <c r="I309" s="185"/>
      <c r="L309" s="181"/>
      <c r="M309" s="186"/>
      <c r="N309" s="187"/>
      <c r="O309" s="187"/>
      <c r="P309" s="187"/>
      <c r="Q309" s="187"/>
      <c r="R309" s="187"/>
      <c r="S309" s="187"/>
      <c r="T309" s="188"/>
      <c r="AT309" s="184" t="s">
        <v>159</v>
      </c>
      <c r="AU309" s="184" t="s">
        <v>78</v>
      </c>
      <c r="AV309" s="11" t="s">
        <v>74</v>
      </c>
      <c r="AW309" s="11" t="s">
        <v>34</v>
      </c>
      <c r="AX309" s="11" t="s">
        <v>70</v>
      </c>
      <c r="AY309" s="184" t="s">
        <v>147</v>
      </c>
    </row>
    <row r="310" spans="2:51" s="11" customFormat="1" ht="13.5">
      <c r="B310" s="181"/>
      <c r="D310" s="178" t="s">
        <v>159</v>
      </c>
      <c r="E310" s="182" t="s">
        <v>3</v>
      </c>
      <c r="F310" s="183" t="s">
        <v>433</v>
      </c>
      <c r="H310" s="184" t="s">
        <v>3</v>
      </c>
      <c r="I310" s="185"/>
      <c r="L310" s="181"/>
      <c r="M310" s="186"/>
      <c r="N310" s="187"/>
      <c r="O310" s="187"/>
      <c r="P310" s="187"/>
      <c r="Q310" s="187"/>
      <c r="R310" s="187"/>
      <c r="S310" s="187"/>
      <c r="T310" s="188"/>
      <c r="AT310" s="184" t="s">
        <v>159</v>
      </c>
      <c r="AU310" s="184" t="s">
        <v>78</v>
      </c>
      <c r="AV310" s="11" t="s">
        <v>74</v>
      </c>
      <c r="AW310" s="11" t="s">
        <v>34</v>
      </c>
      <c r="AX310" s="11" t="s">
        <v>70</v>
      </c>
      <c r="AY310" s="184" t="s">
        <v>147</v>
      </c>
    </row>
    <row r="311" spans="2:51" s="12" customFormat="1" ht="13.5">
      <c r="B311" s="189"/>
      <c r="D311" s="178" t="s">
        <v>159</v>
      </c>
      <c r="E311" s="190" t="s">
        <v>3</v>
      </c>
      <c r="F311" s="191" t="s">
        <v>440</v>
      </c>
      <c r="H311" s="192">
        <v>21.4</v>
      </c>
      <c r="I311" s="193"/>
      <c r="L311" s="189"/>
      <c r="M311" s="194"/>
      <c r="N311" s="195"/>
      <c r="O311" s="195"/>
      <c r="P311" s="195"/>
      <c r="Q311" s="195"/>
      <c r="R311" s="195"/>
      <c r="S311" s="195"/>
      <c r="T311" s="196"/>
      <c r="AT311" s="190" t="s">
        <v>159</v>
      </c>
      <c r="AU311" s="190" t="s">
        <v>78</v>
      </c>
      <c r="AV311" s="12" t="s">
        <v>78</v>
      </c>
      <c r="AW311" s="12" t="s">
        <v>34</v>
      </c>
      <c r="AX311" s="12" t="s">
        <v>70</v>
      </c>
      <c r="AY311" s="190" t="s">
        <v>147</v>
      </c>
    </row>
    <row r="312" spans="2:51" s="12" customFormat="1" ht="13.5">
      <c r="B312" s="189"/>
      <c r="D312" s="178" t="s">
        <v>159</v>
      </c>
      <c r="E312" s="190" t="s">
        <v>3</v>
      </c>
      <c r="F312" s="191" t="s">
        <v>441</v>
      </c>
      <c r="H312" s="192">
        <v>2.6</v>
      </c>
      <c r="I312" s="193"/>
      <c r="L312" s="189"/>
      <c r="M312" s="194"/>
      <c r="N312" s="195"/>
      <c r="O312" s="195"/>
      <c r="P312" s="195"/>
      <c r="Q312" s="195"/>
      <c r="R312" s="195"/>
      <c r="S312" s="195"/>
      <c r="T312" s="196"/>
      <c r="AT312" s="190" t="s">
        <v>159</v>
      </c>
      <c r="AU312" s="190" t="s">
        <v>78</v>
      </c>
      <c r="AV312" s="12" t="s">
        <v>78</v>
      </c>
      <c r="AW312" s="12" t="s">
        <v>34</v>
      </c>
      <c r="AX312" s="12" t="s">
        <v>70</v>
      </c>
      <c r="AY312" s="190" t="s">
        <v>147</v>
      </c>
    </row>
    <row r="313" spans="2:51" s="12" customFormat="1" ht="13.5">
      <c r="B313" s="189"/>
      <c r="D313" s="178" t="s">
        <v>159</v>
      </c>
      <c r="E313" s="190" t="s">
        <v>3</v>
      </c>
      <c r="F313" s="191" t="s">
        <v>442</v>
      </c>
      <c r="H313" s="192">
        <v>12.8</v>
      </c>
      <c r="I313" s="193"/>
      <c r="L313" s="189"/>
      <c r="M313" s="194"/>
      <c r="N313" s="195"/>
      <c r="O313" s="195"/>
      <c r="P313" s="195"/>
      <c r="Q313" s="195"/>
      <c r="R313" s="195"/>
      <c r="S313" s="195"/>
      <c r="T313" s="196"/>
      <c r="AT313" s="190" t="s">
        <v>159</v>
      </c>
      <c r="AU313" s="190" t="s">
        <v>78</v>
      </c>
      <c r="AV313" s="12" t="s">
        <v>78</v>
      </c>
      <c r="AW313" s="12" t="s">
        <v>34</v>
      </c>
      <c r="AX313" s="12" t="s">
        <v>70</v>
      </c>
      <c r="AY313" s="190" t="s">
        <v>147</v>
      </c>
    </row>
    <row r="314" spans="2:51" s="12" customFormat="1" ht="13.5">
      <c r="B314" s="189"/>
      <c r="D314" s="178" t="s">
        <v>159</v>
      </c>
      <c r="E314" s="190" t="s">
        <v>3</v>
      </c>
      <c r="F314" s="191" t="s">
        <v>443</v>
      </c>
      <c r="H314" s="192">
        <v>6.4</v>
      </c>
      <c r="I314" s="193"/>
      <c r="L314" s="189"/>
      <c r="M314" s="194"/>
      <c r="N314" s="195"/>
      <c r="O314" s="195"/>
      <c r="P314" s="195"/>
      <c r="Q314" s="195"/>
      <c r="R314" s="195"/>
      <c r="S314" s="195"/>
      <c r="T314" s="196"/>
      <c r="AT314" s="190" t="s">
        <v>159</v>
      </c>
      <c r="AU314" s="190" t="s">
        <v>78</v>
      </c>
      <c r="AV314" s="12" t="s">
        <v>78</v>
      </c>
      <c r="AW314" s="12" t="s">
        <v>34</v>
      </c>
      <c r="AX314" s="12" t="s">
        <v>70</v>
      </c>
      <c r="AY314" s="190" t="s">
        <v>147</v>
      </c>
    </row>
    <row r="315" spans="2:51" s="13" customFormat="1" ht="13.5">
      <c r="B315" s="197"/>
      <c r="D315" s="206" t="s">
        <v>159</v>
      </c>
      <c r="E315" s="207" t="s">
        <v>3</v>
      </c>
      <c r="F315" s="208" t="s">
        <v>163</v>
      </c>
      <c r="H315" s="209">
        <v>43.2</v>
      </c>
      <c r="I315" s="201"/>
      <c r="L315" s="197"/>
      <c r="M315" s="202"/>
      <c r="N315" s="203"/>
      <c r="O315" s="203"/>
      <c r="P315" s="203"/>
      <c r="Q315" s="203"/>
      <c r="R315" s="203"/>
      <c r="S315" s="203"/>
      <c r="T315" s="204"/>
      <c r="AT315" s="205" t="s">
        <v>159</v>
      </c>
      <c r="AU315" s="205" t="s">
        <v>78</v>
      </c>
      <c r="AV315" s="13" t="s">
        <v>155</v>
      </c>
      <c r="AW315" s="13" t="s">
        <v>34</v>
      </c>
      <c r="AX315" s="13" t="s">
        <v>74</v>
      </c>
      <c r="AY315" s="205" t="s">
        <v>147</v>
      </c>
    </row>
    <row r="316" spans="2:65" s="1" customFormat="1" ht="22.5" customHeight="1">
      <c r="B316" s="165"/>
      <c r="C316" s="166" t="s">
        <v>444</v>
      </c>
      <c r="D316" s="166" t="s">
        <v>150</v>
      </c>
      <c r="E316" s="167" t="s">
        <v>445</v>
      </c>
      <c r="F316" s="168" t="s">
        <v>446</v>
      </c>
      <c r="G316" s="169" t="s">
        <v>231</v>
      </c>
      <c r="H316" s="170">
        <v>84.6</v>
      </c>
      <c r="I316" s="171"/>
      <c r="J316" s="172">
        <f>ROUND(I316*H316,2)</f>
        <v>0</v>
      </c>
      <c r="K316" s="168" t="s">
        <v>154</v>
      </c>
      <c r="L316" s="35"/>
      <c r="M316" s="173" t="s">
        <v>3</v>
      </c>
      <c r="N316" s="174" t="s">
        <v>41</v>
      </c>
      <c r="O316" s="36"/>
      <c r="P316" s="175">
        <f>O316*H316</f>
        <v>0</v>
      </c>
      <c r="Q316" s="175">
        <v>0</v>
      </c>
      <c r="R316" s="175">
        <f>Q316*H316</f>
        <v>0</v>
      </c>
      <c r="S316" s="175">
        <v>0.00605</v>
      </c>
      <c r="T316" s="176">
        <f>S316*H316</f>
        <v>0.5118299999999999</v>
      </c>
      <c r="AR316" s="18" t="s">
        <v>247</v>
      </c>
      <c r="AT316" s="18" t="s">
        <v>150</v>
      </c>
      <c r="AU316" s="18" t="s">
        <v>78</v>
      </c>
      <c r="AY316" s="18" t="s">
        <v>147</v>
      </c>
      <c r="BE316" s="177">
        <f>IF(N316="základní",J316,0)</f>
        <v>0</v>
      </c>
      <c r="BF316" s="177">
        <f>IF(N316="snížená",J316,0)</f>
        <v>0</v>
      </c>
      <c r="BG316" s="177">
        <f>IF(N316="zákl. přenesená",J316,0)</f>
        <v>0</v>
      </c>
      <c r="BH316" s="177">
        <f>IF(N316="sníž. přenesená",J316,0)</f>
        <v>0</v>
      </c>
      <c r="BI316" s="177">
        <f>IF(N316="nulová",J316,0)</f>
        <v>0</v>
      </c>
      <c r="BJ316" s="18" t="s">
        <v>74</v>
      </c>
      <c r="BK316" s="177">
        <f>ROUND(I316*H316,2)</f>
        <v>0</v>
      </c>
      <c r="BL316" s="18" t="s">
        <v>247</v>
      </c>
      <c r="BM316" s="18" t="s">
        <v>447</v>
      </c>
    </row>
    <row r="317" spans="2:47" s="1" customFormat="1" ht="13.5">
      <c r="B317" s="35"/>
      <c r="D317" s="178" t="s">
        <v>157</v>
      </c>
      <c r="F317" s="179" t="s">
        <v>448</v>
      </c>
      <c r="I317" s="180"/>
      <c r="L317" s="35"/>
      <c r="M317" s="64"/>
      <c r="N317" s="36"/>
      <c r="O317" s="36"/>
      <c r="P317" s="36"/>
      <c r="Q317" s="36"/>
      <c r="R317" s="36"/>
      <c r="S317" s="36"/>
      <c r="T317" s="65"/>
      <c r="AT317" s="18" t="s">
        <v>157</v>
      </c>
      <c r="AU317" s="18" t="s">
        <v>78</v>
      </c>
    </row>
    <row r="318" spans="2:51" s="11" customFormat="1" ht="13.5">
      <c r="B318" s="181"/>
      <c r="D318" s="178" t="s">
        <v>159</v>
      </c>
      <c r="E318" s="182" t="s">
        <v>3</v>
      </c>
      <c r="F318" s="183" t="s">
        <v>398</v>
      </c>
      <c r="H318" s="184" t="s">
        <v>3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4" t="s">
        <v>159</v>
      </c>
      <c r="AU318" s="184" t="s">
        <v>78</v>
      </c>
      <c r="AV318" s="11" t="s">
        <v>74</v>
      </c>
      <c r="AW318" s="11" t="s">
        <v>34</v>
      </c>
      <c r="AX318" s="11" t="s">
        <v>70</v>
      </c>
      <c r="AY318" s="184" t="s">
        <v>147</v>
      </c>
    </row>
    <row r="319" spans="2:51" s="12" customFormat="1" ht="13.5">
      <c r="B319" s="189"/>
      <c r="D319" s="178" t="s">
        <v>159</v>
      </c>
      <c r="E319" s="190" t="s">
        <v>3</v>
      </c>
      <c r="F319" s="191" t="s">
        <v>109</v>
      </c>
      <c r="H319" s="192">
        <v>84.6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159</v>
      </c>
      <c r="AU319" s="190" t="s">
        <v>78</v>
      </c>
      <c r="AV319" s="12" t="s">
        <v>78</v>
      </c>
      <c r="AW319" s="12" t="s">
        <v>34</v>
      </c>
      <c r="AX319" s="12" t="s">
        <v>70</v>
      </c>
      <c r="AY319" s="190" t="s">
        <v>147</v>
      </c>
    </row>
    <row r="320" spans="2:51" s="13" customFormat="1" ht="13.5">
      <c r="B320" s="197"/>
      <c r="D320" s="206" t="s">
        <v>159</v>
      </c>
      <c r="E320" s="207" t="s">
        <v>3</v>
      </c>
      <c r="F320" s="208" t="s">
        <v>163</v>
      </c>
      <c r="H320" s="209">
        <v>84.6</v>
      </c>
      <c r="I320" s="201"/>
      <c r="L320" s="197"/>
      <c r="M320" s="202"/>
      <c r="N320" s="203"/>
      <c r="O320" s="203"/>
      <c r="P320" s="203"/>
      <c r="Q320" s="203"/>
      <c r="R320" s="203"/>
      <c r="S320" s="203"/>
      <c r="T320" s="204"/>
      <c r="AT320" s="205" t="s">
        <v>159</v>
      </c>
      <c r="AU320" s="205" t="s">
        <v>78</v>
      </c>
      <c r="AV320" s="13" t="s">
        <v>155</v>
      </c>
      <c r="AW320" s="13" t="s">
        <v>34</v>
      </c>
      <c r="AX320" s="13" t="s">
        <v>74</v>
      </c>
      <c r="AY320" s="205" t="s">
        <v>147</v>
      </c>
    </row>
    <row r="321" spans="2:65" s="1" customFormat="1" ht="22.5" customHeight="1">
      <c r="B321" s="165"/>
      <c r="C321" s="166" t="s">
        <v>449</v>
      </c>
      <c r="D321" s="166" t="s">
        <v>150</v>
      </c>
      <c r="E321" s="167" t="s">
        <v>450</v>
      </c>
      <c r="F321" s="168" t="s">
        <v>451</v>
      </c>
      <c r="G321" s="169" t="s">
        <v>231</v>
      </c>
      <c r="H321" s="170">
        <v>7.2</v>
      </c>
      <c r="I321" s="171"/>
      <c r="J321" s="172">
        <f>ROUND(I321*H321,2)</f>
        <v>0</v>
      </c>
      <c r="K321" s="168" t="s">
        <v>154</v>
      </c>
      <c r="L321" s="35"/>
      <c r="M321" s="173" t="s">
        <v>3</v>
      </c>
      <c r="N321" s="174" t="s">
        <v>41</v>
      </c>
      <c r="O321" s="36"/>
      <c r="P321" s="175">
        <f>O321*H321</f>
        <v>0</v>
      </c>
      <c r="Q321" s="175">
        <v>0</v>
      </c>
      <c r="R321" s="175">
        <f>Q321*H321</f>
        <v>0</v>
      </c>
      <c r="S321" s="175">
        <v>0.00394</v>
      </c>
      <c r="T321" s="176">
        <f>S321*H321</f>
        <v>0.028368</v>
      </c>
      <c r="AR321" s="18" t="s">
        <v>247</v>
      </c>
      <c r="AT321" s="18" t="s">
        <v>150</v>
      </c>
      <c r="AU321" s="18" t="s">
        <v>78</v>
      </c>
      <c r="AY321" s="18" t="s">
        <v>147</v>
      </c>
      <c r="BE321" s="177">
        <f>IF(N321="základní",J321,0)</f>
        <v>0</v>
      </c>
      <c r="BF321" s="177">
        <f>IF(N321="snížená",J321,0)</f>
        <v>0</v>
      </c>
      <c r="BG321" s="177">
        <f>IF(N321="zákl. přenesená",J321,0)</f>
        <v>0</v>
      </c>
      <c r="BH321" s="177">
        <f>IF(N321="sníž. přenesená",J321,0)</f>
        <v>0</v>
      </c>
      <c r="BI321" s="177">
        <f>IF(N321="nulová",J321,0)</f>
        <v>0</v>
      </c>
      <c r="BJ321" s="18" t="s">
        <v>74</v>
      </c>
      <c r="BK321" s="177">
        <f>ROUND(I321*H321,2)</f>
        <v>0</v>
      </c>
      <c r="BL321" s="18" t="s">
        <v>247</v>
      </c>
      <c r="BM321" s="18" t="s">
        <v>452</v>
      </c>
    </row>
    <row r="322" spans="2:47" s="1" customFormat="1" ht="13.5">
      <c r="B322" s="35"/>
      <c r="D322" s="178" t="s">
        <v>157</v>
      </c>
      <c r="F322" s="179" t="s">
        <v>453</v>
      </c>
      <c r="I322" s="180"/>
      <c r="L322" s="35"/>
      <c r="M322" s="64"/>
      <c r="N322" s="36"/>
      <c r="O322" s="36"/>
      <c r="P322" s="36"/>
      <c r="Q322" s="36"/>
      <c r="R322" s="36"/>
      <c r="S322" s="36"/>
      <c r="T322" s="65"/>
      <c r="AT322" s="18" t="s">
        <v>157</v>
      </c>
      <c r="AU322" s="18" t="s">
        <v>78</v>
      </c>
    </row>
    <row r="323" spans="2:51" s="11" customFormat="1" ht="13.5">
      <c r="B323" s="181"/>
      <c r="D323" s="178" t="s">
        <v>159</v>
      </c>
      <c r="E323" s="182" t="s">
        <v>3</v>
      </c>
      <c r="F323" s="183" t="s">
        <v>454</v>
      </c>
      <c r="H323" s="184" t="s">
        <v>3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4" t="s">
        <v>159</v>
      </c>
      <c r="AU323" s="184" t="s">
        <v>78</v>
      </c>
      <c r="AV323" s="11" t="s">
        <v>74</v>
      </c>
      <c r="AW323" s="11" t="s">
        <v>34</v>
      </c>
      <c r="AX323" s="11" t="s">
        <v>70</v>
      </c>
      <c r="AY323" s="184" t="s">
        <v>147</v>
      </c>
    </row>
    <row r="324" spans="2:51" s="12" customFormat="1" ht="13.5">
      <c r="B324" s="189"/>
      <c r="D324" s="178" t="s">
        <v>159</v>
      </c>
      <c r="E324" s="190" t="s">
        <v>3</v>
      </c>
      <c r="F324" s="191" t="s">
        <v>455</v>
      </c>
      <c r="H324" s="192">
        <v>7.2</v>
      </c>
      <c r="I324" s="193"/>
      <c r="L324" s="189"/>
      <c r="M324" s="194"/>
      <c r="N324" s="195"/>
      <c r="O324" s="195"/>
      <c r="P324" s="195"/>
      <c r="Q324" s="195"/>
      <c r="R324" s="195"/>
      <c r="S324" s="195"/>
      <c r="T324" s="196"/>
      <c r="AT324" s="190" t="s">
        <v>159</v>
      </c>
      <c r="AU324" s="190" t="s">
        <v>78</v>
      </c>
      <c r="AV324" s="12" t="s">
        <v>78</v>
      </c>
      <c r="AW324" s="12" t="s">
        <v>34</v>
      </c>
      <c r="AX324" s="12" t="s">
        <v>70</v>
      </c>
      <c r="AY324" s="190" t="s">
        <v>147</v>
      </c>
    </row>
    <row r="325" spans="2:51" s="13" customFormat="1" ht="13.5">
      <c r="B325" s="197"/>
      <c r="D325" s="206" t="s">
        <v>159</v>
      </c>
      <c r="E325" s="207" t="s">
        <v>3</v>
      </c>
      <c r="F325" s="208" t="s">
        <v>163</v>
      </c>
      <c r="H325" s="209">
        <v>7.2</v>
      </c>
      <c r="I325" s="201"/>
      <c r="L325" s="197"/>
      <c r="M325" s="202"/>
      <c r="N325" s="203"/>
      <c r="O325" s="203"/>
      <c r="P325" s="203"/>
      <c r="Q325" s="203"/>
      <c r="R325" s="203"/>
      <c r="S325" s="203"/>
      <c r="T325" s="204"/>
      <c r="AT325" s="205" t="s">
        <v>159</v>
      </c>
      <c r="AU325" s="205" t="s">
        <v>78</v>
      </c>
      <c r="AV325" s="13" t="s">
        <v>155</v>
      </c>
      <c r="AW325" s="13" t="s">
        <v>34</v>
      </c>
      <c r="AX325" s="13" t="s">
        <v>74</v>
      </c>
      <c r="AY325" s="205" t="s">
        <v>147</v>
      </c>
    </row>
    <row r="326" spans="2:65" s="1" customFormat="1" ht="22.5" customHeight="1">
      <c r="B326" s="165"/>
      <c r="C326" s="166" t="s">
        <v>456</v>
      </c>
      <c r="D326" s="166" t="s">
        <v>150</v>
      </c>
      <c r="E326" s="167" t="s">
        <v>457</v>
      </c>
      <c r="F326" s="168" t="s">
        <v>458</v>
      </c>
      <c r="G326" s="169" t="s">
        <v>231</v>
      </c>
      <c r="H326" s="170">
        <v>84.6</v>
      </c>
      <c r="I326" s="171"/>
      <c r="J326" s="172">
        <f>ROUND(I326*H326,2)</f>
        <v>0</v>
      </c>
      <c r="K326" s="168" t="s">
        <v>154</v>
      </c>
      <c r="L326" s="35"/>
      <c r="M326" s="173" t="s">
        <v>3</v>
      </c>
      <c r="N326" s="174" t="s">
        <v>41</v>
      </c>
      <c r="O326" s="36"/>
      <c r="P326" s="175">
        <f>O326*H326</f>
        <v>0</v>
      </c>
      <c r="Q326" s="175">
        <v>0.00093</v>
      </c>
      <c r="R326" s="175">
        <f>Q326*H326</f>
        <v>0.078678</v>
      </c>
      <c r="S326" s="175">
        <v>0</v>
      </c>
      <c r="T326" s="176">
        <f>S326*H326</f>
        <v>0</v>
      </c>
      <c r="AR326" s="18" t="s">
        <v>247</v>
      </c>
      <c r="AT326" s="18" t="s">
        <v>150</v>
      </c>
      <c r="AU326" s="18" t="s">
        <v>78</v>
      </c>
      <c r="AY326" s="18" t="s">
        <v>147</v>
      </c>
      <c r="BE326" s="177">
        <f>IF(N326="základní",J326,0)</f>
        <v>0</v>
      </c>
      <c r="BF326" s="177">
        <f>IF(N326="snížená",J326,0)</f>
        <v>0</v>
      </c>
      <c r="BG326" s="177">
        <f>IF(N326="zákl. přenesená",J326,0)</f>
        <v>0</v>
      </c>
      <c r="BH326" s="177">
        <f>IF(N326="sníž. přenesená",J326,0)</f>
        <v>0</v>
      </c>
      <c r="BI326" s="177">
        <f>IF(N326="nulová",J326,0)</f>
        <v>0</v>
      </c>
      <c r="BJ326" s="18" t="s">
        <v>74</v>
      </c>
      <c r="BK326" s="177">
        <f>ROUND(I326*H326,2)</f>
        <v>0</v>
      </c>
      <c r="BL326" s="18" t="s">
        <v>247</v>
      </c>
      <c r="BM326" s="18" t="s">
        <v>459</v>
      </c>
    </row>
    <row r="327" spans="2:47" s="1" customFormat="1" ht="13.5">
      <c r="B327" s="35"/>
      <c r="D327" s="178" t="s">
        <v>157</v>
      </c>
      <c r="F327" s="179" t="s">
        <v>460</v>
      </c>
      <c r="I327" s="180"/>
      <c r="L327" s="35"/>
      <c r="M327" s="64"/>
      <c r="N327" s="36"/>
      <c r="O327" s="36"/>
      <c r="P327" s="36"/>
      <c r="Q327" s="36"/>
      <c r="R327" s="36"/>
      <c r="S327" s="36"/>
      <c r="T327" s="65"/>
      <c r="AT327" s="18" t="s">
        <v>157</v>
      </c>
      <c r="AU327" s="18" t="s">
        <v>78</v>
      </c>
    </row>
    <row r="328" spans="2:51" s="11" customFormat="1" ht="13.5">
      <c r="B328" s="181"/>
      <c r="D328" s="178" t="s">
        <v>159</v>
      </c>
      <c r="E328" s="182" t="s">
        <v>3</v>
      </c>
      <c r="F328" s="183" t="s">
        <v>433</v>
      </c>
      <c r="H328" s="184" t="s">
        <v>3</v>
      </c>
      <c r="I328" s="185"/>
      <c r="L328" s="181"/>
      <c r="M328" s="186"/>
      <c r="N328" s="187"/>
      <c r="O328" s="187"/>
      <c r="P328" s="187"/>
      <c r="Q328" s="187"/>
      <c r="R328" s="187"/>
      <c r="S328" s="187"/>
      <c r="T328" s="188"/>
      <c r="AT328" s="184" t="s">
        <v>159</v>
      </c>
      <c r="AU328" s="184" t="s">
        <v>78</v>
      </c>
      <c r="AV328" s="11" t="s">
        <v>74</v>
      </c>
      <c r="AW328" s="11" t="s">
        <v>34</v>
      </c>
      <c r="AX328" s="11" t="s">
        <v>70</v>
      </c>
      <c r="AY328" s="184" t="s">
        <v>147</v>
      </c>
    </row>
    <row r="329" spans="2:51" s="12" customFormat="1" ht="13.5">
      <c r="B329" s="189"/>
      <c r="D329" s="178" t="s">
        <v>159</v>
      </c>
      <c r="E329" s="190" t="s">
        <v>3</v>
      </c>
      <c r="F329" s="191" t="s">
        <v>461</v>
      </c>
      <c r="H329" s="192">
        <v>84.6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159</v>
      </c>
      <c r="AU329" s="190" t="s">
        <v>78</v>
      </c>
      <c r="AV329" s="12" t="s">
        <v>78</v>
      </c>
      <c r="AW329" s="12" t="s">
        <v>34</v>
      </c>
      <c r="AX329" s="12" t="s">
        <v>70</v>
      </c>
      <c r="AY329" s="190" t="s">
        <v>147</v>
      </c>
    </row>
    <row r="330" spans="2:51" s="13" customFormat="1" ht="13.5">
      <c r="B330" s="197"/>
      <c r="D330" s="206" t="s">
        <v>159</v>
      </c>
      <c r="E330" s="207" t="s">
        <v>3</v>
      </c>
      <c r="F330" s="208" t="s">
        <v>163</v>
      </c>
      <c r="H330" s="209">
        <v>84.6</v>
      </c>
      <c r="I330" s="201"/>
      <c r="L330" s="197"/>
      <c r="M330" s="202"/>
      <c r="N330" s="203"/>
      <c r="O330" s="203"/>
      <c r="P330" s="203"/>
      <c r="Q330" s="203"/>
      <c r="R330" s="203"/>
      <c r="S330" s="203"/>
      <c r="T330" s="204"/>
      <c r="AT330" s="205" t="s">
        <v>159</v>
      </c>
      <c r="AU330" s="205" t="s">
        <v>78</v>
      </c>
      <c r="AV330" s="13" t="s">
        <v>155</v>
      </c>
      <c r="AW330" s="13" t="s">
        <v>34</v>
      </c>
      <c r="AX330" s="13" t="s">
        <v>74</v>
      </c>
      <c r="AY330" s="205" t="s">
        <v>147</v>
      </c>
    </row>
    <row r="331" spans="2:65" s="1" customFormat="1" ht="22.5" customHeight="1">
      <c r="B331" s="165"/>
      <c r="C331" s="166" t="s">
        <v>462</v>
      </c>
      <c r="D331" s="166" t="s">
        <v>150</v>
      </c>
      <c r="E331" s="167" t="s">
        <v>463</v>
      </c>
      <c r="F331" s="168" t="s">
        <v>464</v>
      </c>
      <c r="G331" s="169" t="s">
        <v>231</v>
      </c>
      <c r="H331" s="170">
        <v>22</v>
      </c>
      <c r="I331" s="171"/>
      <c r="J331" s="172">
        <f>ROUND(I331*H331,2)</f>
        <v>0</v>
      </c>
      <c r="K331" s="168" t="s">
        <v>154</v>
      </c>
      <c r="L331" s="35"/>
      <c r="M331" s="173" t="s">
        <v>3</v>
      </c>
      <c r="N331" s="174" t="s">
        <v>41</v>
      </c>
      <c r="O331" s="36"/>
      <c r="P331" s="175">
        <f>O331*H331</f>
        <v>0</v>
      </c>
      <c r="Q331" s="175">
        <v>0.00025</v>
      </c>
      <c r="R331" s="175">
        <f>Q331*H331</f>
        <v>0.0055</v>
      </c>
      <c r="S331" s="175">
        <v>0</v>
      </c>
      <c r="T331" s="176">
        <f>S331*H331</f>
        <v>0</v>
      </c>
      <c r="AR331" s="18" t="s">
        <v>247</v>
      </c>
      <c r="AT331" s="18" t="s">
        <v>150</v>
      </c>
      <c r="AU331" s="18" t="s">
        <v>78</v>
      </c>
      <c r="AY331" s="18" t="s">
        <v>147</v>
      </c>
      <c r="BE331" s="177">
        <f>IF(N331="základní",J331,0)</f>
        <v>0</v>
      </c>
      <c r="BF331" s="177">
        <f>IF(N331="snížená",J331,0)</f>
        <v>0</v>
      </c>
      <c r="BG331" s="177">
        <f>IF(N331="zákl. přenesená",J331,0)</f>
        <v>0</v>
      </c>
      <c r="BH331" s="177">
        <f>IF(N331="sníž. přenesená",J331,0)</f>
        <v>0</v>
      </c>
      <c r="BI331" s="177">
        <f>IF(N331="nulová",J331,0)</f>
        <v>0</v>
      </c>
      <c r="BJ331" s="18" t="s">
        <v>74</v>
      </c>
      <c r="BK331" s="177">
        <f>ROUND(I331*H331,2)</f>
        <v>0</v>
      </c>
      <c r="BL331" s="18" t="s">
        <v>247</v>
      </c>
      <c r="BM331" s="18" t="s">
        <v>465</v>
      </c>
    </row>
    <row r="332" spans="2:47" s="1" customFormat="1" ht="13.5">
      <c r="B332" s="35"/>
      <c r="D332" s="178" t="s">
        <v>157</v>
      </c>
      <c r="F332" s="179" t="s">
        <v>466</v>
      </c>
      <c r="I332" s="180"/>
      <c r="L332" s="35"/>
      <c r="M332" s="64"/>
      <c r="N332" s="36"/>
      <c r="O332" s="36"/>
      <c r="P332" s="36"/>
      <c r="Q332" s="36"/>
      <c r="R332" s="36"/>
      <c r="S332" s="36"/>
      <c r="T332" s="65"/>
      <c r="AT332" s="18" t="s">
        <v>157</v>
      </c>
      <c r="AU332" s="18" t="s">
        <v>78</v>
      </c>
    </row>
    <row r="333" spans="2:51" s="11" customFormat="1" ht="13.5">
      <c r="B333" s="181"/>
      <c r="D333" s="178" t="s">
        <v>159</v>
      </c>
      <c r="E333" s="182" t="s">
        <v>3</v>
      </c>
      <c r="F333" s="183" t="s">
        <v>433</v>
      </c>
      <c r="H333" s="184" t="s">
        <v>3</v>
      </c>
      <c r="I333" s="185"/>
      <c r="L333" s="181"/>
      <c r="M333" s="186"/>
      <c r="N333" s="187"/>
      <c r="O333" s="187"/>
      <c r="P333" s="187"/>
      <c r="Q333" s="187"/>
      <c r="R333" s="187"/>
      <c r="S333" s="187"/>
      <c r="T333" s="188"/>
      <c r="AT333" s="184" t="s">
        <v>159</v>
      </c>
      <c r="AU333" s="184" t="s">
        <v>78</v>
      </c>
      <c r="AV333" s="11" t="s">
        <v>74</v>
      </c>
      <c r="AW333" s="11" t="s">
        <v>34</v>
      </c>
      <c r="AX333" s="11" t="s">
        <v>70</v>
      </c>
      <c r="AY333" s="184" t="s">
        <v>147</v>
      </c>
    </row>
    <row r="334" spans="2:51" s="12" customFormat="1" ht="13.5">
      <c r="B334" s="189"/>
      <c r="D334" s="178" t="s">
        <v>159</v>
      </c>
      <c r="E334" s="190" t="s">
        <v>3</v>
      </c>
      <c r="F334" s="191" t="s">
        <v>467</v>
      </c>
      <c r="H334" s="192">
        <v>22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159</v>
      </c>
      <c r="AU334" s="190" t="s">
        <v>78</v>
      </c>
      <c r="AV334" s="12" t="s">
        <v>78</v>
      </c>
      <c r="AW334" s="12" t="s">
        <v>34</v>
      </c>
      <c r="AX334" s="12" t="s">
        <v>70</v>
      </c>
      <c r="AY334" s="190" t="s">
        <v>147</v>
      </c>
    </row>
    <row r="335" spans="2:51" s="13" customFormat="1" ht="13.5">
      <c r="B335" s="197"/>
      <c r="D335" s="206" t="s">
        <v>159</v>
      </c>
      <c r="E335" s="207" t="s">
        <v>3</v>
      </c>
      <c r="F335" s="208" t="s">
        <v>163</v>
      </c>
      <c r="H335" s="209">
        <v>22</v>
      </c>
      <c r="I335" s="201"/>
      <c r="L335" s="197"/>
      <c r="M335" s="202"/>
      <c r="N335" s="203"/>
      <c r="O335" s="203"/>
      <c r="P335" s="203"/>
      <c r="Q335" s="203"/>
      <c r="R335" s="203"/>
      <c r="S335" s="203"/>
      <c r="T335" s="204"/>
      <c r="AT335" s="205" t="s">
        <v>159</v>
      </c>
      <c r="AU335" s="205" t="s">
        <v>78</v>
      </c>
      <c r="AV335" s="13" t="s">
        <v>155</v>
      </c>
      <c r="AW335" s="13" t="s">
        <v>34</v>
      </c>
      <c r="AX335" s="13" t="s">
        <v>74</v>
      </c>
      <c r="AY335" s="205" t="s">
        <v>147</v>
      </c>
    </row>
    <row r="336" spans="2:65" s="1" customFormat="1" ht="22.5" customHeight="1">
      <c r="B336" s="165"/>
      <c r="C336" s="166" t="s">
        <v>468</v>
      </c>
      <c r="D336" s="166" t="s">
        <v>150</v>
      </c>
      <c r="E336" s="167" t="s">
        <v>469</v>
      </c>
      <c r="F336" s="168" t="s">
        <v>470</v>
      </c>
      <c r="G336" s="169" t="s">
        <v>174</v>
      </c>
      <c r="H336" s="170">
        <v>695.5</v>
      </c>
      <c r="I336" s="171"/>
      <c r="J336" s="172">
        <f>ROUND(I336*H336,2)</f>
        <v>0</v>
      </c>
      <c r="K336" s="168" t="s">
        <v>154</v>
      </c>
      <c r="L336" s="35"/>
      <c r="M336" s="173" t="s">
        <v>3</v>
      </c>
      <c r="N336" s="174" t="s">
        <v>41</v>
      </c>
      <c r="O336" s="36"/>
      <c r="P336" s="175">
        <f>O336*H336</f>
        <v>0</v>
      </c>
      <c r="Q336" s="175">
        <v>0</v>
      </c>
      <c r="R336" s="175">
        <f>Q336*H336</f>
        <v>0</v>
      </c>
      <c r="S336" s="175">
        <v>0</v>
      </c>
      <c r="T336" s="176">
        <f>S336*H336</f>
        <v>0</v>
      </c>
      <c r="AR336" s="18" t="s">
        <v>247</v>
      </c>
      <c r="AT336" s="18" t="s">
        <v>150</v>
      </c>
      <c r="AU336" s="18" t="s">
        <v>78</v>
      </c>
      <c r="AY336" s="18" t="s">
        <v>147</v>
      </c>
      <c r="BE336" s="177">
        <f>IF(N336="základní",J336,0)</f>
        <v>0</v>
      </c>
      <c r="BF336" s="177">
        <f>IF(N336="snížená",J336,0)</f>
        <v>0</v>
      </c>
      <c r="BG336" s="177">
        <f>IF(N336="zákl. přenesená",J336,0)</f>
        <v>0</v>
      </c>
      <c r="BH336" s="177">
        <f>IF(N336="sníž. přenesená",J336,0)</f>
        <v>0</v>
      </c>
      <c r="BI336" s="177">
        <f>IF(N336="nulová",J336,0)</f>
        <v>0</v>
      </c>
      <c r="BJ336" s="18" t="s">
        <v>74</v>
      </c>
      <c r="BK336" s="177">
        <f>ROUND(I336*H336,2)</f>
        <v>0</v>
      </c>
      <c r="BL336" s="18" t="s">
        <v>247</v>
      </c>
      <c r="BM336" s="18" t="s">
        <v>471</v>
      </c>
    </row>
    <row r="337" spans="2:47" s="1" customFormat="1" ht="27">
      <c r="B337" s="35"/>
      <c r="D337" s="178" t="s">
        <v>157</v>
      </c>
      <c r="F337" s="179" t="s">
        <v>472</v>
      </c>
      <c r="I337" s="180"/>
      <c r="L337" s="35"/>
      <c r="M337" s="64"/>
      <c r="N337" s="36"/>
      <c r="O337" s="36"/>
      <c r="P337" s="36"/>
      <c r="Q337" s="36"/>
      <c r="R337" s="36"/>
      <c r="S337" s="36"/>
      <c r="T337" s="65"/>
      <c r="AT337" s="18" t="s">
        <v>157</v>
      </c>
      <c r="AU337" s="18" t="s">
        <v>78</v>
      </c>
    </row>
    <row r="338" spans="2:51" s="11" customFormat="1" ht="13.5">
      <c r="B338" s="181"/>
      <c r="D338" s="178" t="s">
        <v>159</v>
      </c>
      <c r="E338" s="182" t="s">
        <v>3</v>
      </c>
      <c r="F338" s="183" t="s">
        <v>473</v>
      </c>
      <c r="H338" s="184" t="s">
        <v>3</v>
      </c>
      <c r="I338" s="185"/>
      <c r="L338" s="181"/>
      <c r="M338" s="186"/>
      <c r="N338" s="187"/>
      <c r="O338" s="187"/>
      <c r="P338" s="187"/>
      <c r="Q338" s="187"/>
      <c r="R338" s="187"/>
      <c r="S338" s="187"/>
      <c r="T338" s="188"/>
      <c r="AT338" s="184" t="s">
        <v>159</v>
      </c>
      <c r="AU338" s="184" t="s">
        <v>78</v>
      </c>
      <c r="AV338" s="11" t="s">
        <v>74</v>
      </c>
      <c r="AW338" s="11" t="s">
        <v>34</v>
      </c>
      <c r="AX338" s="11" t="s">
        <v>70</v>
      </c>
      <c r="AY338" s="184" t="s">
        <v>147</v>
      </c>
    </row>
    <row r="339" spans="2:51" s="11" customFormat="1" ht="13.5">
      <c r="B339" s="181"/>
      <c r="D339" s="178" t="s">
        <v>159</v>
      </c>
      <c r="E339" s="182" t="s">
        <v>3</v>
      </c>
      <c r="F339" s="183" t="s">
        <v>474</v>
      </c>
      <c r="H339" s="184" t="s">
        <v>3</v>
      </c>
      <c r="I339" s="185"/>
      <c r="L339" s="181"/>
      <c r="M339" s="186"/>
      <c r="N339" s="187"/>
      <c r="O339" s="187"/>
      <c r="P339" s="187"/>
      <c r="Q339" s="187"/>
      <c r="R339" s="187"/>
      <c r="S339" s="187"/>
      <c r="T339" s="188"/>
      <c r="AT339" s="184" t="s">
        <v>159</v>
      </c>
      <c r="AU339" s="184" t="s">
        <v>78</v>
      </c>
      <c r="AV339" s="11" t="s">
        <v>74</v>
      </c>
      <c r="AW339" s="11" t="s">
        <v>34</v>
      </c>
      <c r="AX339" s="11" t="s">
        <v>70</v>
      </c>
      <c r="AY339" s="184" t="s">
        <v>147</v>
      </c>
    </row>
    <row r="340" spans="2:51" s="11" customFormat="1" ht="13.5">
      <c r="B340" s="181"/>
      <c r="D340" s="178" t="s">
        <v>159</v>
      </c>
      <c r="E340" s="182" t="s">
        <v>3</v>
      </c>
      <c r="F340" s="183" t="s">
        <v>475</v>
      </c>
      <c r="H340" s="184" t="s">
        <v>3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4" t="s">
        <v>159</v>
      </c>
      <c r="AU340" s="184" t="s">
        <v>78</v>
      </c>
      <c r="AV340" s="11" t="s">
        <v>74</v>
      </c>
      <c r="AW340" s="11" t="s">
        <v>34</v>
      </c>
      <c r="AX340" s="11" t="s">
        <v>70</v>
      </c>
      <c r="AY340" s="184" t="s">
        <v>147</v>
      </c>
    </row>
    <row r="341" spans="2:51" s="12" customFormat="1" ht="13.5">
      <c r="B341" s="189"/>
      <c r="D341" s="178" t="s">
        <v>159</v>
      </c>
      <c r="E341" s="190" t="s">
        <v>3</v>
      </c>
      <c r="F341" s="191" t="s">
        <v>476</v>
      </c>
      <c r="H341" s="192">
        <v>31.75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159</v>
      </c>
      <c r="AU341" s="190" t="s">
        <v>78</v>
      </c>
      <c r="AV341" s="12" t="s">
        <v>78</v>
      </c>
      <c r="AW341" s="12" t="s">
        <v>34</v>
      </c>
      <c r="AX341" s="12" t="s">
        <v>70</v>
      </c>
      <c r="AY341" s="190" t="s">
        <v>147</v>
      </c>
    </row>
    <row r="342" spans="2:51" s="14" customFormat="1" ht="13.5">
      <c r="B342" s="210"/>
      <c r="D342" s="178" t="s">
        <v>159</v>
      </c>
      <c r="E342" s="211" t="s">
        <v>86</v>
      </c>
      <c r="F342" s="212" t="s">
        <v>201</v>
      </c>
      <c r="H342" s="213">
        <v>31.75</v>
      </c>
      <c r="I342" s="214"/>
      <c r="L342" s="210"/>
      <c r="M342" s="215"/>
      <c r="N342" s="216"/>
      <c r="O342" s="216"/>
      <c r="P342" s="216"/>
      <c r="Q342" s="216"/>
      <c r="R342" s="216"/>
      <c r="S342" s="216"/>
      <c r="T342" s="217"/>
      <c r="AT342" s="211" t="s">
        <v>159</v>
      </c>
      <c r="AU342" s="211" t="s">
        <v>78</v>
      </c>
      <c r="AV342" s="14" t="s">
        <v>171</v>
      </c>
      <c r="AW342" s="14" t="s">
        <v>34</v>
      </c>
      <c r="AX342" s="14" t="s">
        <v>70</v>
      </c>
      <c r="AY342" s="211" t="s">
        <v>147</v>
      </c>
    </row>
    <row r="343" spans="2:51" s="11" customFormat="1" ht="13.5">
      <c r="B343" s="181"/>
      <c r="D343" s="178" t="s">
        <v>159</v>
      </c>
      <c r="E343" s="182" t="s">
        <v>3</v>
      </c>
      <c r="F343" s="183" t="s">
        <v>477</v>
      </c>
      <c r="H343" s="184" t="s">
        <v>3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4" t="s">
        <v>159</v>
      </c>
      <c r="AU343" s="184" t="s">
        <v>78</v>
      </c>
      <c r="AV343" s="11" t="s">
        <v>74</v>
      </c>
      <c r="AW343" s="11" t="s">
        <v>34</v>
      </c>
      <c r="AX343" s="11" t="s">
        <v>70</v>
      </c>
      <c r="AY343" s="184" t="s">
        <v>147</v>
      </c>
    </row>
    <row r="344" spans="2:51" s="12" customFormat="1" ht="13.5">
      <c r="B344" s="189"/>
      <c r="D344" s="178" t="s">
        <v>159</v>
      </c>
      <c r="E344" s="190" t="s">
        <v>3</v>
      </c>
      <c r="F344" s="191" t="s">
        <v>90</v>
      </c>
      <c r="H344" s="192">
        <v>8.1</v>
      </c>
      <c r="I344" s="193"/>
      <c r="L344" s="189"/>
      <c r="M344" s="194"/>
      <c r="N344" s="195"/>
      <c r="O344" s="195"/>
      <c r="P344" s="195"/>
      <c r="Q344" s="195"/>
      <c r="R344" s="195"/>
      <c r="S344" s="195"/>
      <c r="T344" s="196"/>
      <c r="AT344" s="190" t="s">
        <v>159</v>
      </c>
      <c r="AU344" s="190" t="s">
        <v>78</v>
      </c>
      <c r="AV344" s="12" t="s">
        <v>78</v>
      </c>
      <c r="AW344" s="12" t="s">
        <v>34</v>
      </c>
      <c r="AX344" s="12" t="s">
        <v>70</v>
      </c>
      <c r="AY344" s="190" t="s">
        <v>147</v>
      </c>
    </row>
    <row r="345" spans="2:51" s="14" customFormat="1" ht="13.5">
      <c r="B345" s="210"/>
      <c r="D345" s="178" t="s">
        <v>159</v>
      </c>
      <c r="E345" s="211" t="s">
        <v>89</v>
      </c>
      <c r="F345" s="212" t="s">
        <v>201</v>
      </c>
      <c r="H345" s="213">
        <v>8.1</v>
      </c>
      <c r="I345" s="214"/>
      <c r="L345" s="210"/>
      <c r="M345" s="215"/>
      <c r="N345" s="216"/>
      <c r="O345" s="216"/>
      <c r="P345" s="216"/>
      <c r="Q345" s="216"/>
      <c r="R345" s="216"/>
      <c r="S345" s="216"/>
      <c r="T345" s="217"/>
      <c r="AT345" s="211" t="s">
        <v>159</v>
      </c>
      <c r="AU345" s="211" t="s">
        <v>78</v>
      </c>
      <c r="AV345" s="14" t="s">
        <v>171</v>
      </c>
      <c r="AW345" s="14" t="s">
        <v>34</v>
      </c>
      <c r="AX345" s="14" t="s">
        <v>70</v>
      </c>
      <c r="AY345" s="211" t="s">
        <v>147</v>
      </c>
    </row>
    <row r="346" spans="2:51" s="11" customFormat="1" ht="13.5">
      <c r="B346" s="181"/>
      <c r="D346" s="178" t="s">
        <v>159</v>
      </c>
      <c r="E346" s="182" t="s">
        <v>3</v>
      </c>
      <c r="F346" s="183" t="s">
        <v>478</v>
      </c>
      <c r="H346" s="184" t="s">
        <v>3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4" t="s">
        <v>159</v>
      </c>
      <c r="AU346" s="184" t="s">
        <v>78</v>
      </c>
      <c r="AV346" s="11" t="s">
        <v>74</v>
      </c>
      <c r="AW346" s="11" t="s">
        <v>34</v>
      </c>
      <c r="AX346" s="11" t="s">
        <v>70</v>
      </c>
      <c r="AY346" s="184" t="s">
        <v>147</v>
      </c>
    </row>
    <row r="347" spans="2:51" s="12" customFormat="1" ht="13.5">
      <c r="B347" s="189"/>
      <c r="D347" s="178" t="s">
        <v>159</v>
      </c>
      <c r="E347" s="190" t="s">
        <v>3</v>
      </c>
      <c r="F347" s="191" t="s">
        <v>479</v>
      </c>
      <c r="H347" s="192">
        <v>15.55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159</v>
      </c>
      <c r="AU347" s="190" t="s">
        <v>78</v>
      </c>
      <c r="AV347" s="12" t="s">
        <v>78</v>
      </c>
      <c r="AW347" s="12" t="s">
        <v>34</v>
      </c>
      <c r="AX347" s="12" t="s">
        <v>70</v>
      </c>
      <c r="AY347" s="190" t="s">
        <v>147</v>
      </c>
    </row>
    <row r="348" spans="2:51" s="14" customFormat="1" ht="13.5">
      <c r="B348" s="210"/>
      <c r="D348" s="178" t="s">
        <v>159</v>
      </c>
      <c r="E348" s="211" t="s">
        <v>480</v>
      </c>
      <c r="F348" s="212" t="s">
        <v>201</v>
      </c>
      <c r="H348" s="213">
        <v>15.55</v>
      </c>
      <c r="I348" s="214"/>
      <c r="L348" s="210"/>
      <c r="M348" s="215"/>
      <c r="N348" s="216"/>
      <c r="O348" s="216"/>
      <c r="P348" s="216"/>
      <c r="Q348" s="216"/>
      <c r="R348" s="216"/>
      <c r="S348" s="216"/>
      <c r="T348" s="217"/>
      <c r="AT348" s="211" t="s">
        <v>159</v>
      </c>
      <c r="AU348" s="211" t="s">
        <v>78</v>
      </c>
      <c r="AV348" s="14" t="s">
        <v>171</v>
      </c>
      <c r="AW348" s="14" t="s">
        <v>34</v>
      </c>
      <c r="AX348" s="14" t="s">
        <v>70</v>
      </c>
      <c r="AY348" s="211" t="s">
        <v>147</v>
      </c>
    </row>
    <row r="349" spans="2:51" s="11" customFormat="1" ht="13.5">
      <c r="B349" s="181"/>
      <c r="D349" s="178" t="s">
        <v>159</v>
      </c>
      <c r="E349" s="182" t="s">
        <v>3</v>
      </c>
      <c r="F349" s="183" t="s">
        <v>481</v>
      </c>
      <c r="H349" s="184" t="s">
        <v>3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4" t="s">
        <v>159</v>
      </c>
      <c r="AU349" s="184" t="s">
        <v>78</v>
      </c>
      <c r="AV349" s="11" t="s">
        <v>74</v>
      </c>
      <c r="AW349" s="11" t="s">
        <v>34</v>
      </c>
      <c r="AX349" s="11" t="s">
        <v>70</v>
      </c>
      <c r="AY349" s="184" t="s">
        <v>147</v>
      </c>
    </row>
    <row r="350" spans="2:51" s="12" customFormat="1" ht="13.5">
      <c r="B350" s="189"/>
      <c r="D350" s="178" t="s">
        <v>159</v>
      </c>
      <c r="E350" s="190" t="s">
        <v>3</v>
      </c>
      <c r="F350" s="191" t="s">
        <v>482</v>
      </c>
      <c r="H350" s="192">
        <v>17.2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159</v>
      </c>
      <c r="AU350" s="190" t="s">
        <v>78</v>
      </c>
      <c r="AV350" s="12" t="s">
        <v>78</v>
      </c>
      <c r="AW350" s="12" t="s">
        <v>34</v>
      </c>
      <c r="AX350" s="12" t="s">
        <v>70</v>
      </c>
      <c r="AY350" s="190" t="s">
        <v>147</v>
      </c>
    </row>
    <row r="351" spans="2:51" s="14" customFormat="1" ht="13.5">
      <c r="B351" s="210"/>
      <c r="D351" s="178" t="s">
        <v>159</v>
      </c>
      <c r="E351" s="211" t="s">
        <v>91</v>
      </c>
      <c r="F351" s="212" t="s">
        <v>201</v>
      </c>
      <c r="H351" s="213">
        <v>17.2</v>
      </c>
      <c r="I351" s="214"/>
      <c r="L351" s="210"/>
      <c r="M351" s="215"/>
      <c r="N351" s="216"/>
      <c r="O351" s="216"/>
      <c r="P351" s="216"/>
      <c r="Q351" s="216"/>
      <c r="R351" s="216"/>
      <c r="S351" s="216"/>
      <c r="T351" s="217"/>
      <c r="AT351" s="211" t="s">
        <v>159</v>
      </c>
      <c r="AU351" s="211" t="s">
        <v>78</v>
      </c>
      <c r="AV351" s="14" t="s">
        <v>171</v>
      </c>
      <c r="AW351" s="14" t="s">
        <v>34</v>
      </c>
      <c r="AX351" s="14" t="s">
        <v>70</v>
      </c>
      <c r="AY351" s="211" t="s">
        <v>147</v>
      </c>
    </row>
    <row r="352" spans="2:51" s="11" customFormat="1" ht="13.5">
      <c r="B352" s="181"/>
      <c r="D352" s="178" t="s">
        <v>159</v>
      </c>
      <c r="E352" s="182" t="s">
        <v>3</v>
      </c>
      <c r="F352" s="183" t="s">
        <v>483</v>
      </c>
      <c r="H352" s="184" t="s">
        <v>3</v>
      </c>
      <c r="I352" s="185"/>
      <c r="L352" s="181"/>
      <c r="M352" s="186"/>
      <c r="N352" s="187"/>
      <c r="O352" s="187"/>
      <c r="P352" s="187"/>
      <c r="Q352" s="187"/>
      <c r="R352" s="187"/>
      <c r="S352" s="187"/>
      <c r="T352" s="188"/>
      <c r="AT352" s="184" t="s">
        <v>159</v>
      </c>
      <c r="AU352" s="184" t="s">
        <v>78</v>
      </c>
      <c r="AV352" s="11" t="s">
        <v>74</v>
      </c>
      <c r="AW352" s="11" t="s">
        <v>34</v>
      </c>
      <c r="AX352" s="11" t="s">
        <v>70</v>
      </c>
      <c r="AY352" s="184" t="s">
        <v>147</v>
      </c>
    </row>
    <row r="353" spans="2:51" s="12" customFormat="1" ht="13.5">
      <c r="B353" s="189"/>
      <c r="D353" s="178" t="s">
        <v>159</v>
      </c>
      <c r="E353" s="190" t="s">
        <v>3</v>
      </c>
      <c r="F353" s="191" t="s">
        <v>94</v>
      </c>
      <c r="H353" s="192">
        <v>0.93</v>
      </c>
      <c r="I353" s="193"/>
      <c r="L353" s="189"/>
      <c r="M353" s="194"/>
      <c r="N353" s="195"/>
      <c r="O353" s="195"/>
      <c r="P353" s="195"/>
      <c r="Q353" s="195"/>
      <c r="R353" s="195"/>
      <c r="S353" s="195"/>
      <c r="T353" s="196"/>
      <c r="AT353" s="190" t="s">
        <v>159</v>
      </c>
      <c r="AU353" s="190" t="s">
        <v>78</v>
      </c>
      <c r="AV353" s="12" t="s">
        <v>78</v>
      </c>
      <c r="AW353" s="12" t="s">
        <v>34</v>
      </c>
      <c r="AX353" s="12" t="s">
        <v>70</v>
      </c>
      <c r="AY353" s="190" t="s">
        <v>147</v>
      </c>
    </row>
    <row r="354" spans="2:51" s="14" customFormat="1" ht="13.5">
      <c r="B354" s="210"/>
      <c r="D354" s="178" t="s">
        <v>159</v>
      </c>
      <c r="E354" s="211" t="s">
        <v>93</v>
      </c>
      <c r="F354" s="212" t="s">
        <v>201</v>
      </c>
      <c r="H354" s="213">
        <v>0.93</v>
      </c>
      <c r="I354" s="214"/>
      <c r="L354" s="210"/>
      <c r="M354" s="215"/>
      <c r="N354" s="216"/>
      <c r="O354" s="216"/>
      <c r="P354" s="216"/>
      <c r="Q354" s="216"/>
      <c r="R354" s="216"/>
      <c r="S354" s="216"/>
      <c r="T354" s="217"/>
      <c r="AT354" s="211" t="s">
        <v>159</v>
      </c>
      <c r="AU354" s="211" t="s">
        <v>78</v>
      </c>
      <c r="AV354" s="14" t="s">
        <v>171</v>
      </c>
      <c r="AW354" s="14" t="s">
        <v>34</v>
      </c>
      <c r="AX354" s="14" t="s">
        <v>70</v>
      </c>
      <c r="AY354" s="211" t="s">
        <v>147</v>
      </c>
    </row>
    <row r="355" spans="2:51" s="11" customFormat="1" ht="13.5">
      <c r="B355" s="181"/>
      <c r="D355" s="178" t="s">
        <v>159</v>
      </c>
      <c r="E355" s="182" t="s">
        <v>3</v>
      </c>
      <c r="F355" s="183" t="s">
        <v>484</v>
      </c>
      <c r="H355" s="184" t="s">
        <v>3</v>
      </c>
      <c r="I355" s="185"/>
      <c r="L355" s="181"/>
      <c r="M355" s="186"/>
      <c r="N355" s="187"/>
      <c r="O355" s="187"/>
      <c r="P355" s="187"/>
      <c r="Q355" s="187"/>
      <c r="R355" s="187"/>
      <c r="S355" s="187"/>
      <c r="T355" s="188"/>
      <c r="AT355" s="184" t="s">
        <v>159</v>
      </c>
      <c r="AU355" s="184" t="s">
        <v>78</v>
      </c>
      <c r="AV355" s="11" t="s">
        <v>74</v>
      </c>
      <c r="AW355" s="11" t="s">
        <v>34</v>
      </c>
      <c r="AX355" s="11" t="s">
        <v>70</v>
      </c>
      <c r="AY355" s="184" t="s">
        <v>147</v>
      </c>
    </row>
    <row r="356" spans="2:51" s="12" customFormat="1" ht="13.5">
      <c r="B356" s="189"/>
      <c r="D356" s="178" t="s">
        <v>159</v>
      </c>
      <c r="E356" s="190" t="s">
        <v>3</v>
      </c>
      <c r="F356" s="191" t="s">
        <v>485</v>
      </c>
      <c r="H356" s="192">
        <v>16.27</v>
      </c>
      <c r="I356" s="193"/>
      <c r="L356" s="189"/>
      <c r="M356" s="194"/>
      <c r="N356" s="195"/>
      <c r="O356" s="195"/>
      <c r="P356" s="195"/>
      <c r="Q356" s="195"/>
      <c r="R356" s="195"/>
      <c r="S356" s="195"/>
      <c r="T356" s="196"/>
      <c r="AT356" s="190" t="s">
        <v>159</v>
      </c>
      <c r="AU356" s="190" t="s">
        <v>78</v>
      </c>
      <c r="AV356" s="12" t="s">
        <v>78</v>
      </c>
      <c r="AW356" s="12" t="s">
        <v>34</v>
      </c>
      <c r="AX356" s="12" t="s">
        <v>70</v>
      </c>
      <c r="AY356" s="190" t="s">
        <v>147</v>
      </c>
    </row>
    <row r="357" spans="2:51" s="14" customFormat="1" ht="13.5">
      <c r="B357" s="210"/>
      <c r="D357" s="178" t="s">
        <v>159</v>
      </c>
      <c r="E357" s="211" t="s">
        <v>486</v>
      </c>
      <c r="F357" s="212" t="s">
        <v>201</v>
      </c>
      <c r="H357" s="213">
        <v>16.27</v>
      </c>
      <c r="I357" s="214"/>
      <c r="L357" s="210"/>
      <c r="M357" s="215"/>
      <c r="N357" s="216"/>
      <c r="O357" s="216"/>
      <c r="P357" s="216"/>
      <c r="Q357" s="216"/>
      <c r="R357" s="216"/>
      <c r="S357" s="216"/>
      <c r="T357" s="217"/>
      <c r="AT357" s="211" t="s">
        <v>159</v>
      </c>
      <c r="AU357" s="211" t="s">
        <v>78</v>
      </c>
      <c r="AV357" s="14" t="s">
        <v>171</v>
      </c>
      <c r="AW357" s="14" t="s">
        <v>34</v>
      </c>
      <c r="AX357" s="14" t="s">
        <v>70</v>
      </c>
      <c r="AY357" s="211" t="s">
        <v>147</v>
      </c>
    </row>
    <row r="358" spans="2:51" s="11" customFormat="1" ht="13.5">
      <c r="B358" s="181"/>
      <c r="D358" s="178" t="s">
        <v>159</v>
      </c>
      <c r="E358" s="182" t="s">
        <v>3</v>
      </c>
      <c r="F358" s="183" t="s">
        <v>487</v>
      </c>
      <c r="H358" s="184" t="s">
        <v>3</v>
      </c>
      <c r="I358" s="185"/>
      <c r="L358" s="181"/>
      <c r="M358" s="186"/>
      <c r="N358" s="187"/>
      <c r="O358" s="187"/>
      <c r="P358" s="187"/>
      <c r="Q358" s="187"/>
      <c r="R358" s="187"/>
      <c r="S358" s="187"/>
      <c r="T358" s="188"/>
      <c r="AT358" s="184" t="s">
        <v>159</v>
      </c>
      <c r="AU358" s="184" t="s">
        <v>78</v>
      </c>
      <c r="AV358" s="11" t="s">
        <v>74</v>
      </c>
      <c r="AW358" s="11" t="s">
        <v>34</v>
      </c>
      <c r="AX358" s="11" t="s">
        <v>70</v>
      </c>
      <c r="AY358" s="184" t="s">
        <v>147</v>
      </c>
    </row>
    <row r="359" spans="2:51" s="12" customFormat="1" ht="13.5">
      <c r="B359" s="189"/>
      <c r="D359" s="178" t="s">
        <v>159</v>
      </c>
      <c r="E359" s="190" t="s">
        <v>3</v>
      </c>
      <c r="F359" s="191" t="s">
        <v>85</v>
      </c>
      <c r="H359" s="192">
        <v>38.33</v>
      </c>
      <c r="I359" s="193"/>
      <c r="L359" s="189"/>
      <c r="M359" s="194"/>
      <c r="N359" s="195"/>
      <c r="O359" s="195"/>
      <c r="P359" s="195"/>
      <c r="Q359" s="195"/>
      <c r="R359" s="195"/>
      <c r="S359" s="195"/>
      <c r="T359" s="196"/>
      <c r="AT359" s="190" t="s">
        <v>159</v>
      </c>
      <c r="AU359" s="190" t="s">
        <v>78</v>
      </c>
      <c r="AV359" s="12" t="s">
        <v>78</v>
      </c>
      <c r="AW359" s="12" t="s">
        <v>34</v>
      </c>
      <c r="AX359" s="12" t="s">
        <v>70</v>
      </c>
      <c r="AY359" s="190" t="s">
        <v>147</v>
      </c>
    </row>
    <row r="360" spans="2:51" s="14" customFormat="1" ht="13.5">
      <c r="B360" s="210"/>
      <c r="D360" s="178" t="s">
        <v>159</v>
      </c>
      <c r="E360" s="211" t="s">
        <v>84</v>
      </c>
      <c r="F360" s="212" t="s">
        <v>201</v>
      </c>
      <c r="H360" s="213">
        <v>38.33</v>
      </c>
      <c r="I360" s="214"/>
      <c r="L360" s="210"/>
      <c r="M360" s="215"/>
      <c r="N360" s="216"/>
      <c r="O360" s="216"/>
      <c r="P360" s="216"/>
      <c r="Q360" s="216"/>
      <c r="R360" s="216"/>
      <c r="S360" s="216"/>
      <c r="T360" s="217"/>
      <c r="AT360" s="211" t="s">
        <v>159</v>
      </c>
      <c r="AU360" s="211" t="s">
        <v>78</v>
      </c>
      <c r="AV360" s="14" t="s">
        <v>171</v>
      </c>
      <c r="AW360" s="14" t="s">
        <v>34</v>
      </c>
      <c r="AX360" s="14" t="s">
        <v>70</v>
      </c>
      <c r="AY360" s="211" t="s">
        <v>147</v>
      </c>
    </row>
    <row r="361" spans="2:51" s="13" customFormat="1" ht="13.5">
      <c r="B361" s="197"/>
      <c r="D361" s="178" t="s">
        <v>159</v>
      </c>
      <c r="E361" s="198" t="s">
        <v>3</v>
      </c>
      <c r="F361" s="199" t="s">
        <v>163</v>
      </c>
      <c r="H361" s="200">
        <v>128.13</v>
      </c>
      <c r="I361" s="201"/>
      <c r="L361" s="197"/>
      <c r="M361" s="202"/>
      <c r="N361" s="203"/>
      <c r="O361" s="203"/>
      <c r="P361" s="203"/>
      <c r="Q361" s="203"/>
      <c r="R361" s="203"/>
      <c r="S361" s="203"/>
      <c r="T361" s="204"/>
      <c r="AT361" s="205" t="s">
        <v>159</v>
      </c>
      <c r="AU361" s="205" t="s">
        <v>78</v>
      </c>
      <c r="AV361" s="13" t="s">
        <v>155</v>
      </c>
      <c r="AW361" s="13" t="s">
        <v>34</v>
      </c>
      <c r="AX361" s="13" t="s">
        <v>70</v>
      </c>
      <c r="AY361" s="205" t="s">
        <v>147</v>
      </c>
    </row>
    <row r="362" spans="2:51" s="11" customFormat="1" ht="13.5">
      <c r="B362" s="181"/>
      <c r="D362" s="178" t="s">
        <v>159</v>
      </c>
      <c r="E362" s="182" t="s">
        <v>3</v>
      </c>
      <c r="F362" s="183" t="s">
        <v>433</v>
      </c>
      <c r="H362" s="184" t="s">
        <v>3</v>
      </c>
      <c r="I362" s="185"/>
      <c r="L362" s="181"/>
      <c r="M362" s="186"/>
      <c r="N362" s="187"/>
      <c r="O362" s="187"/>
      <c r="P362" s="187"/>
      <c r="Q362" s="187"/>
      <c r="R362" s="187"/>
      <c r="S362" s="187"/>
      <c r="T362" s="188"/>
      <c r="AT362" s="184" t="s">
        <v>159</v>
      </c>
      <c r="AU362" s="184" t="s">
        <v>78</v>
      </c>
      <c r="AV362" s="11" t="s">
        <v>74</v>
      </c>
      <c r="AW362" s="11" t="s">
        <v>34</v>
      </c>
      <c r="AX362" s="11" t="s">
        <v>70</v>
      </c>
      <c r="AY362" s="184" t="s">
        <v>147</v>
      </c>
    </row>
    <row r="363" spans="2:51" s="11" customFormat="1" ht="13.5">
      <c r="B363" s="181"/>
      <c r="D363" s="178" t="s">
        <v>159</v>
      </c>
      <c r="E363" s="182" t="s">
        <v>3</v>
      </c>
      <c r="F363" s="183" t="s">
        <v>488</v>
      </c>
      <c r="H363" s="184" t="s">
        <v>3</v>
      </c>
      <c r="I363" s="185"/>
      <c r="L363" s="181"/>
      <c r="M363" s="186"/>
      <c r="N363" s="187"/>
      <c r="O363" s="187"/>
      <c r="P363" s="187"/>
      <c r="Q363" s="187"/>
      <c r="R363" s="187"/>
      <c r="S363" s="187"/>
      <c r="T363" s="188"/>
      <c r="AT363" s="184" t="s">
        <v>159</v>
      </c>
      <c r="AU363" s="184" t="s">
        <v>78</v>
      </c>
      <c r="AV363" s="11" t="s">
        <v>74</v>
      </c>
      <c r="AW363" s="11" t="s">
        <v>34</v>
      </c>
      <c r="AX363" s="11" t="s">
        <v>70</v>
      </c>
      <c r="AY363" s="184" t="s">
        <v>147</v>
      </c>
    </row>
    <row r="364" spans="2:51" s="12" customFormat="1" ht="13.5">
      <c r="B364" s="189"/>
      <c r="D364" s="178" t="s">
        <v>159</v>
      </c>
      <c r="E364" s="190" t="s">
        <v>3</v>
      </c>
      <c r="F364" s="191" t="s">
        <v>489</v>
      </c>
      <c r="H364" s="192">
        <v>695.5</v>
      </c>
      <c r="I364" s="193"/>
      <c r="L364" s="189"/>
      <c r="M364" s="194"/>
      <c r="N364" s="195"/>
      <c r="O364" s="195"/>
      <c r="P364" s="195"/>
      <c r="Q364" s="195"/>
      <c r="R364" s="195"/>
      <c r="S364" s="195"/>
      <c r="T364" s="196"/>
      <c r="AT364" s="190" t="s">
        <v>159</v>
      </c>
      <c r="AU364" s="190" t="s">
        <v>78</v>
      </c>
      <c r="AV364" s="12" t="s">
        <v>78</v>
      </c>
      <c r="AW364" s="12" t="s">
        <v>34</v>
      </c>
      <c r="AX364" s="12" t="s">
        <v>70</v>
      </c>
      <c r="AY364" s="190" t="s">
        <v>147</v>
      </c>
    </row>
    <row r="365" spans="2:51" s="14" customFormat="1" ht="13.5">
      <c r="B365" s="210"/>
      <c r="D365" s="178" t="s">
        <v>159</v>
      </c>
      <c r="E365" s="211" t="s">
        <v>108</v>
      </c>
      <c r="F365" s="212" t="s">
        <v>201</v>
      </c>
      <c r="H365" s="213">
        <v>695.5</v>
      </c>
      <c r="I365" s="214"/>
      <c r="L365" s="210"/>
      <c r="M365" s="215"/>
      <c r="N365" s="216"/>
      <c r="O365" s="216"/>
      <c r="P365" s="216"/>
      <c r="Q365" s="216"/>
      <c r="R365" s="216"/>
      <c r="S365" s="216"/>
      <c r="T365" s="217"/>
      <c r="AT365" s="211" t="s">
        <v>159</v>
      </c>
      <c r="AU365" s="211" t="s">
        <v>78</v>
      </c>
      <c r="AV365" s="14" t="s">
        <v>171</v>
      </c>
      <c r="AW365" s="14" t="s">
        <v>34</v>
      </c>
      <c r="AX365" s="14" t="s">
        <v>70</v>
      </c>
      <c r="AY365" s="211" t="s">
        <v>147</v>
      </c>
    </row>
    <row r="366" spans="2:51" s="13" customFormat="1" ht="13.5">
      <c r="B366" s="197"/>
      <c r="D366" s="206" t="s">
        <v>159</v>
      </c>
      <c r="E366" s="207" t="s">
        <v>107</v>
      </c>
      <c r="F366" s="208" t="s">
        <v>163</v>
      </c>
      <c r="H366" s="209">
        <v>695.5</v>
      </c>
      <c r="I366" s="201"/>
      <c r="L366" s="197"/>
      <c r="M366" s="202"/>
      <c r="N366" s="203"/>
      <c r="O366" s="203"/>
      <c r="P366" s="203"/>
      <c r="Q366" s="203"/>
      <c r="R366" s="203"/>
      <c r="S366" s="203"/>
      <c r="T366" s="204"/>
      <c r="AT366" s="205" t="s">
        <v>159</v>
      </c>
      <c r="AU366" s="205" t="s">
        <v>78</v>
      </c>
      <c r="AV366" s="13" t="s">
        <v>155</v>
      </c>
      <c r="AW366" s="13" t="s">
        <v>34</v>
      </c>
      <c r="AX366" s="13" t="s">
        <v>74</v>
      </c>
      <c r="AY366" s="205" t="s">
        <v>147</v>
      </c>
    </row>
    <row r="367" spans="2:65" s="1" customFormat="1" ht="22.5" customHeight="1">
      <c r="B367" s="165"/>
      <c r="C367" s="221" t="s">
        <v>490</v>
      </c>
      <c r="D367" s="221" t="s">
        <v>339</v>
      </c>
      <c r="E367" s="222" t="s">
        <v>491</v>
      </c>
      <c r="F367" s="223" t="s">
        <v>492</v>
      </c>
      <c r="G367" s="224" t="s">
        <v>493</v>
      </c>
      <c r="H367" s="225">
        <v>709.41</v>
      </c>
      <c r="I367" s="226"/>
      <c r="J367" s="227">
        <f>ROUND(I367*H367,2)</f>
        <v>0</v>
      </c>
      <c r="K367" s="223" t="s">
        <v>3</v>
      </c>
      <c r="L367" s="228"/>
      <c r="M367" s="229" t="s">
        <v>3</v>
      </c>
      <c r="N367" s="230" t="s">
        <v>41</v>
      </c>
      <c r="O367" s="36"/>
      <c r="P367" s="175">
        <f>O367*H367</f>
        <v>0</v>
      </c>
      <c r="Q367" s="175">
        <v>0.0026</v>
      </c>
      <c r="R367" s="175">
        <f>Q367*H367</f>
        <v>1.844466</v>
      </c>
      <c r="S367" s="175">
        <v>0</v>
      </c>
      <c r="T367" s="176">
        <f>S367*H367</f>
        <v>0</v>
      </c>
      <c r="AR367" s="18" t="s">
        <v>342</v>
      </c>
      <c r="AT367" s="18" t="s">
        <v>339</v>
      </c>
      <c r="AU367" s="18" t="s">
        <v>78</v>
      </c>
      <c r="AY367" s="18" t="s">
        <v>147</v>
      </c>
      <c r="BE367" s="177">
        <f>IF(N367="základní",J367,0)</f>
        <v>0</v>
      </c>
      <c r="BF367" s="177">
        <f>IF(N367="snížená",J367,0)</f>
        <v>0</v>
      </c>
      <c r="BG367" s="177">
        <f>IF(N367="zákl. přenesená",J367,0)</f>
        <v>0</v>
      </c>
      <c r="BH367" s="177">
        <f>IF(N367="sníž. přenesená",J367,0)</f>
        <v>0</v>
      </c>
      <c r="BI367" s="177">
        <f>IF(N367="nulová",J367,0)</f>
        <v>0</v>
      </c>
      <c r="BJ367" s="18" t="s">
        <v>74</v>
      </c>
      <c r="BK367" s="177">
        <f>ROUND(I367*H367,2)</f>
        <v>0</v>
      </c>
      <c r="BL367" s="18" t="s">
        <v>247</v>
      </c>
      <c r="BM367" s="18" t="s">
        <v>494</v>
      </c>
    </row>
    <row r="368" spans="2:47" s="1" customFormat="1" ht="13.5">
      <c r="B368" s="35"/>
      <c r="D368" s="178" t="s">
        <v>157</v>
      </c>
      <c r="F368" s="179" t="s">
        <v>495</v>
      </c>
      <c r="I368" s="180"/>
      <c r="L368" s="35"/>
      <c r="M368" s="64"/>
      <c r="N368" s="36"/>
      <c r="O368" s="36"/>
      <c r="P368" s="36"/>
      <c r="Q368" s="36"/>
      <c r="R368" s="36"/>
      <c r="S368" s="36"/>
      <c r="T368" s="65"/>
      <c r="AT368" s="18" t="s">
        <v>157</v>
      </c>
      <c r="AU368" s="18" t="s">
        <v>78</v>
      </c>
    </row>
    <row r="369" spans="2:51" s="12" customFormat="1" ht="13.5">
      <c r="B369" s="189"/>
      <c r="D369" s="178" t="s">
        <v>159</v>
      </c>
      <c r="E369" s="190" t="s">
        <v>3</v>
      </c>
      <c r="F369" s="191" t="s">
        <v>108</v>
      </c>
      <c r="H369" s="192">
        <v>695.5</v>
      </c>
      <c r="I369" s="193"/>
      <c r="L369" s="189"/>
      <c r="M369" s="194"/>
      <c r="N369" s="195"/>
      <c r="O369" s="195"/>
      <c r="P369" s="195"/>
      <c r="Q369" s="195"/>
      <c r="R369" s="195"/>
      <c r="S369" s="195"/>
      <c r="T369" s="196"/>
      <c r="AT369" s="190" t="s">
        <v>159</v>
      </c>
      <c r="AU369" s="190" t="s">
        <v>78</v>
      </c>
      <c r="AV369" s="12" t="s">
        <v>78</v>
      </c>
      <c r="AW369" s="12" t="s">
        <v>34</v>
      </c>
      <c r="AX369" s="12" t="s">
        <v>70</v>
      </c>
      <c r="AY369" s="190" t="s">
        <v>147</v>
      </c>
    </row>
    <row r="370" spans="2:51" s="13" customFormat="1" ht="13.5">
      <c r="B370" s="197"/>
      <c r="D370" s="178" t="s">
        <v>159</v>
      </c>
      <c r="E370" s="198" t="s">
        <v>3</v>
      </c>
      <c r="F370" s="199" t="s">
        <v>163</v>
      </c>
      <c r="H370" s="200">
        <v>695.5</v>
      </c>
      <c r="I370" s="201"/>
      <c r="L370" s="197"/>
      <c r="M370" s="202"/>
      <c r="N370" s="203"/>
      <c r="O370" s="203"/>
      <c r="P370" s="203"/>
      <c r="Q370" s="203"/>
      <c r="R370" s="203"/>
      <c r="S370" s="203"/>
      <c r="T370" s="204"/>
      <c r="AT370" s="205" t="s">
        <v>159</v>
      </c>
      <c r="AU370" s="205" t="s">
        <v>78</v>
      </c>
      <c r="AV370" s="13" t="s">
        <v>155</v>
      </c>
      <c r="AW370" s="13" t="s">
        <v>34</v>
      </c>
      <c r="AX370" s="13" t="s">
        <v>74</v>
      </c>
      <c r="AY370" s="205" t="s">
        <v>147</v>
      </c>
    </row>
    <row r="371" spans="2:51" s="12" customFormat="1" ht="13.5">
      <c r="B371" s="189"/>
      <c r="D371" s="206" t="s">
        <v>159</v>
      </c>
      <c r="F371" s="219" t="s">
        <v>496</v>
      </c>
      <c r="H371" s="220">
        <v>709.41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159</v>
      </c>
      <c r="AU371" s="190" t="s">
        <v>78</v>
      </c>
      <c r="AV371" s="12" t="s">
        <v>78</v>
      </c>
      <c r="AW371" s="12" t="s">
        <v>4</v>
      </c>
      <c r="AX371" s="12" t="s">
        <v>74</v>
      </c>
      <c r="AY371" s="190" t="s">
        <v>147</v>
      </c>
    </row>
    <row r="372" spans="2:65" s="1" customFormat="1" ht="22.5" customHeight="1">
      <c r="B372" s="165"/>
      <c r="C372" s="221" t="s">
        <v>497</v>
      </c>
      <c r="D372" s="221" t="s">
        <v>339</v>
      </c>
      <c r="E372" s="222" t="s">
        <v>498</v>
      </c>
      <c r="F372" s="223" t="s">
        <v>499</v>
      </c>
      <c r="G372" s="224" t="s">
        <v>493</v>
      </c>
      <c r="H372" s="225">
        <v>209</v>
      </c>
      <c r="I372" s="226"/>
      <c r="J372" s="227">
        <f>ROUND(I372*H372,2)</f>
        <v>0</v>
      </c>
      <c r="K372" s="223" t="s">
        <v>3</v>
      </c>
      <c r="L372" s="228"/>
      <c r="M372" s="229" t="s">
        <v>3</v>
      </c>
      <c r="N372" s="230" t="s">
        <v>41</v>
      </c>
      <c r="O372" s="36"/>
      <c r="P372" s="175">
        <f>O372*H372</f>
        <v>0</v>
      </c>
      <c r="Q372" s="175">
        <v>0.0003</v>
      </c>
      <c r="R372" s="175">
        <f>Q372*H372</f>
        <v>0.06269999999999999</v>
      </c>
      <c r="S372" s="175">
        <v>0</v>
      </c>
      <c r="T372" s="176">
        <f>S372*H372</f>
        <v>0</v>
      </c>
      <c r="AR372" s="18" t="s">
        <v>342</v>
      </c>
      <c r="AT372" s="18" t="s">
        <v>339</v>
      </c>
      <c r="AU372" s="18" t="s">
        <v>78</v>
      </c>
      <c r="AY372" s="18" t="s">
        <v>147</v>
      </c>
      <c r="BE372" s="177">
        <f>IF(N372="základní",J372,0)</f>
        <v>0</v>
      </c>
      <c r="BF372" s="177">
        <f>IF(N372="snížená",J372,0)</f>
        <v>0</v>
      </c>
      <c r="BG372" s="177">
        <f>IF(N372="zákl. přenesená",J372,0)</f>
        <v>0</v>
      </c>
      <c r="BH372" s="177">
        <f>IF(N372="sníž. přenesená",J372,0)</f>
        <v>0</v>
      </c>
      <c r="BI372" s="177">
        <f>IF(N372="nulová",J372,0)</f>
        <v>0</v>
      </c>
      <c r="BJ372" s="18" t="s">
        <v>74</v>
      </c>
      <c r="BK372" s="177">
        <f>ROUND(I372*H372,2)</f>
        <v>0</v>
      </c>
      <c r="BL372" s="18" t="s">
        <v>247</v>
      </c>
      <c r="BM372" s="18" t="s">
        <v>500</v>
      </c>
    </row>
    <row r="373" spans="2:47" s="1" customFormat="1" ht="13.5">
      <c r="B373" s="35"/>
      <c r="D373" s="178" t="s">
        <v>157</v>
      </c>
      <c r="F373" s="179" t="s">
        <v>495</v>
      </c>
      <c r="I373" s="180"/>
      <c r="L373" s="35"/>
      <c r="M373" s="64"/>
      <c r="N373" s="36"/>
      <c r="O373" s="36"/>
      <c r="P373" s="36"/>
      <c r="Q373" s="36"/>
      <c r="R373" s="36"/>
      <c r="S373" s="36"/>
      <c r="T373" s="65"/>
      <c r="AT373" s="18" t="s">
        <v>157</v>
      </c>
      <c r="AU373" s="18" t="s">
        <v>78</v>
      </c>
    </row>
    <row r="374" spans="2:51" s="11" customFormat="1" ht="13.5">
      <c r="B374" s="181"/>
      <c r="D374" s="178" t="s">
        <v>159</v>
      </c>
      <c r="E374" s="182" t="s">
        <v>3</v>
      </c>
      <c r="F374" s="183" t="s">
        <v>433</v>
      </c>
      <c r="H374" s="184" t="s">
        <v>3</v>
      </c>
      <c r="I374" s="185"/>
      <c r="L374" s="181"/>
      <c r="M374" s="186"/>
      <c r="N374" s="187"/>
      <c r="O374" s="187"/>
      <c r="P374" s="187"/>
      <c r="Q374" s="187"/>
      <c r="R374" s="187"/>
      <c r="S374" s="187"/>
      <c r="T374" s="188"/>
      <c r="AT374" s="184" t="s">
        <v>159</v>
      </c>
      <c r="AU374" s="184" t="s">
        <v>78</v>
      </c>
      <c r="AV374" s="11" t="s">
        <v>74</v>
      </c>
      <c r="AW374" s="11" t="s">
        <v>34</v>
      </c>
      <c r="AX374" s="11" t="s">
        <v>70</v>
      </c>
      <c r="AY374" s="184" t="s">
        <v>147</v>
      </c>
    </row>
    <row r="375" spans="2:51" s="12" customFormat="1" ht="13.5">
      <c r="B375" s="189"/>
      <c r="D375" s="178" t="s">
        <v>159</v>
      </c>
      <c r="E375" s="190" t="s">
        <v>3</v>
      </c>
      <c r="F375" s="191" t="s">
        <v>501</v>
      </c>
      <c r="H375" s="192">
        <v>209</v>
      </c>
      <c r="I375" s="193"/>
      <c r="L375" s="189"/>
      <c r="M375" s="194"/>
      <c r="N375" s="195"/>
      <c r="O375" s="195"/>
      <c r="P375" s="195"/>
      <c r="Q375" s="195"/>
      <c r="R375" s="195"/>
      <c r="S375" s="195"/>
      <c r="T375" s="196"/>
      <c r="AT375" s="190" t="s">
        <v>159</v>
      </c>
      <c r="AU375" s="190" t="s">
        <v>78</v>
      </c>
      <c r="AV375" s="12" t="s">
        <v>78</v>
      </c>
      <c r="AW375" s="12" t="s">
        <v>34</v>
      </c>
      <c r="AX375" s="12" t="s">
        <v>70</v>
      </c>
      <c r="AY375" s="190" t="s">
        <v>147</v>
      </c>
    </row>
    <row r="376" spans="2:51" s="13" customFormat="1" ht="13.5">
      <c r="B376" s="197"/>
      <c r="D376" s="206" t="s">
        <v>159</v>
      </c>
      <c r="E376" s="207" t="s">
        <v>3</v>
      </c>
      <c r="F376" s="208" t="s">
        <v>163</v>
      </c>
      <c r="H376" s="209">
        <v>209</v>
      </c>
      <c r="I376" s="201"/>
      <c r="L376" s="197"/>
      <c r="M376" s="202"/>
      <c r="N376" s="203"/>
      <c r="O376" s="203"/>
      <c r="P376" s="203"/>
      <c r="Q376" s="203"/>
      <c r="R376" s="203"/>
      <c r="S376" s="203"/>
      <c r="T376" s="204"/>
      <c r="AT376" s="205" t="s">
        <v>159</v>
      </c>
      <c r="AU376" s="205" t="s">
        <v>78</v>
      </c>
      <c r="AV376" s="13" t="s">
        <v>155</v>
      </c>
      <c r="AW376" s="13" t="s">
        <v>34</v>
      </c>
      <c r="AX376" s="13" t="s">
        <v>74</v>
      </c>
      <c r="AY376" s="205" t="s">
        <v>147</v>
      </c>
    </row>
    <row r="377" spans="2:65" s="1" customFormat="1" ht="22.5" customHeight="1">
      <c r="B377" s="165"/>
      <c r="C377" s="221" t="s">
        <v>502</v>
      </c>
      <c r="D377" s="221" t="s">
        <v>339</v>
      </c>
      <c r="E377" s="222" t="s">
        <v>503</v>
      </c>
      <c r="F377" s="223" t="s">
        <v>504</v>
      </c>
      <c r="G377" s="224" t="s">
        <v>493</v>
      </c>
      <c r="H377" s="225">
        <v>139</v>
      </c>
      <c r="I377" s="226"/>
      <c r="J377" s="227">
        <f>ROUND(I377*H377,2)</f>
        <v>0</v>
      </c>
      <c r="K377" s="223" t="s">
        <v>3</v>
      </c>
      <c r="L377" s="228"/>
      <c r="M377" s="229" t="s">
        <v>3</v>
      </c>
      <c r="N377" s="230" t="s">
        <v>41</v>
      </c>
      <c r="O377" s="36"/>
      <c r="P377" s="175">
        <f>O377*H377</f>
        <v>0</v>
      </c>
      <c r="Q377" s="175">
        <v>0.0003</v>
      </c>
      <c r="R377" s="175">
        <f>Q377*H377</f>
        <v>0.041699999999999994</v>
      </c>
      <c r="S377" s="175">
        <v>0</v>
      </c>
      <c r="T377" s="176">
        <f>S377*H377</f>
        <v>0</v>
      </c>
      <c r="AR377" s="18" t="s">
        <v>342</v>
      </c>
      <c r="AT377" s="18" t="s">
        <v>339</v>
      </c>
      <c r="AU377" s="18" t="s">
        <v>78</v>
      </c>
      <c r="AY377" s="18" t="s">
        <v>147</v>
      </c>
      <c r="BE377" s="177">
        <f>IF(N377="základní",J377,0)</f>
        <v>0</v>
      </c>
      <c r="BF377" s="177">
        <f>IF(N377="snížená",J377,0)</f>
        <v>0</v>
      </c>
      <c r="BG377" s="177">
        <f>IF(N377="zákl. přenesená",J377,0)</f>
        <v>0</v>
      </c>
      <c r="BH377" s="177">
        <f>IF(N377="sníž. přenesená",J377,0)</f>
        <v>0</v>
      </c>
      <c r="BI377" s="177">
        <f>IF(N377="nulová",J377,0)</f>
        <v>0</v>
      </c>
      <c r="BJ377" s="18" t="s">
        <v>74</v>
      </c>
      <c r="BK377" s="177">
        <f>ROUND(I377*H377,2)</f>
        <v>0</v>
      </c>
      <c r="BL377" s="18" t="s">
        <v>247</v>
      </c>
      <c r="BM377" s="18" t="s">
        <v>505</v>
      </c>
    </row>
    <row r="378" spans="2:47" s="1" customFormat="1" ht="13.5">
      <c r="B378" s="35"/>
      <c r="D378" s="178" t="s">
        <v>157</v>
      </c>
      <c r="F378" s="179" t="s">
        <v>495</v>
      </c>
      <c r="I378" s="180"/>
      <c r="L378" s="35"/>
      <c r="M378" s="64"/>
      <c r="N378" s="36"/>
      <c r="O378" s="36"/>
      <c r="P378" s="36"/>
      <c r="Q378" s="36"/>
      <c r="R378" s="36"/>
      <c r="S378" s="36"/>
      <c r="T378" s="65"/>
      <c r="AT378" s="18" t="s">
        <v>157</v>
      </c>
      <c r="AU378" s="18" t="s">
        <v>78</v>
      </c>
    </row>
    <row r="379" spans="2:51" s="11" customFormat="1" ht="13.5">
      <c r="B379" s="181"/>
      <c r="D379" s="178" t="s">
        <v>159</v>
      </c>
      <c r="E379" s="182" t="s">
        <v>3</v>
      </c>
      <c r="F379" s="183" t="s">
        <v>433</v>
      </c>
      <c r="H379" s="184" t="s">
        <v>3</v>
      </c>
      <c r="I379" s="185"/>
      <c r="L379" s="181"/>
      <c r="M379" s="186"/>
      <c r="N379" s="187"/>
      <c r="O379" s="187"/>
      <c r="P379" s="187"/>
      <c r="Q379" s="187"/>
      <c r="R379" s="187"/>
      <c r="S379" s="187"/>
      <c r="T379" s="188"/>
      <c r="AT379" s="184" t="s">
        <v>159</v>
      </c>
      <c r="AU379" s="184" t="s">
        <v>78</v>
      </c>
      <c r="AV379" s="11" t="s">
        <v>74</v>
      </c>
      <c r="AW379" s="11" t="s">
        <v>34</v>
      </c>
      <c r="AX379" s="11" t="s">
        <v>70</v>
      </c>
      <c r="AY379" s="184" t="s">
        <v>147</v>
      </c>
    </row>
    <row r="380" spans="2:51" s="12" customFormat="1" ht="13.5">
      <c r="B380" s="189"/>
      <c r="D380" s="178" t="s">
        <v>159</v>
      </c>
      <c r="E380" s="190" t="s">
        <v>3</v>
      </c>
      <c r="F380" s="191" t="s">
        <v>506</v>
      </c>
      <c r="H380" s="192">
        <v>139</v>
      </c>
      <c r="I380" s="193"/>
      <c r="L380" s="189"/>
      <c r="M380" s="194"/>
      <c r="N380" s="195"/>
      <c r="O380" s="195"/>
      <c r="P380" s="195"/>
      <c r="Q380" s="195"/>
      <c r="R380" s="195"/>
      <c r="S380" s="195"/>
      <c r="T380" s="196"/>
      <c r="AT380" s="190" t="s">
        <v>159</v>
      </c>
      <c r="AU380" s="190" t="s">
        <v>78</v>
      </c>
      <c r="AV380" s="12" t="s">
        <v>78</v>
      </c>
      <c r="AW380" s="12" t="s">
        <v>34</v>
      </c>
      <c r="AX380" s="12" t="s">
        <v>70</v>
      </c>
      <c r="AY380" s="190" t="s">
        <v>147</v>
      </c>
    </row>
    <row r="381" spans="2:51" s="13" customFormat="1" ht="13.5">
      <c r="B381" s="197"/>
      <c r="D381" s="206" t="s">
        <v>159</v>
      </c>
      <c r="E381" s="207" t="s">
        <v>3</v>
      </c>
      <c r="F381" s="208" t="s">
        <v>163</v>
      </c>
      <c r="H381" s="209">
        <v>139</v>
      </c>
      <c r="I381" s="201"/>
      <c r="L381" s="197"/>
      <c r="M381" s="202"/>
      <c r="N381" s="203"/>
      <c r="O381" s="203"/>
      <c r="P381" s="203"/>
      <c r="Q381" s="203"/>
      <c r="R381" s="203"/>
      <c r="S381" s="203"/>
      <c r="T381" s="204"/>
      <c r="AT381" s="205" t="s">
        <v>159</v>
      </c>
      <c r="AU381" s="205" t="s">
        <v>78</v>
      </c>
      <c r="AV381" s="13" t="s">
        <v>155</v>
      </c>
      <c r="AW381" s="13" t="s">
        <v>34</v>
      </c>
      <c r="AX381" s="13" t="s">
        <v>74</v>
      </c>
      <c r="AY381" s="205" t="s">
        <v>147</v>
      </c>
    </row>
    <row r="382" spans="2:65" s="1" customFormat="1" ht="22.5" customHeight="1">
      <c r="B382" s="165"/>
      <c r="C382" s="221" t="s">
        <v>507</v>
      </c>
      <c r="D382" s="221" t="s">
        <v>339</v>
      </c>
      <c r="E382" s="222" t="s">
        <v>508</v>
      </c>
      <c r="F382" s="223" t="s">
        <v>509</v>
      </c>
      <c r="G382" s="224" t="s">
        <v>153</v>
      </c>
      <c r="H382" s="225">
        <v>3</v>
      </c>
      <c r="I382" s="226"/>
      <c r="J382" s="227">
        <f>ROUND(I382*H382,2)</f>
        <v>0</v>
      </c>
      <c r="K382" s="223" t="s">
        <v>3</v>
      </c>
      <c r="L382" s="228"/>
      <c r="M382" s="229" t="s">
        <v>3</v>
      </c>
      <c r="N382" s="230" t="s">
        <v>41</v>
      </c>
      <c r="O382" s="36"/>
      <c r="P382" s="175">
        <f>O382*H382</f>
        <v>0</v>
      </c>
      <c r="Q382" s="175">
        <v>0.00056</v>
      </c>
      <c r="R382" s="175">
        <f>Q382*H382</f>
        <v>0.0016799999999999999</v>
      </c>
      <c r="S382" s="175">
        <v>0</v>
      </c>
      <c r="T382" s="176">
        <f>S382*H382</f>
        <v>0</v>
      </c>
      <c r="AR382" s="18" t="s">
        <v>342</v>
      </c>
      <c r="AT382" s="18" t="s">
        <v>339</v>
      </c>
      <c r="AU382" s="18" t="s">
        <v>78</v>
      </c>
      <c r="AY382" s="18" t="s">
        <v>147</v>
      </c>
      <c r="BE382" s="177">
        <f>IF(N382="základní",J382,0)</f>
        <v>0</v>
      </c>
      <c r="BF382" s="177">
        <f>IF(N382="snížená",J382,0)</f>
        <v>0</v>
      </c>
      <c r="BG382" s="177">
        <f>IF(N382="zákl. přenesená",J382,0)</f>
        <v>0</v>
      </c>
      <c r="BH382" s="177">
        <f>IF(N382="sníž. přenesená",J382,0)</f>
        <v>0</v>
      </c>
      <c r="BI382" s="177">
        <f>IF(N382="nulová",J382,0)</f>
        <v>0</v>
      </c>
      <c r="BJ382" s="18" t="s">
        <v>74</v>
      </c>
      <c r="BK382" s="177">
        <f>ROUND(I382*H382,2)</f>
        <v>0</v>
      </c>
      <c r="BL382" s="18" t="s">
        <v>247</v>
      </c>
      <c r="BM382" s="18" t="s">
        <v>510</v>
      </c>
    </row>
    <row r="383" spans="2:47" s="1" customFormat="1" ht="13.5">
      <c r="B383" s="35"/>
      <c r="D383" s="178" t="s">
        <v>157</v>
      </c>
      <c r="F383" s="179" t="s">
        <v>511</v>
      </c>
      <c r="I383" s="180"/>
      <c r="L383" s="35"/>
      <c r="M383" s="64"/>
      <c r="N383" s="36"/>
      <c r="O383" s="36"/>
      <c r="P383" s="36"/>
      <c r="Q383" s="36"/>
      <c r="R383" s="36"/>
      <c r="S383" s="36"/>
      <c r="T383" s="65"/>
      <c r="AT383" s="18" t="s">
        <v>157</v>
      </c>
      <c r="AU383" s="18" t="s">
        <v>78</v>
      </c>
    </row>
    <row r="384" spans="2:51" s="11" customFormat="1" ht="13.5">
      <c r="B384" s="181"/>
      <c r="D384" s="178" t="s">
        <v>159</v>
      </c>
      <c r="E384" s="182" t="s">
        <v>3</v>
      </c>
      <c r="F384" s="183" t="s">
        <v>433</v>
      </c>
      <c r="H384" s="184" t="s">
        <v>3</v>
      </c>
      <c r="I384" s="185"/>
      <c r="L384" s="181"/>
      <c r="M384" s="186"/>
      <c r="N384" s="187"/>
      <c r="O384" s="187"/>
      <c r="P384" s="187"/>
      <c r="Q384" s="187"/>
      <c r="R384" s="187"/>
      <c r="S384" s="187"/>
      <c r="T384" s="188"/>
      <c r="AT384" s="184" t="s">
        <v>159</v>
      </c>
      <c r="AU384" s="184" t="s">
        <v>78</v>
      </c>
      <c r="AV384" s="11" t="s">
        <v>74</v>
      </c>
      <c r="AW384" s="11" t="s">
        <v>34</v>
      </c>
      <c r="AX384" s="11" t="s">
        <v>70</v>
      </c>
      <c r="AY384" s="184" t="s">
        <v>147</v>
      </c>
    </row>
    <row r="385" spans="2:51" s="12" customFormat="1" ht="13.5">
      <c r="B385" s="189"/>
      <c r="D385" s="178" t="s">
        <v>159</v>
      </c>
      <c r="E385" s="190" t="s">
        <v>3</v>
      </c>
      <c r="F385" s="191" t="s">
        <v>512</v>
      </c>
      <c r="H385" s="192">
        <v>1</v>
      </c>
      <c r="I385" s="193"/>
      <c r="L385" s="189"/>
      <c r="M385" s="194"/>
      <c r="N385" s="195"/>
      <c r="O385" s="195"/>
      <c r="P385" s="195"/>
      <c r="Q385" s="195"/>
      <c r="R385" s="195"/>
      <c r="S385" s="195"/>
      <c r="T385" s="196"/>
      <c r="AT385" s="190" t="s">
        <v>159</v>
      </c>
      <c r="AU385" s="190" t="s">
        <v>78</v>
      </c>
      <c r="AV385" s="12" t="s">
        <v>78</v>
      </c>
      <c r="AW385" s="12" t="s">
        <v>34</v>
      </c>
      <c r="AX385" s="12" t="s">
        <v>70</v>
      </c>
      <c r="AY385" s="190" t="s">
        <v>147</v>
      </c>
    </row>
    <row r="386" spans="2:51" s="12" customFormat="1" ht="13.5">
      <c r="B386" s="189"/>
      <c r="D386" s="178" t="s">
        <v>159</v>
      </c>
      <c r="E386" s="190" t="s">
        <v>3</v>
      </c>
      <c r="F386" s="191" t="s">
        <v>513</v>
      </c>
      <c r="H386" s="192">
        <v>2</v>
      </c>
      <c r="I386" s="193"/>
      <c r="L386" s="189"/>
      <c r="M386" s="194"/>
      <c r="N386" s="195"/>
      <c r="O386" s="195"/>
      <c r="P386" s="195"/>
      <c r="Q386" s="195"/>
      <c r="R386" s="195"/>
      <c r="S386" s="195"/>
      <c r="T386" s="196"/>
      <c r="AT386" s="190" t="s">
        <v>159</v>
      </c>
      <c r="AU386" s="190" t="s">
        <v>78</v>
      </c>
      <c r="AV386" s="12" t="s">
        <v>78</v>
      </c>
      <c r="AW386" s="12" t="s">
        <v>34</v>
      </c>
      <c r="AX386" s="12" t="s">
        <v>70</v>
      </c>
      <c r="AY386" s="190" t="s">
        <v>147</v>
      </c>
    </row>
    <row r="387" spans="2:51" s="13" customFormat="1" ht="13.5">
      <c r="B387" s="197"/>
      <c r="D387" s="206" t="s">
        <v>159</v>
      </c>
      <c r="E387" s="207" t="s">
        <v>3</v>
      </c>
      <c r="F387" s="208" t="s">
        <v>163</v>
      </c>
      <c r="H387" s="209">
        <v>3</v>
      </c>
      <c r="I387" s="201"/>
      <c r="L387" s="197"/>
      <c r="M387" s="202"/>
      <c r="N387" s="203"/>
      <c r="O387" s="203"/>
      <c r="P387" s="203"/>
      <c r="Q387" s="203"/>
      <c r="R387" s="203"/>
      <c r="S387" s="203"/>
      <c r="T387" s="204"/>
      <c r="AT387" s="205" t="s">
        <v>159</v>
      </c>
      <c r="AU387" s="205" t="s">
        <v>78</v>
      </c>
      <c r="AV387" s="13" t="s">
        <v>155</v>
      </c>
      <c r="AW387" s="13" t="s">
        <v>34</v>
      </c>
      <c r="AX387" s="13" t="s">
        <v>74</v>
      </c>
      <c r="AY387" s="205" t="s">
        <v>147</v>
      </c>
    </row>
    <row r="388" spans="2:65" s="1" customFormat="1" ht="22.5" customHeight="1">
      <c r="B388" s="165"/>
      <c r="C388" s="221" t="s">
        <v>514</v>
      </c>
      <c r="D388" s="221" t="s">
        <v>339</v>
      </c>
      <c r="E388" s="222" t="s">
        <v>515</v>
      </c>
      <c r="F388" s="223" t="s">
        <v>516</v>
      </c>
      <c r="G388" s="224" t="s">
        <v>517</v>
      </c>
      <c r="H388" s="225">
        <v>86.292</v>
      </c>
      <c r="I388" s="226"/>
      <c r="J388" s="227">
        <f>ROUND(I388*H388,2)</f>
        <v>0</v>
      </c>
      <c r="K388" s="223" t="s">
        <v>3</v>
      </c>
      <c r="L388" s="228"/>
      <c r="M388" s="229" t="s">
        <v>3</v>
      </c>
      <c r="N388" s="230" t="s">
        <v>41</v>
      </c>
      <c r="O388" s="36"/>
      <c r="P388" s="175">
        <f>O388*H388</f>
        <v>0</v>
      </c>
      <c r="Q388" s="175">
        <v>0.00055</v>
      </c>
      <c r="R388" s="175">
        <f>Q388*H388</f>
        <v>0.047460600000000006</v>
      </c>
      <c r="S388" s="175">
        <v>0</v>
      </c>
      <c r="T388" s="176">
        <f>S388*H388</f>
        <v>0</v>
      </c>
      <c r="AR388" s="18" t="s">
        <v>342</v>
      </c>
      <c r="AT388" s="18" t="s">
        <v>339</v>
      </c>
      <c r="AU388" s="18" t="s">
        <v>78</v>
      </c>
      <c r="AY388" s="18" t="s">
        <v>147</v>
      </c>
      <c r="BE388" s="177">
        <f>IF(N388="základní",J388,0)</f>
        <v>0</v>
      </c>
      <c r="BF388" s="177">
        <f>IF(N388="snížená",J388,0)</f>
        <v>0</v>
      </c>
      <c r="BG388" s="177">
        <f>IF(N388="zákl. přenesená",J388,0)</f>
        <v>0</v>
      </c>
      <c r="BH388" s="177">
        <f>IF(N388="sníž. přenesená",J388,0)</f>
        <v>0</v>
      </c>
      <c r="BI388" s="177">
        <f>IF(N388="nulová",J388,0)</f>
        <v>0</v>
      </c>
      <c r="BJ388" s="18" t="s">
        <v>74</v>
      </c>
      <c r="BK388" s="177">
        <f>ROUND(I388*H388,2)</f>
        <v>0</v>
      </c>
      <c r="BL388" s="18" t="s">
        <v>247</v>
      </c>
      <c r="BM388" s="18" t="s">
        <v>518</v>
      </c>
    </row>
    <row r="389" spans="2:47" s="1" customFormat="1" ht="13.5">
      <c r="B389" s="35"/>
      <c r="D389" s="178" t="s">
        <v>157</v>
      </c>
      <c r="F389" s="179" t="s">
        <v>519</v>
      </c>
      <c r="I389" s="180"/>
      <c r="L389" s="35"/>
      <c r="M389" s="64"/>
      <c r="N389" s="36"/>
      <c r="O389" s="36"/>
      <c r="P389" s="36"/>
      <c r="Q389" s="36"/>
      <c r="R389" s="36"/>
      <c r="S389" s="36"/>
      <c r="T389" s="65"/>
      <c r="AT389" s="18" t="s">
        <v>157</v>
      </c>
      <c r="AU389" s="18" t="s">
        <v>78</v>
      </c>
    </row>
    <row r="390" spans="2:51" s="11" customFormat="1" ht="13.5">
      <c r="B390" s="181"/>
      <c r="D390" s="178" t="s">
        <v>159</v>
      </c>
      <c r="E390" s="182" t="s">
        <v>3</v>
      </c>
      <c r="F390" s="183" t="s">
        <v>433</v>
      </c>
      <c r="H390" s="184" t="s">
        <v>3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4" t="s">
        <v>159</v>
      </c>
      <c r="AU390" s="184" t="s">
        <v>78</v>
      </c>
      <c r="AV390" s="11" t="s">
        <v>74</v>
      </c>
      <c r="AW390" s="11" t="s">
        <v>34</v>
      </c>
      <c r="AX390" s="11" t="s">
        <v>70</v>
      </c>
      <c r="AY390" s="184" t="s">
        <v>147</v>
      </c>
    </row>
    <row r="391" spans="2:51" s="12" customFormat="1" ht="13.5">
      <c r="B391" s="189"/>
      <c r="D391" s="178" t="s">
        <v>159</v>
      </c>
      <c r="E391" s="190" t="s">
        <v>3</v>
      </c>
      <c r="F391" s="191" t="s">
        <v>520</v>
      </c>
      <c r="H391" s="192">
        <v>84.6</v>
      </c>
      <c r="I391" s="193"/>
      <c r="L391" s="189"/>
      <c r="M391" s="194"/>
      <c r="N391" s="195"/>
      <c r="O391" s="195"/>
      <c r="P391" s="195"/>
      <c r="Q391" s="195"/>
      <c r="R391" s="195"/>
      <c r="S391" s="195"/>
      <c r="T391" s="196"/>
      <c r="AT391" s="190" t="s">
        <v>159</v>
      </c>
      <c r="AU391" s="190" t="s">
        <v>78</v>
      </c>
      <c r="AV391" s="12" t="s">
        <v>78</v>
      </c>
      <c r="AW391" s="12" t="s">
        <v>34</v>
      </c>
      <c r="AX391" s="12" t="s">
        <v>70</v>
      </c>
      <c r="AY391" s="190" t="s">
        <v>147</v>
      </c>
    </row>
    <row r="392" spans="2:51" s="13" customFormat="1" ht="13.5">
      <c r="B392" s="197"/>
      <c r="D392" s="178" t="s">
        <v>159</v>
      </c>
      <c r="E392" s="198" t="s">
        <v>3</v>
      </c>
      <c r="F392" s="199" t="s">
        <v>163</v>
      </c>
      <c r="H392" s="200">
        <v>84.6</v>
      </c>
      <c r="I392" s="201"/>
      <c r="L392" s="197"/>
      <c r="M392" s="202"/>
      <c r="N392" s="203"/>
      <c r="O392" s="203"/>
      <c r="P392" s="203"/>
      <c r="Q392" s="203"/>
      <c r="R392" s="203"/>
      <c r="S392" s="203"/>
      <c r="T392" s="204"/>
      <c r="AT392" s="205" t="s">
        <v>159</v>
      </c>
      <c r="AU392" s="205" t="s">
        <v>78</v>
      </c>
      <c r="AV392" s="13" t="s">
        <v>155</v>
      </c>
      <c r="AW392" s="13" t="s">
        <v>34</v>
      </c>
      <c r="AX392" s="13" t="s">
        <v>74</v>
      </c>
      <c r="AY392" s="205" t="s">
        <v>147</v>
      </c>
    </row>
    <row r="393" spans="2:51" s="12" customFormat="1" ht="13.5">
      <c r="B393" s="189"/>
      <c r="D393" s="206" t="s">
        <v>159</v>
      </c>
      <c r="F393" s="219" t="s">
        <v>521</v>
      </c>
      <c r="H393" s="220">
        <v>86.292</v>
      </c>
      <c r="I393" s="193"/>
      <c r="L393" s="189"/>
      <c r="M393" s="194"/>
      <c r="N393" s="195"/>
      <c r="O393" s="195"/>
      <c r="P393" s="195"/>
      <c r="Q393" s="195"/>
      <c r="R393" s="195"/>
      <c r="S393" s="195"/>
      <c r="T393" s="196"/>
      <c r="AT393" s="190" t="s">
        <v>159</v>
      </c>
      <c r="AU393" s="190" t="s">
        <v>78</v>
      </c>
      <c r="AV393" s="12" t="s">
        <v>78</v>
      </c>
      <c r="AW393" s="12" t="s">
        <v>4</v>
      </c>
      <c r="AX393" s="12" t="s">
        <v>74</v>
      </c>
      <c r="AY393" s="190" t="s">
        <v>147</v>
      </c>
    </row>
    <row r="394" spans="2:65" s="1" customFormat="1" ht="22.5" customHeight="1">
      <c r="B394" s="165"/>
      <c r="C394" s="166" t="s">
        <v>522</v>
      </c>
      <c r="D394" s="166" t="s">
        <v>150</v>
      </c>
      <c r="E394" s="167" t="s">
        <v>523</v>
      </c>
      <c r="F394" s="168" t="s">
        <v>524</v>
      </c>
      <c r="G394" s="169" t="s">
        <v>231</v>
      </c>
      <c r="H394" s="170">
        <v>18</v>
      </c>
      <c r="I394" s="171"/>
      <c r="J394" s="172">
        <f>ROUND(I394*H394,2)</f>
        <v>0</v>
      </c>
      <c r="K394" s="168" t="s">
        <v>154</v>
      </c>
      <c r="L394" s="35"/>
      <c r="M394" s="173" t="s">
        <v>3</v>
      </c>
      <c r="N394" s="174" t="s">
        <v>41</v>
      </c>
      <c r="O394" s="36"/>
      <c r="P394" s="175">
        <f>O394*H394</f>
        <v>0</v>
      </c>
      <c r="Q394" s="175">
        <v>0</v>
      </c>
      <c r="R394" s="175">
        <f>Q394*H394</f>
        <v>0</v>
      </c>
      <c r="S394" s="175">
        <v>0</v>
      </c>
      <c r="T394" s="176">
        <f>S394*H394</f>
        <v>0</v>
      </c>
      <c r="AR394" s="18" t="s">
        <v>247</v>
      </c>
      <c r="AT394" s="18" t="s">
        <v>150</v>
      </c>
      <c r="AU394" s="18" t="s">
        <v>78</v>
      </c>
      <c r="AY394" s="18" t="s">
        <v>147</v>
      </c>
      <c r="BE394" s="177">
        <f>IF(N394="základní",J394,0)</f>
        <v>0</v>
      </c>
      <c r="BF394" s="177">
        <f>IF(N394="snížená",J394,0)</f>
        <v>0</v>
      </c>
      <c r="BG394" s="177">
        <f>IF(N394="zákl. přenesená",J394,0)</f>
        <v>0</v>
      </c>
      <c r="BH394" s="177">
        <f>IF(N394="sníž. přenesená",J394,0)</f>
        <v>0</v>
      </c>
      <c r="BI394" s="177">
        <f>IF(N394="nulová",J394,0)</f>
        <v>0</v>
      </c>
      <c r="BJ394" s="18" t="s">
        <v>74</v>
      </c>
      <c r="BK394" s="177">
        <f>ROUND(I394*H394,2)</f>
        <v>0</v>
      </c>
      <c r="BL394" s="18" t="s">
        <v>247</v>
      </c>
      <c r="BM394" s="18" t="s">
        <v>525</v>
      </c>
    </row>
    <row r="395" spans="2:47" s="1" customFormat="1" ht="13.5">
      <c r="B395" s="35"/>
      <c r="D395" s="178" t="s">
        <v>157</v>
      </c>
      <c r="F395" s="179" t="s">
        <v>526</v>
      </c>
      <c r="I395" s="180"/>
      <c r="L395" s="35"/>
      <c r="M395" s="64"/>
      <c r="N395" s="36"/>
      <c r="O395" s="36"/>
      <c r="P395" s="36"/>
      <c r="Q395" s="36"/>
      <c r="R395" s="36"/>
      <c r="S395" s="36"/>
      <c r="T395" s="65"/>
      <c r="AT395" s="18" t="s">
        <v>157</v>
      </c>
      <c r="AU395" s="18" t="s">
        <v>78</v>
      </c>
    </row>
    <row r="396" spans="2:51" s="11" customFormat="1" ht="13.5">
      <c r="B396" s="181"/>
      <c r="D396" s="178" t="s">
        <v>159</v>
      </c>
      <c r="E396" s="182" t="s">
        <v>3</v>
      </c>
      <c r="F396" s="183" t="s">
        <v>433</v>
      </c>
      <c r="H396" s="184" t="s">
        <v>3</v>
      </c>
      <c r="I396" s="185"/>
      <c r="L396" s="181"/>
      <c r="M396" s="186"/>
      <c r="N396" s="187"/>
      <c r="O396" s="187"/>
      <c r="P396" s="187"/>
      <c r="Q396" s="187"/>
      <c r="R396" s="187"/>
      <c r="S396" s="187"/>
      <c r="T396" s="188"/>
      <c r="AT396" s="184" t="s">
        <v>159</v>
      </c>
      <c r="AU396" s="184" t="s">
        <v>78</v>
      </c>
      <c r="AV396" s="11" t="s">
        <v>74</v>
      </c>
      <c r="AW396" s="11" t="s">
        <v>34</v>
      </c>
      <c r="AX396" s="11" t="s">
        <v>70</v>
      </c>
      <c r="AY396" s="184" t="s">
        <v>147</v>
      </c>
    </row>
    <row r="397" spans="2:51" s="12" customFormat="1" ht="13.5">
      <c r="B397" s="189"/>
      <c r="D397" s="178" t="s">
        <v>159</v>
      </c>
      <c r="E397" s="190" t="s">
        <v>3</v>
      </c>
      <c r="F397" s="191" t="s">
        <v>527</v>
      </c>
      <c r="H397" s="192">
        <v>18</v>
      </c>
      <c r="I397" s="193"/>
      <c r="L397" s="189"/>
      <c r="M397" s="194"/>
      <c r="N397" s="195"/>
      <c r="O397" s="195"/>
      <c r="P397" s="195"/>
      <c r="Q397" s="195"/>
      <c r="R397" s="195"/>
      <c r="S397" s="195"/>
      <c r="T397" s="196"/>
      <c r="AT397" s="190" t="s">
        <v>159</v>
      </c>
      <c r="AU397" s="190" t="s">
        <v>78</v>
      </c>
      <c r="AV397" s="12" t="s">
        <v>78</v>
      </c>
      <c r="AW397" s="12" t="s">
        <v>34</v>
      </c>
      <c r="AX397" s="12" t="s">
        <v>70</v>
      </c>
      <c r="AY397" s="190" t="s">
        <v>147</v>
      </c>
    </row>
    <row r="398" spans="2:51" s="13" customFormat="1" ht="13.5">
      <c r="B398" s="197"/>
      <c r="D398" s="206" t="s">
        <v>159</v>
      </c>
      <c r="E398" s="207" t="s">
        <v>3</v>
      </c>
      <c r="F398" s="208" t="s">
        <v>163</v>
      </c>
      <c r="H398" s="209">
        <v>18</v>
      </c>
      <c r="I398" s="201"/>
      <c r="L398" s="197"/>
      <c r="M398" s="202"/>
      <c r="N398" s="203"/>
      <c r="O398" s="203"/>
      <c r="P398" s="203"/>
      <c r="Q398" s="203"/>
      <c r="R398" s="203"/>
      <c r="S398" s="203"/>
      <c r="T398" s="204"/>
      <c r="AT398" s="205" t="s">
        <v>159</v>
      </c>
      <c r="AU398" s="205" t="s">
        <v>78</v>
      </c>
      <c r="AV398" s="13" t="s">
        <v>155</v>
      </c>
      <c r="AW398" s="13" t="s">
        <v>34</v>
      </c>
      <c r="AX398" s="13" t="s">
        <v>74</v>
      </c>
      <c r="AY398" s="205" t="s">
        <v>147</v>
      </c>
    </row>
    <row r="399" spans="2:65" s="1" customFormat="1" ht="22.5" customHeight="1">
      <c r="B399" s="165"/>
      <c r="C399" s="221" t="s">
        <v>528</v>
      </c>
      <c r="D399" s="221" t="s">
        <v>339</v>
      </c>
      <c r="E399" s="222" t="s">
        <v>529</v>
      </c>
      <c r="F399" s="223" t="s">
        <v>530</v>
      </c>
      <c r="G399" s="224" t="s">
        <v>517</v>
      </c>
      <c r="H399" s="225">
        <v>18.36</v>
      </c>
      <c r="I399" s="226"/>
      <c r="J399" s="227">
        <f>ROUND(I399*H399,2)</f>
        <v>0</v>
      </c>
      <c r="K399" s="223" t="s">
        <v>3</v>
      </c>
      <c r="L399" s="228"/>
      <c r="M399" s="229" t="s">
        <v>3</v>
      </c>
      <c r="N399" s="230" t="s">
        <v>41</v>
      </c>
      <c r="O399" s="36"/>
      <c r="P399" s="175">
        <f>O399*H399</f>
        <v>0</v>
      </c>
      <c r="Q399" s="175">
        <v>0.0016</v>
      </c>
      <c r="R399" s="175">
        <f>Q399*H399</f>
        <v>0.029376</v>
      </c>
      <c r="S399" s="175">
        <v>0</v>
      </c>
      <c r="T399" s="176">
        <f>S399*H399</f>
        <v>0</v>
      </c>
      <c r="AR399" s="18" t="s">
        <v>342</v>
      </c>
      <c r="AT399" s="18" t="s">
        <v>339</v>
      </c>
      <c r="AU399" s="18" t="s">
        <v>78</v>
      </c>
      <c r="AY399" s="18" t="s">
        <v>147</v>
      </c>
      <c r="BE399" s="177">
        <f>IF(N399="základní",J399,0)</f>
        <v>0</v>
      </c>
      <c r="BF399" s="177">
        <f>IF(N399="snížená",J399,0)</f>
        <v>0</v>
      </c>
      <c r="BG399" s="177">
        <f>IF(N399="zákl. přenesená",J399,0)</f>
        <v>0</v>
      </c>
      <c r="BH399" s="177">
        <f>IF(N399="sníž. přenesená",J399,0)</f>
        <v>0</v>
      </c>
      <c r="BI399" s="177">
        <f>IF(N399="nulová",J399,0)</f>
        <v>0</v>
      </c>
      <c r="BJ399" s="18" t="s">
        <v>74</v>
      </c>
      <c r="BK399" s="177">
        <f>ROUND(I399*H399,2)</f>
        <v>0</v>
      </c>
      <c r="BL399" s="18" t="s">
        <v>247</v>
      </c>
      <c r="BM399" s="18" t="s">
        <v>531</v>
      </c>
    </row>
    <row r="400" spans="2:47" s="1" customFormat="1" ht="13.5">
      <c r="B400" s="35"/>
      <c r="D400" s="178" t="s">
        <v>157</v>
      </c>
      <c r="F400" s="179" t="s">
        <v>532</v>
      </c>
      <c r="I400" s="180"/>
      <c r="L400" s="35"/>
      <c r="M400" s="64"/>
      <c r="N400" s="36"/>
      <c r="O400" s="36"/>
      <c r="P400" s="36"/>
      <c r="Q400" s="36"/>
      <c r="R400" s="36"/>
      <c r="S400" s="36"/>
      <c r="T400" s="65"/>
      <c r="AT400" s="18" t="s">
        <v>157</v>
      </c>
      <c r="AU400" s="18" t="s">
        <v>78</v>
      </c>
    </row>
    <row r="401" spans="2:51" s="12" customFormat="1" ht="13.5">
      <c r="B401" s="189"/>
      <c r="D401" s="206" t="s">
        <v>159</v>
      </c>
      <c r="F401" s="219" t="s">
        <v>533</v>
      </c>
      <c r="H401" s="220">
        <v>18.36</v>
      </c>
      <c r="I401" s="193"/>
      <c r="L401" s="189"/>
      <c r="M401" s="194"/>
      <c r="N401" s="195"/>
      <c r="O401" s="195"/>
      <c r="P401" s="195"/>
      <c r="Q401" s="195"/>
      <c r="R401" s="195"/>
      <c r="S401" s="195"/>
      <c r="T401" s="196"/>
      <c r="AT401" s="190" t="s">
        <v>159</v>
      </c>
      <c r="AU401" s="190" t="s">
        <v>78</v>
      </c>
      <c r="AV401" s="12" t="s">
        <v>78</v>
      </c>
      <c r="AW401" s="12" t="s">
        <v>4</v>
      </c>
      <c r="AX401" s="12" t="s">
        <v>74</v>
      </c>
      <c r="AY401" s="190" t="s">
        <v>147</v>
      </c>
    </row>
    <row r="402" spans="2:65" s="1" customFormat="1" ht="22.5" customHeight="1">
      <c r="B402" s="165"/>
      <c r="C402" s="166" t="s">
        <v>534</v>
      </c>
      <c r="D402" s="166" t="s">
        <v>150</v>
      </c>
      <c r="E402" s="167" t="s">
        <v>535</v>
      </c>
      <c r="F402" s="168" t="s">
        <v>536</v>
      </c>
      <c r="G402" s="169" t="s">
        <v>231</v>
      </c>
      <c r="H402" s="170">
        <v>48</v>
      </c>
      <c r="I402" s="171"/>
      <c r="J402" s="172">
        <f>ROUND(I402*H402,2)</f>
        <v>0</v>
      </c>
      <c r="K402" s="168" t="s">
        <v>154</v>
      </c>
      <c r="L402" s="35"/>
      <c r="M402" s="173" t="s">
        <v>3</v>
      </c>
      <c r="N402" s="174" t="s">
        <v>41</v>
      </c>
      <c r="O402" s="36"/>
      <c r="P402" s="175">
        <f>O402*H402</f>
        <v>0</v>
      </c>
      <c r="Q402" s="175">
        <v>0.00091</v>
      </c>
      <c r="R402" s="175">
        <f>Q402*H402</f>
        <v>0.04368</v>
      </c>
      <c r="S402" s="175">
        <v>0</v>
      </c>
      <c r="T402" s="176">
        <f>S402*H402</f>
        <v>0</v>
      </c>
      <c r="AR402" s="18" t="s">
        <v>247</v>
      </c>
      <c r="AT402" s="18" t="s">
        <v>150</v>
      </c>
      <c r="AU402" s="18" t="s">
        <v>78</v>
      </c>
      <c r="AY402" s="18" t="s">
        <v>147</v>
      </c>
      <c r="BE402" s="177">
        <f>IF(N402="základní",J402,0)</f>
        <v>0</v>
      </c>
      <c r="BF402" s="177">
        <f>IF(N402="snížená",J402,0)</f>
        <v>0</v>
      </c>
      <c r="BG402" s="177">
        <f>IF(N402="zákl. přenesená",J402,0)</f>
        <v>0</v>
      </c>
      <c r="BH402" s="177">
        <f>IF(N402="sníž. přenesená",J402,0)</f>
        <v>0</v>
      </c>
      <c r="BI402" s="177">
        <f>IF(N402="nulová",J402,0)</f>
        <v>0</v>
      </c>
      <c r="BJ402" s="18" t="s">
        <v>74</v>
      </c>
      <c r="BK402" s="177">
        <f>ROUND(I402*H402,2)</f>
        <v>0</v>
      </c>
      <c r="BL402" s="18" t="s">
        <v>247</v>
      </c>
      <c r="BM402" s="18" t="s">
        <v>537</v>
      </c>
    </row>
    <row r="403" spans="2:47" s="1" customFormat="1" ht="13.5">
      <c r="B403" s="35"/>
      <c r="D403" s="178" t="s">
        <v>157</v>
      </c>
      <c r="F403" s="179" t="s">
        <v>538</v>
      </c>
      <c r="I403" s="180"/>
      <c r="L403" s="35"/>
      <c r="M403" s="64"/>
      <c r="N403" s="36"/>
      <c r="O403" s="36"/>
      <c r="P403" s="36"/>
      <c r="Q403" s="36"/>
      <c r="R403" s="36"/>
      <c r="S403" s="36"/>
      <c r="T403" s="65"/>
      <c r="AT403" s="18" t="s">
        <v>157</v>
      </c>
      <c r="AU403" s="18" t="s">
        <v>78</v>
      </c>
    </row>
    <row r="404" spans="2:51" s="11" customFormat="1" ht="13.5">
      <c r="B404" s="181"/>
      <c r="D404" s="178" t="s">
        <v>159</v>
      </c>
      <c r="E404" s="182" t="s">
        <v>3</v>
      </c>
      <c r="F404" s="183" t="s">
        <v>433</v>
      </c>
      <c r="H404" s="184" t="s">
        <v>3</v>
      </c>
      <c r="I404" s="185"/>
      <c r="L404" s="181"/>
      <c r="M404" s="186"/>
      <c r="N404" s="187"/>
      <c r="O404" s="187"/>
      <c r="P404" s="187"/>
      <c r="Q404" s="187"/>
      <c r="R404" s="187"/>
      <c r="S404" s="187"/>
      <c r="T404" s="188"/>
      <c r="AT404" s="184" t="s">
        <v>159</v>
      </c>
      <c r="AU404" s="184" t="s">
        <v>78</v>
      </c>
      <c r="AV404" s="11" t="s">
        <v>74</v>
      </c>
      <c r="AW404" s="11" t="s">
        <v>34</v>
      </c>
      <c r="AX404" s="11" t="s">
        <v>70</v>
      </c>
      <c r="AY404" s="184" t="s">
        <v>147</v>
      </c>
    </row>
    <row r="405" spans="2:51" s="12" customFormat="1" ht="13.5">
      <c r="B405" s="189"/>
      <c r="D405" s="178" t="s">
        <v>159</v>
      </c>
      <c r="E405" s="190" t="s">
        <v>3</v>
      </c>
      <c r="F405" s="191" t="s">
        <v>539</v>
      </c>
      <c r="H405" s="192">
        <v>48</v>
      </c>
      <c r="I405" s="193"/>
      <c r="L405" s="189"/>
      <c r="M405" s="194"/>
      <c r="N405" s="195"/>
      <c r="O405" s="195"/>
      <c r="P405" s="195"/>
      <c r="Q405" s="195"/>
      <c r="R405" s="195"/>
      <c r="S405" s="195"/>
      <c r="T405" s="196"/>
      <c r="AT405" s="190" t="s">
        <v>159</v>
      </c>
      <c r="AU405" s="190" t="s">
        <v>78</v>
      </c>
      <c r="AV405" s="12" t="s">
        <v>78</v>
      </c>
      <c r="AW405" s="12" t="s">
        <v>34</v>
      </c>
      <c r="AX405" s="12" t="s">
        <v>70</v>
      </c>
      <c r="AY405" s="190" t="s">
        <v>147</v>
      </c>
    </row>
    <row r="406" spans="2:51" s="13" customFormat="1" ht="13.5">
      <c r="B406" s="197"/>
      <c r="D406" s="206" t="s">
        <v>159</v>
      </c>
      <c r="E406" s="207" t="s">
        <v>3</v>
      </c>
      <c r="F406" s="208" t="s">
        <v>163</v>
      </c>
      <c r="H406" s="209">
        <v>48</v>
      </c>
      <c r="I406" s="201"/>
      <c r="L406" s="197"/>
      <c r="M406" s="202"/>
      <c r="N406" s="203"/>
      <c r="O406" s="203"/>
      <c r="P406" s="203"/>
      <c r="Q406" s="203"/>
      <c r="R406" s="203"/>
      <c r="S406" s="203"/>
      <c r="T406" s="204"/>
      <c r="AT406" s="205" t="s">
        <v>159</v>
      </c>
      <c r="AU406" s="205" t="s">
        <v>78</v>
      </c>
      <c r="AV406" s="13" t="s">
        <v>155</v>
      </c>
      <c r="AW406" s="13" t="s">
        <v>34</v>
      </c>
      <c r="AX406" s="13" t="s">
        <v>74</v>
      </c>
      <c r="AY406" s="205" t="s">
        <v>147</v>
      </c>
    </row>
    <row r="407" spans="2:65" s="1" customFormat="1" ht="22.5" customHeight="1">
      <c r="B407" s="165"/>
      <c r="C407" s="221" t="s">
        <v>540</v>
      </c>
      <c r="D407" s="221" t="s">
        <v>339</v>
      </c>
      <c r="E407" s="222" t="s">
        <v>541</v>
      </c>
      <c r="F407" s="223" t="s">
        <v>542</v>
      </c>
      <c r="G407" s="224" t="s">
        <v>517</v>
      </c>
      <c r="H407" s="225">
        <v>48.96</v>
      </c>
      <c r="I407" s="226"/>
      <c r="J407" s="227">
        <f>ROUND(I407*H407,2)</f>
        <v>0</v>
      </c>
      <c r="K407" s="223" t="s">
        <v>3</v>
      </c>
      <c r="L407" s="228"/>
      <c r="M407" s="229" t="s">
        <v>3</v>
      </c>
      <c r="N407" s="230" t="s">
        <v>41</v>
      </c>
      <c r="O407" s="36"/>
      <c r="P407" s="175">
        <f>O407*H407</f>
        <v>0</v>
      </c>
      <c r="Q407" s="175">
        <v>0.0003</v>
      </c>
      <c r="R407" s="175">
        <f>Q407*H407</f>
        <v>0.014688</v>
      </c>
      <c r="S407" s="175">
        <v>0</v>
      </c>
      <c r="T407" s="176">
        <f>S407*H407</f>
        <v>0</v>
      </c>
      <c r="AR407" s="18" t="s">
        <v>342</v>
      </c>
      <c r="AT407" s="18" t="s">
        <v>339</v>
      </c>
      <c r="AU407" s="18" t="s">
        <v>78</v>
      </c>
      <c r="AY407" s="18" t="s">
        <v>147</v>
      </c>
      <c r="BE407" s="177">
        <f>IF(N407="základní",J407,0)</f>
        <v>0</v>
      </c>
      <c r="BF407" s="177">
        <f>IF(N407="snížená",J407,0)</f>
        <v>0</v>
      </c>
      <c r="BG407" s="177">
        <f>IF(N407="zákl. přenesená",J407,0)</f>
        <v>0</v>
      </c>
      <c r="BH407" s="177">
        <f>IF(N407="sníž. přenesená",J407,0)</f>
        <v>0</v>
      </c>
      <c r="BI407" s="177">
        <f>IF(N407="nulová",J407,0)</f>
        <v>0</v>
      </c>
      <c r="BJ407" s="18" t="s">
        <v>74</v>
      </c>
      <c r="BK407" s="177">
        <f>ROUND(I407*H407,2)</f>
        <v>0</v>
      </c>
      <c r="BL407" s="18" t="s">
        <v>247</v>
      </c>
      <c r="BM407" s="18" t="s">
        <v>543</v>
      </c>
    </row>
    <row r="408" spans="2:47" s="1" customFormat="1" ht="13.5">
      <c r="B408" s="35"/>
      <c r="D408" s="178" t="s">
        <v>157</v>
      </c>
      <c r="F408" s="179" t="s">
        <v>544</v>
      </c>
      <c r="I408" s="180"/>
      <c r="L408" s="35"/>
      <c r="M408" s="64"/>
      <c r="N408" s="36"/>
      <c r="O408" s="36"/>
      <c r="P408" s="36"/>
      <c r="Q408" s="36"/>
      <c r="R408" s="36"/>
      <c r="S408" s="36"/>
      <c r="T408" s="65"/>
      <c r="AT408" s="18" t="s">
        <v>157</v>
      </c>
      <c r="AU408" s="18" t="s">
        <v>78</v>
      </c>
    </row>
    <row r="409" spans="2:51" s="12" customFormat="1" ht="13.5">
      <c r="B409" s="189"/>
      <c r="D409" s="206" t="s">
        <v>159</v>
      </c>
      <c r="F409" s="219" t="s">
        <v>545</v>
      </c>
      <c r="H409" s="220">
        <v>48.96</v>
      </c>
      <c r="I409" s="193"/>
      <c r="L409" s="189"/>
      <c r="M409" s="194"/>
      <c r="N409" s="195"/>
      <c r="O409" s="195"/>
      <c r="P409" s="195"/>
      <c r="Q409" s="195"/>
      <c r="R409" s="195"/>
      <c r="S409" s="195"/>
      <c r="T409" s="196"/>
      <c r="AT409" s="190" t="s">
        <v>159</v>
      </c>
      <c r="AU409" s="190" t="s">
        <v>78</v>
      </c>
      <c r="AV409" s="12" t="s">
        <v>78</v>
      </c>
      <c r="AW409" s="12" t="s">
        <v>4</v>
      </c>
      <c r="AX409" s="12" t="s">
        <v>74</v>
      </c>
      <c r="AY409" s="190" t="s">
        <v>147</v>
      </c>
    </row>
    <row r="410" spans="2:65" s="1" customFormat="1" ht="22.5" customHeight="1">
      <c r="B410" s="165"/>
      <c r="C410" s="166" t="s">
        <v>546</v>
      </c>
      <c r="D410" s="166" t="s">
        <v>150</v>
      </c>
      <c r="E410" s="167" t="s">
        <v>547</v>
      </c>
      <c r="F410" s="168" t="s">
        <v>548</v>
      </c>
      <c r="G410" s="169" t="s">
        <v>231</v>
      </c>
      <c r="H410" s="170">
        <v>15</v>
      </c>
      <c r="I410" s="171"/>
      <c r="J410" s="172">
        <f>ROUND(I410*H410,2)</f>
        <v>0</v>
      </c>
      <c r="K410" s="168" t="s">
        <v>154</v>
      </c>
      <c r="L410" s="35"/>
      <c r="M410" s="173" t="s">
        <v>3</v>
      </c>
      <c r="N410" s="174" t="s">
        <v>41</v>
      </c>
      <c r="O410" s="36"/>
      <c r="P410" s="175">
        <f>O410*H410</f>
        <v>0</v>
      </c>
      <c r="Q410" s="175">
        <v>0</v>
      </c>
      <c r="R410" s="175">
        <f>Q410*H410</f>
        <v>0</v>
      </c>
      <c r="S410" s="175">
        <v>0</v>
      </c>
      <c r="T410" s="176">
        <f>S410*H410</f>
        <v>0</v>
      </c>
      <c r="AR410" s="18" t="s">
        <v>247</v>
      </c>
      <c r="AT410" s="18" t="s">
        <v>150</v>
      </c>
      <c r="AU410" s="18" t="s">
        <v>78</v>
      </c>
      <c r="AY410" s="18" t="s">
        <v>147</v>
      </c>
      <c r="BE410" s="177">
        <f>IF(N410="základní",J410,0)</f>
        <v>0</v>
      </c>
      <c r="BF410" s="177">
        <f>IF(N410="snížená",J410,0)</f>
        <v>0</v>
      </c>
      <c r="BG410" s="177">
        <f>IF(N410="zákl. přenesená",J410,0)</f>
        <v>0</v>
      </c>
      <c r="BH410" s="177">
        <f>IF(N410="sníž. přenesená",J410,0)</f>
        <v>0</v>
      </c>
      <c r="BI410" s="177">
        <f>IF(N410="nulová",J410,0)</f>
        <v>0</v>
      </c>
      <c r="BJ410" s="18" t="s">
        <v>74</v>
      </c>
      <c r="BK410" s="177">
        <f>ROUND(I410*H410,2)</f>
        <v>0</v>
      </c>
      <c r="BL410" s="18" t="s">
        <v>247</v>
      </c>
      <c r="BM410" s="18" t="s">
        <v>549</v>
      </c>
    </row>
    <row r="411" spans="2:47" s="1" customFormat="1" ht="13.5">
      <c r="B411" s="35"/>
      <c r="D411" s="178" t="s">
        <v>157</v>
      </c>
      <c r="F411" s="179" t="s">
        <v>550</v>
      </c>
      <c r="I411" s="180"/>
      <c r="L411" s="35"/>
      <c r="M411" s="64"/>
      <c r="N411" s="36"/>
      <c r="O411" s="36"/>
      <c r="P411" s="36"/>
      <c r="Q411" s="36"/>
      <c r="R411" s="36"/>
      <c r="S411" s="36"/>
      <c r="T411" s="65"/>
      <c r="AT411" s="18" t="s">
        <v>157</v>
      </c>
      <c r="AU411" s="18" t="s">
        <v>78</v>
      </c>
    </row>
    <row r="412" spans="2:51" s="11" customFormat="1" ht="13.5">
      <c r="B412" s="181"/>
      <c r="D412" s="178" t="s">
        <v>159</v>
      </c>
      <c r="E412" s="182" t="s">
        <v>3</v>
      </c>
      <c r="F412" s="183" t="s">
        <v>433</v>
      </c>
      <c r="H412" s="184" t="s">
        <v>3</v>
      </c>
      <c r="I412" s="185"/>
      <c r="L412" s="181"/>
      <c r="M412" s="186"/>
      <c r="N412" s="187"/>
      <c r="O412" s="187"/>
      <c r="P412" s="187"/>
      <c r="Q412" s="187"/>
      <c r="R412" s="187"/>
      <c r="S412" s="187"/>
      <c r="T412" s="188"/>
      <c r="AT412" s="184" t="s">
        <v>159</v>
      </c>
      <c r="AU412" s="184" t="s">
        <v>78</v>
      </c>
      <c r="AV412" s="11" t="s">
        <v>74</v>
      </c>
      <c r="AW412" s="11" t="s">
        <v>34</v>
      </c>
      <c r="AX412" s="11" t="s">
        <v>70</v>
      </c>
      <c r="AY412" s="184" t="s">
        <v>147</v>
      </c>
    </row>
    <row r="413" spans="2:51" s="12" customFormat="1" ht="13.5">
      <c r="B413" s="189"/>
      <c r="D413" s="178" t="s">
        <v>159</v>
      </c>
      <c r="E413" s="190" t="s">
        <v>3</v>
      </c>
      <c r="F413" s="191" t="s">
        <v>551</v>
      </c>
      <c r="H413" s="192">
        <v>15</v>
      </c>
      <c r="I413" s="193"/>
      <c r="L413" s="189"/>
      <c r="M413" s="194"/>
      <c r="N413" s="195"/>
      <c r="O413" s="195"/>
      <c r="P413" s="195"/>
      <c r="Q413" s="195"/>
      <c r="R413" s="195"/>
      <c r="S413" s="195"/>
      <c r="T413" s="196"/>
      <c r="AT413" s="190" t="s">
        <v>159</v>
      </c>
      <c r="AU413" s="190" t="s">
        <v>78</v>
      </c>
      <c r="AV413" s="12" t="s">
        <v>78</v>
      </c>
      <c r="AW413" s="12" t="s">
        <v>34</v>
      </c>
      <c r="AX413" s="12" t="s">
        <v>70</v>
      </c>
      <c r="AY413" s="190" t="s">
        <v>147</v>
      </c>
    </row>
    <row r="414" spans="2:51" s="13" customFormat="1" ht="13.5">
      <c r="B414" s="197"/>
      <c r="D414" s="206" t="s">
        <v>159</v>
      </c>
      <c r="E414" s="207" t="s">
        <v>3</v>
      </c>
      <c r="F414" s="208" t="s">
        <v>163</v>
      </c>
      <c r="H414" s="209">
        <v>15</v>
      </c>
      <c r="I414" s="201"/>
      <c r="L414" s="197"/>
      <c r="M414" s="202"/>
      <c r="N414" s="203"/>
      <c r="O414" s="203"/>
      <c r="P414" s="203"/>
      <c r="Q414" s="203"/>
      <c r="R414" s="203"/>
      <c r="S414" s="203"/>
      <c r="T414" s="204"/>
      <c r="AT414" s="205" t="s">
        <v>159</v>
      </c>
      <c r="AU414" s="205" t="s">
        <v>78</v>
      </c>
      <c r="AV414" s="13" t="s">
        <v>155</v>
      </c>
      <c r="AW414" s="13" t="s">
        <v>34</v>
      </c>
      <c r="AX414" s="13" t="s">
        <v>74</v>
      </c>
      <c r="AY414" s="205" t="s">
        <v>147</v>
      </c>
    </row>
    <row r="415" spans="2:65" s="1" customFormat="1" ht="22.5" customHeight="1">
      <c r="B415" s="165"/>
      <c r="C415" s="221" t="s">
        <v>552</v>
      </c>
      <c r="D415" s="221" t="s">
        <v>339</v>
      </c>
      <c r="E415" s="222" t="s">
        <v>553</v>
      </c>
      <c r="F415" s="223" t="s">
        <v>554</v>
      </c>
      <c r="G415" s="224" t="s">
        <v>517</v>
      </c>
      <c r="H415" s="225">
        <v>15</v>
      </c>
      <c r="I415" s="226"/>
      <c r="J415" s="227">
        <f>ROUND(I415*H415,2)</f>
        <v>0</v>
      </c>
      <c r="K415" s="223" t="s">
        <v>3</v>
      </c>
      <c r="L415" s="228"/>
      <c r="M415" s="229" t="s">
        <v>3</v>
      </c>
      <c r="N415" s="230" t="s">
        <v>41</v>
      </c>
      <c r="O415" s="36"/>
      <c r="P415" s="175">
        <f>O415*H415</f>
        <v>0</v>
      </c>
      <c r="Q415" s="175">
        <v>0.00122</v>
      </c>
      <c r="R415" s="175">
        <f>Q415*H415</f>
        <v>0.0183</v>
      </c>
      <c r="S415" s="175">
        <v>0</v>
      </c>
      <c r="T415" s="176">
        <f>S415*H415</f>
        <v>0</v>
      </c>
      <c r="AR415" s="18" t="s">
        <v>342</v>
      </c>
      <c r="AT415" s="18" t="s">
        <v>339</v>
      </c>
      <c r="AU415" s="18" t="s">
        <v>78</v>
      </c>
      <c r="AY415" s="18" t="s">
        <v>147</v>
      </c>
      <c r="BE415" s="177">
        <f>IF(N415="základní",J415,0)</f>
        <v>0</v>
      </c>
      <c r="BF415" s="177">
        <f>IF(N415="snížená",J415,0)</f>
        <v>0</v>
      </c>
      <c r="BG415" s="177">
        <f>IF(N415="zákl. přenesená",J415,0)</f>
        <v>0</v>
      </c>
      <c r="BH415" s="177">
        <f>IF(N415="sníž. přenesená",J415,0)</f>
        <v>0</v>
      </c>
      <c r="BI415" s="177">
        <f>IF(N415="nulová",J415,0)</f>
        <v>0</v>
      </c>
      <c r="BJ415" s="18" t="s">
        <v>74</v>
      </c>
      <c r="BK415" s="177">
        <f>ROUND(I415*H415,2)</f>
        <v>0</v>
      </c>
      <c r="BL415" s="18" t="s">
        <v>247</v>
      </c>
      <c r="BM415" s="18" t="s">
        <v>555</v>
      </c>
    </row>
    <row r="416" spans="2:47" s="1" customFormat="1" ht="13.5">
      <c r="B416" s="35"/>
      <c r="D416" s="206" t="s">
        <v>157</v>
      </c>
      <c r="F416" s="218" t="s">
        <v>556</v>
      </c>
      <c r="I416" s="180"/>
      <c r="L416" s="35"/>
      <c r="M416" s="64"/>
      <c r="N416" s="36"/>
      <c r="O416" s="36"/>
      <c r="P416" s="36"/>
      <c r="Q416" s="36"/>
      <c r="R416" s="36"/>
      <c r="S416" s="36"/>
      <c r="T416" s="65"/>
      <c r="AT416" s="18" t="s">
        <v>157</v>
      </c>
      <c r="AU416" s="18" t="s">
        <v>78</v>
      </c>
    </row>
    <row r="417" spans="2:65" s="1" customFormat="1" ht="22.5" customHeight="1">
      <c r="B417" s="165"/>
      <c r="C417" s="166" t="s">
        <v>557</v>
      </c>
      <c r="D417" s="166" t="s">
        <v>150</v>
      </c>
      <c r="E417" s="167" t="s">
        <v>558</v>
      </c>
      <c r="F417" s="168" t="s">
        <v>559</v>
      </c>
      <c r="G417" s="169" t="s">
        <v>231</v>
      </c>
      <c r="H417" s="170">
        <v>15</v>
      </c>
      <c r="I417" s="171"/>
      <c r="J417" s="172">
        <f>ROUND(I417*H417,2)</f>
        <v>0</v>
      </c>
      <c r="K417" s="168" t="s">
        <v>154</v>
      </c>
      <c r="L417" s="35"/>
      <c r="M417" s="173" t="s">
        <v>3</v>
      </c>
      <c r="N417" s="174" t="s">
        <v>41</v>
      </c>
      <c r="O417" s="36"/>
      <c r="P417" s="175">
        <f>O417*H417</f>
        <v>0</v>
      </c>
      <c r="Q417" s="175">
        <v>0</v>
      </c>
      <c r="R417" s="175">
        <f>Q417*H417</f>
        <v>0</v>
      </c>
      <c r="S417" s="175">
        <v>0</v>
      </c>
      <c r="T417" s="176">
        <f>S417*H417</f>
        <v>0</v>
      </c>
      <c r="AR417" s="18" t="s">
        <v>247</v>
      </c>
      <c r="AT417" s="18" t="s">
        <v>150</v>
      </c>
      <c r="AU417" s="18" t="s">
        <v>78</v>
      </c>
      <c r="AY417" s="18" t="s">
        <v>147</v>
      </c>
      <c r="BE417" s="177">
        <f>IF(N417="základní",J417,0)</f>
        <v>0</v>
      </c>
      <c r="BF417" s="177">
        <f>IF(N417="snížená",J417,0)</f>
        <v>0</v>
      </c>
      <c r="BG417" s="177">
        <f>IF(N417="zákl. přenesená",J417,0)</f>
        <v>0</v>
      </c>
      <c r="BH417" s="177">
        <f>IF(N417="sníž. přenesená",J417,0)</f>
        <v>0</v>
      </c>
      <c r="BI417" s="177">
        <f>IF(N417="nulová",J417,0)</f>
        <v>0</v>
      </c>
      <c r="BJ417" s="18" t="s">
        <v>74</v>
      </c>
      <c r="BK417" s="177">
        <f>ROUND(I417*H417,2)</f>
        <v>0</v>
      </c>
      <c r="BL417" s="18" t="s">
        <v>247</v>
      </c>
      <c r="BM417" s="18" t="s">
        <v>560</v>
      </c>
    </row>
    <row r="418" spans="2:47" s="1" customFormat="1" ht="13.5">
      <c r="B418" s="35"/>
      <c r="D418" s="178" t="s">
        <v>157</v>
      </c>
      <c r="F418" s="179" t="s">
        <v>561</v>
      </c>
      <c r="I418" s="180"/>
      <c r="L418" s="35"/>
      <c r="M418" s="64"/>
      <c r="N418" s="36"/>
      <c r="O418" s="36"/>
      <c r="P418" s="36"/>
      <c r="Q418" s="36"/>
      <c r="R418" s="36"/>
      <c r="S418" s="36"/>
      <c r="T418" s="65"/>
      <c r="AT418" s="18" t="s">
        <v>157</v>
      </c>
      <c r="AU418" s="18" t="s">
        <v>78</v>
      </c>
    </row>
    <row r="419" spans="2:51" s="11" customFormat="1" ht="13.5">
      <c r="B419" s="181"/>
      <c r="D419" s="178" t="s">
        <v>159</v>
      </c>
      <c r="E419" s="182" t="s">
        <v>3</v>
      </c>
      <c r="F419" s="183" t="s">
        <v>433</v>
      </c>
      <c r="H419" s="184" t="s">
        <v>3</v>
      </c>
      <c r="I419" s="185"/>
      <c r="L419" s="181"/>
      <c r="M419" s="186"/>
      <c r="N419" s="187"/>
      <c r="O419" s="187"/>
      <c r="P419" s="187"/>
      <c r="Q419" s="187"/>
      <c r="R419" s="187"/>
      <c r="S419" s="187"/>
      <c r="T419" s="188"/>
      <c r="AT419" s="184" t="s">
        <v>159</v>
      </c>
      <c r="AU419" s="184" t="s">
        <v>78</v>
      </c>
      <c r="AV419" s="11" t="s">
        <v>74</v>
      </c>
      <c r="AW419" s="11" t="s">
        <v>34</v>
      </c>
      <c r="AX419" s="11" t="s">
        <v>70</v>
      </c>
      <c r="AY419" s="184" t="s">
        <v>147</v>
      </c>
    </row>
    <row r="420" spans="2:51" s="12" customFormat="1" ht="13.5">
      <c r="B420" s="189"/>
      <c r="D420" s="178" t="s">
        <v>159</v>
      </c>
      <c r="E420" s="190" t="s">
        <v>3</v>
      </c>
      <c r="F420" s="191" t="s">
        <v>551</v>
      </c>
      <c r="H420" s="192">
        <v>15</v>
      </c>
      <c r="I420" s="193"/>
      <c r="L420" s="189"/>
      <c r="M420" s="194"/>
      <c r="N420" s="195"/>
      <c r="O420" s="195"/>
      <c r="P420" s="195"/>
      <c r="Q420" s="195"/>
      <c r="R420" s="195"/>
      <c r="S420" s="195"/>
      <c r="T420" s="196"/>
      <c r="AT420" s="190" t="s">
        <v>159</v>
      </c>
      <c r="AU420" s="190" t="s">
        <v>78</v>
      </c>
      <c r="AV420" s="12" t="s">
        <v>78</v>
      </c>
      <c r="AW420" s="12" t="s">
        <v>34</v>
      </c>
      <c r="AX420" s="12" t="s">
        <v>70</v>
      </c>
      <c r="AY420" s="190" t="s">
        <v>147</v>
      </c>
    </row>
    <row r="421" spans="2:51" s="13" customFormat="1" ht="13.5">
      <c r="B421" s="197"/>
      <c r="D421" s="206" t="s">
        <v>159</v>
      </c>
      <c r="E421" s="207" t="s">
        <v>3</v>
      </c>
      <c r="F421" s="208" t="s">
        <v>163</v>
      </c>
      <c r="H421" s="209">
        <v>15</v>
      </c>
      <c r="I421" s="201"/>
      <c r="L421" s="197"/>
      <c r="M421" s="202"/>
      <c r="N421" s="203"/>
      <c r="O421" s="203"/>
      <c r="P421" s="203"/>
      <c r="Q421" s="203"/>
      <c r="R421" s="203"/>
      <c r="S421" s="203"/>
      <c r="T421" s="204"/>
      <c r="AT421" s="205" t="s">
        <v>159</v>
      </c>
      <c r="AU421" s="205" t="s">
        <v>78</v>
      </c>
      <c r="AV421" s="13" t="s">
        <v>155</v>
      </c>
      <c r="AW421" s="13" t="s">
        <v>34</v>
      </c>
      <c r="AX421" s="13" t="s">
        <v>74</v>
      </c>
      <c r="AY421" s="205" t="s">
        <v>147</v>
      </c>
    </row>
    <row r="422" spans="2:65" s="1" customFormat="1" ht="22.5" customHeight="1">
      <c r="B422" s="165"/>
      <c r="C422" s="221" t="s">
        <v>562</v>
      </c>
      <c r="D422" s="221" t="s">
        <v>339</v>
      </c>
      <c r="E422" s="222" t="s">
        <v>563</v>
      </c>
      <c r="F422" s="223" t="s">
        <v>564</v>
      </c>
      <c r="G422" s="224" t="s">
        <v>174</v>
      </c>
      <c r="H422" s="225">
        <v>10.098</v>
      </c>
      <c r="I422" s="226"/>
      <c r="J422" s="227">
        <f>ROUND(I422*H422,2)</f>
        <v>0</v>
      </c>
      <c r="K422" s="223" t="s">
        <v>3</v>
      </c>
      <c r="L422" s="228"/>
      <c r="M422" s="229" t="s">
        <v>3</v>
      </c>
      <c r="N422" s="230" t="s">
        <v>41</v>
      </c>
      <c r="O422" s="36"/>
      <c r="P422" s="175">
        <f>O422*H422</f>
        <v>0</v>
      </c>
      <c r="Q422" s="175">
        <v>0.0019</v>
      </c>
      <c r="R422" s="175">
        <f>Q422*H422</f>
        <v>0.0191862</v>
      </c>
      <c r="S422" s="175">
        <v>0</v>
      </c>
      <c r="T422" s="176">
        <f>S422*H422</f>
        <v>0</v>
      </c>
      <c r="AR422" s="18" t="s">
        <v>342</v>
      </c>
      <c r="AT422" s="18" t="s">
        <v>339</v>
      </c>
      <c r="AU422" s="18" t="s">
        <v>78</v>
      </c>
      <c r="AY422" s="18" t="s">
        <v>147</v>
      </c>
      <c r="BE422" s="177">
        <f>IF(N422="základní",J422,0)</f>
        <v>0</v>
      </c>
      <c r="BF422" s="177">
        <f>IF(N422="snížená",J422,0)</f>
        <v>0</v>
      </c>
      <c r="BG422" s="177">
        <f>IF(N422="zákl. přenesená",J422,0)</f>
        <v>0</v>
      </c>
      <c r="BH422" s="177">
        <f>IF(N422="sníž. přenesená",J422,0)</f>
        <v>0</v>
      </c>
      <c r="BI422" s="177">
        <f>IF(N422="nulová",J422,0)</f>
        <v>0</v>
      </c>
      <c r="BJ422" s="18" t="s">
        <v>74</v>
      </c>
      <c r="BK422" s="177">
        <f>ROUND(I422*H422,2)</f>
        <v>0</v>
      </c>
      <c r="BL422" s="18" t="s">
        <v>247</v>
      </c>
      <c r="BM422" s="18" t="s">
        <v>565</v>
      </c>
    </row>
    <row r="423" spans="2:47" s="1" customFormat="1" ht="13.5">
      <c r="B423" s="35"/>
      <c r="D423" s="178" t="s">
        <v>157</v>
      </c>
      <c r="F423" s="179" t="s">
        <v>566</v>
      </c>
      <c r="I423" s="180"/>
      <c r="L423" s="35"/>
      <c r="M423" s="64"/>
      <c r="N423" s="36"/>
      <c r="O423" s="36"/>
      <c r="P423" s="36"/>
      <c r="Q423" s="36"/>
      <c r="R423" s="36"/>
      <c r="S423" s="36"/>
      <c r="T423" s="65"/>
      <c r="AT423" s="18" t="s">
        <v>157</v>
      </c>
      <c r="AU423" s="18" t="s">
        <v>78</v>
      </c>
    </row>
    <row r="424" spans="2:51" s="11" customFormat="1" ht="13.5">
      <c r="B424" s="181"/>
      <c r="D424" s="178" t="s">
        <v>159</v>
      </c>
      <c r="E424" s="182" t="s">
        <v>3</v>
      </c>
      <c r="F424" s="183" t="s">
        <v>433</v>
      </c>
      <c r="H424" s="184" t="s">
        <v>3</v>
      </c>
      <c r="I424" s="185"/>
      <c r="L424" s="181"/>
      <c r="M424" s="186"/>
      <c r="N424" s="187"/>
      <c r="O424" s="187"/>
      <c r="P424" s="187"/>
      <c r="Q424" s="187"/>
      <c r="R424" s="187"/>
      <c r="S424" s="187"/>
      <c r="T424" s="188"/>
      <c r="AT424" s="184" t="s">
        <v>159</v>
      </c>
      <c r="AU424" s="184" t="s">
        <v>78</v>
      </c>
      <c r="AV424" s="11" t="s">
        <v>74</v>
      </c>
      <c r="AW424" s="11" t="s">
        <v>34</v>
      </c>
      <c r="AX424" s="11" t="s">
        <v>70</v>
      </c>
      <c r="AY424" s="184" t="s">
        <v>147</v>
      </c>
    </row>
    <row r="425" spans="2:51" s="12" customFormat="1" ht="13.5">
      <c r="B425" s="189"/>
      <c r="D425" s="178" t="s">
        <v>159</v>
      </c>
      <c r="E425" s="190" t="s">
        <v>3</v>
      </c>
      <c r="F425" s="191" t="s">
        <v>567</v>
      </c>
      <c r="H425" s="192">
        <v>9.9</v>
      </c>
      <c r="I425" s="193"/>
      <c r="L425" s="189"/>
      <c r="M425" s="194"/>
      <c r="N425" s="195"/>
      <c r="O425" s="195"/>
      <c r="P425" s="195"/>
      <c r="Q425" s="195"/>
      <c r="R425" s="195"/>
      <c r="S425" s="195"/>
      <c r="T425" s="196"/>
      <c r="AT425" s="190" t="s">
        <v>159</v>
      </c>
      <c r="AU425" s="190" t="s">
        <v>78</v>
      </c>
      <c r="AV425" s="12" t="s">
        <v>78</v>
      </c>
      <c r="AW425" s="12" t="s">
        <v>34</v>
      </c>
      <c r="AX425" s="12" t="s">
        <v>70</v>
      </c>
      <c r="AY425" s="190" t="s">
        <v>147</v>
      </c>
    </row>
    <row r="426" spans="2:51" s="13" customFormat="1" ht="13.5">
      <c r="B426" s="197"/>
      <c r="D426" s="178" t="s">
        <v>159</v>
      </c>
      <c r="E426" s="198" t="s">
        <v>3</v>
      </c>
      <c r="F426" s="199" t="s">
        <v>163</v>
      </c>
      <c r="H426" s="200">
        <v>9.9</v>
      </c>
      <c r="I426" s="201"/>
      <c r="L426" s="197"/>
      <c r="M426" s="202"/>
      <c r="N426" s="203"/>
      <c r="O426" s="203"/>
      <c r="P426" s="203"/>
      <c r="Q426" s="203"/>
      <c r="R426" s="203"/>
      <c r="S426" s="203"/>
      <c r="T426" s="204"/>
      <c r="AT426" s="205" t="s">
        <v>159</v>
      </c>
      <c r="AU426" s="205" t="s">
        <v>78</v>
      </c>
      <c r="AV426" s="13" t="s">
        <v>155</v>
      </c>
      <c r="AW426" s="13" t="s">
        <v>34</v>
      </c>
      <c r="AX426" s="13" t="s">
        <v>74</v>
      </c>
      <c r="AY426" s="205" t="s">
        <v>147</v>
      </c>
    </row>
    <row r="427" spans="2:51" s="12" customFormat="1" ht="13.5">
      <c r="B427" s="189"/>
      <c r="D427" s="206" t="s">
        <v>159</v>
      </c>
      <c r="F427" s="219" t="s">
        <v>568</v>
      </c>
      <c r="H427" s="220">
        <v>10.098</v>
      </c>
      <c r="I427" s="193"/>
      <c r="L427" s="189"/>
      <c r="M427" s="194"/>
      <c r="N427" s="195"/>
      <c r="O427" s="195"/>
      <c r="P427" s="195"/>
      <c r="Q427" s="195"/>
      <c r="R427" s="195"/>
      <c r="S427" s="195"/>
      <c r="T427" s="196"/>
      <c r="AT427" s="190" t="s">
        <v>159</v>
      </c>
      <c r="AU427" s="190" t="s">
        <v>78</v>
      </c>
      <c r="AV427" s="12" t="s">
        <v>78</v>
      </c>
      <c r="AW427" s="12" t="s">
        <v>4</v>
      </c>
      <c r="AX427" s="12" t="s">
        <v>74</v>
      </c>
      <c r="AY427" s="190" t="s">
        <v>147</v>
      </c>
    </row>
    <row r="428" spans="2:65" s="1" customFormat="1" ht="22.5" customHeight="1">
      <c r="B428" s="165"/>
      <c r="C428" s="166" t="s">
        <v>569</v>
      </c>
      <c r="D428" s="166" t="s">
        <v>150</v>
      </c>
      <c r="E428" s="167" t="s">
        <v>570</v>
      </c>
      <c r="F428" s="168" t="s">
        <v>571</v>
      </c>
      <c r="G428" s="169" t="s">
        <v>231</v>
      </c>
      <c r="H428" s="170">
        <v>15</v>
      </c>
      <c r="I428" s="171"/>
      <c r="J428" s="172">
        <f>ROUND(I428*H428,2)</f>
        <v>0</v>
      </c>
      <c r="K428" s="168" t="s">
        <v>154</v>
      </c>
      <c r="L428" s="35"/>
      <c r="M428" s="173" t="s">
        <v>3</v>
      </c>
      <c r="N428" s="174" t="s">
        <v>41</v>
      </c>
      <c r="O428" s="36"/>
      <c r="P428" s="175">
        <f>O428*H428</f>
        <v>0</v>
      </c>
      <c r="Q428" s="175">
        <v>0</v>
      </c>
      <c r="R428" s="175">
        <f>Q428*H428</f>
        <v>0</v>
      </c>
      <c r="S428" s="175">
        <v>0</v>
      </c>
      <c r="T428" s="176">
        <f>S428*H428</f>
        <v>0</v>
      </c>
      <c r="AR428" s="18" t="s">
        <v>247</v>
      </c>
      <c r="AT428" s="18" t="s">
        <v>150</v>
      </c>
      <c r="AU428" s="18" t="s">
        <v>78</v>
      </c>
      <c r="AY428" s="18" t="s">
        <v>147</v>
      </c>
      <c r="BE428" s="177">
        <f>IF(N428="základní",J428,0)</f>
        <v>0</v>
      </c>
      <c r="BF428" s="177">
        <f>IF(N428="snížená",J428,0)</f>
        <v>0</v>
      </c>
      <c r="BG428" s="177">
        <f>IF(N428="zákl. přenesená",J428,0)</f>
        <v>0</v>
      </c>
      <c r="BH428" s="177">
        <f>IF(N428="sníž. přenesená",J428,0)</f>
        <v>0</v>
      </c>
      <c r="BI428" s="177">
        <f>IF(N428="nulová",J428,0)</f>
        <v>0</v>
      </c>
      <c r="BJ428" s="18" t="s">
        <v>74</v>
      </c>
      <c r="BK428" s="177">
        <f>ROUND(I428*H428,2)</f>
        <v>0</v>
      </c>
      <c r="BL428" s="18" t="s">
        <v>247</v>
      </c>
      <c r="BM428" s="18" t="s">
        <v>572</v>
      </c>
    </row>
    <row r="429" spans="2:47" s="1" customFormat="1" ht="13.5">
      <c r="B429" s="35"/>
      <c r="D429" s="178" t="s">
        <v>157</v>
      </c>
      <c r="F429" s="179" t="s">
        <v>573</v>
      </c>
      <c r="I429" s="180"/>
      <c r="L429" s="35"/>
      <c r="M429" s="64"/>
      <c r="N429" s="36"/>
      <c r="O429" s="36"/>
      <c r="P429" s="36"/>
      <c r="Q429" s="36"/>
      <c r="R429" s="36"/>
      <c r="S429" s="36"/>
      <c r="T429" s="65"/>
      <c r="AT429" s="18" t="s">
        <v>157</v>
      </c>
      <c r="AU429" s="18" t="s">
        <v>78</v>
      </c>
    </row>
    <row r="430" spans="2:51" s="11" customFormat="1" ht="13.5">
      <c r="B430" s="181"/>
      <c r="D430" s="178" t="s">
        <v>159</v>
      </c>
      <c r="E430" s="182" t="s">
        <v>3</v>
      </c>
      <c r="F430" s="183" t="s">
        <v>433</v>
      </c>
      <c r="H430" s="184" t="s">
        <v>3</v>
      </c>
      <c r="I430" s="185"/>
      <c r="L430" s="181"/>
      <c r="M430" s="186"/>
      <c r="N430" s="187"/>
      <c r="O430" s="187"/>
      <c r="P430" s="187"/>
      <c r="Q430" s="187"/>
      <c r="R430" s="187"/>
      <c r="S430" s="187"/>
      <c r="T430" s="188"/>
      <c r="AT430" s="184" t="s">
        <v>159</v>
      </c>
      <c r="AU430" s="184" t="s">
        <v>78</v>
      </c>
      <c r="AV430" s="11" t="s">
        <v>74</v>
      </c>
      <c r="AW430" s="11" t="s">
        <v>34</v>
      </c>
      <c r="AX430" s="11" t="s">
        <v>70</v>
      </c>
      <c r="AY430" s="184" t="s">
        <v>147</v>
      </c>
    </row>
    <row r="431" spans="2:51" s="12" customFormat="1" ht="13.5">
      <c r="B431" s="189"/>
      <c r="D431" s="178" t="s">
        <v>159</v>
      </c>
      <c r="E431" s="190" t="s">
        <v>3</v>
      </c>
      <c r="F431" s="191" t="s">
        <v>551</v>
      </c>
      <c r="H431" s="192">
        <v>15</v>
      </c>
      <c r="I431" s="193"/>
      <c r="L431" s="189"/>
      <c r="M431" s="194"/>
      <c r="N431" s="195"/>
      <c r="O431" s="195"/>
      <c r="P431" s="195"/>
      <c r="Q431" s="195"/>
      <c r="R431" s="195"/>
      <c r="S431" s="195"/>
      <c r="T431" s="196"/>
      <c r="AT431" s="190" t="s">
        <v>159</v>
      </c>
      <c r="AU431" s="190" t="s">
        <v>78</v>
      </c>
      <c r="AV431" s="12" t="s">
        <v>78</v>
      </c>
      <c r="AW431" s="12" t="s">
        <v>34</v>
      </c>
      <c r="AX431" s="12" t="s">
        <v>70</v>
      </c>
      <c r="AY431" s="190" t="s">
        <v>147</v>
      </c>
    </row>
    <row r="432" spans="2:51" s="13" customFormat="1" ht="13.5">
      <c r="B432" s="197"/>
      <c r="D432" s="206" t="s">
        <v>159</v>
      </c>
      <c r="E432" s="207" t="s">
        <v>3</v>
      </c>
      <c r="F432" s="208" t="s">
        <v>163</v>
      </c>
      <c r="H432" s="209">
        <v>15</v>
      </c>
      <c r="I432" s="201"/>
      <c r="L432" s="197"/>
      <c r="M432" s="202"/>
      <c r="N432" s="203"/>
      <c r="O432" s="203"/>
      <c r="P432" s="203"/>
      <c r="Q432" s="203"/>
      <c r="R432" s="203"/>
      <c r="S432" s="203"/>
      <c r="T432" s="204"/>
      <c r="AT432" s="205" t="s">
        <v>159</v>
      </c>
      <c r="AU432" s="205" t="s">
        <v>78</v>
      </c>
      <c r="AV432" s="13" t="s">
        <v>155</v>
      </c>
      <c r="AW432" s="13" t="s">
        <v>34</v>
      </c>
      <c r="AX432" s="13" t="s">
        <v>74</v>
      </c>
      <c r="AY432" s="205" t="s">
        <v>147</v>
      </c>
    </row>
    <row r="433" spans="2:65" s="1" customFormat="1" ht="22.5" customHeight="1">
      <c r="B433" s="165"/>
      <c r="C433" s="221" t="s">
        <v>574</v>
      </c>
      <c r="D433" s="221" t="s">
        <v>339</v>
      </c>
      <c r="E433" s="222" t="s">
        <v>575</v>
      </c>
      <c r="F433" s="223" t="s">
        <v>576</v>
      </c>
      <c r="G433" s="224" t="s">
        <v>153</v>
      </c>
      <c r="H433" s="225">
        <v>15</v>
      </c>
      <c r="I433" s="226"/>
      <c r="J433" s="227">
        <f>ROUND(I433*H433,2)</f>
        <v>0</v>
      </c>
      <c r="K433" s="223" t="s">
        <v>154</v>
      </c>
      <c r="L433" s="228"/>
      <c r="M433" s="229" t="s">
        <v>3</v>
      </c>
      <c r="N433" s="230" t="s">
        <v>41</v>
      </c>
      <c r="O433" s="36"/>
      <c r="P433" s="175">
        <f>O433*H433</f>
        <v>0</v>
      </c>
      <c r="Q433" s="175">
        <v>0.0002</v>
      </c>
      <c r="R433" s="175">
        <f>Q433*H433</f>
        <v>0.003</v>
      </c>
      <c r="S433" s="175">
        <v>0</v>
      </c>
      <c r="T433" s="176">
        <f>S433*H433</f>
        <v>0</v>
      </c>
      <c r="AR433" s="18" t="s">
        <v>342</v>
      </c>
      <c r="AT433" s="18" t="s">
        <v>339</v>
      </c>
      <c r="AU433" s="18" t="s">
        <v>78</v>
      </c>
      <c r="AY433" s="18" t="s">
        <v>147</v>
      </c>
      <c r="BE433" s="177">
        <f>IF(N433="základní",J433,0)</f>
        <v>0</v>
      </c>
      <c r="BF433" s="177">
        <f>IF(N433="snížená",J433,0)</f>
        <v>0</v>
      </c>
      <c r="BG433" s="177">
        <f>IF(N433="zákl. přenesená",J433,0)</f>
        <v>0</v>
      </c>
      <c r="BH433" s="177">
        <f>IF(N433="sníž. přenesená",J433,0)</f>
        <v>0</v>
      </c>
      <c r="BI433" s="177">
        <f>IF(N433="nulová",J433,0)</f>
        <v>0</v>
      </c>
      <c r="BJ433" s="18" t="s">
        <v>74</v>
      </c>
      <c r="BK433" s="177">
        <f>ROUND(I433*H433,2)</f>
        <v>0</v>
      </c>
      <c r="BL433" s="18" t="s">
        <v>247</v>
      </c>
      <c r="BM433" s="18" t="s">
        <v>577</v>
      </c>
    </row>
    <row r="434" spans="2:47" s="1" customFormat="1" ht="13.5">
      <c r="B434" s="35"/>
      <c r="D434" s="178" t="s">
        <v>157</v>
      </c>
      <c r="F434" s="179" t="s">
        <v>578</v>
      </c>
      <c r="I434" s="180"/>
      <c r="L434" s="35"/>
      <c r="M434" s="64"/>
      <c r="N434" s="36"/>
      <c r="O434" s="36"/>
      <c r="P434" s="36"/>
      <c r="Q434" s="36"/>
      <c r="R434" s="36"/>
      <c r="S434" s="36"/>
      <c r="T434" s="65"/>
      <c r="AT434" s="18" t="s">
        <v>157</v>
      </c>
      <c r="AU434" s="18" t="s">
        <v>78</v>
      </c>
    </row>
    <row r="435" spans="2:51" s="11" customFormat="1" ht="13.5">
      <c r="B435" s="181"/>
      <c r="D435" s="178" t="s">
        <v>159</v>
      </c>
      <c r="E435" s="182" t="s">
        <v>3</v>
      </c>
      <c r="F435" s="183" t="s">
        <v>433</v>
      </c>
      <c r="H435" s="184" t="s">
        <v>3</v>
      </c>
      <c r="I435" s="185"/>
      <c r="L435" s="181"/>
      <c r="M435" s="186"/>
      <c r="N435" s="187"/>
      <c r="O435" s="187"/>
      <c r="P435" s="187"/>
      <c r="Q435" s="187"/>
      <c r="R435" s="187"/>
      <c r="S435" s="187"/>
      <c r="T435" s="188"/>
      <c r="AT435" s="184" t="s">
        <v>159</v>
      </c>
      <c r="AU435" s="184" t="s">
        <v>78</v>
      </c>
      <c r="AV435" s="11" t="s">
        <v>74</v>
      </c>
      <c r="AW435" s="11" t="s">
        <v>34</v>
      </c>
      <c r="AX435" s="11" t="s">
        <v>70</v>
      </c>
      <c r="AY435" s="184" t="s">
        <v>147</v>
      </c>
    </row>
    <row r="436" spans="2:51" s="12" customFormat="1" ht="13.5">
      <c r="B436" s="189"/>
      <c r="D436" s="178" t="s">
        <v>159</v>
      </c>
      <c r="E436" s="190" t="s">
        <v>3</v>
      </c>
      <c r="F436" s="191" t="s">
        <v>551</v>
      </c>
      <c r="H436" s="192">
        <v>15</v>
      </c>
      <c r="I436" s="193"/>
      <c r="L436" s="189"/>
      <c r="M436" s="194"/>
      <c r="N436" s="195"/>
      <c r="O436" s="195"/>
      <c r="P436" s="195"/>
      <c r="Q436" s="195"/>
      <c r="R436" s="195"/>
      <c r="S436" s="195"/>
      <c r="T436" s="196"/>
      <c r="AT436" s="190" t="s">
        <v>159</v>
      </c>
      <c r="AU436" s="190" t="s">
        <v>78</v>
      </c>
      <c r="AV436" s="12" t="s">
        <v>78</v>
      </c>
      <c r="AW436" s="12" t="s">
        <v>34</v>
      </c>
      <c r="AX436" s="12" t="s">
        <v>70</v>
      </c>
      <c r="AY436" s="190" t="s">
        <v>147</v>
      </c>
    </row>
    <row r="437" spans="2:51" s="13" customFormat="1" ht="13.5">
      <c r="B437" s="197"/>
      <c r="D437" s="206" t="s">
        <v>159</v>
      </c>
      <c r="E437" s="207" t="s">
        <v>3</v>
      </c>
      <c r="F437" s="208" t="s">
        <v>163</v>
      </c>
      <c r="H437" s="209">
        <v>15</v>
      </c>
      <c r="I437" s="201"/>
      <c r="L437" s="197"/>
      <c r="M437" s="202"/>
      <c r="N437" s="203"/>
      <c r="O437" s="203"/>
      <c r="P437" s="203"/>
      <c r="Q437" s="203"/>
      <c r="R437" s="203"/>
      <c r="S437" s="203"/>
      <c r="T437" s="204"/>
      <c r="AT437" s="205" t="s">
        <v>159</v>
      </c>
      <c r="AU437" s="205" t="s">
        <v>78</v>
      </c>
      <c r="AV437" s="13" t="s">
        <v>155</v>
      </c>
      <c r="AW437" s="13" t="s">
        <v>34</v>
      </c>
      <c r="AX437" s="13" t="s">
        <v>74</v>
      </c>
      <c r="AY437" s="205" t="s">
        <v>147</v>
      </c>
    </row>
    <row r="438" spans="2:65" s="1" customFormat="1" ht="22.5" customHeight="1">
      <c r="B438" s="165"/>
      <c r="C438" s="166" t="s">
        <v>579</v>
      </c>
      <c r="D438" s="166" t="s">
        <v>150</v>
      </c>
      <c r="E438" s="167" t="s">
        <v>580</v>
      </c>
      <c r="F438" s="168" t="s">
        <v>581</v>
      </c>
      <c r="G438" s="169" t="s">
        <v>231</v>
      </c>
      <c r="H438" s="170">
        <v>84.6</v>
      </c>
      <c r="I438" s="171"/>
      <c r="J438" s="172">
        <f>ROUND(I438*H438,2)</f>
        <v>0</v>
      </c>
      <c r="K438" s="168" t="s">
        <v>154</v>
      </c>
      <c r="L438" s="35"/>
      <c r="M438" s="173" t="s">
        <v>3</v>
      </c>
      <c r="N438" s="174" t="s">
        <v>41</v>
      </c>
      <c r="O438" s="36"/>
      <c r="P438" s="175">
        <f>O438*H438</f>
        <v>0</v>
      </c>
      <c r="Q438" s="175">
        <v>0.0015</v>
      </c>
      <c r="R438" s="175">
        <f>Q438*H438</f>
        <v>0.12689999999999999</v>
      </c>
      <c r="S438" s="175">
        <v>0</v>
      </c>
      <c r="T438" s="176">
        <f>S438*H438</f>
        <v>0</v>
      </c>
      <c r="AR438" s="18" t="s">
        <v>247</v>
      </c>
      <c r="AT438" s="18" t="s">
        <v>150</v>
      </c>
      <c r="AU438" s="18" t="s">
        <v>78</v>
      </c>
      <c r="AY438" s="18" t="s">
        <v>147</v>
      </c>
      <c r="BE438" s="177">
        <f>IF(N438="základní",J438,0)</f>
        <v>0</v>
      </c>
      <c r="BF438" s="177">
        <f>IF(N438="snížená",J438,0)</f>
        <v>0</v>
      </c>
      <c r="BG438" s="177">
        <f>IF(N438="zákl. přenesená",J438,0)</f>
        <v>0</v>
      </c>
      <c r="BH438" s="177">
        <f>IF(N438="sníž. přenesená",J438,0)</f>
        <v>0</v>
      </c>
      <c r="BI438" s="177">
        <f>IF(N438="nulová",J438,0)</f>
        <v>0</v>
      </c>
      <c r="BJ438" s="18" t="s">
        <v>74</v>
      </c>
      <c r="BK438" s="177">
        <f>ROUND(I438*H438,2)</f>
        <v>0</v>
      </c>
      <c r="BL438" s="18" t="s">
        <v>247</v>
      </c>
      <c r="BM438" s="18" t="s">
        <v>582</v>
      </c>
    </row>
    <row r="439" spans="2:47" s="1" customFormat="1" ht="27">
      <c r="B439" s="35"/>
      <c r="D439" s="178" t="s">
        <v>157</v>
      </c>
      <c r="F439" s="179" t="s">
        <v>583</v>
      </c>
      <c r="I439" s="180"/>
      <c r="L439" s="35"/>
      <c r="M439" s="64"/>
      <c r="N439" s="36"/>
      <c r="O439" s="36"/>
      <c r="P439" s="36"/>
      <c r="Q439" s="36"/>
      <c r="R439" s="36"/>
      <c r="S439" s="36"/>
      <c r="T439" s="65"/>
      <c r="AT439" s="18" t="s">
        <v>157</v>
      </c>
      <c r="AU439" s="18" t="s">
        <v>78</v>
      </c>
    </row>
    <row r="440" spans="2:51" s="11" customFormat="1" ht="13.5">
      <c r="B440" s="181"/>
      <c r="D440" s="178" t="s">
        <v>159</v>
      </c>
      <c r="E440" s="182" t="s">
        <v>3</v>
      </c>
      <c r="F440" s="183" t="s">
        <v>433</v>
      </c>
      <c r="H440" s="184" t="s">
        <v>3</v>
      </c>
      <c r="I440" s="185"/>
      <c r="L440" s="181"/>
      <c r="M440" s="186"/>
      <c r="N440" s="187"/>
      <c r="O440" s="187"/>
      <c r="P440" s="187"/>
      <c r="Q440" s="187"/>
      <c r="R440" s="187"/>
      <c r="S440" s="187"/>
      <c r="T440" s="188"/>
      <c r="AT440" s="184" t="s">
        <v>159</v>
      </c>
      <c r="AU440" s="184" t="s">
        <v>78</v>
      </c>
      <c r="AV440" s="11" t="s">
        <v>74</v>
      </c>
      <c r="AW440" s="11" t="s">
        <v>34</v>
      </c>
      <c r="AX440" s="11" t="s">
        <v>70</v>
      </c>
      <c r="AY440" s="184" t="s">
        <v>147</v>
      </c>
    </row>
    <row r="441" spans="2:51" s="12" customFormat="1" ht="13.5">
      <c r="B441" s="189"/>
      <c r="D441" s="178" t="s">
        <v>159</v>
      </c>
      <c r="E441" s="190" t="s">
        <v>3</v>
      </c>
      <c r="F441" s="191" t="s">
        <v>584</v>
      </c>
      <c r="H441" s="192">
        <v>84.6</v>
      </c>
      <c r="I441" s="193"/>
      <c r="L441" s="189"/>
      <c r="M441" s="194"/>
      <c r="N441" s="195"/>
      <c r="O441" s="195"/>
      <c r="P441" s="195"/>
      <c r="Q441" s="195"/>
      <c r="R441" s="195"/>
      <c r="S441" s="195"/>
      <c r="T441" s="196"/>
      <c r="AT441" s="190" t="s">
        <v>159</v>
      </c>
      <c r="AU441" s="190" t="s">
        <v>78</v>
      </c>
      <c r="AV441" s="12" t="s">
        <v>78</v>
      </c>
      <c r="AW441" s="12" t="s">
        <v>34</v>
      </c>
      <c r="AX441" s="12" t="s">
        <v>70</v>
      </c>
      <c r="AY441" s="190" t="s">
        <v>147</v>
      </c>
    </row>
    <row r="442" spans="2:51" s="13" customFormat="1" ht="13.5">
      <c r="B442" s="197"/>
      <c r="D442" s="206" t="s">
        <v>159</v>
      </c>
      <c r="E442" s="207" t="s">
        <v>3</v>
      </c>
      <c r="F442" s="208" t="s">
        <v>163</v>
      </c>
      <c r="H442" s="209">
        <v>84.6</v>
      </c>
      <c r="I442" s="201"/>
      <c r="L442" s="197"/>
      <c r="M442" s="202"/>
      <c r="N442" s="203"/>
      <c r="O442" s="203"/>
      <c r="P442" s="203"/>
      <c r="Q442" s="203"/>
      <c r="R442" s="203"/>
      <c r="S442" s="203"/>
      <c r="T442" s="204"/>
      <c r="AT442" s="205" t="s">
        <v>159</v>
      </c>
      <c r="AU442" s="205" t="s">
        <v>78</v>
      </c>
      <c r="AV442" s="13" t="s">
        <v>155</v>
      </c>
      <c r="AW442" s="13" t="s">
        <v>34</v>
      </c>
      <c r="AX442" s="13" t="s">
        <v>74</v>
      </c>
      <c r="AY442" s="205" t="s">
        <v>147</v>
      </c>
    </row>
    <row r="443" spans="2:65" s="1" customFormat="1" ht="22.5" customHeight="1">
      <c r="B443" s="165"/>
      <c r="C443" s="166" t="s">
        <v>585</v>
      </c>
      <c r="D443" s="166" t="s">
        <v>150</v>
      </c>
      <c r="E443" s="167" t="s">
        <v>586</v>
      </c>
      <c r="F443" s="168" t="s">
        <v>587</v>
      </c>
      <c r="G443" s="169" t="s">
        <v>153</v>
      </c>
      <c r="H443" s="170">
        <v>5</v>
      </c>
      <c r="I443" s="171"/>
      <c r="J443" s="172">
        <f>ROUND(I443*H443,2)</f>
        <v>0</v>
      </c>
      <c r="K443" s="168" t="s">
        <v>154</v>
      </c>
      <c r="L443" s="35"/>
      <c r="M443" s="173" t="s">
        <v>3</v>
      </c>
      <c r="N443" s="174" t="s">
        <v>41</v>
      </c>
      <c r="O443" s="36"/>
      <c r="P443" s="175">
        <f>O443*H443</f>
        <v>0</v>
      </c>
      <c r="Q443" s="175">
        <v>0</v>
      </c>
      <c r="R443" s="175">
        <f>Q443*H443</f>
        <v>0</v>
      </c>
      <c r="S443" s="175">
        <v>0</v>
      </c>
      <c r="T443" s="176">
        <f>S443*H443</f>
        <v>0</v>
      </c>
      <c r="AR443" s="18" t="s">
        <v>247</v>
      </c>
      <c r="AT443" s="18" t="s">
        <v>150</v>
      </c>
      <c r="AU443" s="18" t="s">
        <v>78</v>
      </c>
      <c r="AY443" s="18" t="s">
        <v>147</v>
      </c>
      <c r="BE443" s="177">
        <f>IF(N443="základní",J443,0)</f>
        <v>0</v>
      </c>
      <c r="BF443" s="177">
        <f>IF(N443="snížená",J443,0)</f>
        <v>0</v>
      </c>
      <c r="BG443" s="177">
        <f>IF(N443="zákl. přenesená",J443,0)</f>
        <v>0</v>
      </c>
      <c r="BH443" s="177">
        <f>IF(N443="sníž. přenesená",J443,0)</f>
        <v>0</v>
      </c>
      <c r="BI443" s="177">
        <f>IF(N443="nulová",J443,0)</f>
        <v>0</v>
      </c>
      <c r="BJ443" s="18" t="s">
        <v>74</v>
      </c>
      <c r="BK443" s="177">
        <f>ROUND(I443*H443,2)</f>
        <v>0</v>
      </c>
      <c r="BL443" s="18" t="s">
        <v>247</v>
      </c>
      <c r="BM443" s="18" t="s">
        <v>588</v>
      </c>
    </row>
    <row r="444" spans="2:47" s="1" customFormat="1" ht="13.5">
      <c r="B444" s="35"/>
      <c r="D444" s="178" t="s">
        <v>157</v>
      </c>
      <c r="F444" s="179" t="s">
        <v>589</v>
      </c>
      <c r="I444" s="180"/>
      <c r="L444" s="35"/>
      <c r="M444" s="64"/>
      <c r="N444" s="36"/>
      <c r="O444" s="36"/>
      <c r="P444" s="36"/>
      <c r="Q444" s="36"/>
      <c r="R444" s="36"/>
      <c r="S444" s="36"/>
      <c r="T444" s="65"/>
      <c r="AT444" s="18" t="s">
        <v>157</v>
      </c>
      <c r="AU444" s="18" t="s">
        <v>78</v>
      </c>
    </row>
    <row r="445" spans="2:51" s="11" customFormat="1" ht="13.5">
      <c r="B445" s="181"/>
      <c r="D445" s="178" t="s">
        <v>159</v>
      </c>
      <c r="E445" s="182" t="s">
        <v>3</v>
      </c>
      <c r="F445" s="183" t="s">
        <v>433</v>
      </c>
      <c r="H445" s="184" t="s">
        <v>3</v>
      </c>
      <c r="I445" s="185"/>
      <c r="L445" s="181"/>
      <c r="M445" s="186"/>
      <c r="N445" s="187"/>
      <c r="O445" s="187"/>
      <c r="P445" s="187"/>
      <c r="Q445" s="187"/>
      <c r="R445" s="187"/>
      <c r="S445" s="187"/>
      <c r="T445" s="188"/>
      <c r="AT445" s="184" t="s">
        <v>159</v>
      </c>
      <c r="AU445" s="184" t="s">
        <v>78</v>
      </c>
      <c r="AV445" s="11" t="s">
        <v>74</v>
      </c>
      <c r="AW445" s="11" t="s">
        <v>34</v>
      </c>
      <c r="AX445" s="11" t="s">
        <v>70</v>
      </c>
      <c r="AY445" s="184" t="s">
        <v>147</v>
      </c>
    </row>
    <row r="446" spans="2:51" s="12" customFormat="1" ht="13.5">
      <c r="B446" s="189"/>
      <c r="D446" s="178" t="s">
        <v>159</v>
      </c>
      <c r="E446" s="190" t="s">
        <v>3</v>
      </c>
      <c r="F446" s="191" t="s">
        <v>590</v>
      </c>
      <c r="H446" s="192">
        <v>5</v>
      </c>
      <c r="I446" s="193"/>
      <c r="L446" s="189"/>
      <c r="M446" s="194"/>
      <c r="N446" s="195"/>
      <c r="O446" s="195"/>
      <c r="P446" s="195"/>
      <c r="Q446" s="195"/>
      <c r="R446" s="195"/>
      <c r="S446" s="195"/>
      <c r="T446" s="196"/>
      <c r="AT446" s="190" t="s">
        <v>159</v>
      </c>
      <c r="AU446" s="190" t="s">
        <v>78</v>
      </c>
      <c r="AV446" s="12" t="s">
        <v>78</v>
      </c>
      <c r="AW446" s="12" t="s">
        <v>34</v>
      </c>
      <c r="AX446" s="12" t="s">
        <v>70</v>
      </c>
      <c r="AY446" s="190" t="s">
        <v>147</v>
      </c>
    </row>
    <row r="447" spans="2:51" s="13" customFormat="1" ht="13.5">
      <c r="B447" s="197"/>
      <c r="D447" s="206" t="s">
        <v>159</v>
      </c>
      <c r="E447" s="207" t="s">
        <v>3</v>
      </c>
      <c r="F447" s="208" t="s">
        <v>163</v>
      </c>
      <c r="H447" s="209">
        <v>5</v>
      </c>
      <c r="I447" s="201"/>
      <c r="L447" s="197"/>
      <c r="M447" s="202"/>
      <c r="N447" s="203"/>
      <c r="O447" s="203"/>
      <c r="P447" s="203"/>
      <c r="Q447" s="203"/>
      <c r="R447" s="203"/>
      <c r="S447" s="203"/>
      <c r="T447" s="204"/>
      <c r="AT447" s="205" t="s">
        <v>159</v>
      </c>
      <c r="AU447" s="205" t="s">
        <v>78</v>
      </c>
      <c r="AV447" s="13" t="s">
        <v>155</v>
      </c>
      <c r="AW447" s="13" t="s">
        <v>34</v>
      </c>
      <c r="AX447" s="13" t="s">
        <v>74</v>
      </c>
      <c r="AY447" s="205" t="s">
        <v>147</v>
      </c>
    </row>
    <row r="448" spans="2:65" s="1" customFormat="1" ht="22.5" customHeight="1">
      <c r="B448" s="165"/>
      <c r="C448" s="221" t="s">
        <v>591</v>
      </c>
      <c r="D448" s="221" t="s">
        <v>339</v>
      </c>
      <c r="E448" s="222" t="s">
        <v>592</v>
      </c>
      <c r="F448" s="223" t="s">
        <v>593</v>
      </c>
      <c r="G448" s="224" t="s">
        <v>153</v>
      </c>
      <c r="H448" s="225">
        <v>5</v>
      </c>
      <c r="I448" s="226"/>
      <c r="J448" s="227">
        <f>ROUND(I448*H448,2)</f>
        <v>0</v>
      </c>
      <c r="K448" s="223" t="s">
        <v>3</v>
      </c>
      <c r="L448" s="228"/>
      <c r="M448" s="229" t="s">
        <v>3</v>
      </c>
      <c r="N448" s="230" t="s">
        <v>41</v>
      </c>
      <c r="O448" s="36"/>
      <c r="P448" s="175">
        <f>O448*H448</f>
        <v>0</v>
      </c>
      <c r="Q448" s="175">
        <v>0.0087</v>
      </c>
      <c r="R448" s="175">
        <f>Q448*H448</f>
        <v>0.0435</v>
      </c>
      <c r="S448" s="175">
        <v>0</v>
      </c>
      <c r="T448" s="176">
        <f>S448*H448</f>
        <v>0</v>
      </c>
      <c r="AR448" s="18" t="s">
        <v>342</v>
      </c>
      <c r="AT448" s="18" t="s">
        <v>339</v>
      </c>
      <c r="AU448" s="18" t="s">
        <v>78</v>
      </c>
      <c r="AY448" s="18" t="s">
        <v>147</v>
      </c>
      <c r="BE448" s="177">
        <f>IF(N448="základní",J448,0)</f>
        <v>0</v>
      </c>
      <c r="BF448" s="177">
        <f>IF(N448="snížená",J448,0)</f>
        <v>0</v>
      </c>
      <c r="BG448" s="177">
        <f>IF(N448="zákl. přenesená",J448,0)</f>
        <v>0</v>
      </c>
      <c r="BH448" s="177">
        <f>IF(N448="sníž. přenesená",J448,0)</f>
        <v>0</v>
      </c>
      <c r="BI448" s="177">
        <f>IF(N448="nulová",J448,0)</f>
        <v>0</v>
      </c>
      <c r="BJ448" s="18" t="s">
        <v>74</v>
      </c>
      <c r="BK448" s="177">
        <f>ROUND(I448*H448,2)</f>
        <v>0</v>
      </c>
      <c r="BL448" s="18" t="s">
        <v>247</v>
      </c>
      <c r="BM448" s="18" t="s">
        <v>594</v>
      </c>
    </row>
    <row r="449" spans="2:47" s="1" customFormat="1" ht="13.5">
      <c r="B449" s="35"/>
      <c r="D449" s="206" t="s">
        <v>157</v>
      </c>
      <c r="F449" s="218" t="s">
        <v>595</v>
      </c>
      <c r="I449" s="180"/>
      <c r="L449" s="35"/>
      <c r="M449" s="64"/>
      <c r="N449" s="36"/>
      <c r="O449" s="36"/>
      <c r="P449" s="36"/>
      <c r="Q449" s="36"/>
      <c r="R449" s="36"/>
      <c r="S449" s="36"/>
      <c r="T449" s="65"/>
      <c r="AT449" s="18" t="s">
        <v>157</v>
      </c>
      <c r="AU449" s="18" t="s">
        <v>78</v>
      </c>
    </row>
    <row r="450" spans="2:65" s="1" customFormat="1" ht="22.5" customHeight="1">
      <c r="B450" s="165"/>
      <c r="C450" s="166" t="s">
        <v>596</v>
      </c>
      <c r="D450" s="166" t="s">
        <v>150</v>
      </c>
      <c r="E450" s="167" t="s">
        <v>597</v>
      </c>
      <c r="F450" s="168" t="s">
        <v>598</v>
      </c>
      <c r="G450" s="169" t="s">
        <v>153</v>
      </c>
      <c r="H450" s="170">
        <v>1800</v>
      </c>
      <c r="I450" s="171"/>
      <c r="J450" s="172">
        <f>ROUND(I450*H450,2)</f>
        <v>0</v>
      </c>
      <c r="K450" s="168" t="s">
        <v>154</v>
      </c>
      <c r="L450" s="35"/>
      <c r="M450" s="173" t="s">
        <v>3</v>
      </c>
      <c r="N450" s="174" t="s">
        <v>41</v>
      </c>
      <c r="O450" s="36"/>
      <c r="P450" s="175">
        <f>O450*H450</f>
        <v>0</v>
      </c>
      <c r="Q450" s="175">
        <v>8E-05</v>
      </c>
      <c r="R450" s="175">
        <f>Q450*H450</f>
        <v>0.14400000000000002</v>
      </c>
      <c r="S450" s="175">
        <v>0</v>
      </c>
      <c r="T450" s="176">
        <f>S450*H450</f>
        <v>0</v>
      </c>
      <c r="AR450" s="18" t="s">
        <v>247</v>
      </c>
      <c r="AT450" s="18" t="s">
        <v>150</v>
      </c>
      <c r="AU450" s="18" t="s">
        <v>78</v>
      </c>
      <c r="AY450" s="18" t="s">
        <v>147</v>
      </c>
      <c r="BE450" s="177">
        <f>IF(N450="základní",J450,0)</f>
        <v>0</v>
      </c>
      <c r="BF450" s="177">
        <f>IF(N450="snížená",J450,0)</f>
        <v>0</v>
      </c>
      <c r="BG450" s="177">
        <f>IF(N450="zákl. přenesená",J450,0)</f>
        <v>0</v>
      </c>
      <c r="BH450" s="177">
        <f>IF(N450="sníž. přenesená",J450,0)</f>
        <v>0</v>
      </c>
      <c r="BI450" s="177">
        <f>IF(N450="nulová",J450,0)</f>
        <v>0</v>
      </c>
      <c r="BJ450" s="18" t="s">
        <v>74</v>
      </c>
      <c r="BK450" s="177">
        <f>ROUND(I450*H450,2)</f>
        <v>0</v>
      </c>
      <c r="BL450" s="18" t="s">
        <v>247</v>
      </c>
      <c r="BM450" s="18" t="s">
        <v>599</v>
      </c>
    </row>
    <row r="451" spans="2:47" s="1" customFormat="1" ht="27">
      <c r="B451" s="35"/>
      <c r="D451" s="178" t="s">
        <v>157</v>
      </c>
      <c r="F451" s="179" t="s">
        <v>600</v>
      </c>
      <c r="I451" s="180"/>
      <c r="L451" s="35"/>
      <c r="M451" s="64"/>
      <c r="N451" s="36"/>
      <c r="O451" s="36"/>
      <c r="P451" s="36"/>
      <c r="Q451" s="36"/>
      <c r="R451" s="36"/>
      <c r="S451" s="36"/>
      <c r="T451" s="65"/>
      <c r="AT451" s="18" t="s">
        <v>157</v>
      </c>
      <c r="AU451" s="18" t="s">
        <v>78</v>
      </c>
    </row>
    <row r="452" spans="2:51" s="11" customFormat="1" ht="13.5">
      <c r="B452" s="181"/>
      <c r="D452" s="178" t="s">
        <v>159</v>
      </c>
      <c r="E452" s="182" t="s">
        <v>3</v>
      </c>
      <c r="F452" s="183" t="s">
        <v>433</v>
      </c>
      <c r="H452" s="184" t="s">
        <v>3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4" t="s">
        <v>159</v>
      </c>
      <c r="AU452" s="184" t="s">
        <v>78</v>
      </c>
      <c r="AV452" s="11" t="s">
        <v>74</v>
      </c>
      <c r="AW452" s="11" t="s">
        <v>34</v>
      </c>
      <c r="AX452" s="11" t="s">
        <v>70</v>
      </c>
      <c r="AY452" s="184" t="s">
        <v>147</v>
      </c>
    </row>
    <row r="453" spans="2:51" s="12" customFormat="1" ht="13.5">
      <c r="B453" s="189"/>
      <c r="D453" s="178" t="s">
        <v>159</v>
      </c>
      <c r="E453" s="190" t="s">
        <v>3</v>
      </c>
      <c r="F453" s="191" t="s">
        <v>601</v>
      </c>
      <c r="H453" s="192">
        <v>1800</v>
      </c>
      <c r="I453" s="193"/>
      <c r="L453" s="189"/>
      <c r="M453" s="194"/>
      <c r="N453" s="195"/>
      <c r="O453" s="195"/>
      <c r="P453" s="195"/>
      <c r="Q453" s="195"/>
      <c r="R453" s="195"/>
      <c r="S453" s="195"/>
      <c r="T453" s="196"/>
      <c r="AT453" s="190" t="s">
        <v>159</v>
      </c>
      <c r="AU453" s="190" t="s">
        <v>78</v>
      </c>
      <c r="AV453" s="12" t="s">
        <v>78</v>
      </c>
      <c r="AW453" s="12" t="s">
        <v>34</v>
      </c>
      <c r="AX453" s="12" t="s">
        <v>70</v>
      </c>
      <c r="AY453" s="190" t="s">
        <v>147</v>
      </c>
    </row>
    <row r="454" spans="2:51" s="13" customFormat="1" ht="13.5">
      <c r="B454" s="197"/>
      <c r="D454" s="206" t="s">
        <v>159</v>
      </c>
      <c r="E454" s="207" t="s">
        <v>3</v>
      </c>
      <c r="F454" s="208" t="s">
        <v>163</v>
      </c>
      <c r="H454" s="209">
        <v>1800</v>
      </c>
      <c r="I454" s="201"/>
      <c r="L454" s="197"/>
      <c r="M454" s="202"/>
      <c r="N454" s="203"/>
      <c r="O454" s="203"/>
      <c r="P454" s="203"/>
      <c r="Q454" s="203"/>
      <c r="R454" s="203"/>
      <c r="S454" s="203"/>
      <c r="T454" s="204"/>
      <c r="AT454" s="205" t="s">
        <v>159</v>
      </c>
      <c r="AU454" s="205" t="s">
        <v>78</v>
      </c>
      <c r="AV454" s="13" t="s">
        <v>155</v>
      </c>
      <c r="AW454" s="13" t="s">
        <v>34</v>
      </c>
      <c r="AX454" s="13" t="s">
        <v>74</v>
      </c>
      <c r="AY454" s="205" t="s">
        <v>147</v>
      </c>
    </row>
    <row r="455" spans="2:65" s="1" customFormat="1" ht="31.5" customHeight="1">
      <c r="B455" s="165"/>
      <c r="C455" s="166" t="s">
        <v>602</v>
      </c>
      <c r="D455" s="166" t="s">
        <v>150</v>
      </c>
      <c r="E455" s="167" t="s">
        <v>603</v>
      </c>
      <c r="F455" s="168" t="s">
        <v>604</v>
      </c>
      <c r="G455" s="169" t="s">
        <v>174</v>
      </c>
      <c r="H455" s="170">
        <v>7.2</v>
      </c>
      <c r="I455" s="171"/>
      <c r="J455" s="172">
        <f>ROUND(I455*H455,2)</f>
        <v>0</v>
      </c>
      <c r="K455" s="168" t="s">
        <v>154</v>
      </c>
      <c r="L455" s="35"/>
      <c r="M455" s="173" t="s">
        <v>3</v>
      </c>
      <c r="N455" s="174" t="s">
        <v>41</v>
      </c>
      <c r="O455" s="36"/>
      <c r="P455" s="175">
        <f>O455*H455</f>
        <v>0</v>
      </c>
      <c r="Q455" s="175">
        <v>0.00203</v>
      </c>
      <c r="R455" s="175">
        <f>Q455*H455</f>
        <v>0.014616</v>
      </c>
      <c r="S455" s="175">
        <v>0</v>
      </c>
      <c r="T455" s="176">
        <f>S455*H455</f>
        <v>0</v>
      </c>
      <c r="AR455" s="18" t="s">
        <v>247</v>
      </c>
      <c r="AT455" s="18" t="s">
        <v>150</v>
      </c>
      <c r="AU455" s="18" t="s">
        <v>78</v>
      </c>
      <c r="AY455" s="18" t="s">
        <v>147</v>
      </c>
      <c r="BE455" s="177">
        <f>IF(N455="základní",J455,0)</f>
        <v>0</v>
      </c>
      <c r="BF455" s="177">
        <f>IF(N455="snížená",J455,0)</f>
        <v>0</v>
      </c>
      <c r="BG455" s="177">
        <f>IF(N455="zákl. přenesená",J455,0)</f>
        <v>0</v>
      </c>
      <c r="BH455" s="177">
        <f>IF(N455="sníž. přenesená",J455,0)</f>
        <v>0</v>
      </c>
      <c r="BI455" s="177">
        <f>IF(N455="nulová",J455,0)</f>
        <v>0</v>
      </c>
      <c r="BJ455" s="18" t="s">
        <v>74</v>
      </c>
      <c r="BK455" s="177">
        <f>ROUND(I455*H455,2)</f>
        <v>0</v>
      </c>
      <c r="BL455" s="18" t="s">
        <v>247</v>
      </c>
      <c r="BM455" s="18" t="s">
        <v>605</v>
      </c>
    </row>
    <row r="456" spans="2:47" s="1" customFormat="1" ht="27">
      <c r="B456" s="35"/>
      <c r="D456" s="178" t="s">
        <v>157</v>
      </c>
      <c r="F456" s="179" t="s">
        <v>606</v>
      </c>
      <c r="I456" s="180"/>
      <c r="L456" s="35"/>
      <c r="M456" s="64"/>
      <c r="N456" s="36"/>
      <c r="O456" s="36"/>
      <c r="P456" s="36"/>
      <c r="Q456" s="36"/>
      <c r="R456" s="36"/>
      <c r="S456" s="36"/>
      <c r="T456" s="65"/>
      <c r="AT456" s="18" t="s">
        <v>157</v>
      </c>
      <c r="AU456" s="18" t="s">
        <v>78</v>
      </c>
    </row>
    <row r="457" spans="2:51" s="11" customFormat="1" ht="13.5">
      <c r="B457" s="181"/>
      <c r="D457" s="178" t="s">
        <v>159</v>
      </c>
      <c r="E457" s="182" t="s">
        <v>3</v>
      </c>
      <c r="F457" s="183" t="s">
        <v>433</v>
      </c>
      <c r="H457" s="184" t="s">
        <v>3</v>
      </c>
      <c r="I457" s="185"/>
      <c r="L457" s="181"/>
      <c r="M457" s="186"/>
      <c r="N457" s="187"/>
      <c r="O457" s="187"/>
      <c r="P457" s="187"/>
      <c r="Q457" s="187"/>
      <c r="R457" s="187"/>
      <c r="S457" s="187"/>
      <c r="T457" s="188"/>
      <c r="AT457" s="184" t="s">
        <v>159</v>
      </c>
      <c r="AU457" s="184" t="s">
        <v>78</v>
      </c>
      <c r="AV457" s="11" t="s">
        <v>74</v>
      </c>
      <c r="AW457" s="11" t="s">
        <v>34</v>
      </c>
      <c r="AX457" s="11" t="s">
        <v>70</v>
      </c>
      <c r="AY457" s="184" t="s">
        <v>147</v>
      </c>
    </row>
    <row r="458" spans="2:51" s="12" customFormat="1" ht="13.5">
      <c r="B458" s="189"/>
      <c r="D458" s="178" t="s">
        <v>159</v>
      </c>
      <c r="E458" s="190" t="s">
        <v>3</v>
      </c>
      <c r="F458" s="191" t="s">
        <v>607</v>
      </c>
      <c r="H458" s="192">
        <v>7.2</v>
      </c>
      <c r="I458" s="193"/>
      <c r="L458" s="189"/>
      <c r="M458" s="194"/>
      <c r="N458" s="195"/>
      <c r="O458" s="195"/>
      <c r="P458" s="195"/>
      <c r="Q458" s="195"/>
      <c r="R458" s="195"/>
      <c r="S458" s="195"/>
      <c r="T458" s="196"/>
      <c r="AT458" s="190" t="s">
        <v>159</v>
      </c>
      <c r="AU458" s="190" t="s">
        <v>78</v>
      </c>
      <c r="AV458" s="12" t="s">
        <v>78</v>
      </c>
      <c r="AW458" s="12" t="s">
        <v>34</v>
      </c>
      <c r="AX458" s="12" t="s">
        <v>70</v>
      </c>
      <c r="AY458" s="190" t="s">
        <v>147</v>
      </c>
    </row>
    <row r="459" spans="2:51" s="13" customFormat="1" ht="13.5">
      <c r="B459" s="197"/>
      <c r="D459" s="206" t="s">
        <v>159</v>
      </c>
      <c r="E459" s="207" t="s">
        <v>3</v>
      </c>
      <c r="F459" s="208" t="s">
        <v>163</v>
      </c>
      <c r="H459" s="209">
        <v>7.2</v>
      </c>
      <c r="I459" s="201"/>
      <c r="L459" s="197"/>
      <c r="M459" s="202"/>
      <c r="N459" s="203"/>
      <c r="O459" s="203"/>
      <c r="P459" s="203"/>
      <c r="Q459" s="203"/>
      <c r="R459" s="203"/>
      <c r="S459" s="203"/>
      <c r="T459" s="204"/>
      <c r="AT459" s="205" t="s">
        <v>159</v>
      </c>
      <c r="AU459" s="205" t="s">
        <v>78</v>
      </c>
      <c r="AV459" s="13" t="s">
        <v>155</v>
      </c>
      <c r="AW459" s="13" t="s">
        <v>34</v>
      </c>
      <c r="AX459" s="13" t="s">
        <v>74</v>
      </c>
      <c r="AY459" s="205" t="s">
        <v>147</v>
      </c>
    </row>
    <row r="460" spans="2:65" s="1" customFormat="1" ht="22.5" customHeight="1">
      <c r="B460" s="165"/>
      <c r="C460" s="166" t="s">
        <v>608</v>
      </c>
      <c r="D460" s="166" t="s">
        <v>150</v>
      </c>
      <c r="E460" s="167" t="s">
        <v>609</v>
      </c>
      <c r="F460" s="168" t="s">
        <v>610</v>
      </c>
      <c r="G460" s="169" t="s">
        <v>231</v>
      </c>
      <c r="H460" s="170">
        <v>6.4</v>
      </c>
      <c r="I460" s="171"/>
      <c r="J460" s="172">
        <f>ROUND(I460*H460,2)</f>
        <v>0</v>
      </c>
      <c r="K460" s="168" t="s">
        <v>154</v>
      </c>
      <c r="L460" s="35"/>
      <c r="M460" s="173" t="s">
        <v>3</v>
      </c>
      <c r="N460" s="174" t="s">
        <v>41</v>
      </c>
      <c r="O460" s="36"/>
      <c r="P460" s="175">
        <f>O460*H460</f>
        <v>0</v>
      </c>
      <c r="Q460" s="175">
        <v>0.00116</v>
      </c>
      <c r="R460" s="175">
        <f>Q460*H460</f>
        <v>0.007424</v>
      </c>
      <c r="S460" s="175">
        <v>0</v>
      </c>
      <c r="T460" s="176">
        <f>S460*H460</f>
        <v>0</v>
      </c>
      <c r="AR460" s="18" t="s">
        <v>247</v>
      </c>
      <c r="AT460" s="18" t="s">
        <v>150</v>
      </c>
      <c r="AU460" s="18" t="s">
        <v>78</v>
      </c>
      <c r="AY460" s="18" t="s">
        <v>147</v>
      </c>
      <c r="BE460" s="177">
        <f>IF(N460="základní",J460,0)</f>
        <v>0</v>
      </c>
      <c r="BF460" s="177">
        <f>IF(N460="snížená",J460,0)</f>
        <v>0</v>
      </c>
      <c r="BG460" s="177">
        <f>IF(N460="zákl. přenesená",J460,0)</f>
        <v>0</v>
      </c>
      <c r="BH460" s="177">
        <f>IF(N460="sníž. přenesená",J460,0)</f>
        <v>0</v>
      </c>
      <c r="BI460" s="177">
        <f>IF(N460="nulová",J460,0)</f>
        <v>0</v>
      </c>
      <c r="BJ460" s="18" t="s">
        <v>74</v>
      </c>
      <c r="BK460" s="177">
        <f>ROUND(I460*H460,2)</f>
        <v>0</v>
      </c>
      <c r="BL460" s="18" t="s">
        <v>247</v>
      </c>
      <c r="BM460" s="18" t="s">
        <v>611</v>
      </c>
    </row>
    <row r="461" spans="2:47" s="1" customFormat="1" ht="27">
      <c r="B461" s="35"/>
      <c r="D461" s="178" t="s">
        <v>157</v>
      </c>
      <c r="F461" s="179" t="s">
        <v>612</v>
      </c>
      <c r="I461" s="180"/>
      <c r="L461" s="35"/>
      <c r="M461" s="64"/>
      <c r="N461" s="36"/>
      <c r="O461" s="36"/>
      <c r="P461" s="36"/>
      <c r="Q461" s="36"/>
      <c r="R461" s="36"/>
      <c r="S461" s="36"/>
      <c r="T461" s="65"/>
      <c r="AT461" s="18" t="s">
        <v>157</v>
      </c>
      <c r="AU461" s="18" t="s">
        <v>78</v>
      </c>
    </row>
    <row r="462" spans="2:51" s="11" customFormat="1" ht="13.5">
      <c r="B462" s="181"/>
      <c r="D462" s="178" t="s">
        <v>159</v>
      </c>
      <c r="E462" s="182" t="s">
        <v>3</v>
      </c>
      <c r="F462" s="183" t="s">
        <v>433</v>
      </c>
      <c r="H462" s="184" t="s">
        <v>3</v>
      </c>
      <c r="I462" s="185"/>
      <c r="L462" s="181"/>
      <c r="M462" s="186"/>
      <c r="N462" s="187"/>
      <c r="O462" s="187"/>
      <c r="P462" s="187"/>
      <c r="Q462" s="187"/>
      <c r="R462" s="187"/>
      <c r="S462" s="187"/>
      <c r="T462" s="188"/>
      <c r="AT462" s="184" t="s">
        <v>159</v>
      </c>
      <c r="AU462" s="184" t="s">
        <v>78</v>
      </c>
      <c r="AV462" s="11" t="s">
        <v>74</v>
      </c>
      <c r="AW462" s="11" t="s">
        <v>34</v>
      </c>
      <c r="AX462" s="11" t="s">
        <v>70</v>
      </c>
      <c r="AY462" s="184" t="s">
        <v>147</v>
      </c>
    </row>
    <row r="463" spans="2:51" s="12" customFormat="1" ht="13.5">
      <c r="B463" s="189"/>
      <c r="D463" s="178" t="s">
        <v>159</v>
      </c>
      <c r="E463" s="190" t="s">
        <v>3</v>
      </c>
      <c r="F463" s="191" t="s">
        <v>443</v>
      </c>
      <c r="H463" s="192">
        <v>6.4</v>
      </c>
      <c r="I463" s="193"/>
      <c r="L463" s="189"/>
      <c r="M463" s="194"/>
      <c r="N463" s="195"/>
      <c r="O463" s="195"/>
      <c r="P463" s="195"/>
      <c r="Q463" s="195"/>
      <c r="R463" s="195"/>
      <c r="S463" s="195"/>
      <c r="T463" s="196"/>
      <c r="AT463" s="190" t="s">
        <v>159</v>
      </c>
      <c r="AU463" s="190" t="s">
        <v>78</v>
      </c>
      <c r="AV463" s="12" t="s">
        <v>78</v>
      </c>
      <c r="AW463" s="12" t="s">
        <v>34</v>
      </c>
      <c r="AX463" s="12" t="s">
        <v>70</v>
      </c>
      <c r="AY463" s="190" t="s">
        <v>147</v>
      </c>
    </row>
    <row r="464" spans="2:51" s="13" customFormat="1" ht="13.5">
      <c r="B464" s="197"/>
      <c r="D464" s="206" t="s">
        <v>159</v>
      </c>
      <c r="E464" s="207" t="s">
        <v>3</v>
      </c>
      <c r="F464" s="208" t="s">
        <v>163</v>
      </c>
      <c r="H464" s="209">
        <v>6.4</v>
      </c>
      <c r="I464" s="201"/>
      <c r="L464" s="197"/>
      <c r="M464" s="202"/>
      <c r="N464" s="203"/>
      <c r="O464" s="203"/>
      <c r="P464" s="203"/>
      <c r="Q464" s="203"/>
      <c r="R464" s="203"/>
      <c r="S464" s="203"/>
      <c r="T464" s="204"/>
      <c r="AT464" s="205" t="s">
        <v>159</v>
      </c>
      <c r="AU464" s="205" t="s">
        <v>78</v>
      </c>
      <c r="AV464" s="13" t="s">
        <v>155</v>
      </c>
      <c r="AW464" s="13" t="s">
        <v>34</v>
      </c>
      <c r="AX464" s="13" t="s">
        <v>74</v>
      </c>
      <c r="AY464" s="205" t="s">
        <v>147</v>
      </c>
    </row>
    <row r="465" spans="2:65" s="1" customFormat="1" ht="22.5" customHeight="1">
      <c r="B465" s="165"/>
      <c r="C465" s="166" t="s">
        <v>613</v>
      </c>
      <c r="D465" s="166" t="s">
        <v>150</v>
      </c>
      <c r="E465" s="167" t="s">
        <v>614</v>
      </c>
      <c r="F465" s="168" t="s">
        <v>615</v>
      </c>
      <c r="G465" s="169" t="s">
        <v>174</v>
      </c>
      <c r="H465" s="170">
        <v>19.26</v>
      </c>
      <c r="I465" s="171"/>
      <c r="J465" s="172">
        <f>ROUND(I465*H465,2)</f>
        <v>0</v>
      </c>
      <c r="K465" s="168" t="s">
        <v>154</v>
      </c>
      <c r="L465" s="35"/>
      <c r="M465" s="173" t="s">
        <v>3</v>
      </c>
      <c r="N465" s="174" t="s">
        <v>41</v>
      </c>
      <c r="O465" s="36"/>
      <c r="P465" s="175">
        <f>O465*H465</f>
        <v>0</v>
      </c>
      <c r="Q465" s="175">
        <v>0.002</v>
      </c>
      <c r="R465" s="175">
        <f>Q465*H465</f>
        <v>0.038520000000000006</v>
      </c>
      <c r="S465" s="175">
        <v>0</v>
      </c>
      <c r="T465" s="176">
        <f>S465*H465</f>
        <v>0</v>
      </c>
      <c r="AR465" s="18" t="s">
        <v>247</v>
      </c>
      <c r="AT465" s="18" t="s">
        <v>150</v>
      </c>
      <c r="AU465" s="18" t="s">
        <v>78</v>
      </c>
      <c r="AY465" s="18" t="s">
        <v>147</v>
      </c>
      <c r="BE465" s="177">
        <f>IF(N465="základní",J465,0)</f>
        <v>0</v>
      </c>
      <c r="BF465" s="177">
        <f>IF(N465="snížená",J465,0)</f>
        <v>0</v>
      </c>
      <c r="BG465" s="177">
        <f>IF(N465="zákl. přenesená",J465,0)</f>
        <v>0</v>
      </c>
      <c r="BH465" s="177">
        <f>IF(N465="sníž. přenesená",J465,0)</f>
        <v>0</v>
      </c>
      <c r="BI465" s="177">
        <f>IF(N465="nulová",J465,0)</f>
        <v>0</v>
      </c>
      <c r="BJ465" s="18" t="s">
        <v>74</v>
      </c>
      <c r="BK465" s="177">
        <f>ROUND(I465*H465,2)</f>
        <v>0</v>
      </c>
      <c r="BL465" s="18" t="s">
        <v>247</v>
      </c>
      <c r="BM465" s="18" t="s">
        <v>616</v>
      </c>
    </row>
    <row r="466" spans="2:47" s="1" customFormat="1" ht="27">
      <c r="B466" s="35"/>
      <c r="D466" s="178" t="s">
        <v>157</v>
      </c>
      <c r="F466" s="179" t="s">
        <v>617</v>
      </c>
      <c r="I466" s="180"/>
      <c r="L466" s="35"/>
      <c r="M466" s="64"/>
      <c r="N466" s="36"/>
      <c r="O466" s="36"/>
      <c r="P466" s="36"/>
      <c r="Q466" s="36"/>
      <c r="R466" s="36"/>
      <c r="S466" s="36"/>
      <c r="T466" s="65"/>
      <c r="AT466" s="18" t="s">
        <v>157</v>
      </c>
      <c r="AU466" s="18" t="s">
        <v>78</v>
      </c>
    </row>
    <row r="467" spans="2:51" s="11" customFormat="1" ht="13.5">
      <c r="B467" s="181"/>
      <c r="D467" s="178" t="s">
        <v>159</v>
      </c>
      <c r="E467" s="182" t="s">
        <v>3</v>
      </c>
      <c r="F467" s="183" t="s">
        <v>433</v>
      </c>
      <c r="H467" s="184" t="s">
        <v>3</v>
      </c>
      <c r="I467" s="185"/>
      <c r="L467" s="181"/>
      <c r="M467" s="186"/>
      <c r="N467" s="187"/>
      <c r="O467" s="187"/>
      <c r="P467" s="187"/>
      <c r="Q467" s="187"/>
      <c r="R467" s="187"/>
      <c r="S467" s="187"/>
      <c r="T467" s="188"/>
      <c r="AT467" s="184" t="s">
        <v>159</v>
      </c>
      <c r="AU467" s="184" t="s">
        <v>78</v>
      </c>
      <c r="AV467" s="11" t="s">
        <v>74</v>
      </c>
      <c r="AW467" s="11" t="s">
        <v>34</v>
      </c>
      <c r="AX467" s="11" t="s">
        <v>70</v>
      </c>
      <c r="AY467" s="184" t="s">
        <v>147</v>
      </c>
    </row>
    <row r="468" spans="2:51" s="12" customFormat="1" ht="13.5">
      <c r="B468" s="189"/>
      <c r="D468" s="178" t="s">
        <v>159</v>
      </c>
      <c r="E468" s="190" t="s">
        <v>3</v>
      </c>
      <c r="F468" s="191" t="s">
        <v>618</v>
      </c>
      <c r="H468" s="192">
        <v>19.26</v>
      </c>
      <c r="I468" s="193"/>
      <c r="L468" s="189"/>
      <c r="M468" s="194"/>
      <c r="N468" s="195"/>
      <c r="O468" s="195"/>
      <c r="P468" s="195"/>
      <c r="Q468" s="195"/>
      <c r="R468" s="195"/>
      <c r="S468" s="195"/>
      <c r="T468" s="196"/>
      <c r="AT468" s="190" t="s">
        <v>159</v>
      </c>
      <c r="AU468" s="190" t="s">
        <v>78</v>
      </c>
      <c r="AV468" s="12" t="s">
        <v>78</v>
      </c>
      <c r="AW468" s="12" t="s">
        <v>34</v>
      </c>
      <c r="AX468" s="12" t="s">
        <v>70</v>
      </c>
      <c r="AY468" s="190" t="s">
        <v>147</v>
      </c>
    </row>
    <row r="469" spans="2:51" s="13" customFormat="1" ht="13.5">
      <c r="B469" s="197"/>
      <c r="D469" s="206" t="s">
        <v>159</v>
      </c>
      <c r="E469" s="207" t="s">
        <v>3</v>
      </c>
      <c r="F469" s="208" t="s">
        <v>163</v>
      </c>
      <c r="H469" s="209">
        <v>19.26</v>
      </c>
      <c r="I469" s="201"/>
      <c r="L469" s="197"/>
      <c r="M469" s="202"/>
      <c r="N469" s="203"/>
      <c r="O469" s="203"/>
      <c r="P469" s="203"/>
      <c r="Q469" s="203"/>
      <c r="R469" s="203"/>
      <c r="S469" s="203"/>
      <c r="T469" s="204"/>
      <c r="AT469" s="205" t="s">
        <v>159</v>
      </c>
      <c r="AU469" s="205" t="s">
        <v>78</v>
      </c>
      <c r="AV469" s="13" t="s">
        <v>155</v>
      </c>
      <c r="AW469" s="13" t="s">
        <v>34</v>
      </c>
      <c r="AX469" s="13" t="s">
        <v>74</v>
      </c>
      <c r="AY469" s="205" t="s">
        <v>147</v>
      </c>
    </row>
    <row r="470" spans="2:65" s="1" customFormat="1" ht="22.5" customHeight="1">
      <c r="B470" s="165"/>
      <c r="C470" s="166" t="s">
        <v>619</v>
      </c>
      <c r="D470" s="166" t="s">
        <v>150</v>
      </c>
      <c r="E470" s="167" t="s">
        <v>620</v>
      </c>
      <c r="F470" s="168" t="s">
        <v>621</v>
      </c>
      <c r="G470" s="169" t="s">
        <v>231</v>
      </c>
      <c r="H470" s="170">
        <v>2.6</v>
      </c>
      <c r="I470" s="171"/>
      <c r="J470" s="172">
        <f>ROUND(I470*H470,2)</f>
        <v>0</v>
      </c>
      <c r="K470" s="168" t="s">
        <v>154</v>
      </c>
      <c r="L470" s="35"/>
      <c r="M470" s="173" t="s">
        <v>3</v>
      </c>
      <c r="N470" s="174" t="s">
        <v>41</v>
      </c>
      <c r="O470" s="36"/>
      <c r="P470" s="175">
        <f>O470*H470</f>
        <v>0</v>
      </c>
      <c r="Q470" s="175">
        <v>0.00079</v>
      </c>
      <c r="R470" s="175">
        <f>Q470*H470</f>
        <v>0.0020540000000000003</v>
      </c>
      <c r="S470" s="175">
        <v>0</v>
      </c>
      <c r="T470" s="176">
        <f>S470*H470</f>
        <v>0</v>
      </c>
      <c r="AR470" s="18" t="s">
        <v>247</v>
      </c>
      <c r="AT470" s="18" t="s">
        <v>150</v>
      </c>
      <c r="AU470" s="18" t="s">
        <v>78</v>
      </c>
      <c r="AY470" s="18" t="s">
        <v>147</v>
      </c>
      <c r="BE470" s="177">
        <f>IF(N470="základní",J470,0)</f>
        <v>0</v>
      </c>
      <c r="BF470" s="177">
        <f>IF(N470="snížená",J470,0)</f>
        <v>0</v>
      </c>
      <c r="BG470" s="177">
        <f>IF(N470="zákl. přenesená",J470,0)</f>
        <v>0</v>
      </c>
      <c r="BH470" s="177">
        <f>IF(N470="sníž. přenesená",J470,0)</f>
        <v>0</v>
      </c>
      <c r="BI470" s="177">
        <f>IF(N470="nulová",J470,0)</f>
        <v>0</v>
      </c>
      <c r="BJ470" s="18" t="s">
        <v>74</v>
      </c>
      <c r="BK470" s="177">
        <f>ROUND(I470*H470,2)</f>
        <v>0</v>
      </c>
      <c r="BL470" s="18" t="s">
        <v>247</v>
      </c>
      <c r="BM470" s="18" t="s">
        <v>622</v>
      </c>
    </row>
    <row r="471" spans="2:47" s="1" customFormat="1" ht="27">
      <c r="B471" s="35"/>
      <c r="D471" s="178" t="s">
        <v>157</v>
      </c>
      <c r="F471" s="179" t="s">
        <v>623</v>
      </c>
      <c r="I471" s="180"/>
      <c r="L471" s="35"/>
      <c r="M471" s="64"/>
      <c r="N471" s="36"/>
      <c r="O471" s="36"/>
      <c r="P471" s="36"/>
      <c r="Q471" s="36"/>
      <c r="R471" s="36"/>
      <c r="S471" s="36"/>
      <c r="T471" s="65"/>
      <c r="AT471" s="18" t="s">
        <v>157</v>
      </c>
      <c r="AU471" s="18" t="s">
        <v>78</v>
      </c>
    </row>
    <row r="472" spans="2:51" s="11" customFormat="1" ht="13.5">
      <c r="B472" s="181"/>
      <c r="D472" s="178" t="s">
        <v>159</v>
      </c>
      <c r="E472" s="182" t="s">
        <v>3</v>
      </c>
      <c r="F472" s="183" t="s">
        <v>433</v>
      </c>
      <c r="H472" s="184" t="s">
        <v>3</v>
      </c>
      <c r="I472" s="185"/>
      <c r="L472" s="181"/>
      <c r="M472" s="186"/>
      <c r="N472" s="187"/>
      <c r="O472" s="187"/>
      <c r="P472" s="187"/>
      <c r="Q472" s="187"/>
      <c r="R472" s="187"/>
      <c r="S472" s="187"/>
      <c r="T472" s="188"/>
      <c r="AT472" s="184" t="s">
        <v>159</v>
      </c>
      <c r="AU472" s="184" t="s">
        <v>78</v>
      </c>
      <c r="AV472" s="11" t="s">
        <v>74</v>
      </c>
      <c r="AW472" s="11" t="s">
        <v>34</v>
      </c>
      <c r="AX472" s="11" t="s">
        <v>70</v>
      </c>
      <c r="AY472" s="184" t="s">
        <v>147</v>
      </c>
    </row>
    <row r="473" spans="2:51" s="12" customFormat="1" ht="13.5">
      <c r="B473" s="189"/>
      <c r="D473" s="178" t="s">
        <v>159</v>
      </c>
      <c r="E473" s="190" t="s">
        <v>3</v>
      </c>
      <c r="F473" s="191" t="s">
        <v>441</v>
      </c>
      <c r="H473" s="192">
        <v>2.6</v>
      </c>
      <c r="I473" s="193"/>
      <c r="L473" s="189"/>
      <c r="M473" s="194"/>
      <c r="N473" s="195"/>
      <c r="O473" s="195"/>
      <c r="P473" s="195"/>
      <c r="Q473" s="195"/>
      <c r="R473" s="195"/>
      <c r="S473" s="195"/>
      <c r="T473" s="196"/>
      <c r="AT473" s="190" t="s">
        <v>159</v>
      </c>
      <c r="AU473" s="190" t="s">
        <v>78</v>
      </c>
      <c r="AV473" s="12" t="s">
        <v>78</v>
      </c>
      <c r="AW473" s="12" t="s">
        <v>34</v>
      </c>
      <c r="AX473" s="12" t="s">
        <v>70</v>
      </c>
      <c r="AY473" s="190" t="s">
        <v>147</v>
      </c>
    </row>
    <row r="474" spans="2:51" s="13" customFormat="1" ht="13.5">
      <c r="B474" s="197"/>
      <c r="D474" s="206" t="s">
        <v>159</v>
      </c>
      <c r="E474" s="207" t="s">
        <v>3</v>
      </c>
      <c r="F474" s="208" t="s">
        <v>163</v>
      </c>
      <c r="H474" s="209">
        <v>2.6</v>
      </c>
      <c r="I474" s="201"/>
      <c r="L474" s="197"/>
      <c r="M474" s="202"/>
      <c r="N474" s="203"/>
      <c r="O474" s="203"/>
      <c r="P474" s="203"/>
      <c r="Q474" s="203"/>
      <c r="R474" s="203"/>
      <c r="S474" s="203"/>
      <c r="T474" s="204"/>
      <c r="AT474" s="205" t="s">
        <v>159</v>
      </c>
      <c r="AU474" s="205" t="s">
        <v>78</v>
      </c>
      <c r="AV474" s="13" t="s">
        <v>155</v>
      </c>
      <c r="AW474" s="13" t="s">
        <v>34</v>
      </c>
      <c r="AX474" s="13" t="s">
        <v>74</v>
      </c>
      <c r="AY474" s="205" t="s">
        <v>147</v>
      </c>
    </row>
    <row r="475" spans="2:65" s="1" customFormat="1" ht="22.5" customHeight="1">
      <c r="B475" s="165"/>
      <c r="C475" s="166" t="s">
        <v>624</v>
      </c>
      <c r="D475" s="166" t="s">
        <v>150</v>
      </c>
      <c r="E475" s="167" t="s">
        <v>625</v>
      </c>
      <c r="F475" s="168" t="s">
        <v>626</v>
      </c>
      <c r="G475" s="169" t="s">
        <v>231</v>
      </c>
      <c r="H475" s="170">
        <v>12.8</v>
      </c>
      <c r="I475" s="171"/>
      <c r="J475" s="172">
        <f>ROUND(I475*H475,2)</f>
        <v>0</v>
      </c>
      <c r="K475" s="168" t="s">
        <v>154</v>
      </c>
      <c r="L475" s="35"/>
      <c r="M475" s="173" t="s">
        <v>3</v>
      </c>
      <c r="N475" s="174" t="s">
        <v>41</v>
      </c>
      <c r="O475" s="36"/>
      <c r="P475" s="175">
        <f>O475*H475</f>
        <v>0</v>
      </c>
      <c r="Q475" s="175">
        <v>0.00141</v>
      </c>
      <c r="R475" s="175">
        <f>Q475*H475</f>
        <v>0.018048</v>
      </c>
      <c r="S475" s="175">
        <v>0</v>
      </c>
      <c r="T475" s="176">
        <f>S475*H475</f>
        <v>0</v>
      </c>
      <c r="AR475" s="18" t="s">
        <v>247</v>
      </c>
      <c r="AT475" s="18" t="s">
        <v>150</v>
      </c>
      <c r="AU475" s="18" t="s">
        <v>78</v>
      </c>
      <c r="AY475" s="18" t="s">
        <v>147</v>
      </c>
      <c r="BE475" s="177">
        <f>IF(N475="základní",J475,0)</f>
        <v>0</v>
      </c>
      <c r="BF475" s="177">
        <f>IF(N475="snížená",J475,0)</f>
        <v>0</v>
      </c>
      <c r="BG475" s="177">
        <f>IF(N475="zákl. přenesená",J475,0)</f>
        <v>0</v>
      </c>
      <c r="BH475" s="177">
        <f>IF(N475="sníž. přenesená",J475,0)</f>
        <v>0</v>
      </c>
      <c r="BI475" s="177">
        <f>IF(N475="nulová",J475,0)</f>
        <v>0</v>
      </c>
      <c r="BJ475" s="18" t="s">
        <v>74</v>
      </c>
      <c r="BK475" s="177">
        <f>ROUND(I475*H475,2)</f>
        <v>0</v>
      </c>
      <c r="BL475" s="18" t="s">
        <v>247</v>
      </c>
      <c r="BM475" s="18" t="s">
        <v>627</v>
      </c>
    </row>
    <row r="476" spans="2:47" s="1" customFormat="1" ht="27">
      <c r="B476" s="35"/>
      <c r="D476" s="178" t="s">
        <v>157</v>
      </c>
      <c r="F476" s="179" t="s">
        <v>628</v>
      </c>
      <c r="I476" s="180"/>
      <c r="L476" s="35"/>
      <c r="M476" s="64"/>
      <c r="N476" s="36"/>
      <c r="O476" s="36"/>
      <c r="P476" s="36"/>
      <c r="Q476" s="36"/>
      <c r="R476" s="36"/>
      <c r="S476" s="36"/>
      <c r="T476" s="65"/>
      <c r="AT476" s="18" t="s">
        <v>157</v>
      </c>
      <c r="AU476" s="18" t="s">
        <v>78</v>
      </c>
    </row>
    <row r="477" spans="2:51" s="11" customFormat="1" ht="13.5">
      <c r="B477" s="181"/>
      <c r="D477" s="178" t="s">
        <v>159</v>
      </c>
      <c r="E477" s="182" t="s">
        <v>3</v>
      </c>
      <c r="F477" s="183" t="s">
        <v>433</v>
      </c>
      <c r="H477" s="184" t="s">
        <v>3</v>
      </c>
      <c r="I477" s="185"/>
      <c r="L477" s="181"/>
      <c r="M477" s="186"/>
      <c r="N477" s="187"/>
      <c r="O477" s="187"/>
      <c r="P477" s="187"/>
      <c r="Q477" s="187"/>
      <c r="R477" s="187"/>
      <c r="S477" s="187"/>
      <c r="T477" s="188"/>
      <c r="AT477" s="184" t="s">
        <v>159</v>
      </c>
      <c r="AU477" s="184" t="s">
        <v>78</v>
      </c>
      <c r="AV477" s="11" t="s">
        <v>74</v>
      </c>
      <c r="AW477" s="11" t="s">
        <v>34</v>
      </c>
      <c r="AX477" s="11" t="s">
        <v>70</v>
      </c>
      <c r="AY477" s="184" t="s">
        <v>147</v>
      </c>
    </row>
    <row r="478" spans="2:51" s="12" customFormat="1" ht="13.5">
      <c r="B478" s="189"/>
      <c r="D478" s="178" t="s">
        <v>159</v>
      </c>
      <c r="E478" s="190" t="s">
        <v>3</v>
      </c>
      <c r="F478" s="191" t="s">
        <v>442</v>
      </c>
      <c r="H478" s="192">
        <v>12.8</v>
      </c>
      <c r="I478" s="193"/>
      <c r="L478" s="189"/>
      <c r="M478" s="194"/>
      <c r="N478" s="195"/>
      <c r="O478" s="195"/>
      <c r="P478" s="195"/>
      <c r="Q478" s="195"/>
      <c r="R478" s="195"/>
      <c r="S478" s="195"/>
      <c r="T478" s="196"/>
      <c r="AT478" s="190" t="s">
        <v>159</v>
      </c>
      <c r="AU478" s="190" t="s">
        <v>78</v>
      </c>
      <c r="AV478" s="12" t="s">
        <v>78</v>
      </c>
      <c r="AW478" s="12" t="s">
        <v>34</v>
      </c>
      <c r="AX478" s="12" t="s">
        <v>70</v>
      </c>
      <c r="AY478" s="190" t="s">
        <v>147</v>
      </c>
    </row>
    <row r="479" spans="2:51" s="13" customFormat="1" ht="13.5">
      <c r="B479" s="197"/>
      <c r="D479" s="206" t="s">
        <v>159</v>
      </c>
      <c r="E479" s="207" t="s">
        <v>3</v>
      </c>
      <c r="F479" s="208" t="s">
        <v>163</v>
      </c>
      <c r="H479" s="209">
        <v>12.8</v>
      </c>
      <c r="I479" s="201"/>
      <c r="L479" s="197"/>
      <c r="M479" s="202"/>
      <c r="N479" s="203"/>
      <c r="O479" s="203"/>
      <c r="P479" s="203"/>
      <c r="Q479" s="203"/>
      <c r="R479" s="203"/>
      <c r="S479" s="203"/>
      <c r="T479" s="204"/>
      <c r="AT479" s="205" t="s">
        <v>159</v>
      </c>
      <c r="AU479" s="205" t="s">
        <v>78</v>
      </c>
      <c r="AV479" s="13" t="s">
        <v>155</v>
      </c>
      <c r="AW479" s="13" t="s">
        <v>34</v>
      </c>
      <c r="AX479" s="13" t="s">
        <v>74</v>
      </c>
      <c r="AY479" s="205" t="s">
        <v>147</v>
      </c>
    </row>
    <row r="480" spans="2:65" s="1" customFormat="1" ht="22.5" customHeight="1">
      <c r="B480" s="165"/>
      <c r="C480" s="166" t="s">
        <v>629</v>
      </c>
      <c r="D480" s="166" t="s">
        <v>150</v>
      </c>
      <c r="E480" s="167" t="s">
        <v>630</v>
      </c>
      <c r="F480" s="168" t="s">
        <v>631</v>
      </c>
      <c r="G480" s="169" t="s">
        <v>231</v>
      </c>
      <c r="H480" s="170">
        <v>22</v>
      </c>
      <c r="I480" s="171"/>
      <c r="J480" s="172">
        <f>ROUND(I480*H480,2)</f>
        <v>0</v>
      </c>
      <c r="K480" s="168" t="s">
        <v>154</v>
      </c>
      <c r="L480" s="35"/>
      <c r="M480" s="173" t="s">
        <v>3</v>
      </c>
      <c r="N480" s="174" t="s">
        <v>41</v>
      </c>
      <c r="O480" s="36"/>
      <c r="P480" s="175">
        <f>O480*H480</f>
        <v>0</v>
      </c>
      <c r="Q480" s="175">
        <v>0.00059</v>
      </c>
      <c r="R480" s="175">
        <f>Q480*H480</f>
        <v>0.01298</v>
      </c>
      <c r="S480" s="175">
        <v>0</v>
      </c>
      <c r="T480" s="176">
        <f>S480*H480</f>
        <v>0</v>
      </c>
      <c r="AR480" s="18" t="s">
        <v>247</v>
      </c>
      <c r="AT480" s="18" t="s">
        <v>150</v>
      </c>
      <c r="AU480" s="18" t="s">
        <v>78</v>
      </c>
      <c r="AY480" s="18" t="s">
        <v>147</v>
      </c>
      <c r="BE480" s="177">
        <f>IF(N480="základní",J480,0)</f>
        <v>0</v>
      </c>
      <c r="BF480" s="177">
        <f>IF(N480="snížená",J480,0)</f>
        <v>0</v>
      </c>
      <c r="BG480" s="177">
        <f>IF(N480="zákl. přenesená",J480,0)</f>
        <v>0</v>
      </c>
      <c r="BH480" s="177">
        <f>IF(N480="sníž. přenesená",J480,0)</f>
        <v>0</v>
      </c>
      <c r="BI480" s="177">
        <f>IF(N480="nulová",J480,0)</f>
        <v>0</v>
      </c>
      <c r="BJ480" s="18" t="s">
        <v>74</v>
      </c>
      <c r="BK480" s="177">
        <f>ROUND(I480*H480,2)</f>
        <v>0</v>
      </c>
      <c r="BL480" s="18" t="s">
        <v>247</v>
      </c>
      <c r="BM480" s="18" t="s">
        <v>632</v>
      </c>
    </row>
    <row r="481" spans="2:47" s="1" customFormat="1" ht="27">
      <c r="B481" s="35"/>
      <c r="D481" s="178" t="s">
        <v>157</v>
      </c>
      <c r="F481" s="179" t="s">
        <v>633</v>
      </c>
      <c r="I481" s="180"/>
      <c r="L481" s="35"/>
      <c r="M481" s="64"/>
      <c r="N481" s="36"/>
      <c r="O481" s="36"/>
      <c r="P481" s="36"/>
      <c r="Q481" s="36"/>
      <c r="R481" s="36"/>
      <c r="S481" s="36"/>
      <c r="T481" s="65"/>
      <c r="AT481" s="18" t="s">
        <v>157</v>
      </c>
      <c r="AU481" s="18" t="s">
        <v>78</v>
      </c>
    </row>
    <row r="482" spans="2:51" s="11" customFormat="1" ht="13.5">
      <c r="B482" s="181"/>
      <c r="D482" s="178" t="s">
        <v>159</v>
      </c>
      <c r="E482" s="182" t="s">
        <v>3</v>
      </c>
      <c r="F482" s="183" t="s">
        <v>433</v>
      </c>
      <c r="H482" s="184" t="s">
        <v>3</v>
      </c>
      <c r="I482" s="185"/>
      <c r="L482" s="181"/>
      <c r="M482" s="186"/>
      <c r="N482" s="187"/>
      <c r="O482" s="187"/>
      <c r="P482" s="187"/>
      <c r="Q482" s="187"/>
      <c r="R482" s="187"/>
      <c r="S482" s="187"/>
      <c r="T482" s="188"/>
      <c r="AT482" s="184" t="s">
        <v>159</v>
      </c>
      <c r="AU482" s="184" t="s">
        <v>78</v>
      </c>
      <c r="AV482" s="11" t="s">
        <v>74</v>
      </c>
      <c r="AW482" s="11" t="s">
        <v>34</v>
      </c>
      <c r="AX482" s="11" t="s">
        <v>70</v>
      </c>
      <c r="AY482" s="184" t="s">
        <v>147</v>
      </c>
    </row>
    <row r="483" spans="2:51" s="12" customFormat="1" ht="13.5">
      <c r="B483" s="189"/>
      <c r="D483" s="178" t="s">
        <v>159</v>
      </c>
      <c r="E483" s="190" t="s">
        <v>3</v>
      </c>
      <c r="F483" s="191" t="s">
        <v>467</v>
      </c>
      <c r="H483" s="192">
        <v>22</v>
      </c>
      <c r="I483" s="193"/>
      <c r="L483" s="189"/>
      <c r="M483" s="194"/>
      <c r="N483" s="195"/>
      <c r="O483" s="195"/>
      <c r="P483" s="195"/>
      <c r="Q483" s="195"/>
      <c r="R483" s="195"/>
      <c r="S483" s="195"/>
      <c r="T483" s="196"/>
      <c r="AT483" s="190" t="s">
        <v>159</v>
      </c>
      <c r="AU483" s="190" t="s">
        <v>78</v>
      </c>
      <c r="AV483" s="12" t="s">
        <v>78</v>
      </c>
      <c r="AW483" s="12" t="s">
        <v>34</v>
      </c>
      <c r="AX483" s="12" t="s">
        <v>70</v>
      </c>
      <c r="AY483" s="190" t="s">
        <v>147</v>
      </c>
    </row>
    <row r="484" spans="2:51" s="13" customFormat="1" ht="13.5">
      <c r="B484" s="197"/>
      <c r="D484" s="206" t="s">
        <v>159</v>
      </c>
      <c r="E484" s="207" t="s">
        <v>3</v>
      </c>
      <c r="F484" s="208" t="s">
        <v>163</v>
      </c>
      <c r="H484" s="209">
        <v>22</v>
      </c>
      <c r="I484" s="201"/>
      <c r="L484" s="197"/>
      <c r="M484" s="202"/>
      <c r="N484" s="203"/>
      <c r="O484" s="203"/>
      <c r="P484" s="203"/>
      <c r="Q484" s="203"/>
      <c r="R484" s="203"/>
      <c r="S484" s="203"/>
      <c r="T484" s="204"/>
      <c r="AT484" s="205" t="s">
        <v>159</v>
      </c>
      <c r="AU484" s="205" t="s">
        <v>78</v>
      </c>
      <c r="AV484" s="13" t="s">
        <v>155</v>
      </c>
      <c r="AW484" s="13" t="s">
        <v>34</v>
      </c>
      <c r="AX484" s="13" t="s">
        <v>74</v>
      </c>
      <c r="AY484" s="205" t="s">
        <v>147</v>
      </c>
    </row>
    <row r="485" spans="2:65" s="1" customFormat="1" ht="22.5" customHeight="1">
      <c r="B485" s="165"/>
      <c r="C485" s="166" t="s">
        <v>634</v>
      </c>
      <c r="D485" s="166" t="s">
        <v>150</v>
      </c>
      <c r="E485" s="167" t="s">
        <v>635</v>
      </c>
      <c r="F485" s="168" t="s">
        <v>636</v>
      </c>
      <c r="G485" s="169" t="s">
        <v>231</v>
      </c>
      <c r="H485" s="170">
        <v>22</v>
      </c>
      <c r="I485" s="171"/>
      <c r="J485" s="172">
        <f>ROUND(I485*H485,2)</f>
        <v>0</v>
      </c>
      <c r="K485" s="168" t="s">
        <v>154</v>
      </c>
      <c r="L485" s="35"/>
      <c r="M485" s="173" t="s">
        <v>3</v>
      </c>
      <c r="N485" s="174" t="s">
        <v>41</v>
      </c>
      <c r="O485" s="36"/>
      <c r="P485" s="175">
        <f>O485*H485</f>
        <v>0</v>
      </c>
      <c r="Q485" s="175">
        <v>0.00077</v>
      </c>
      <c r="R485" s="175">
        <f>Q485*H485</f>
        <v>0.01694</v>
      </c>
      <c r="S485" s="175">
        <v>0</v>
      </c>
      <c r="T485" s="176">
        <f>S485*H485</f>
        <v>0</v>
      </c>
      <c r="AR485" s="18" t="s">
        <v>247</v>
      </c>
      <c r="AT485" s="18" t="s">
        <v>150</v>
      </c>
      <c r="AU485" s="18" t="s">
        <v>78</v>
      </c>
      <c r="AY485" s="18" t="s">
        <v>147</v>
      </c>
      <c r="BE485" s="177">
        <f>IF(N485="základní",J485,0)</f>
        <v>0</v>
      </c>
      <c r="BF485" s="177">
        <f>IF(N485="snížená",J485,0)</f>
        <v>0</v>
      </c>
      <c r="BG485" s="177">
        <f>IF(N485="zákl. přenesená",J485,0)</f>
        <v>0</v>
      </c>
      <c r="BH485" s="177">
        <f>IF(N485="sníž. přenesená",J485,0)</f>
        <v>0</v>
      </c>
      <c r="BI485" s="177">
        <f>IF(N485="nulová",J485,0)</f>
        <v>0</v>
      </c>
      <c r="BJ485" s="18" t="s">
        <v>74</v>
      </c>
      <c r="BK485" s="177">
        <f>ROUND(I485*H485,2)</f>
        <v>0</v>
      </c>
      <c r="BL485" s="18" t="s">
        <v>247</v>
      </c>
      <c r="BM485" s="18" t="s">
        <v>637</v>
      </c>
    </row>
    <row r="486" spans="2:47" s="1" customFormat="1" ht="27">
      <c r="B486" s="35"/>
      <c r="D486" s="178" t="s">
        <v>157</v>
      </c>
      <c r="F486" s="179" t="s">
        <v>638</v>
      </c>
      <c r="I486" s="180"/>
      <c r="L486" s="35"/>
      <c r="M486" s="64"/>
      <c r="N486" s="36"/>
      <c r="O486" s="36"/>
      <c r="P486" s="36"/>
      <c r="Q486" s="36"/>
      <c r="R486" s="36"/>
      <c r="S486" s="36"/>
      <c r="T486" s="65"/>
      <c r="AT486" s="18" t="s">
        <v>157</v>
      </c>
      <c r="AU486" s="18" t="s">
        <v>78</v>
      </c>
    </row>
    <row r="487" spans="2:51" s="11" customFormat="1" ht="13.5">
      <c r="B487" s="181"/>
      <c r="D487" s="178" t="s">
        <v>159</v>
      </c>
      <c r="E487" s="182" t="s">
        <v>3</v>
      </c>
      <c r="F487" s="183" t="s">
        <v>433</v>
      </c>
      <c r="H487" s="184" t="s">
        <v>3</v>
      </c>
      <c r="I487" s="185"/>
      <c r="L487" s="181"/>
      <c r="M487" s="186"/>
      <c r="N487" s="187"/>
      <c r="O487" s="187"/>
      <c r="P487" s="187"/>
      <c r="Q487" s="187"/>
      <c r="R487" s="187"/>
      <c r="S487" s="187"/>
      <c r="T487" s="188"/>
      <c r="AT487" s="184" t="s">
        <v>159</v>
      </c>
      <c r="AU487" s="184" t="s">
        <v>78</v>
      </c>
      <c r="AV487" s="11" t="s">
        <v>74</v>
      </c>
      <c r="AW487" s="11" t="s">
        <v>34</v>
      </c>
      <c r="AX487" s="11" t="s">
        <v>70</v>
      </c>
      <c r="AY487" s="184" t="s">
        <v>147</v>
      </c>
    </row>
    <row r="488" spans="2:51" s="12" customFormat="1" ht="13.5">
      <c r="B488" s="189"/>
      <c r="D488" s="178" t="s">
        <v>159</v>
      </c>
      <c r="E488" s="190" t="s">
        <v>3</v>
      </c>
      <c r="F488" s="191" t="s">
        <v>639</v>
      </c>
      <c r="H488" s="192">
        <v>22</v>
      </c>
      <c r="I488" s="193"/>
      <c r="L488" s="189"/>
      <c r="M488" s="194"/>
      <c r="N488" s="195"/>
      <c r="O488" s="195"/>
      <c r="P488" s="195"/>
      <c r="Q488" s="195"/>
      <c r="R488" s="195"/>
      <c r="S488" s="195"/>
      <c r="T488" s="196"/>
      <c r="AT488" s="190" t="s">
        <v>159</v>
      </c>
      <c r="AU488" s="190" t="s">
        <v>78</v>
      </c>
      <c r="AV488" s="12" t="s">
        <v>78</v>
      </c>
      <c r="AW488" s="12" t="s">
        <v>34</v>
      </c>
      <c r="AX488" s="12" t="s">
        <v>70</v>
      </c>
      <c r="AY488" s="190" t="s">
        <v>147</v>
      </c>
    </row>
    <row r="489" spans="2:51" s="13" customFormat="1" ht="13.5">
      <c r="B489" s="197"/>
      <c r="D489" s="206" t="s">
        <v>159</v>
      </c>
      <c r="E489" s="207" t="s">
        <v>3</v>
      </c>
      <c r="F489" s="208" t="s">
        <v>163</v>
      </c>
      <c r="H489" s="209">
        <v>22</v>
      </c>
      <c r="I489" s="201"/>
      <c r="L489" s="197"/>
      <c r="M489" s="202"/>
      <c r="N489" s="203"/>
      <c r="O489" s="203"/>
      <c r="P489" s="203"/>
      <c r="Q489" s="203"/>
      <c r="R489" s="203"/>
      <c r="S489" s="203"/>
      <c r="T489" s="204"/>
      <c r="AT489" s="205" t="s">
        <v>159</v>
      </c>
      <c r="AU489" s="205" t="s">
        <v>78</v>
      </c>
      <c r="AV489" s="13" t="s">
        <v>155</v>
      </c>
      <c r="AW489" s="13" t="s">
        <v>34</v>
      </c>
      <c r="AX489" s="13" t="s">
        <v>74</v>
      </c>
      <c r="AY489" s="205" t="s">
        <v>147</v>
      </c>
    </row>
    <row r="490" spans="2:65" s="1" customFormat="1" ht="22.5" customHeight="1">
      <c r="B490" s="165"/>
      <c r="C490" s="166" t="s">
        <v>640</v>
      </c>
      <c r="D490" s="166" t="s">
        <v>150</v>
      </c>
      <c r="E490" s="167" t="s">
        <v>641</v>
      </c>
      <c r="F490" s="168" t="s">
        <v>642</v>
      </c>
      <c r="G490" s="169" t="s">
        <v>153</v>
      </c>
      <c r="H490" s="170">
        <v>6</v>
      </c>
      <c r="I490" s="171"/>
      <c r="J490" s="172">
        <f>ROUND(I490*H490,2)</f>
        <v>0</v>
      </c>
      <c r="K490" s="168" t="s">
        <v>154</v>
      </c>
      <c r="L490" s="35"/>
      <c r="M490" s="173" t="s">
        <v>3</v>
      </c>
      <c r="N490" s="174" t="s">
        <v>41</v>
      </c>
      <c r="O490" s="36"/>
      <c r="P490" s="175">
        <f>O490*H490</f>
        <v>0</v>
      </c>
      <c r="Q490" s="175">
        <v>0</v>
      </c>
      <c r="R490" s="175">
        <f>Q490*H490</f>
        <v>0</v>
      </c>
      <c r="S490" s="175">
        <v>0</v>
      </c>
      <c r="T490" s="176">
        <f>S490*H490</f>
        <v>0</v>
      </c>
      <c r="AR490" s="18" t="s">
        <v>247</v>
      </c>
      <c r="AT490" s="18" t="s">
        <v>150</v>
      </c>
      <c r="AU490" s="18" t="s">
        <v>78</v>
      </c>
      <c r="AY490" s="18" t="s">
        <v>147</v>
      </c>
      <c r="BE490" s="177">
        <f>IF(N490="základní",J490,0)</f>
        <v>0</v>
      </c>
      <c r="BF490" s="177">
        <f>IF(N490="snížená",J490,0)</f>
        <v>0</v>
      </c>
      <c r="BG490" s="177">
        <f>IF(N490="zákl. přenesená",J490,0)</f>
        <v>0</v>
      </c>
      <c r="BH490" s="177">
        <f>IF(N490="sníž. přenesená",J490,0)</f>
        <v>0</v>
      </c>
      <c r="BI490" s="177">
        <f>IF(N490="nulová",J490,0)</f>
        <v>0</v>
      </c>
      <c r="BJ490" s="18" t="s">
        <v>74</v>
      </c>
      <c r="BK490" s="177">
        <f>ROUND(I490*H490,2)</f>
        <v>0</v>
      </c>
      <c r="BL490" s="18" t="s">
        <v>247</v>
      </c>
      <c r="BM490" s="18" t="s">
        <v>643</v>
      </c>
    </row>
    <row r="491" spans="2:47" s="1" customFormat="1" ht="13.5">
      <c r="B491" s="35"/>
      <c r="D491" s="178" t="s">
        <v>157</v>
      </c>
      <c r="F491" s="179" t="s">
        <v>644</v>
      </c>
      <c r="I491" s="180"/>
      <c r="L491" s="35"/>
      <c r="M491" s="64"/>
      <c r="N491" s="36"/>
      <c r="O491" s="36"/>
      <c r="P491" s="36"/>
      <c r="Q491" s="36"/>
      <c r="R491" s="36"/>
      <c r="S491" s="36"/>
      <c r="T491" s="65"/>
      <c r="AT491" s="18" t="s">
        <v>157</v>
      </c>
      <c r="AU491" s="18" t="s">
        <v>78</v>
      </c>
    </row>
    <row r="492" spans="2:51" s="11" customFormat="1" ht="13.5">
      <c r="B492" s="181"/>
      <c r="D492" s="178" t="s">
        <v>159</v>
      </c>
      <c r="E492" s="182" t="s">
        <v>3</v>
      </c>
      <c r="F492" s="183" t="s">
        <v>433</v>
      </c>
      <c r="H492" s="184" t="s">
        <v>3</v>
      </c>
      <c r="I492" s="185"/>
      <c r="L492" s="181"/>
      <c r="M492" s="186"/>
      <c r="N492" s="187"/>
      <c r="O492" s="187"/>
      <c r="P492" s="187"/>
      <c r="Q492" s="187"/>
      <c r="R492" s="187"/>
      <c r="S492" s="187"/>
      <c r="T492" s="188"/>
      <c r="AT492" s="184" t="s">
        <v>159</v>
      </c>
      <c r="AU492" s="184" t="s">
        <v>78</v>
      </c>
      <c r="AV492" s="11" t="s">
        <v>74</v>
      </c>
      <c r="AW492" s="11" t="s">
        <v>34</v>
      </c>
      <c r="AX492" s="11" t="s">
        <v>70</v>
      </c>
      <c r="AY492" s="184" t="s">
        <v>147</v>
      </c>
    </row>
    <row r="493" spans="2:51" s="12" customFormat="1" ht="13.5">
      <c r="B493" s="189"/>
      <c r="D493" s="178" t="s">
        <v>159</v>
      </c>
      <c r="E493" s="190" t="s">
        <v>3</v>
      </c>
      <c r="F493" s="191" t="s">
        <v>645</v>
      </c>
      <c r="H493" s="192">
        <v>6</v>
      </c>
      <c r="I493" s="193"/>
      <c r="L493" s="189"/>
      <c r="M493" s="194"/>
      <c r="N493" s="195"/>
      <c r="O493" s="195"/>
      <c r="P493" s="195"/>
      <c r="Q493" s="195"/>
      <c r="R493" s="195"/>
      <c r="S493" s="195"/>
      <c r="T493" s="196"/>
      <c r="AT493" s="190" t="s">
        <v>159</v>
      </c>
      <c r="AU493" s="190" t="s">
        <v>78</v>
      </c>
      <c r="AV493" s="12" t="s">
        <v>78</v>
      </c>
      <c r="AW493" s="12" t="s">
        <v>34</v>
      </c>
      <c r="AX493" s="12" t="s">
        <v>70</v>
      </c>
      <c r="AY493" s="190" t="s">
        <v>147</v>
      </c>
    </row>
    <row r="494" spans="2:51" s="13" customFormat="1" ht="13.5">
      <c r="B494" s="197"/>
      <c r="D494" s="206" t="s">
        <v>159</v>
      </c>
      <c r="E494" s="207" t="s">
        <v>3</v>
      </c>
      <c r="F494" s="208" t="s">
        <v>163</v>
      </c>
      <c r="H494" s="209">
        <v>6</v>
      </c>
      <c r="I494" s="201"/>
      <c r="L494" s="197"/>
      <c r="M494" s="202"/>
      <c r="N494" s="203"/>
      <c r="O494" s="203"/>
      <c r="P494" s="203"/>
      <c r="Q494" s="203"/>
      <c r="R494" s="203"/>
      <c r="S494" s="203"/>
      <c r="T494" s="204"/>
      <c r="AT494" s="205" t="s">
        <v>159</v>
      </c>
      <c r="AU494" s="205" t="s">
        <v>78</v>
      </c>
      <c r="AV494" s="13" t="s">
        <v>155</v>
      </c>
      <c r="AW494" s="13" t="s">
        <v>34</v>
      </c>
      <c r="AX494" s="13" t="s">
        <v>74</v>
      </c>
      <c r="AY494" s="205" t="s">
        <v>147</v>
      </c>
    </row>
    <row r="495" spans="2:65" s="1" customFormat="1" ht="22.5" customHeight="1">
      <c r="B495" s="165"/>
      <c r="C495" s="221" t="s">
        <v>646</v>
      </c>
      <c r="D495" s="221" t="s">
        <v>339</v>
      </c>
      <c r="E495" s="222" t="s">
        <v>647</v>
      </c>
      <c r="F495" s="223" t="s">
        <v>648</v>
      </c>
      <c r="G495" s="224" t="s">
        <v>153</v>
      </c>
      <c r="H495" s="225">
        <v>6</v>
      </c>
      <c r="I495" s="226"/>
      <c r="J495" s="227">
        <f>ROUND(I495*H495,2)</f>
        <v>0</v>
      </c>
      <c r="K495" s="223" t="s">
        <v>3</v>
      </c>
      <c r="L495" s="228"/>
      <c r="M495" s="229" t="s">
        <v>3</v>
      </c>
      <c r="N495" s="230" t="s">
        <v>41</v>
      </c>
      <c r="O495" s="36"/>
      <c r="P495" s="175">
        <f>O495*H495</f>
        <v>0</v>
      </c>
      <c r="Q495" s="175">
        <v>0.00012</v>
      </c>
      <c r="R495" s="175">
        <f>Q495*H495</f>
        <v>0.00072</v>
      </c>
      <c r="S495" s="175">
        <v>0</v>
      </c>
      <c r="T495" s="176">
        <f>S495*H495</f>
        <v>0</v>
      </c>
      <c r="AR495" s="18" t="s">
        <v>342</v>
      </c>
      <c r="AT495" s="18" t="s">
        <v>339</v>
      </c>
      <c r="AU495" s="18" t="s">
        <v>78</v>
      </c>
      <c r="AY495" s="18" t="s">
        <v>147</v>
      </c>
      <c r="BE495" s="177">
        <f>IF(N495="základní",J495,0)</f>
        <v>0</v>
      </c>
      <c r="BF495" s="177">
        <f>IF(N495="snížená",J495,0)</f>
        <v>0</v>
      </c>
      <c r="BG495" s="177">
        <f>IF(N495="zákl. přenesená",J495,0)</f>
        <v>0</v>
      </c>
      <c r="BH495" s="177">
        <f>IF(N495="sníž. přenesená",J495,0)</f>
        <v>0</v>
      </c>
      <c r="BI495" s="177">
        <f>IF(N495="nulová",J495,0)</f>
        <v>0</v>
      </c>
      <c r="BJ495" s="18" t="s">
        <v>74</v>
      </c>
      <c r="BK495" s="177">
        <f>ROUND(I495*H495,2)</f>
        <v>0</v>
      </c>
      <c r="BL495" s="18" t="s">
        <v>247</v>
      </c>
      <c r="BM495" s="18" t="s">
        <v>649</v>
      </c>
    </row>
    <row r="496" spans="2:65" s="1" customFormat="1" ht="22.5" customHeight="1">
      <c r="B496" s="165"/>
      <c r="C496" s="221" t="s">
        <v>650</v>
      </c>
      <c r="D496" s="221" t="s">
        <v>339</v>
      </c>
      <c r="E496" s="222" t="s">
        <v>651</v>
      </c>
      <c r="F496" s="223" t="s">
        <v>652</v>
      </c>
      <c r="G496" s="224" t="s">
        <v>517</v>
      </c>
      <c r="H496" s="225">
        <v>9</v>
      </c>
      <c r="I496" s="226"/>
      <c r="J496" s="227">
        <f>ROUND(I496*H496,2)</f>
        <v>0</v>
      </c>
      <c r="K496" s="223" t="s">
        <v>3</v>
      </c>
      <c r="L496" s="228"/>
      <c r="M496" s="229" t="s">
        <v>3</v>
      </c>
      <c r="N496" s="230" t="s">
        <v>41</v>
      </c>
      <c r="O496" s="36"/>
      <c r="P496" s="175">
        <f>O496*H496</f>
        <v>0</v>
      </c>
      <c r="Q496" s="175">
        <v>0.00067</v>
      </c>
      <c r="R496" s="175">
        <f>Q496*H496</f>
        <v>0.006030000000000001</v>
      </c>
      <c r="S496" s="175">
        <v>0</v>
      </c>
      <c r="T496" s="176">
        <f>S496*H496</f>
        <v>0</v>
      </c>
      <c r="AR496" s="18" t="s">
        <v>342</v>
      </c>
      <c r="AT496" s="18" t="s">
        <v>339</v>
      </c>
      <c r="AU496" s="18" t="s">
        <v>78</v>
      </c>
      <c r="AY496" s="18" t="s">
        <v>147</v>
      </c>
      <c r="BE496" s="177">
        <f>IF(N496="základní",J496,0)</f>
        <v>0</v>
      </c>
      <c r="BF496" s="177">
        <f>IF(N496="snížená",J496,0)</f>
        <v>0</v>
      </c>
      <c r="BG496" s="177">
        <f>IF(N496="zákl. přenesená",J496,0)</f>
        <v>0</v>
      </c>
      <c r="BH496" s="177">
        <f>IF(N496="sníž. přenesená",J496,0)</f>
        <v>0</v>
      </c>
      <c r="BI496" s="177">
        <f>IF(N496="nulová",J496,0)</f>
        <v>0</v>
      </c>
      <c r="BJ496" s="18" t="s">
        <v>74</v>
      </c>
      <c r="BK496" s="177">
        <f>ROUND(I496*H496,2)</f>
        <v>0</v>
      </c>
      <c r="BL496" s="18" t="s">
        <v>247</v>
      </c>
      <c r="BM496" s="18" t="s">
        <v>653</v>
      </c>
    </row>
    <row r="497" spans="2:47" s="1" customFormat="1" ht="13.5">
      <c r="B497" s="35"/>
      <c r="D497" s="178" t="s">
        <v>157</v>
      </c>
      <c r="F497" s="179" t="s">
        <v>654</v>
      </c>
      <c r="I497" s="180"/>
      <c r="L497" s="35"/>
      <c r="M497" s="64"/>
      <c r="N497" s="36"/>
      <c r="O497" s="36"/>
      <c r="P497" s="36"/>
      <c r="Q497" s="36"/>
      <c r="R497" s="36"/>
      <c r="S497" s="36"/>
      <c r="T497" s="65"/>
      <c r="AT497" s="18" t="s">
        <v>157</v>
      </c>
      <c r="AU497" s="18" t="s">
        <v>78</v>
      </c>
    </row>
    <row r="498" spans="2:51" s="11" customFormat="1" ht="13.5">
      <c r="B498" s="181"/>
      <c r="D498" s="178" t="s">
        <v>159</v>
      </c>
      <c r="E498" s="182" t="s">
        <v>3</v>
      </c>
      <c r="F498" s="183" t="s">
        <v>433</v>
      </c>
      <c r="H498" s="184" t="s">
        <v>3</v>
      </c>
      <c r="I498" s="185"/>
      <c r="L498" s="181"/>
      <c r="M498" s="186"/>
      <c r="N498" s="187"/>
      <c r="O498" s="187"/>
      <c r="P498" s="187"/>
      <c r="Q498" s="187"/>
      <c r="R498" s="187"/>
      <c r="S498" s="187"/>
      <c r="T498" s="188"/>
      <c r="AT498" s="184" t="s">
        <v>159</v>
      </c>
      <c r="AU498" s="184" t="s">
        <v>78</v>
      </c>
      <c r="AV498" s="11" t="s">
        <v>74</v>
      </c>
      <c r="AW498" s="11" t="s">
        <v>34</v>
      </c>
      <c r="AX498" s="11" t="s">
        <v>70</v>
      </c>
      <c r="AY498" s="184" t="s">
        <v>147</v>
      </c>
    </row>
    <row r="499" spans="2:51" s="12" customFormat="1" ht="13.5">
      <c r="B499" s="189"/>
      <c r="D499" s="178" t="s">
        <v>159</v>
      </c>
      <c r="E499" s="190" t="s">
        <v>3</v>
      </c>
      <c r="F499" s="191" t="s">
        <v>655</v>
      </c>
      <c r="H499" s="192">
        <v>7.2</v>
      </c>
      <c r="I499" s="193"/>
      <c r="L499" s="189"/>
      <c r="M499" s="194"/>
      <c r="N499" s="195"/>
      <c r="O499" s="195"/>
      <c r="P499" s="195"/>
      <c r="Q499" s="195"/>
      <c r="R499" s="195"/>
      <c r="S499" s="195"/>
      <c r="T499" s="196"/>
      <c r="AT499" s="190" t="s">
        <v>159</v>
      </c>
      <c r="AU499" s="190" t="s">
        <v>78</v>
      </c>
      <c r="AV499" s="12" t="s">
        <v>78</v>
      </c>
      <c r="AW499" s="12" t="s">
        <v>34</v>
      </c>
      <c r="AX499" s="12" t="s">
        <v>70</v>
      </c>
      <c r="AY499" s="190" t="s">
        <v>147</v>
      </c>
    </row>
    <row r="500" spans="2:51" s="12" customFormat="1" ht="13.5">
      <c r="B500" s="189"/>
      <c r="D500" s="178" t="s">
        <v>159</v>
      </c>
      <c r="E500" s="190" t="s">
        <v>3</v>
      </c>
      <c r="F500" s="191" t="s">
        <v>656</v>
      </c>
      <c r="H500" s="192">
        <v>1.8</v>
      </c>
      <c r="I500" s="193"/>
      <c r="L500" s="189"/>
      <c r="M500" s="194"/>
      <c r="N500" s="195"/>
      <c r="O500" s="195"/>
      <c r="P500" s="195"/>
      <c r="Q500" s="195"/>
      <c r="R500" s="195"/>
      <c r="S500" s="195"/>
      <c r="T500" s="196"/>
      <c r="AT500" s="190" t="s">
        <v>159</v>
      </c>
      <c r="AU500" s="190" t="s">
        <v>78</v>
      </c>
      <c r="AV500" s="12" t="s">
        <v>78</v>
      </c>
      <c r="AW500" s="12" t="s">
        <v>34</v>
      </c>
      <c r="AX500" s="12" t="s">
        <v>70</v>
      </c>
      <c r="AY500" s="190" t="s">
        <v>147</v>
      </c>
    </row>
    <row r="501" spans="2:51" s="13" customFormat="1" ht="13.5">
      <c r="B501" s="197"/>
      <c r="D501" s="206" t="s">
        <v>159</v>
      </c>
      <c r="E501" s="207" t="s">
        <v>3</v>
      </c>
      <c r="F501" s="208" t="s">
        <v>163</v>
      </c>
      <c r="H501" s="209">
        <v>9</v>
      </c>
      <c r="I501" s="201"/>
      <c r="L501" s="197"/>
      <c r="M501" s="202"/>
      <c r="N501" s="203"/>
      <c r="O501" s="203"/>
      <c r="P501" s="203"/>
      <c r="Q501" s="203"/>
      <c r="R501" s="203"/>
      <c r="S501" s="203"/>
      <c r="T501" s="204"/>
      <c r="AT501" s="205" t="s">
        <v>159</v>
      </c>
      <c r="AU501" s="205" t="s">
        <v>78</v>
      </c>
      <c r="AV501" s="13" t="s">
        <v>155</v>
      </c>
      <c r="AW501" s="13" t="s">
        <v>34</v>
      </c>
      <c r="AX501" s="13" t="s">
        <v>74</v>
      </c>
      <c r="AY501" s="205" t="s">
        <v>147</v>
      </c>
    </row>
    <row r="502" spans="2:65" s="1" customFormat="1" ht="22.5" customHeight="1">
      <c r="B502" s="165"/>
      <c r="C502" s="221" t="s">
        <v>657</v>
      </c>
      <c r="D502" s="221" t="s">
        <v>339</v>
      </c>
      <c r="E502" s="222" t="s">
        <v>658</v>
      </c>
      <c r="F502" s="223" t="s">
        <v>659</v>
      </c>
      <c r="G502" s="224" t="s">
        <v>153</v>
      </c>
      <c r="H502" s="225">
        <v>18</v>
      </c>
      <c r="I502" s="226"/>
      <c r="J502" s="227">
        <f>ROUND(I502*H502,2)</f>
        <v>0</v>
      </c>
      <c r="K502" s="223" t="s">
        <v>3</v>
      </c>
      <c r="L502" s="228"/>
      <c r="M502" s="229" t="s">
        <v>3</v>
      </c>
      <c r="N502" s="230" t="s">
        <v>41</v>
      </c>
      <c r="O502" s="36"/>
      <c r="P502" s="175">
        <f>O502*H502</f>
        <v>0</v>
      </c>
      <c r="Q502" s="175">
        <v>0.00017</v>
      </c>
      <c r="R502" s="175">
        <f>Q502*H502</f>
        <v>0.0030600000000000002</v>
      </c>
      <c r="S502" s="175">
        <v>0</v>
      </c>
      <c r="T502" s="176">
        <f>S502*H502</f>
        <v>0</v>
      </c>
      <c r="AR502" s="18" t="s">
        <v>342</v>
      </c>
      <c r="AT502" s="18" t="s">
        <v>339</v>
      </c>
      <c r="AU502" s="18" t="s">
        <v>78</v>
      </c>
      <c r="AY502" s="18" t="s">
        <v>147</v>
      </c>
      <c r="BE502" s="177">
        <f>IF(N502="základní",J502,0)</f>
        <v>0</v>
      </c>
      <c r="BF502" s="177">
        <f>IF(N502="snížená",J502,0)</f>
        <v>0</v>
      </c>
      <c r="BG502" s="177">
        <f>IF(N502="zákl. přenesená",J502,0)</f>
        <v>0</v>
      </c>
      <c r="BH502" s="177">
        <f>IF(N502="sníž. přenesená",J502,0)</f>
        <v>0</v>
      </c>
      <c r="BI502" s="177">
        <f>IF(N502="nulová",J502,0)</f>
        <v>0</v>
      </c>
      <c r="BJ502" s="18" t="s">
        <v>74</v>
      </c>
      <c r="BK502" s="177">
        <f>ROUND(I502*H502,2)</f>
        <v>0</v>
      </c>
      <c r="BL502" s="18" t="s">
        <v>247</v>
      </c>
      <c r="BM502" s="18" t="s">
        <v>660</v>
      </c>
    </row>
    <row r="503" spans="2:47" s="1" customFormat="1" ht="13.5">
      <c r="B503" s="35"/>
      <c r="D503" s="178" t="s">
        <v>157</v>
      </c>
      <c r="F503" s="179" t="s">
        <v>661</v>
      </c>
      <c r="I503" s="180"/>
      <c r="L503" s="35"/>
      <c r="M503" s="64"/>
      <c r="N503" s="36"/>
      <c r="O503" s="36"/>
      <c r="P503" s="36"/>
      <c r="Q503" s="36"/>
      <c r="R503" s="36"/>
      <c r="S503" s="36"/>
      <c r="T503" s="65"/>
      <c r="AT503" s="18" t="s">
        <v>157</v>
      </c>
      <c r="AU503" s="18" t="s">
        <v>78</v>
      </c>
    </row>
    <row r="504" spans="2:51" s="11" customFormat="1" ht="13.5">
      <c r="B504" s="181"/>
      <c r="D504" s="178" t="s">
        <v>159</v>
      </c>
      <c r="E504" s="182" t="s">
        <v>3</v>
      </c>
      <c r="F504" s="183" t="s">
        <v>433</v>
      </c>
      <c r="H504" s="184" t="s">
        <v>3</v>
      </c>
      <c r="I504" s="185"/>
      <c r="L504" s="181"/>
      <c r="M504" s="186"/>
      <c r="N504" s="187"/>
      <c r="O504" s="187"/>
      <c r="P504" s="187"/>
      <c r="Q504" s="187"/>
      <c r="R504" s="187"/>
      <c r="S504" s="187"/>
      <c r="T504" s="188"/>
      <c r="AT504" s="184" t="s">
        <v>159</v>
      </c>
      <c r="AU504" s="184" t="s">
        <v>78</v>
      </c>
      <c r="AV504" s="11" t="s">
        <v>74</v>
      </c>
      <c r="AW504" s="11" t="s">
        <v>34</v>
      </c>
      <c r="AX504" s="11" t="s">
        <v>70</v>
      </c>
      <c r="AY504" s="184" t="s">
        <v>147</v>
      </c>
    </row>
    <row r="505" spans="2:51" s="12" customFormat="1" ht="13.5">
      <c r="B505" s="189"/>
      <c r="D505" s="178" t="s">
        <v>159</v>
      </c>
      <c r="E505" s="190" t="s">
        <v>3</v>
      </c>
      <c r="F505" s="191" t="s">
        <v>662</v>
      </c>
      <c r="H505" s="192">
        <v>18</v>
      </c>
      <c r="I505" s="193"/>
      <c r="L505" s="189"/>
      <c r="M505" s="194"/>
      <c r="N505" s="195"/>
      <c r="O505" s="195"/>
      <c r="P505" s="195"/>
      <c r="Q505" s="195"/>
      <c r="R505" s="195"/>
      <c r="S505" s="195"/>
      <c r="T505" s="196"/>
      <c r="AT505" s="190" t="s">
        <v>159</v>
      </c>
      <c r="AU505" s="190" t="s">
        <v>78</v>
      </c>
      <c r="AV505" s="12" t="s">
        <v>78</v>
      </c>
      <c r="AW505" s="12" t="s">
        <v>34</v>
      </c>
      <c r="AX505" s="12" t="s">
        <v>70</v>
      </c>
      <c r="AY505" s="190" t="s">
        <v>147</v>
      </c>
    </row>
    <row r="506" spans="2:51" s="13" customFormat="1" ht="13.5">
      <c r="B506" s="197"/>
      <c r="D506" s="206" t="s">
        <v>159</v>
      </c>
      <c r="E506" s="207" t="s">
        <v>3</v>
      </c>
      <c r="F506" s="208" t="s">
        <v>163</v>
      </c>
      <c r="H506" s="209">
        <v>18</v>
      </c>
      <c r="I506" s="201"/>
      <c r="L506" s="197"/>
      <c r="M506" s="202"/>
      <c r="N506" s="203"/>
      <c r="O506" s="203"/>
      <c r="P506" s="203"/>
      <c r="Q506" s="203"/>
      <c r="R506" s="203"/>
      <c r="S506" s="203"/>
      <c r="T506" s="204"/>
      <c r="AT506" s="205" t="s">
        <v>159</v>
      </c>
      <c r="AU506" s="205" t="s">
        <v>78</v>
      </c>
      <c r="AV506" s="13" t="s">
        <v>155</v>
      </c>
      <c r="AW506" s="13" t="s">
        <v>34</v>
      </c>
      <c r="AX506" s="13" t="s">
        <v>74</v>
      </c>
      <c r="AY506" s="205" t="s">
        <v>147</v>
      </c>
    </row>
    <row r="507" spans="2:65" s="1" customFormat="1" ht="22.5" customHeight="1">
      <c r="B507" s="165"/>
      <c r="C507" s="166" t="s">
        <v>663</v>
      </c>
      <c r="D507" s="166" t="s">
        <v>150</v>
      </c>
      <c r="E507" s="167" t="s">
        <v>664</v>
      </c>
      <c r="F507" s="168" t="s">
        <v>665</v>
      </c>
      <c r="G507" s="169" t="s">
        <v>153</v>
      </c>
      <c r="H507" s="170">
        <v>6</v>
      </c>
      <c r="I507" s="171"/>
      <c r="J507" s="172">
        <f>ROUND(I507*H507,2)</f>
        <v>0</v>
      </c>
      <c r="K507" s="168" t="s">
        <v>154</v>
      </c>
      <c r="L507" s="35"/>
      <c r="M507" s="173" t="s">
        <v>3</v>
      </c>
      <c r="N507" s="174" t="s">
        <v>41</v>
      </c>
      <c r="O507" s="36"/>
      <c r="P507" s="175">
        <f>O507*H507</f>
        <v>0</v>
      </c>
      <c r="Q507" s="175">
        <v>0</v>
      </c>
      <c r="R507" s="175">
        <f>Q507*H507</f>
        <v>0</v>
      </c>
      <c r="S507" s="175">
        <v>0</v>
      </c>
      <c r="T507" s="176">
        <f>S507*H507</f>
        <v>0</v>
      </c>
      <c r="AR507" s="18" t="s">
        <v>247</v>
      </c>
      <c r="AT507" s="18" t="s">
        <v>150</v>
      </c>
      <c r="AU507" s="18" t="s">
        <v>78</v>
      </c>
      <c r="AY507" s="18" t="s">
        <v>147</v>
      </c>
      <c r="BE507" s="177">
        <f>IF(N507="základní",J507,0)</f>
        <v>0</v>
      </c>
      <c r="BF507" s="177">
        <f>IF(N507="snížená",J507,0)</f>
        <v>0</v>
      </c>
      <c r="BG507" s="177">
        <f>IF(N507="zákl. přenesená",J507,0)</f>
        <v>0</v>
      </c>
      <c r="BH507" s="177">
        <f>IF(N507="sníž. přenesená",J507,0)</f>
        <v>0</v>
      </c>
      <c r="BI507" s="177">
        <f>IF(N507="nulová",J507,0)</f>
        <v>0</v>
      </c>
      <c r="BJ507" s="18" t="s">
        <v>74</v>
      </c>
      <c r="BK507" s="177">
        <f>ROUND(I507*H507,2)</f>
        <v>0</v>
      </c>
      <c r="BL507" s="18" t="s">
        <v>247</v>
      </c>
      <c r="BM507" s="18" t="s">
        <v>666</v>
      </c>
    </row>
    <row r="508" spans="2:47" s="1" customFormat="1" ht="13.5">
      <c r="B508" s="35"/>
      <c r="D508" s="178" t="s">
        <v>157</v>
      </c>
      <c r="F508" s="179" t="s">
        <v>667</v>
      </c>
      <c r="I508" s="180"/>
      <c r="L508" s="35"/>
      <c r="M508" s="64"/>
      <c r="N508" s="36"/>
      <c r="O508" s="36"/>
      <c r="P508" s="36"/>
      <c r="Q508" s="36"/>
      <c r="R508" s="36"/>
      <c r="S508" s="36"/>
      <c r="T508" s="65"/>
      <c r="AT508" s="18" t="s">
        <v>157</v>
      </c>
      <c r="AU508" s="18" t="s">
        <v>78</v>
      </c>
    </row>
    <row r="509" spans="2:51" s="11" customFormat="1" ht="13.5">
      <c r="B509" s="181"/>
      <c r="D509" s="178" t="s">
        <v>159</v>
      </c>
      <c r="E509" s="182" t="s">
        <v>3</v>
      </c>
      <c r="F509" s="183" t="s">
        <v>433</v>
      </c>
      <c r="H509" s="184" t="s">
        <v>3</v>
      </c>
      <c r="I509" s="185"/>
      <c r="L509" s="181"/>
      <c r="M509" s="186"/>
      <c r="N509" s="187"/>
      <c r="O509" s="187"/>
      <c r="P509" s="187"/>
      <c r="Q509" s="187"/>
      <c r="R509" s="187"/>
      <c r="S509" s="187"/>
      <c r="T509" s="188"/>
      <c r="AT509" s="184" t="s">
        <v>159</v>
      </c>
      <c r="AU509" s="184" t="s">
        <v>78</v>
      </c>
      <c r="AV509" s="11" t="s">
        <v>74</v>
      </c>
      <c r="AW509" s="11" t="s">
        <v>34</v>
      </c>
      <c r="AX509" s="11" t="s">
        <v>70</v>
      </c>
      <c r="AY509" s="184" t="s">
        <v>147</v>
      </c>
    </row>
    <row r="510" spans="2:51" s="12" customFormat="1" ht="13.5">
      <c r="B510" s="189"/>
      <c r="D510" s="178" t="s">
        <v>159</v>
      </c>
      <c r="E510" s="190" t="s">
        <v>3</v>
      </c>
      <c r="F510" s="191" t="s">
        <v>645</v>
      </c>
      <c r="H510" s="192">
        <v>6</v>
      </c>
      <c r="I510" s="193"/>
      <c r="L510" s="189"/>
      <c r="M510" s="194"/>
      <c r="N510" s="195"/>
      <c r="O510" s="195"/>
      <c r="P510" s="195"/>
      <c r="Q510" s="195"/>
      <c r="R510" s="195"/>
      <c r="S510" s="195"/>
      <c r="T510" s="196"/>
      <c r="AT510" s="190" t="s">
        <v>159</v>
      </c>
      <c r="AU510" s="190" t="s">
        <v>78</v>
      </c>
      <c r="AV510" s="12" t="s">
        <v>78</v>
      </c>
      <c r="AW510" s="12" t="s">
        <v>34</v>
      </c>
      <c r="AX510" s="12" t="s">
        <v>70</v>
      </c>
      <c r="AY510" s="190" t="s">
        <v>147</v>
      </c>
    </row>
    <row r="511" spans="2:51" s="13" customFormat="1" ht="13.5">
      <c r="B511" s="197"/>
      <c r="D511" s="206" t="s">
        <v>159</v>
      </c>
      <c r="E511" s="207" t="s">
        <v>3</v>
      </c>
      <c r="F511" s="208" t="s">
        <v>163</v>
      </c>
      <c r="H511" s="209">
        <v>6</v>
      </c>
      <c r="I511" s="201"/>
      <c r="L511" s="197"/>
      <c r="M511" s="202"/>
      <c r="N511" s="203"/>
      <c r="O511" s="203"/>
      <c r="P511" s="203"/>
      <c r="Q511" s="203"/>
      <c r="R511" s="203"/>
      <c r="S511" s="203"/>
      <c r="T511" s="204"/>
      <c r="AT511" s="205" t="s">
        <v>159</v>
      </c>
      <c r="AU511" s="205" t="s">
        <v>78</v>
      </c>
      <c r="AV511" s="13" t="s">
        <v>155</v>
      </c>
      <c r="AW511" s="13" t="s">
        <v>34</v>
      </c>
      <c r="AX511" s="13" t="s">
        <v>74</v>
      </c>
      <c r="AY511" s="205" t="s">
        <v>147</v>
      </c>
    </row>
    <row r="512" spans="2:65" s="1" customFormat="1" ht="22.5" customHeight="1">
      <c r="B512" s="165"/>
      <c r="C512" s="166" t="s">
        <v>668</v>
      </c>
      <c r="D512" s="166" t="s">
        <v>150</v>
      </c>
      <c r="E512" s="167" t="s">
        <v>669</v>
      </c>
      <c r="F512" s="168" t="s">
        <v>670</v>
      </c>
      <c r="G512" s="169" t="s">
        <v>231</v>
      </c>
      <c r="H512" s="170">
        <v>84.6</v>
      </c>
      <c r="I512" s="171"/>
      <c r="J512" s="172">
        <f>ROUND(I512*H512,2)</f>
        <v>0</v>
      </c>
      <c r="K512" s="168" t="s">
        <v>3</v>
      </c>
      <c r="L512" s="35"/>
      <c r="M512" s="173" t="s">
        <v>3</v>
      </c>
      <c r="N512" s="174" t="s">
        <v>41</v>
      </c>
      <c r="O512" s="36"/>
      <c r="P512" s="175">
        <f>O512*H512</f>
        <v>0</v>
      </c>
      <c r="Q512" s="175">
        <v>0.00431</v>
      </c>
      <c r="R512" s="175">
        <f>Q512*H512</f>
        <v>0.36462599999999995</v>
      </c>
      <c r="S512" s="175">
        <v>0</v>
      </c>
      <c r="T512" s="176">
        <f>S512*H512</f>
        <v>0</v>
      </c>
      <c r="AR512" s="18" t="s">
        <v>247</v>
      </c>
      <c r="AT512" s="18" t="s">
        <v>150</v>
      </c>
      <c r="AU512" s="18" t="s">
        <v>78</v>
      </c>
      <c r="AY512" s="18" t="s">
        <v>147</v>
      </c>
      <c r="BE512" s="177">
        <f>IF(N512="základní",J512,0)</f>
        <v>0</v>
      </c>
      <c r="BF512" s="177">
        <f>IF(N512="snížená",J512,0)</f>
        <v>0</v>
      </c>
      <c r="BG512" s="177">
        <f>IF(N512="zákl. přenesená",J512,0)</f>
        <v>0</v>
      </c>
      <c r="BH512" s="177">
        <f>IF(N512="sníž. přenesená",J512,0)</f>
        <v>0</v>
      </c>
      <c r="BI512" s="177">
        <f>IF(N512="nulová",J512,0)</f>
        <v>0</v>
      </c>
      <c r="BJ512" s="18" t="s">
        <v>74</v>
      </c>
      <c r="BK512" s="177">
        <f>ROUND(I512*H512,2)</f>
        <v>0</v>
      </c>
      <c r="BL512" s="18" t="s">
        <v>247</v>
      </c>
      <c r="BM512" s="18" t="s">
        <v>671</v>
      </c>
    </row>
    <row r="513" spans="2:47" s="1" customFormat="1" ht="13.5">
      <c r="B513" s="35"/>
      <c r="D513" s="178" t="s">
        <v>157</v>
      </c>
      <c r="F513" s="179" t="s">
        <v>672</v>
      </c>
      <c r="I513" s="180"/>
      <c r="L513" s="35"/>
      <c r="M513" s="64"/>
      <c r="N513" s="36"/>
      <c r="O513" s="36"/>
      <c r="P513" s="36"/>
      <c r="Q513" s="36"/>
      <c r="R513" s="36"/>
      <c r="S513" s="36"/>
      <c r="T513" s="65"/>
      <c r="AT513" s="18" t="s">
        <v>157</v>
      </c>
      <c r="AU513" s="18" t="s">
        <v>78</v>
      </c>
    </row>
    <row r="514" spans="2:51" s="11" customFormat="1" ht="13.5">
      <c r="B514" s="181"/>
      <c r="D514" s="178" t="s">
        <v>159</v>
      </c>
      <c r="E514" s="182" t="s">
        <v>3</v>
      </c>
      <c r="F514" s="183" t="s">
        <v>433</v>
      </c>
      <c r="H514" s="184" t="s">
        <v>3</v>
      </c>
      <c r="I514" s="185"/>
      <c r="L514" s="181"/>
      <c r="M514" s="186"/>
      <c r="N514" s="187"/>
      <c r="O514" s="187"/>
      <c r="P514" s="187"/>
      <c r="Q514" s="187"/>
      <c r="R514" s="187"/>
      <c r="S514" s="187"/>
      <c r="T514" s="188"/>
      <c r="AT514" s="184" t="s">
        <v>159</v>
      </c>
      <c r="AU514" s="184" t="s">
        <v>78</v>
      </c>
      <c r="AV514" s="11" t="s">
        <v>74</v>
      </c>
      <c r="AW514" s="11" t="s">
        <v>34</v>
      </c>
      <c r="AX514" s="11" t="s">
        <v>70</v>
      </c>
      <c r="AY514" s="184" t="s">
        <v>147</v>
      </c>
    </row>
    <row r="515" spans="2:51" s="12" customFormat="1" ht="13.5">
      <c r="B515" s="189"/>
      <c r="D515" s="178" t="s">
        <v>159</v>
      </c>
      <c r="E515" s="190" t="s">
        <v>3</v>
      </c>
      <c r="F515" s="191" t="s">
        <v>673</v>
      </c>
      <c r="H515" s="192">
        <v>84.6</v>
      </c>
      <c r="I515" s="193"/>
      <c r="L515" s="189"/>
      <c r="M515" s="194"/>
      <c r="N515" s="195"/>
      <c r="O515" s="195"/>
      <c r="P515" s="195"/>
      <c r="Q515" s="195"/>
      <c r="R515" s="195"/>
      <c r="S515" s="195"/>
      <c r="T515" s="196"/>
      <c r="AT515" s="190" t="s">
        <v>159</v>
      </c>
      <c r="AU515" s="190" t="s">
        <v>78</v>
      </c>
      <c r="AV515" s="12" t="s">
        <v>78</v>
      </c>
      <c r="AW515" s="12" t="s">
        <v>34</v>
      </c>
      <c r="AX515" s="12" t="s">
        <v>70</v>
      </c>
      <c r="AY515" s="190" t="s">
        <v>147</v>
      </c>
    </row>
    <row r="516" spans="2:51" s="14" customFormat="1" ht="13.5">
      <c r="B516" s="210"/>
      <c r="D516" s="178" t="s">
        <v>159</v>
      </c>
      <c r="E516" s="211" t="s">
        <v>109</v>
      </c>
      <c r="F516" s="212" t="s">
        <v>201</v>
      </c>
      <c r="H516" s="213">
        <v>84.6</v>
      </c>
      <c r="I516" s="214"/>
      <c r="L516" s="210"/>
      <c r="M516" s="215"/>
      <c r="N516" s="216"/>
      <c r="O516" s="216"/>
      <c r="P516" s="216"/>
      <c r="Q516" s="216"/>
      <c r="R516" s="216"/>
      <c r="S516" s="216"/>
      <c r="T516" s="217"/>
      <c r="AT516" s="211" t="s">
        <v>159</v>
      </c>
      <c r="AU516" s="211" t="s">
        <v>78</v>
      </c>
      <c r="AV516" s="14" t="s">
        <v>171</v>
      </c>
      <c r="AW516" s="14" t="s">
        <v>34</v>
      </c>
      <c r="AX516" s="14" t="s">
        <v>70</v>
      </c>
      <c r="AY516" s="211" t="s">
        <v>147</v>
      </c>
    </row>
    <row r="517" spans="2:51" s="13" customFormat="1" ht="13.5">
      <c r="B517" s="197"/>
      <c r="D517" s="206" t="s">
        <v>159</v>
      </c>
      <c r="E517" s="207" t="s">
        <v>3</v>
      </c>
      <c r="F517" s="208" t="s">
        <v>163</v>
      </c>
      <c r="H517" s="209">
        <v>84.6</v>
      </c>
      <c r="I517" s="201"/>
      <c r="L517" s="197"/>
      <c r="M517" s="202"/>
      <c r="N517" s="203"/>
      <c r="O517" s="203"/>
      <c r="P517" s="203"/>
      <c r="Q517" s="203"/>
      <c r="R517" s="203"/>
      <c r="S517" s="203"/>
      <c r="T517" s="204"/>
      <c r="AT517" s="205" t="s">
        <v>159</v>
      </c>
      <c r="AU517" s="205" t="s">
        <v>78</v>
      </c>
      <c r="AV517" s="13" t="s">
        <v>155</v>
      </c>
      <c r="AW517" s="13" t="s">
        <v>34</v>
      </c>
      <c r="AX517" s="13" t="s">
        <v>74</v>
      </c>
      <c r="AY517" s="205" t="s">
        <v>147</v>
      </c>
    </row>
    <row r="518" spans="2:65" s="1" customFormat="1" ht="31.5" customHeight="1">
      <c r="B518" s="165"/>
      <c r="C518" s="166" t="s">
        <v>674</v>
      </c>
      <c r="D518" s="166" t="s">
        <v>150</v>
      </c>
      <c r="E518" s="167" t="s">
        <v>675</v>
      </c>
      <c r="F518" s="168" t="s">
        <v>676</v>
      </c>
      <c r="G518" s="169" t="s">
        <v>153</v>
      </c>
      <c r="H518" s="170">
        <v>4</v>
      </c>
      <c r="I518" s="171"/>
      <c r="J518" s="172">
        <f>ROUND(I518*H518,2)</f>
        <v>0</v>
      </c>
      <c r="K518" s="168" t="s">
        <v>154</v>
      </c>
      <c r="L518" s="35"/>
      <c r="M518" s="173" t="s">
        <v>3</v>
      </c>
      <c r="N518" s="174" t="s">
        <v>41</v>
      </c>
      <c r="O518" s="36"/>
      <c r="P518" s="175">
        <f>O518*H518</f>
        <v>0</v>
      </c>
      <c r="Q518" s="175">
        <v>9E-05</v>
      </c>
      <c r="R518" s="175">
        <f>Q518*H518</f>
        <v>0.00036</v>
      </c>
      <c r="S518" s="175">
        <v>0</v>
      </c>
      <c r="T518" s="176">
        <f>S518*H518</f>
        <v>0</v>
      </c>
      <c r="AR518" s="18" t="s">
        <v>247</v>
      </c>
      <c r="AT518" s="18" t="s">
        <v>150</v>
      </c>
      <c r="AU518" s="18" t="s">
        <v>78</v>
      </c>
      <c r="AY518" s="18" t="s">
        <v>147</v>
      </c>
      <c r="BE518" s="177">
        <f>IF(N518="základní",J518,0)</f>
        <v>0</v>
      </c>
      <c r="BF518" s="177">
        <f>IF(N518="snížená",J518,0)</f>
        <v>0</v>
      </c>
      <c r="BG518" s="177">
        <f>IF(N518="zákl. přenesená",J518,0)</f>
        <v>0</v>
      </c>
      <c r="BH518" s="177">
        <f>IF(N518="sníž. přenesená",J518,0)</f>
        <v>0</v>
      </c>
      <c r="BI518" s="177">
        <f>IF(N518="nulová",J518,0)</f>
        <v>0</v>
      </c>
      <c r="BJ518" s="18" t="s">
        <v>74</v>
      </c>
      <c r="BK518" s="177">
        <f>ROUND(I518*H518,2)</f>
        <v>0</v>
      </c>
      <c r="BL518" s="18" t="s">
        <v>247</v>
      </c>
      <c r="BM518" s="18" t="s">
        <v>677</v>
      </c>
    </row>
    <row r="519" spans="2:47" s="1" customFormat="1" ht="27">
      <c r="B519" s="35"/>
      <c r="D519" s="178" t="s">
        <v>157</v>
      </c>
      <c r="F519" s="179" t="s">
        <v>678</v>
      </c>
      <c r="I519" s="180"/>
      <c r="L519" s="35"/>
      <c r="M519" s="64"/>
      <c r="N519" s="36"/>
      <c r="O519" s="36"/>
      <c r="P519" s="36"/>
      <c r="Q519" s="36"/>
      <c r="R519" s="36"/>
      <c r="S519" s="36"/>
      <c r="T519" s="65"/>
      <c r="AT519" s="18" t="s">
        <v>157</v>
      </c>
      <c r="AU519" s="18" t="s">
        <v>78</v>
      </c>
    </row>
    <row r="520" spans="2:51" s="11" customFormat="1" ht="13.5">
      <c r="B520" s="181"/>
      <c r="D520" s="178" t="s">
        <v>159</v>
      </c>
      <c r="E520" s="182" t="s">
        <v>3</v>
      </c>
      <c r="F520" s="183" t="s">
        <v>474</v>
      </c>
      <c r="H520" s="184" t="s">
        <v>3</v>
      </c>
      <c r="I520" s="185"/>
      <c r="L520" s="181"/>
      <c r="M520" s="186"/>
      <c r="N520" s="187"/>
      <c r="O520" s="187"/>
      <c r="P520" s="187"/>
      <c r="Q520" s="187"/>
      <c r="R520" s="187"/>
      <c r="S520" s="187"/>
      <c r="T520" s="188"/>
      <c r="AT520" s="184" t="s">
        <v>159</v>
      </c>
      <c r="AU520" s="184" t="s">
        <v>78</v>
      </c>
      <c r="AV520" s="11" t="s">
        <v>74</v>
      </c>
      <c r="AW520" s="11" t="s">
        <v>34</v>
      </c>
      <c r="AX520" s="11" t="s">
        <v>70</v>
      </c>
      <c r="AY520" s="184" t="s">
        <v>147</v>
      </c>
    </row>
    <row r="521" spans="2:51" s="12" customFormat="1" ht="13.5">
      <c r="B521" s="189"/>
      <c r="D521" s="178" t="s">
        <v>159</v>
      </c>
      <c r="E521" s="190" t="s">
        <v>3</v>
      </c>
      <c r="F521" s="191" t="s">
        <v>155</v>
      </c>
      <c r="H521" s="192">
        <v>4</v>
      </c>
      <c r="I521" s="193"/>
      <c r="L521" s="189"/>
      <c r="M521" s="194"/>
      <c r="N521" s="195"/>
      <c r="O521" s="195"/>
      <c r="P521" s="195"/>
      <c r="Q521" s="195"/>
      <c r="R521" s="195"/>
      <c r="S521" s="195"/>
      <c r="T521" s="196"/>
      <c r="AT521" s="190" t="s">
        <v>159</v>
      </c>
      <c r="AU521" s="190" t="s">
        <v>78</v>
      </c>
      <c r="AV521" s="12" t="s">
        <v>78</v>
      </c>
      <c r="AW521" s="12" t="s">
        <v>34</v>
      </c>
      <c r="AX521" s="12" t="s">
        <v>70</v>
      </c>
      <c r="AY521" s="190" t="s">
        <v>147</v>
      </c>
    </row>
    <row r="522" spans="2:51" s="13" customFormat="1" ht="13.5">
      <c r="B522" s="197"/>
      <c r="D522" s="206" t="s">
        <v>159</v>
      </c>
      <c r="E522" s="207" t="s">
        <v>3</v>
      </c>
      <c r="F522" s="208" t="s">
        <v>163</v>
      </c>
      <c r="H522" s="209">
        <v>4</v>
      </c>
      <c r="I522" s="201"/>
      <c r="L522" s="197"/>
      <c r="M522" s="202"/>
      <c r="N522" s="203"/>
      <c r="O522" s="203"/>
      <c r="P522" s="203"/>
      <c r="Q522" s="203"/>
      <c r="R522" s="203"/>
      <c r="S522" s="203"/>
      <c r="T522" s="204"/>
      <c r="AT522" s="205" t="s">
        <v>159</v>
      </c>
      <c r="AU522" s="205" t="s">
        <v>78</v>
      </c>
      <c r="AV522" s="13" t="s">
        <v>155</v>
      </c>
      <c r="AW522" s="13" t="s">
        <v>34</v>
      </c>
      <c r="AX522" s="13" t="s">
        <v>74</v>
      </c>
      <c r="AY522" s="205" t="s">
        <v>147</v>
      </c>
    </row>
    <row r="523" spans="2:65" s="1" customFormat="1" ht="22.5" customHeight="1">
      <c r="B523" s="165"/>
      <c r="C523" s="166" t="s">
        <v>679</v>
      </c>
      <c r="D523" s="166" t="s">
        <v>150</v>
      </c>
      <c r="E523" s="167" t="s">
        <v>680</v>
      </c>
      <c r="F523" s="168" t="s">
        <v>681</v>
      </c>
      <c r="G523" s="169" t="s">
        <v>231</v>
      </c>
      <c r="H523" s="170">
        <v>9</v>
      </c>
      <c r="I523" s="171"/>
      <c r="J523" s="172">
        <f>ROUND(I523*H523,2)</f>
        <v>0</v>
      </c>
      <c r="K523" s="168" t="s">
        <v>154</v>
      </c>
      <c r="L523" s="35"/>
      <c r="M523" s="173" t="s">
        <v>3</v>
      </c>
      <c r="N523" s="174" t="s">
        <v>41</v>
      </c>
      <c r="O523" s="36"/>
      <c r="P523" s="175">
        <f>O523*H523</f>
        <v>0</v>
      </c>
      <c r="Q523" s="175">
        <v>0.00243</v>
      </c>
      <c r="R523" s="175">
        <f>Q523*H523</f>
        <v>0.02187</v>
      </c>
      <c r="S523" s="175">
        <v>0</v>
      </c>
      <c r="T523" s="176">
        <f>S523*H523</f>
        <v>0</v>
      </c>
      <c r="AR523" s="18" t="s">
        <v>247</v>
      </c>
      <c r="AT523" s="18" t="s">
        <v>150</v>
      </c>
      <c r="AU523" s="18" t="s">
        <v>78</v>
      </c>
      <c r="AY523" s="18" t="s">
        <v>147</v>
      </c>
      <c r="BE523" s="177">
        <f>IF(N523="základní",J523,0)</f>
        <v>0</v>
      </c>
      <c r="BF523" s="177">
        <f>IF(N523="snížená",J523,0)</f>
        <v>0</v>
      </c>
      <c r="BG523" s="177">
        <f>IF(N523="zákl. přenesená",J523,0)</f>
        <v>0</v>
      </c>
      <c r="BH523" s="177">
        <f>IF(N523="sníž. přenesená",J523,0)</f>
        <v>0</v>
      </c>
      <c r="BI523" s="177">
        <f>IF(N523="nulová",J523,0)</f>
        <v>0</v>
      </c>
      <c r="BJ523" s="18" t="s">
        <v>74</v>
      </c>
      <c r="BK523" s="177">
        <f>ROUND(I523*H523,2)</f>
        <v>0</v>
      </c>
      <c r="BL523" s="18" t="s">
        <v>247</v>
      </c>
      <c r="BM523" s="18" t="s">
        <v>682</v>
      </c>
    </row>
    <row r="524" spans="2:47" s="1" customFormat="1" ht="13.5">
      <c r="B524" s="35"/>
      <c r="D524" s="178" t="s">
        <v>157</v>
      </c>
      <c r="F524" s="179" t="s">
        <v>683</v>
      </c>
      <c r="I524" s="180"/>
      <c r="L524" s="35"/>
      <c r="M524" s="64"/>
      <c r="N524" s="36"/>
      <c r="O524" s="36"/>
      <c r="P524" s="36"/>
      <c r="Q524" s="36"/>
      <c r="R524" s="36"/>
      <c r="S524" s="36"/>
      <c r="T524" s="65"/>
      <c r="AT524" s="18" t="s">
        <v>157</v>
      </c>
      <c r="AU524" s="18" t="s">
        <v>78</v>
      </c>
    </row>
    <row r="525" spans="2:51" s="11" customFormat="1" ht="13.5">
      <c r="B525" s="181"/>
      <c r="D525" s="178" t="s">
        <v>159</v>
      </c>
      <c r="E525" s="182" t="s">
        <v>3</v>
      </c>
      <c r="F525" s="183" t="s">
        <v>433</v>
      </c>
      <c r="H525" s="184" t="s">
        <v>3</v>
      </c>
      <c r="I525" s="185"/>
      <c r="L525" s="181"/>
      <c r="M525" s="186"/>
      <c r="N525" s="187"/>
      <c r="O525" s="187"/>
      <c r="P525" s="187"/>
      <c r="Q525" s="187"/>
      <c r="R525" s="187"/>
      <c r="S525" s="187"/>
      <c r="T525" s="188"/>
      <c r="AT525" s="184" t="s">
        <v>159</v>
      </c>
      <c r="AU525" s="184" t="s">
        <v>78</v>
      </c>
      <c r="AV525" s="11" t="s">
        <v>74</v>
      </c>
      <c r="AW525" s="11" t="s">
        <v>34</v>
      </c>
      <c r="AX525" s="11" t="s">
        <v>70</v>
      </c>
      <c r="AY525" s="184" t="s">
        <v>147</v>
      </c>
    </row>
    <row r="526" spans="2:51" s="12" customFormat="1" ht="13.5">
      <c r="B526" s="189"/>
      <c r="D526" s="178" t="s">
        <v>159</v>
      </c>
      <c r="E526" s="190" t="s">
        <v>3</v>
      </c>
      <c r="F526" s="191" t="s">
        <v>684</v>
      </c>
      <c r="H526" s="192">
        <v>9</v>
      </c>
      <c r="I526" s="193"/>
      <c r="L526" s="189"/>
      <c r="M526" s="194"/>
      <c r="N526" s="195"/>
      <c r="O526" s="195"/>
      <c r="P526" s="195"/>
      <c r="Q526" s="195"/>
      <c r="R526" s="195"/>
      <c r="S526" s="195"/>
      <c r="T526" s="196"/>
      <c r="AT526" s="190" t="s">
        <v>159</v>
      </c>
      <c r="AU526" s="190" t="s">
        <v>78</v>
      </c>
      <c r="AV526" s="12" t="s">
        <v>78</v>
      </c>
      <c r="AW526" s="12" t="s">
        <v>34</v>
      </c>
      <c r="AX526" s="12" t="s">
        <v>70</v>
      </c>
      <c r="AY526" s="190" t="s">
        <v>147</v>
      </c>
    </row>
    <row r="527" spans="2:51" s="13" customFormat="1" ht="13.5">
      <c r="B527" s="197"/>
      <c r="D527" s="206" t="s">
        <v>159</v>
      </c>
      <c r="E527" s="207" t="s">
        <v>3</v>
      </c>
      <c r="F527" s="208" t="s">
        <v>163</v>
      </c>
      <c r="H527" s="209">
        <v>9</v>
      </c>
      <c r="I527" s="201"/>
      <c r="L527" s="197"/>
      <c r="M527" s="202"/>
      <c r="N527" s="203"/>
      <c r="O527" s="203"/>
      <c r="P527" s="203"/>
      <c r="Q527" s="203"/>
      <c r="R527" s="203"/>
      <c r="S527" s="203"/>
      <c r="T527" s="204"/>
      <c r="AT527" s="205" t="s">
        <v>159</v>
      </c>
      <c r="AU527" s="205" t="s">
        <v>78</v>
      </c>
      <c r="AV527" s="13" t="s">
        <v>155</v>
      </c>
      <c r="AW527" s="13" t="s">
        <v>34</v>
      </c>
      <c r="AX527" s="13" t="s">
        <v>74</v>
      </c>
      <c r="AY527" s="205" t="s">
        <v>147</v>
      </c>
    </row>
    <row r="528" spans="2:65" s="1" customFormat="1" ht="22.5" customHeight="1">
      <c r="B528" s="165"/>
      <c r="C528" s="166" t="s">
        <v>685</v>
      </c>
      <c r="D528" s="166" t="s">
        <v>150</v>
      </c>
      <c r="E528" s="167" t="s">
        <v>686</v>
      </c>
      <c r="F528" s="168" t="s">
        <v>687</v>
      </c>
      <c r="G528" s="169" t="s">
        <v>231</v>
      </c>
      <c r="H528" s="170">
        <v>84.6</v>
      </c>
      <c r="I528" s="171"/>
      <c r="J528" s="172">
        <f>ROUND(I528*H528,2)</f>
        <v>0</v>
      </c>
      <c r="K528" s="168" t="s">
        <v>3</v>
      </c>
      <c r="L528" s="35"/>
      <c r="M528" s="173" t="s">
        <v>3</v>
      </c>
      <c r="N528" s="174" t="s">
        <v>41</v>
      </c>
      <c r="O528" s="36"/>
      <c r="P528" s="175">
        <f>O528*H528</f>
        <v>0</v>
      </c>
      <c r="Q528" s="175">
        <v>1E-05</v>
      </c>
      <c r="R528" s="175">
        <f>Q528*H528</f>
        <v>0.000846</v>
      </c>
      <c r="S528" s="175">
        <v>0</v>
      </c>
      <c r="T528" s="176">
        <f>S528*H528</f>
        <v>0</v>
      </c>
      <c r="AR528" s="18" t="s">
        <v>247</v>
      </c>
      <c r="AT528" s="18" t="s">
        <v>150</v>
      </c>
      <c r="AU528" s="18" t="s">
        <v>78</v>
      </c>
      <c r="AY528" s="18" t="s">
        <v>147</v>
      </c>
      <c r="BE528" s="177">
        <f>IF(N528="základní",J528,0)</f>
        <v>0</v>
      </c>
      <c r="BF528" s="177">
        <f>IF(N528="snížená",J528,0)</f>
        <v>0</v>
      </c>
      <c r="BG528" s="177">
        <f>IF(N528="zákl. přenesená",J528,0)</f>
        <v>0</v>
      </c>
      <c r="BH528" s="177">
        <f>IF(N528="sníž. přenesená",J528,0)</f>
        <v>0</v>
      </c>
      <c r="BI528" s="177">
        <f>IF(N528="nulová",J528,0)</f>
        <v>0</v>
      </c>
      <c r="BJ528" s="18" t="s">
        <v>74</v>
      </c>
      <c r="BK528" s="177">
        <f>ROUND(I528*H528,2)</f>
        <v>0</v>
      </c>
      <c r="BL528" s="18" t="s">
        <v>247</v>
      </c>
      <c r="BM528" s="18" t="s">
        <v>688</v>
      </c>
    </row>
    <row r="529" spans="2:47" s="1" customFormat="1" ht="13.5">
      <c r="B529" s="35"/>
      <c r="D529" s="178" t="s">
        <v>157</v>
      </c>
      <c r="F529" s="179" t="s">
        <v>689</v>
      </c>
      <c r="I529" s="180"/>
      <c r="L529" s="35"/>
      <c r="M529" s="64"/>
      <c r="N529" s="36"/>
      <c r="O529" s="36"/>
      <c r="P529" s="36"/>
      <c r="Q529" s="36"/>
      <c r="R529" s="36"/>
      <c r="S529" s="36"/>
      <c r="T529" s="65"/>
      <c r="AT529" s="18" t="s">
        <v>157</v>
      </c>
      <c r="AU529" s="18" t="s">
        <v>78</v>
      </c>
    </row>
    <row r="530" spans="2:51" s="11" customFormat="1" ht="13.5">
      <c r="B530" s="181"/>
      <c r="D530" s="178" t="s">
        <v>159</v>
      </c>
      <c r="E530" s="182" t="s">
        <v>3</v>
      </c>
      <c r="F530" s="183" t="s">
        <v>433</v>
      </c>
      <c r="H530" s="184" t="s">
        <v>3</v>
      </c>
      <c r="I530" s="185"/>
      <c r="L530" s="181"/>
      <c r="M530" s="186"/>
      <c r="N530" s="187"/>
      <c r="O530" s="187"/>
      <c r="P530" s="187"/>
      <c r="Q530" s="187"/>
      <c r="R530" s="187"/>
      <c r="S530" s="187"/>
      <c r="T530" s="188"/>
      <c r="AT530" s="184" t="s">
        <v>159</v>
      </c>
      <c r="AU530" s="184" t="s">
        <v>78</v>
      </c>
      <c r="AV530" s="11" t="s">
        <v>74</v>
      </c>
      <c r="AW530" s="11" t="s">
        <v>34</v>
      </c>
      <c r="AX530" s="11" t="s">
        <v>70</v>
      </c>
      <c r="AY530" s="184" t="s">
        <v>147</v>
      </c>
    </row>
    <row r="531" spans="2:51" s="12" customFormat="1" ht="13.5">
      <c r="B531" s="189"/>
      <c r="D531" s="178" t="s">
        <v>159</v>
      </c>
      <c r="E531" s="190" t="s">
        <v>3</v>
      </c>
      <c r="F531" s="191" t="s">
        <v>690</v>
      </c>
      <c r="H531" s="192">
        <v>84.6</v>
      </c>
      <c r="I531" s="193"/>
      <c r="L531" s="189"/>
      <c r="M531" s="194"/>
      <c r="N531" s="195"/>
      <c r="O531" s="195"/>
      <c r="P531" s="195"/>
      <c r="Q531" s="195"/>
      <c r="R531" s="195"/>
      <c r="S531" s="195"/>
      <c r="T531" s="196"/>
      <c r="AT531" s="190" t="s">
        <v>159</v>
      </c>
      <c r="AU531" s="190" t="s">
        <v>78</v>
      </c>
      <c r="AV531" s="12" t="s">
        <v>78</v>
      </c>
      <c r="AW531" s="12" t="s">
        <v>34</v>
      </c>
      <c r="AX531" s="12" t="s">
        <v>70</v>
      </c>
      <c r="AY531" s="190" t="s">
        <v>147</v>
      </c>
    </row>
    <row r="532" spans="2:51" s="13" customFormat="1" ht="13.5">
      <c r="B532" s="197"/>
      <c r="D532" s="206" t="s">
        <v>159</v>
      </c>
      <c r="E532" s="207" t="s">
        <v>3</v>
      </c>
      <c r="F532" s="208" t="s">
        <v>163</v>
      </c>
      <c r="H532" s="209">
        <v>84.6</v>
      </c>
      <c r="I532" s="201"/>
      <c r="L532" s="197"/>
      <c r="M532" s="202"/>
      <c r="N532" s="203"/>
      <c r="O532" s="203"/>
      <c r="P532" s="203"/>
      <c r="Q532" s="203"/>
      <c r="R532" s="203"/>
      <c r="S532" s="203"/>
      <c r="T532" s="204"/>
      <c r="AT532" s="205" t="s">
        <v>159</v>
      </c>
      <c r="AU532" s="205" t="s">
        <v>78</v>
      </c>
      <c r="AV532" s="13" t="s">
        <v>155</v>
      </c>
      <c r="AW532" s="13" t="s">
        <v>34</v>
      </c>
      <c r="AX532" s="13" t="s">
        <v>74</v>
      </c>
      <c r="AY532" s="205" t="s">
        <v>147</v>
      </c>
    </row>
    <row r="533" spans="2:65" s="1" customFormat="1" ht="22.5" customHeight="1">
      <c r="B533" s="165"/>
      <c r="C533" s="221" t="s">
        <v>691</v>
      </c>
      <c r="D533" s="221" t="s">
        <v>339</v>
      </c>
      <c r="E533" s="222" t="s">
        <v>692</v>
      </c>
      <c r="F533" s="223" t="s">
        <v>693</v>
      </c>
      <c r="G533" s="224" t="s">
        <v>517</v>
      </c>
      <c r="H533" s="225">
        <v>86</v>
      </c>
      <c r="I533" s="226"/>
      <c r="J533" s="227">
        <f>ROUND(I533*H533,2)</f>
        <v>0</v>
      </c>
      <c r="K533" s="223" t="s">
        <v>154</v>
      </c>
      <c r="L533" s="228"/>
      <c r="M533" s="229" t="s">
        <v>3</v>
      </c>
      <c r="N533" s="230" t="s">
        <v>41</v>
      </c>
      <c r="O533" s="36"/>
      <c r="P533" s="175">
        <f>O533*H533</f>
        <v>0</v>
      </c>
      <c r="Q533" s="175">
        <v>0.00022</v>
      </c>
      <c r="R533" s="175">
        <f>Q533*H533</f>
        <v>0.01892</v>
      </c>
      <c r="S533" s="175">
        <v>0</v>
      </c>
      <c r="T533" s="176">
        <f>S533*H533</f>
        <v>0</v>
      </c>
      <c r="AR533" s="18" t="s">
        <v>342</v>
      </c>
      <c r="AT533" s="18" t="s">
        <v>339</v>
      </c>
      <c r="AU533" s="18" t="s">
        <v>78</v>
      </c>
      <c r="AY533" s="18" t="s">
        <v>147</v>
      </c>
      <c r="BE533" s="177">
        <f>IF(N533="základní",J533,0)</f>
        <v>0</v>
      </c>
      <c r="BF533" s="177">
        <f>IF(N533="snížená",J533,0)</f>
        <v>0</v>
      </c>
      <c r="BG533" s="177">
        <f>IF(N533="zákl. přenesená",J533,0)</f>
        <v>0</v>
      </c>
      <c r="BH533" s="177">
        <f>IF(N533="sníž. přenesená",J533,0)</f>
        <v>0</v>
      </c>
      <c r="BI533" s="177">
        <f>IF(N533="nulová",J533,0)</f>
        <v>0</v>
      </c>
      <c r="BJ533" s="18" t="s">
        <v>74</v>
      </c>
      <c r="BK533" s="177">
        <f>ROUND(I533*H533,2)</f>
        <v>0</v>
      </c>
      <c r="BL533" s="18" t="s">
        <v>247</v>
      </c>
      <c r="BM533" s="18" t="s">
        <v>694</v>
      </c>
    </row>
    <row r="534" spans="2:47" s="1" customFormat="1" ht="13.5">
      <c r="B534" s="35"/>
      <c r="D534" s="178" t="s">
        <v>157</v>
      </c>
      <c r="F534" s="179" t="s">
        <v>695</v>
      </c>
      <c r="I534" s="180"/>
      <c r="L534" s="35"/>
      <c r="M534" s="64"/>
      <c r="N534" s="36"/>
      <c r="O534" s="36"/>
      <c r="P534" s="36"/>
      <c r="Q534" s="36"/>
      <c r="R534" s="36"/>
      <c r="S534" s="36"/>
      <c r="T534" s="65"/>
      <c r="AT534" s="18" t="s">
        <v>157</v>
      </c>
      <c r="AU534" s="18" t="s">
        <v>78</v>
      </c>
    </row>
    <row r="535" spans="2:51" s="12" customFormat="1" ht="13.5">
      <c r="B535" s="189"/>
      <c r="D535" s="206" t="s">
        <v>159</v>
      </c>
      <c r="F535" s="219" t="s">
        <v>696</v>
      </c>
      <c r="H535" s="220">
        <v>86</v>
      </c>
      <c r="I535" s="193"/>
      <c r="L535" s="189"/>
      <c r="M535" s="194"/>
      <c r="N535" s="195"/>
      <c r="O535" s="195"/>
      <c r="P535" s="195"/>
      <c r="Q535" s="195"/>
      <c r="R535" s="195"/>
      <c r="S535" s="195"/>
      <c r="T535" s="196"/>
      <c r="AT535" s="190" t="s">
        <v>159</v>
      </c>
      <c r="AU535" s="190" t="s">
        <v>78</v>
      </c>
      <c r="AV535" s="12" t="s">
        <v>78</v>
      </c>
      <c r="AW535" s="12" t="s">
        <v>4</v>
      </c>
      <c r="AX535" s="12" t="s">
        <v>74</v>
      </c>
      <c r="AY535" s="190" t="s">
        <v>147</v>
      </c>
    </row>
    <row r="536" spans="2:65" s="1" customFormat="1" ht="22.5" customHeight="1">
      <c r="B536" s="165"/>
      <c r="C536" s="166" t="s">
        <v>697</v>
      </c>
      <c r="D536" s="166" t="s">
        <v>150</v>
      </c>
      <c r="E536" s="167" t="s">
        <v>698</v>
      </c>
      <c r="F536" s="168" t="s">
        <v>699</v>
      </c>
      <c r="G536" s="169" t="s">
        <v>280</v>
      </c>
      <c r="H536" s="170">
        <v>3.052</v>
      </c>
      <c r="I536" s="171"/>
      <c r="J536" s="172">
        <f>ROUND(I536*H536,2)</f>
        <v>0</v>
      </c>
      <c r="K536" s="168" t="s">
        <v>154</v>
      </c>
      <c r="L536" s="35"/>
      <c r="M536" s="173" t="s">
        <v>3</v>
      </c>
      <c r="N536" s="174" t="s">
        <v>41</v>
      </c>
      <c r="O536" s="36"/>
      <c r="P536" s="175">
        <f>O536*H536</f>
        <v>0</v>
      </c>
      <c r="Q536" s="175">
        <v>0</v>
      </c>
      <c r="R536" s="175">
        <f>Q536*H536</f>
        <v>0</v>
      </c>
      <c r="S536" s="175">
        <v>0</v>
      </c>
      <c r="T536" s="176">
        <f>S536*H536</f>
        <v>0</v>
      </c>
      <c r="AR536" s="18" t="s">
        <v>247</v>
      </c>
      <c r="AT536" s="18" t="s">
        <v>150</v>
      </c>
      <c r="AU536" s="18" t="s">
        <v>78</v>
      </c>
      <c r="AY536" s="18" t="s">
        <v>147</v>
      </c>
      <c r="BE536" s="177">
        <f>IF(N536="základní",J536,0)</f>
        <v>0</v>
      </c>
      <c r="BF536" s="177">
        <f>IF(N536="snížená",J536,0)</f>
        <v>0</v>
      </c>
      <c r="BG536" s="177">
        <f>IF(N536="zákl. přenesená",J536,0)</f>
        <v>0</v>
      </c>
      <c r="BH536" s="177">
        <f>IF(N536="sníž. přenesená",J536,0)</f>
        <v>0</v>
      </c>
      <c r="BI536" s="177">
        <f>IF(N536="nulová",J536,0)</f>
        <v>0</v>
      </c>
      <c r="BJ536" s="18" t="s">
        <v>74</v>
      </c>
      <c r="BK536" s="177">
        <f>ROUND(I536*H536,2)</f>
        <v>0</v>
      </c>
      <c r="BL536" s="18" t="s">
        <v>247</v>
      </c>
      <c r="BM536" s="18" t="s">
        <v>700</v>
      </c>
    </row>
    <row r="537" spans="2:47" s="1" customFormat="1" ht="27">
      <c r="B537" s="35"/>
      <c r="D537" s="178" t="s">
        <v>157</v>
      </c>
      <c r="F537" s="179" t="s">
        <v>701</v>
      </c>
      <c r="I537" s="180"/>
      <c r="L537" s="35"/>
      <c r="M537" s="64"/>
      <c r="N537" s="36"/>
      <c r="O537" s="36"/>
      <c r="P537" s="36"/>
      <c r="Q537" s="36"/>
      <c r="R537" s="36"/>
      <c r="S537" s="36"/>
      <c r="T537" s="65"/>
      <c r="AT537" s="18" t="s">
        <v>157</v>
      </c>
      <c r="AU537" s="18" t="s">
        <v>78</v>
      </c>
    </row>
    <row r="538" spans="2:63" s="10" customFormat="1" ht="29.85" customHeight="1">
      <c r="B538" s="151"/>
      <c r="D538" s="162" t="s">
        <v>69</v>
      </c>
      <c r="E538" s="163" t="s">
        <v>702</v>
      </c>
      <c r="F538" s="163" t="s">
        <v>703</v>
      </c>
      <c r="I538" s="154"/>
      <c r="J538" s="164">
        <f>BK538</f>
        <v>0</v>
      </c>
      <c r="L538" s="151"/>
      <c r="M538" s="156"/>
      <c r="N538" s="157"/>
      <c r="O538" s="157"/>
      <c r="P538" s="158">
        <f>SUM(P539:P571)</f>
        <v>0</v>
      </c>
      <c r="Q538" s="157"/>
      <c r="R538" s="158">
        <f>SUM(R539:R571)</f>
        <v>1.1632875</v>
      </c>
      <c r="S538" s="157"/>
      <c r="T538" s="159">
        <f>SUM(T539:T571)</f>
        <v>0</v>
      </c>
      <c r="AR538" s="152" t="s">
        <v>78</v>
      </c>
      <c r="AT538" s="160" t="s">
        <v>69</v>
      </c>
      <c r="AU538" s="160" t="s">
        <v>74</v>
      </c>
      <c r="AY538" s="152" t="s">
        <v>147</v>
      </c>
      <c r="BK538" s="161">
        <f>SUM(BK539:BK571)</f>
        <v>0</v>
      </c>
    </row>
    <row r="539" spans="2:65" s="1" customFormat="1" ht="22.5" customHeight="1">
      <c r="B539" s="165"/>
      <c r="C539" s="166" t="s">
        <v>704</v>
      </c>
      <c r="D539" s="166" t="s">
        <v>150</v>
      </c>
      <c r="E539" s="167" t="s">
        <v>705</v>
      </c>
      <c r="F539" s="168" t="s">
        <v>706</v>
      </c>
      <c r="G539" s="169" t="s">
        <v>153</v>
      </c>
      <c r="H539" s="170">
        <v>13</v>
      </c>
      <c r="I539" s="171"/>
      <c r="J539" s="172">
        <f>ROUND(I539*H539,2)</f>
        <v>0</v>
      </c>
      <c r="K539" s="168" t="s">
        <v>3</v>
      </c>
      <c r="L539" s="35"/>
      <c r="M539" s="173" t="s">
        <v>3</v>
      </c>
      <c r="N539" s="174" t="s">
        <v>41</v>
      </c>
      <c r="O539" s="36"/>
      <c r="P539" s="175">
        <f>O539*H539</f>
        <v>0</v>
      </c>
      <c r="Q539" s="175">
        <v>0</v>
      </c>
      <c r="R539" s="175">
        <f>Q539*H539</f>
        <v>0</v>
      </c>
      <c r="S539" s="175">
        <v>0</v>
      </c>
      <c r="T539" s="176">
        <f>S539*H539</f>
        <v>0</v>
      </c>
      <c r="AR539" s="18" t="s">
        <v>247</v>
      </c>
      <c r="AT539" s="18" t="s">
        <v>150</v>
      </c>
      <c r="AU539" s="18" t="s">
        <v>78</v>
      </c>
      <c r="AY539" s="18" t="s">
        <v>147</v>
      </c>
      <c r="BE539" s="177">
        <f>IF(N539="základní",J539,0)</f>
        <v>0</v>
      </c>
      <c r="BF539" s="177">
        <f>IF(N539="snížená",J539,0)</f>
        <v>0</v>
      </c>
      <c r="BG539" s="177">
        <f>IF(N539="zákl. přenesená",J539,0)</f>
        <v>0</v>
      </c>
      <c r="BH539" s="177">
        <f>IF(N539="sníž. přenesená",J539,0)</f>
        <v>0</v>
      </c>
      <c r="BI539" s="177">
        <f>IF(N539="nulová",J539,0)</f>
        <v>0</v>
      </c>
      <c r="BJ539" s="18" t="s">
        <v>74</v>
      </c>
      <c r="BK539" s="177">
        <f>ROUND(I539*H539,2)</f>
        <v>0</v>
      </c>
      <c r="BL539" s="18" t="s">
        <v>247</v>
      </c>
      <c r="BM539" s="18" t="s">
        <v>707</v>
      </c>
    </row>
    <row r="540" spans="2:47" s="1" customFormat="1" ht="13.5">
      <c r="B540" s="35"/>
      <c r="D540" s="178" t="s">
        <v>157</v>
      </c>
      <c r="F540" s="179" t="s">
        <v>708</v>
      </c>
      <c r="I540" s="180"/>
      <c r="L540" s="35"/>
      <c r="M540" s="64"/>
      <c r="N540" s="36"/>
      <c r="O540" s="36"/>
      <c r="P540" s="36"/>
      <c r="Q540" s="36"/>
      <c r="R540" s="36"/>
      <c r="S540" s="36"/>
      <c r="T540" s="65"/>
      <c r="AT540" s="18" t="s">
        <v>157</v>
      </c>
      <c r="AU540" s="18" t="s">
        <v>78</v>
      </c>
    </row>
    <row r="541" spans="2:51" s="11" customFormat="1" ht="13.5">
      <c r="B541" s="181"/>
      <c r="D541" s="178" t="s">
        <v>159</v>
      </c>
      <c r="E541" s="182" t="s">
        <v>3</v>
      </c>
      <c r="F541" s="183" t="s">
        <v>433</v>
      </c>
      <c r="H541" s="184" t="s">
        <v>3</v>
      </c>
      <c r="I541" s="185"/>
      <c r="L541" s="181"/>
      <c r="M541" s="186"/>
      <c r="N541" s="187"/>
      <c r="O541" s="187"/>
      <c r="P541" s="187"/>
      <c r="Q541" s="187"/>
      <c r="R541" s="187"/>
      <c r="S541" s="187"/>
      <c r="T541" s="188"/>
      <c r="AT541" s="184" t="s">
        <v>159</v>
      </c>
      <c r="AU541" s="184" t="s">
        <v>78</v>
      </c>
      <c r="AV541" s="11" t="s">
        <v>74</v>
      </c>
      <c r="AW541" s="11" t="s">
        <v>34</v>
      </c>
      <c r="AX541" s="11" t="s">
        <v>70</v>
      </c>
      <c r="AY541" s="184" t="s">
        <v>147</v>
      </c>
    </row>
    <row r="542" spans="2:51" s="12" customFormat="1" ht="13.5">
      <c r="B542" s="189"/>
      <c r="D542" s="178" t="s">
        <v>159</v>
      </c>
      <c r="E542" s="190" t="s">
        <v>3</v>
      </c>
      <c r="F542" s="191" t="s">
        <v>709</v>
      </c>
      <c r="H542" s="192">
        <v>13</v>
      </c>
      <c r="I542" s="193"/>
      <c r="L542" s="189"/>
      <c r="M542" s="194"/>
      <c r="N542" s="195"/>
      <c r="O542" s="195"/>
      <c r="P542" s="195"/>
      <c r="Q542" s="195"/>
      <c r="R542" s="195"/>
      <c r="S542" s="195"/>
      <c r="T542" s="196"/>
      <c r="AT542" s="190" t="s">
        <v>159</v>
      </c>
      <c r="AU542" s="190" t="s">
        <v>78</v>
      </c>
      <c r="AV542" s="12" t="s">
        <v>78</v>
      </c>
      <c r="AW542" s="12" t="s">
        <v>34</v>
      </c>
      <c r="AX542" s="12" t="s">
        <v>70</v>
      </c>
      <c r="AY542" s="190" t="s">
        <v>147</v>
      </c>
    </row>
    <row r="543" spans="2:51" s="13" customFormat="1" ht="13.5">
      <c r="B543" s="197"/>
      <c r="D543" s="206" t="s">
        <v>159</v>
      </c>
      <c r="E543" s="207" t="s">
        <v>3</v>
      </c>
      <c r="F543" s="208" t="s">
        <v>163</v>
      </c>
      <c r="H543" s="209">
        <v>13</v>
      </c>
      <c r="I543" s="201"/>
      <c r="L543" s="197"/>
      <c r="M543" s="202"/>
      <c r="N543" s="203"/>
      <c r="O543" s="203"/>
      <c r="P543" s="203"/>
      <c r="Q543" s="203"/>
      <c r="R543" s="203"/>
      <c r="S543" s="203"/>
      <c r="T543" s="204"/>
      <c r="AT543" s="205" t="s">
        <v>159</v>
      </c>
      <c r="AU543" s="205" t="s">
        <v>78</v>
      </c>
      <c r="AV543" s="13" t="s">
        <v>155</v>
      </c>
      <c r="AW543" s="13" t="s">
        <v>34</v>
      </c>
      <c r="AX543" s="13" t="s">
        <v>74</v>
      </c>
      <c r="AY543" s="205" t="s">
        <v>147</v>
      </c>
    </row>
    <row r="544" spans="2:65" s="1" customFormat="1" ht="22.5" customHeight="1">
      <c r="B544" s="165"/>
      <c r="C544" s="221" t="s">
        <v>710</v>
      </c>
      <c r="D544" s="221" t="s">
        <v>339</v>
      </c>
      <c r="E544" s="222" t="s">
        <v>711</v>
      </c>
      <c r="F544" s="223" t="s">
        <v>712</v>
      </c>
      <c r="G544" s="224" t="s">
        <v>153</v>
      </c>
      <c r="H544" s="225">
        <v>13</v>
      </c>
      <c r="I544" s="226"/>
      <c r="J544" s="227">
        <f>ROUND(I544*H544,2)</f>
        <v>0</v>
      </c>
      <c r="K544" s="223" t="s">
        <v>3</v>
      </c>
      <c r="L544" s="228"/>
      <c r="M544" s="229" t="s">
        <v>3</v>
      </c>
      <c r="N544" s="230" t="s">
        <v>41</v>
      </c>
      <c r="O544" s="36"/>
      <c r="P544" s="175">
        <f>O544*H544</f>
        <v>0</v>
      </c>
      <c r="Q544" s="175">
        <v>0.00097</v>
      </c>
      <c r="R544" s="175">
        <f>Q544*H544</f>
        <v>0.012610000000000001</v>
      </c>
      <c r="S544" s="175">
        <v>0</v>
      </c>
      <c r="T544" s="176">
        <f>S544*H544</f>
        <v>0</v>
      </c>
      <c r="AR544" s="18" t="s">
        <v>342</v>
      </c>
      <c r="AT544" s="18" t="s">
        <v>339</v>
      </c>
      <c r="AU544" s="18" t="s">
        <v>78</v>
      </c>
      <c r="AY544" s="18" t="s">
        <v>147</v>
      </c>
      <c r="BE544" s="177">
        <f>IF(N544="základní",J544,0)</f>
        <v>0</v>
      </c>
      <c r="BF544" s="177">
        <f>IF(N544="snížená",J544,0)</f>
        <v>0</v>
      </c>
      <c r="BG544" s="177">
        <f>IF(N544="zákl. přenesená",J544,0)</f>
        <v>0</v>
      </c>
      <c r="BH544" s="177">
        <f>IF(N544="sníž. přenesená",J544,0)</f>
        <v>0</v>
      </c>
      <c r="BI544" s="177">
        <f>IF(N544="nulová",J544,0)</f>
        <v>0</v>
      </c>
      <c r="BJ544" s="18" t="s">
        <v>74</v>
      </c>
      <c r="BK544" s="177">
        <f>ROUND(I544*H544,2)</f>
        <v>0</v>
      </c>
      <c r="BL544" s="18" t="s">
        <v>247</v>
      </c>
      <c r="BM544" s="18" t="s">
        <v>713</v>
      </c>
    </row>
    <row r="545" spans="2:47" s="1" customFormat="1" ht="13.5">
      <c r="B545" s="35"/>
      <c r="D545" s="206" t="s">
        <v>157</v>
      </c>
      <c r="F545" s="218" t="s">
        <v>714</v>
      </c>
      <c r="I545" s="180"/>
      <c r="L545" s="35"/>
      <c r="M545" s="64"/>
      <c r="N545" s="36"/>
      <c r="O545" s="36"/>
      <c r="P545" s="36"/>
      <c r="Q545" s="36"/>
      <c r="R545" s="36"/>
      <c r="S545" s="36"/>
      <c r="T545" s="65"/>
      <c r="AT545" s="18" t="s">
        <v>157</v>
      </c>
      <c r="AU545" s="18" t="s">
        <v>78</v>
      </c>
    </row>
    <row r="546" spans="2:65" s="1" customFormat="1" ht="31.5" customHeight="1">
      <c r="B546" s="165"/>
      <c r="C546" s="166" t="s">
        <v>715</v>
      </c>
      <c r="D546" s="166" t="s">
        <v>150</v>
      </c>
      <c r="E546" s="167" t="s">
        <v>716</v>
      </c>
      <c r="F546" s="168" t="s">
        <v>717</v>
      </c>
      <c r="G546" s="169" t="s">
        <v>174</v>
      </c>
      <c r="H546" s="170">
        <v>695.5</v>
      </c>
      <c r="I546" s="171"/>
      <c r="J546" s="172">
        <f>ROUND(I546*H546,2)</f>
        <v>0</v>
      </c>
      <c r="K546" s="168" t="s">
        <v>154</v>
      </c>
      <c r="L546" s="35"/>
      <c r="M546" s="173" t="s">
        <v>3</v>
      </c>
      <c r="N546" s="174" t="s">
        <v>41</v>
      </c>
      <c r="O546" s="36"/>
      <c r="P546" s="175">
        <f>O546*H546</f>
        <v>0</v>
      </c>
      <c r="Q546" s="175">
        <v>0</v>
      </c>
      <c r="R546" s="175">
        <f>Q546*H546</f>
        <v>0</v>
      </c>
      <c r="S546" s="175">
        <v>0</v>
      </c>
      <c r="T546" s="176">
        <f>S546*H546</f>
        <v>0</v>
      </c>
      <c r="AR546" s="18" t="s">
        <v>247</v>
      </c>
      <c r="AT546" s="18" t="s">
        <v>150</v>
      </c>
      <c r="AU546" s="18" t="s">
        <v>78</v>
      </c>
      <c r="AY546" s="18" t="s">
        <v>147</v>
      </c>
      <c r="BE546" s="177">
        <f>IF(N546="základní",J546,0)</f>
        <v>0</v>
      </c>
      <c r="BF546" s="177">
        <f>IF(N546="snížená",J546,0)</f>
        <v>0</v>
      </c>
      <c r="BG546" s="177">
        <f>IF(N546="zákl. přenesená",J546,0)</f>
        <v>0</v>
      </c>
      <c r="BH546" s="177">
        <f>IF(N546="sníž. přenesená",J546,0)</f>
        <v>0</v>
      </c>
      <c r="BI546" s="177">
        <f>IF(N546="nulová",J546,0)</f>
        <v>0</v>
      </c>
      <c r="BJ546" s="18" t="s">
        <v>74</v>
      </c>
      <c r="BK546" s="177">
        <f>ROUND(I546*H546,2)</f>
        <v>0</v>
      </c>
      <c r="BL546" s="18" t="s">
        <v>247</v>
      </c>
      <c r="BM546" s="18" t="s">
        <v>718</v>
      </c>
    </row>
    <row r="547" spans="2:47" s="1" customFormat="1" ht="27">
      <c r="B547" s="35"/>
      <c r="D547" s="178" t="s">
        <v>157</v>
      </c>
      <c r="F547" s="179" t="s">
        <v>719</v>
      </c>
      <c r="I547" s="180"/>
      <c r="L547" s="35"/>
      <c r="M547" s="64"/>
      <c r="N547" s="36"/>
      <c r="O547" s="36"/>
      <c r="P547" s="36"/>
      <c r="Q547" s="36"/>
      <c r="R547" s="36"/>
      <c r="S547" s="36"/>
      <c r="T547" s="65"/>
      <c r="AT547" s="18" t="s">
        <v>157</v>
      </c>
      <c r="AU547" s="18" t="s">
        <v>78</v>
      </c>
    </row>
    <row r="548" spans="2:51" s="11" customFormat="1" ht="13.5">
      <c r="B548" s="181"/>
      <c r="D548" s="178" t="s">
        <v>159</v>
      </c>
      <c r="E548" s="182" t="s">
        <v>3</v>
      </c>
      <c r="F548" s="183" t="s">
        <v>720</v>
      </c>
      <c r="H548" s="184" t="s">
        <v>3</v>
      </c>
      <c r="I548" s="185"/>
      <c r="L548" s="181"/>
      <c r="M548" s="186"/>
      <c r="N548" s="187"/>
      <c r="O548" s="187"/>
      <c r="P548" s="187"/>
      <c r="Q548" s="187"/>
      <c r="R548" s="187"/>
      <c r="S548" s="187"/>
      <c r="T548" s="188"/>
      <c r="AT548" s="184" t="s">
        <v>159</v>
      </c>
      <c r="AU548" s="184" t="s">
        <v>78</v>
      </c>
      <c r="AV548" s="11" t="s">
        <v>74</v>
      </c>
      <c r="AW548" s="11" t="s">
        <v>34</v>
      </c>
      <c r="AX548" s="11" t="s">
        <v>70</v>
      </c>
      <c r="AY548" s="184" t="s">
        <v>147</v>
      </c>
    </row>
    <row r="549" spans="2:51" s="11" customFormat="1" ht="13.5">
      <c r="B549" s="181"/>
      <c r="D549" s="178" t="s">
        <v>159</v>
      </c>
      <c r="E549" s="182" t="s">
        <v>3</v>
      </c>
      <c r="F549" s="183" t="s">
        <v>384</v>
      </c>
      <c r="H549" s="184" t="s">
        <v>3</v>
      </c>
      <c r="I549" s="185"/>
      <c r="L549" s="181"/>
      <c r="M549" s="186"/>
      <c r="N549" s="187"/>
      <c r="O549" s="187"/>
      <c r="P549" s="187"/>
      <c r="Q549" s="187"/>
      <c r="R549" s="187"/>
      <c r="S549" s="187"/>
      <c r="T549" s="188"/>
      <c r="AT549" s="184" t="s">
        <v>159</v>
      </c>
      <c r="AU549" s="184" t="s">
        <v>78</v>
      </c>
      <c r="AV549" s="11" t="s">
        <v>74</v>
      </c>
      <c r="AW549" s="11" t="s">
        <v>34</v>
      </c>
      <c r="AX549" s="11" t="s">
        <v>70</v>
      </c>
      <c r="AY549" s="184" t="s">
        <v>147</v>
      </c>
    </row>
    <row r="550" spans="2:51" s="12" customFormat="1" ht="13.5">
      <c r="B550" s="189"/>
      <c r="D550" s="178" t="s">
        <v>159</v>
      </c>
      <c r="E550" s="190" t="s">
        <v>3</v>
      </c>
      <c r="F550" s="191" t="s">
        <v>108</v>
      </c>
      <c r="H550" s="192">
        <v>695.5</v>
      </c>
      <c r="I550" s="193"/>
      <c r="L550" s="189"/>
      <c r="M550" s="194"/>
      <c r="N550" s="195"/>
      <c r="O550" s="195"/>
      <c r="P550" s="195"/>
      <c r="Q550" s="195"/>
      <c r="R550" s="195"/>
      <c r="S550" s="195"/>
      <c r="T550" s="196"/>
      <c r="AT550" s="190" t="s">
        <v>159</v>
      </c>
      <c r="AU550" s="190" t="s">
        <v>78</v>
      </c>
      <c r="AV550" s="12" t="s">
        <v>78</v>
      </c>
      <c r="AW550" s="12" t="s">
        <v>34</v>
      </c>
      <c r="AX550" s="12" t="s">
        <v>70</v>
      </c>
      <c r="AY550" s="190" t="s">
        <v>147</v>
      </c>
    </row>
    <row r="551" spans="2:51" s="13" customFormat="1" ht="13.5">
      <c r="B551" s="197"/>
      <c r="D551" s="206" t="s">
        <v>159</v>
      </c>
      <c r="E551" s="207" t="s">
        <v>3</v>
      </c>
      <c r="F551" s="208" t="s">
        <v>163</v>
      </c>
      <c r="H551" s="209">
        <v>695.5</v>
      </c>
      <c r="I551" s="201"/>
      <c r="L551" s="197"/>
      <c r="M551" s="202"/>
      <c r="N551" s="203"/>
      <c r="O551" s="203"/>
      <c r="P551" s="203"/>
      <c r="Q551" s="203"/>
      <c r="R551" s="203"/>
      <c r="S551" s="203"/>
      <c r="T551" s="204"/>
      <c r="AT551" s="205" t="s">
        <v>159</v>
      </c>
      <c r="AU551" s="205" t="s">
        <v>78</v>
      </c>
      <c r="AV551" s="13" t="s">
        <v>155</v>
      </c>
      <c r="AW551" s="13" t="s">
        <v>34</v>
      </c>
      <c r="AX551" s="13" t="s">
        <v>74</v>
      </c>
      <c r="AY551" s="205" t="s">
        <v>147</v>
      </c>
    </row>
    <row r="552" spans="2:65" s="1" customFormat="1" ht="31.5" customHeight="1">
      <c r="B552" s="165"/>
      <c r="C552" s="221" t="s">
        <v>721</v>
      </c>
      <c r="D552" s="221" t="s">
        <v>339</v>
      </c>
      <c r="E552" s="222" t="s">
        <v>722</v>
      </c>
      <c r="F552" s="223" t="s">
        <v>723</v>
      </c>
      <c r="G552" s="224" t="s">
        <v>174</v>
      </c>
      <c r="H552" s="225">
        <v>730.275</v>
      </c>
      <c r="I552" s="226"/>
      <c r="J552" s="227">
        <f>ROUND(I552*H552,2)</f>
        <v>0</v>
      </c>
      <c r="K552" s="223" t="s">
        <v>3</v>
      </c>
      <c r="L552" s="228"/>
      <c r="M552" s="229" t="s">
        <v>3</v>
      </c>
      <c r="N552" s="230" t="s">
        <v>41</v>
      </c>
      <c r="O552" s="36"/>
      <c r="P552" s="175">
        <f>O552*H552</f>
        <v>0</v>
      </c>
      <c r="Q552" s="175">
        <v>0.00142</v>
      </c>
      <c r="R552" s="175">
        <f>Q552*H552</f>
        <v>1.0369905</v>
      </c>
      <c r="S552" s="175">
        <v>0</v>
      </c>
      <c r="T552" s="176">
        <f>S552*H552</f>
        <v>0</v>
      </c>
      <c r="AR552" s="18" t="s">
        <v>342</v>
      </c>
      <c r="AT552" s="18" t="s">
        <v>339</v>
      </c>
      <c r="AU552" s="18" t="s">
        <v>78</v>
      </c>
      <c r="AY552" s="18" t="s">
        <v>147</v>
      </c>
      <c r="BE552" s="177">
        <f>IF(N552="základní",J552,0)</f>
        <v>0</v>
      </c>
      <c r="BF552" s="177">
        <f>IF(N552="snížená",J552,0)</f>
        <v>0</v>
      </c>
      <c r="BG552" s="177">
        <f>IF(N552="zákl. přenesená",J552,0)</f>
        <v>0</v>
      </c>
      <c r="BH552" s="177">
        <f>IF(N552="sníž. přenesená",J552,0)</f>
        <v>0</v>
      </c>
      <c r="BI552" s="177">
        <f>IF(N552="nulová",J552,0)</f>
        <v>0</v>
      </c>
      <c r="BJ552" s="18" t="s">
        <v>74</v>
      </c>
      <c r="BK552" s="177">
        <f>ROUND(I552*H552,2)</f>
        <v>0</v>
      </c>
      <c r="BL552" s="18" t="s">
        <v>247</v>
      </c>
      <c r="BM552" s="18" t="s">
        <v>724</v>
      </c>
    </row>
    <row r="553" spans="2:51" s="12" customFormat="1" ht="13.5">
      <c r="B553" s="189"/>
      <c r="D553" s="178" t="s">
        <v>159</v>
      </c>
      <c r="E553" s="190" t="s">
        <v>3</v>
      </c>
      <c r="F553" s="191" t="s">
        <v>108</v>
      </c>
      <c r="H553" s="192">
        <v>695.5</v>
      </c>
      <c r="I553" s="193"/>
      <c r="L553" s="189"/>
      <c r="M553" s="194"/>
      <c r="N553" s="195"/>
      <c r="O553" s="195"/>
      <c r="P553" s="195"/>
      <c r="Q553" s="195"/>
      <c r="R553" s="195"/>
      <c r="S553" s="195"/>
      <c r="T553" s="196"/>
      <c r="AT553" s="190" t="s">
        <v>159</v>
      </c>
      <c r="AU553" s="190" t="s">
        <v>78</v>
      </c>
      <c r="AV553" s="12" t="s">
        <v>78</v>
      </c>
      <c r="AW553" s="12" t="s">
        <v>34</v>
      </c>
      <c r="AX553" s="12" t="s">
        <v>70</v>
      </c>
      <c r="AY553" s="190" t="s">
        <v>147</v>
      </c>
    </row>
    <row r="554" spans="2:51" s="13" customFormat="1" ht="13.5">
      <c r="B554" s="197"/>
      <c r="D554" s="178" t="s">
        <v>159</v>
      </c>
      <c r="E554" s="198" t="s">
        <v>3</v>
      </c>
      <c r="F554" s="199" t="s">
        <v>163</v>
      </c>
      <c r="H554" s="200">
        <v>695.5</v>
      </c>
      <c r="I554" s="201"/>
      <c r="L554" s="197"/>
      <c r="M554" s="202"/>
      <c r="N554" s="203"/>
      <c r="O554" s="203"/>
      <c r="P554" s="203"/>
      <c r="Q554" s="203"/>
      <c r="R554" s="203"/>
      <c r="S554" s="203"/>
      <c r="T554" s="204"/>
      <c r="AT554" s="205" t="s">
        <v>159</v>
      </c>
      <c r="AU554" s="205" t="s">
        <v>78</v>
      </c>
      <c r="AV554" s="13" t="s">
        <v>155</v>
      </c>
      <c r="AW554" s="13" t="s">
        <v>34</v>
      </c>
      <c r="AX554" s="13" t="s">
        <v>74</v>
      </c>
      <c r="AY554" s="205" t="s">
        <v>147</v>
      </c>
    </row>
    <row r="555" spans="2:51" s="12" customFormat="1" ht="13.5">
      <c r="B555" s="189"/>
      <c r="D555" s="206" t="s">
        <v>159</v>
      </c>
      <c r="F555" s="219" t="s">
        <v>725</v>
      </c>
      <c r="H555" s="220">
        <v>730.275</v>
      </c>
      <c r="I555" s="193"/>
      <c r="L555" s="189"/>
      <c r="M555" s="194"/>
      <c r="N555" s="195"/>
      <c r="O555" s="195"/>
      <c r="P555" s="195"/>
      <c r="Q555" s="195"/>
      <c r="R555" s="195"/>
      <c r="S555" s="195"/>
      <c r="T555" s="196"/>
      <c r="AT555" s="190" t="s">
        <v>159</v>
      </c>
      <c r="AU555" s="190" t="s">
        <v>78</v>
      </c>
      <c r="AV555" s="12" t="s">
        <v>78</v>
      </c>
      <c r="AW555" s="12" t="s">
        <v>4</v>
      </c>
      <c r="AX555" s="12" t="s">
        <v>74</v>
      </c>
      <c r="AY555" s="190" t="s">
        <v>147</v>
      </c>
    </row>
    <row r="556" spans="2:65" s="1" customFormat="1" ht="22.5" customHeight="1">
      <c r="B556" s="165"/>
      <c r="C556" s="166" t="s">
        <v>726</v>
      </c>
      <c r="D556" s="166" t="s">
        <v>150</v>
      </c>
      <c r="E556" s="167" t="s">
        <v>727</v>
      </c>
      <c r="F556" s="168" t="s">
        <v>728</v>
      </c>
      <c r="G556" s="169" t="s">
        <v>153</v>
      </c>
      <c r="H556" s="170">
        <v>1</v>
      </c>
      <c r="I556" s="171"/>
      <c r="J556" s="172">
        <f>ROUND(I556*H556,2)</f>
        <v>0</v>
      </c>
      <c r="K556" s="168" t="s">
        <v>3</v>
      </c>
      <c r="L556" s="35"/>
      <c r="M556" s="173" t="s">
        <v>3</v>
      </c>
      <c r="N556" s="174" t="s">
        <v>41</v>
      </c>
      <c r="O556" s="36"/>
      <c r="P556" s="175">
        <f>O556*H556</f>
        <v>0</v>
      </c>
      <c r="Q556" s="175">
        <v>0</v>
      </c>
      <c r="R556" s="175">
        <f>Q556*H556</f>
        <v>0</v>
      </c>
      <c r="S556" s="175">
        <v>0</v>
      </c>
      <c r="T556" s="176">
        <f>S556*H556</f>
        <v>0</v>
      </c>
      <c r="AR556" s="18" t="s">
        <v>247</v>
      </c>
      <c r="AT556" s="18" t="s">
        <v>150</v>
      </c>
      <c r="AU556" s="18" t="s">
        <v>78</v>
      </c>
      <c r="AY556" s="18" t="s">
        <v>147</v>
      </c>
      <c r="BE556" s="177">
        <f>IF(N556="základní",J556,0)</f>
        <v>0</v>
      </c>
      <c r="BF556" s="177">
        <f>IF(N556="snížená",J556,0)</f>
        <v>0</v>
      </c>
      <c r="BG556" s="177">
        <f>IF(N556="zákl. přenesená",J556,0)</f>
        <v>0</v>
      </c>
      <c r="BH556" s="177">
        <f>IF(N556="sníž. přenesená",J556,0)</f>
        <v>0</v>
      </c>
      <c r="BI556" s="177">
        <f>IF(N556="nulová",J556,0)</f>
        <v>0</v>
      </c>
      <c r="BJ556" s="18" t="s">
        <v>74</v>
      </c>
      <c r="BK556" s="177">
        <f>ROUND(I556*H556,2)</f>
        <v>0</v>
      </c>
      <c r="BL556" s="18" t="s">
        <v>247</v>
      </c>
      <c r="BM556" s="18" t="s">
        <v>729</v>
      </c>
    </row>
    <row r="557" spans="2:47" s="1" customFormat="1" ht="13.5">
      <c r="B557" s="35"/>
      <c r="D557" s="178" t="s">
        <v>157</v>
      </c>
      <c r="F557" s="179" t="s">
        <v>730</v>
      </c>
      <c r="I557" s="180"/>
      <c r="L557" s="35"/>
      <c r="M557" s="64"/>
      <c r="N557" s="36"/>
      <c r="O557" s="36"/>
      <c r="P557" s="36"/>
      <c r="Q557" s="36"/>
      <c r="R557" s="36"/>
      <c r="S557" s="36"/>
      <c r="T557" s="65"/>
      <c r="AT557" s="18" t="s">
        <v>157</v>
      </c>
      <c r="AU557" s="18" t="s">
        <v>78</v>
      </c>
    </row>
    <row r="558" spans="2:51" s="11" customFormat="1" ht="13.5">
      <c r="B558" s="181"/>
      <c r="D558" s="178" t="s">
        <v>159</v>
      </c>
      <c r="E558" s="182" t="s">
        <v>3</v>
      </c>
      <c r="F558" s="183" t="s">
        <v>433</v>
      </c>
      <c r="H558" s="184" t="s">
        <v>3</v>
      </c>
      <c r="I558" s="185"/>
      <c r="L558" s="181"/>
      <c r="M558" s="186"/>
      <c r="N558" s="187"/>
      <c r="O558" s="187"/>
      <c r="P558" s="187"/>
      <c r="Q558" s="187"/>
      <c r="R558" s="187"/>
      <c r="S558" s="187"/>
      <c r="T558" s="188"/>
      <c r="AT558" s="184" t="s">
        <v>159</v>
      </c>
      <c r="AU558" s="184" t="s">
        <v>78</v>
      </c>
      <c r="AV558" s="11" t="s">
        <v>74</v>
      </c>
      <c r="AW558" s="11" t="s">
        <v>34</v>
      </c>
      <c r="AX558" s="11" t="s">
        <v>70</v>
      </c>
      <c r="AY558" s="184" t="s">
        <v>147</v>
      </c>
    </row>
    <row r="559" spans="2:51" s="12" customFormat="1" ht="13.5">
      <c r="B559" s="189"/>
      <c r="D559" s="178" t="s">
        <v>159</v>
      </c>
      <c r="E559" s="190" t="s">
        <v>3</v>
      </c>
      <c r="F559" s="191" t="s">
        <v>731</v>
      </c>
      <c r="H559" s="192">
        <v>1</v>
      </c>
      <c r="I559" s="193"/>
      <c r="L559" s="189"/>
      <c r="M559" s="194"/>
      <c r="N559" s="195"/>
      <c r="O559" s="195"/>
      <c r="P559" s="195"/>
      <c r="Q559" s="195"/>
      <c r="R559" s="195"/>
      <c r="S559" s="195"/>
      <c r="T559" s="196"/>
      <c r="AT559" s="190" t="s">
        <v>159</v>
      </c>
      <c r="AU559" s="190" t="s">
        <v>78</v>
      </c>
      <c r="AV559" s="12" t="s">
        <v>78</v>
      </c>
      <c r="AW559" s="12" t="s">
        <v>34</v>
      </c>
      <c r="AX559" s="12" t="s">
        <v>70</v>
      </c>
      <c r="AY559" s="190" t="s">
        <v>147</v>
      </c>
    </row>
    <row r="560" spans="2:51" s="13" customFormat="1" ht="13.5">
      <c r="B560" s="197"/>
      <c r="D560" s="206" t="s">
        <v>159</v>
      </c>
      <c r="E560" s="207" t="s">
        <v>3</v>
      </c>
      <c r="F560" s="208" t="s">
        <v>163</v>
      </c>
      <c r="H560" s="209">
        <v>1</v>
      </c>
      <c r="I560" s="201"/>
      <c r="L560" s="197"/>
      <c r="M560" s="202"/>
      <c r="N560" s="203"/>
      <c r="O560" s="203"/>
      <c r="P560" s="203"/>
      <c r="Q560" s="203"/>
      <c r="R560" s="203"/>
      <c r="S560" s="203"/>
      <c r="T560" s="204"/>
      <c r="AT560" s="205" t="s">
        <v>159</v>
      </c>
      <c r="AU560" s="205" t="s">
        <v>78</v>
      </c>
      <c r="AV560" s="13" t="s">
        <v>155</v>
      </c>
      <c r="AW560" s="13" t="s">
        <v>34</v>
      </c>
      <c r="AX560" s="13" t="s">
        <v>74</v>
      </c>
      <c r="AY560" s="205" t="s">
        <v>147</v>
      </c>
    </row>
    <row r="561" spans="2:65" s="1" customFormat="1" ht="22.5" customHeight="1">
      <c r="B561" s="165"/>
      <c r="C561" s="221" t="s">
        <v>732</v>
      </c>
      <c r="D561" s="221" t="s">
        <v>339</v>
      </c>
      <c r="E561" s="222" t="s">
        <v>733</v>
      </c>
      <c r="F561" s="223" t="s">
        <v>734</v>
      </c>
      <c r="G561" s="224" t="s">
        <v>153</v>
      </c>
      <c r="H561" s="225">
        <v>1</v>
      </c>
      <c r="I561" s="226"/>
      <c r="J561" s="227">
        <f>ROUND(I561*H561,2)</f>
        <v>0</v>
      </c>
      <c r="K561" s="223" t="s">
        <v>154</v>
      </c>
      <c r="L561" s="228"/>
      <c r="M561" s="229" t="s">
        <v>3</v>
      </c>
      <c r="N561" s="230" t="s">
        <v>41</v>
      </c>
      <c r="O561" s="36"/>
      <c r="P561" s="175">
        <f>O561*H561</f>
        <v>0</v>
      </c>
      <c r="Q561" s="175">
        <v>0.0033</v>
      </c>
      <c r="R561" s="175">
        <f>Q561*H561</f>
        <v>0.0033</v>
      </c>
      <c r="S561" s="175">
        <v>0</v>
      </c>
      <c r="T561" s="176">
        <f>S561*H561</f>
        <v>0</v>
      </c>
      <c r="AR561" s="18" t="s">
        <v>342</v>
      </c>
      <c r="AT561" s="18" t="s">
        <v>339</v>
      </c>
      <c r="AU561" s="18" t="s">
        <v>78</v>
      </c>
      <c r="AY561" s="18" t="s">
        <v>147</v>
      </c>
      <c r="BE561" s="177">
        <f>IF(N561="základní",J561,0)</f>
        <v>0</v>
      </c>
      <c r="BF561" s="177">
        <f>IF(N561="snížená",J561,0)</f>
        <v>0</v>
      </c>
      <c r="BG561" s="177">
        <f>IF(N561="zákl. přenesená",J561,0)</f>
        <v>0</v>
      </c>
      <c r="BH561" s="177">
        <f>IF(N561="sníž. přenesená",J561,0)</f>
        <v>0</v>
      </c>
      <c r="BI561" s="177">
        <f>IF(N561="nulová",J561,0)</f>
        <v>0</v>
      </c>
      <c r="BJ561" s="18" t="s">
        <v>74</v>
      </c>
      <c r="BK561" s="177">
        <f>ROUND(I561*H561,2)</f>
        <v>0</v>
      </c>
      <c r="BL561" s="18" t="s">
        <v>247</v>
      </c>
      <c r="BM561" s="18" t="s">
        <v>735</v>
      </c>
    </row>
    <row r="562" spans="2:47" s="1" customFormat="1" ht="13.5">
      <c r="B562" s="35"/>
      <c r="D562" s="206" t="s">
        <v>157</v>
      </c>
      <c r="F562" s="218" t="s">
        <v>736</v>
      </c>
      <c r="I562" s="180"/>
      <c r="L562" s="35"/>
      <c r="M562" s="64"/>
      <c r="N562" s="36"/>
      <c r="O562" s="36"/>
      <c r="P562" s="36"/>
      <c r="Q562" s="36"/>
      <c r="R562" s="36"/>
      <c r="S562" s="36"/>
      <c r="T562" s="65"/>
      <c r="AT562" s="18" t="s">
        <v>157</v>
      </c>
      <c r="AU562" s="18" t="s">
        <v>78</v>
      </c>
    </row>
    <row r="563" spans="2:65" s="1" customFormat="1" ht="22.5" customHeight="1">
      <c r="B563" s="165"/>
      <c r="C563" s="221" t="s">
        <v>737</v>
      </c>
      <c r="D563" s="221" t="s">
        <v>339</v>
      </c>
      <c r="E563" s="222" t="s">
        <v>738</v>
      </c>
      <c r="F563" s="223" t="s">
        <v>739</v>
      </c>
      <c r="G563" s="224" t="s">
        <v>153</v>
      </c>
      <c r="H563" s="225">
        <v>2</v>
      </c>
      <c r="I563" s="226"/>
      <c r="J563" s="227">
        <f>ROUND(I563*H563,2)</f>
        <v>0</v>
      </c>
      <c r="K563" s="223" t="s">
        <v>3</v>
      </c>
      <c r="L563" s="228"/>
      <c r="M563" s="229" t="s">
        <v>3</v>
      </c>
      <c r="N563" s="230" t="s">
        <v>41</v>
      </c>
      <c r="O563" s="36"/>
      <c r="P563" s="175">
        <f>O563*H563</f>
        <v>0</v>
      </c>
      <c r="Q563" s="175">
        <v>0.00164</v>
      </c>
      <c r="R563" s="175">
        <f>Q563*H563</f>
        <v>0.00328</v>
      </c>
      <c r="S563" s="175">
        <v>0</v>
      </c>
      <c r="T563" s="176">
        <f>S563*H563</f>
        <v>0</v>
      </c>
      <c r="AR563" s="18" t="s">
        <v>342</v>
      </c>
      <c r="AT563" s="18" t="s">
        <v>339</v>
      </c>
      <c r="AU563" s="18" t="s">
        <v>78</v>
      </c>
      <c r="AY563" s="18" t="s">
        <v>147</v>
      </c>
      <c r="BE563" s="177">
        <f>IF(N563="základní",J563,0)</f>
        <v>0</v>
      </c>
      <c r="BF563" s="177">
        <f>IF(N563="snížená",J563,0)</f>
        <v>0</v>
      </c>
      <c r="BG563" s="177">
        <f>IF(N563="zákl. přenesená",J563,0)</f>
        <v>0</v>
      </c>
      <c r="BH563" s="177">
        <f>IF(N563="sníž. přenesená",J563,0)</f>
        <v>0</v>
      </c>
      <c r="BI563" s="177">
        <f>IF(N563="nulová",J563,0)</f>
        <v>0</v>
      </c>
      <c r="BJ563" s="18" t="s">
        <v>74</v>
      </c>
      <c r="BK563" s="177">
        <f>ROUND(I563*H563,2)</f>
        <v>0</v>
      </c>
      <c r="BL563" s="18" t="s">
        <v>247</v>
      </c>
      <c r="BM563" s="18" t="s">
        <v>740</v>
      </c>
    </row>
    <row r="564" spans="2:47" s="1" customFormat="1" ht="13.5">
      <c r="B564" s="35"/>
      <c r="D564" s="206" t="s">
        <v>157</v>
      </c>
      <c r="F564" s="218" t="s">
        <v>741</v>
      </c>
      <c r="I564" s="180"/>
      <c r="L564" s="35"/>
      <c r="M564" s="64"/>
      <c r="N564" s="36"/>
      <c r="O564" s="36"/>
      <c r="P564" s="36"/>
      <c r="Q564" s="36"/>
      <c r="R564" s="36"/>
      <c r="S564" s="36"/>
      <c r="T564" s="65"/>
      <c r="AT564" s="18" t="s">
        <v>157</v>
      </c>
      <c r="AU564" s="18" t="s">
        <v>78</v>
      </c>
    </row>
    <row r="565" spans="2:65" s="1" customFormat="1" ht="22.5" customHeight="1">
      <c r="B565" s="165"/>
      <c r="C565" s="166" t="s">
        <v>742</v>
      </c>
      <c r="D565" s="166" t="s">
        <v>150</v>
      </c>
      <c r="E565" s="167" t="s">
        <v>743</v>
      </c>
      <c r="F565" s="168" t="s">
        <v>744</v>
      </c>
      <c r="G565" s="169" t="s">
        <v>174</v>
      </c>
      <c r="H565" s="170">
        <v>765.05</v>
      </c>
      <c r="I565" s="171"/>
      <c r="J565" s="172">
        <f>ROUND(I565*H565,2)</f>
        <v>0</v>
      </c>
      <c r="K565" s="168" t="s">
        <v>154</v>
      </c>
      <c r="L565" s="35"/>
      <c r="M565" s="173" t="s">
        <v>3</v>
      </c>
      <c r="N565" s="174" t="s">
        <v>41</v>
      </c>
      <c r="O565" s="36"/>
      <c r="P565" s="175">
        <f>O565*H565</f>
        <v>0</v>
      </c>
      <c r="Q565" s="175">
        <v>0.00014</v>
      </c>
      <c r="R565" s="175">
        <f>Q565*H565</f>
        <v>0.10710699999999998</v>
      </c>
      <c r="S565" s="175">
        <v>0</v>
      </c>
      <c r="T565" s="176">
        <f>S565*H565</f>
        <v>0</v>
      </c>
      <c r="AR565" s="18" t="s">
        <v>247</v>
      </c>
      <c r="AT565" s="18" t="s">
        <v>150</v>
      </c>
      <c r="AU565" s="18" t="s">
        <v>78</v>
      </c>
      <c r="AY565" s="18" t="s">
        <v>147</v>
      </c>
      <c r="BE565" s="177">
        <f>IF(N565="základní",J565,0)</f>
        <v>0</v>
      </c>
      <c r="BF565" s="177">
        <f>IF(N565="snížená",J565,0)</f>
        <v>0</v>
      </c>
      <c r="BG565" s="177">
        <f>IF(N565="zákl. přenesená",J565,0)</f>
        <v>0</v>
      </c>
      <c r="BH565" s="177">
        <f>IF(N565="sníž. přenesená",J565,0)</f>
        <v>0</v>
      </c>
      <c r="BI565" s="177">
        <f>IF(N565="nulová",J565,0)</f>
        <v>0</v>
      </c>
      <c r="BJ565" s="18" t="s">
        <v>74</v>
      </c>
      <c r="BK565" s="177">
        <f>ROUND(I565*H565,2)</f>
        <v>0</v>
      </c>
      <c r="BL565" s="18" t="s">
        <v>247</v>
      </c>
      <c r="BM565" s="18" t="s">
        <v>745</v>
      </c>
    </row>
    <row r="566" spans="2:47" s="1" customFormat="1" ht="13.5">
      <c r="B566" s="35"/>
      <c r="D566" s="178" t="s">
        <v>157</v>
      </c>
      <c r="F566" s="179" t="s">
        <v>746</v>
      </c>
      <c r="I566" s="180"/>
      <c r="L566" s="35"/>
      <c r="M566" s="64"/>
      <c r="N566" s="36"/>
      <c r="O566" s="36"/>
      <c r="P566" s="36"/>
      <c r="Q566" s="36"/>
      <c r="R566" s="36"/>
      <c r="S566" s="36"/>
      <c r="T566" s="65"/>
      <c r="AT566" s="18" t="s">
        <v>157</v>
      </c>
      <c r="AU566" s="18" t="s">
        <v>78</v>
      </c>
    </row>
    <row r="567" spans="2:51" s="11" customFormat="1" ht="13.5">
      <c r="B567" s="181"/>
      <c r="D567" s="178" t="s">
        <v>159</v>
      </c>
      <c r="E567" s="182" t="s">
        <v>3</v>
      </c>
      <c r="F567" s="183" t="s">
        <v>747</v>
      </c>
      <c r="H567" s="184" t="s">
        <v>3</v>
      </c>
      <c r="I567" s="185"/>
      <c r="L567" s="181"/>
      <c r="M567" s="186"/>
      <c r="N567" s="187"/>
      <c r="O567" s="187"/>
      <c r="P567" s="187"/>
      <c r="Q567" s="187"/>
      <c r="R567" s="187"/>
      <c r="S567" s="187"/>
      <c r="T567" s="188"/>
      <c r="AT567" s="184" t="s">
        <v>159</v>
      </c>
      <c r="AU567" s="184" t="s">
        <v>78</v>
      </c>
      <c r="AV567" s="11" t="s">
        <v>74</v>
      </c>
      <c r="AW567" s="11" t="s">
        <v>34</v>
      </c>
      <c r="AX567" s="11" t="s">
        <v>70</v>
      </c>
      <c r="AY567" s="184" t="s">
        <v>147</v>
      </c>
    </row>
    <row r="568" spans="2:51" s="12" customFormat="1" ht="13.5">
      <c r="B568" s="189"/>
      <c r="D568" s="178" t="s">
        <v>159</v>
      </c>
      <c r="E568" s="190" t="s">
        <v>3</v>
      </c>
      <c r="F568" s="191" t="s">
        <v>748</v>
      </c>
      <c r="H568" s="192">
        <v>765.05</v>
      </c>
      <c r="I568" s="193"/>
      <c r="L568" s="189"/>
      <c r="M568" s="194"/>
      <c r="N568" s="195"/>
      <c r="O568" s="195"/>
      <c r="P568" s="195"/>
      <c r="Q568" s="195"/>
      <c r="R568" s="195"/>
      <c r="S568" s="195"/>
      <c r="T568" s="196"/>
      <c r="AT568" s="190" t="s">
        <v>159</v>
      </c>
      <c r="AU568" s="190" t="s">
        <v>78</v>
      </c>
      <c r="AV568" s="12" t="s">
        <v>78</v>
      </c>
      <c r="AW568" s="12" t="s">
        <v>34</v>
      </c>
      <c r="AX568" s="12" t="s">
        <v>70</v>
      </c>
      <c r="AY568" s="190" t="s">
        <v>147</v>
      </c>
    </row>
    <row r="569" spans="2:51" s="13" customFormat="1" ht="13.5">
      <c r="B569" s="197"/>
      <c r="D569" s="206" t="s">
        <v>159</v>
      </c>
      <c r="E569" s="207" t="s">
        <v>3</v>
      </c>
      <c r="F569" s="208" t="s">
        <v>163</v>
      </c>
      <c r="H569" s="209">
        <v>765.05</v>
      </c>
      <c r="I569" s="201"/>
      <c r="L569" s="197"/>
      <c r="M569" s="202"/>
      <c r="N569" s="203"/>
      <c r="O569" s="203"/>
      <c r="P569" s="203"/>
      <c r="Q569" s="203"/>
      <c r="R569" s="203"/>
      <c r="S569" s="203"/>
      <c r="T569" s="204"/>
      <c r="AT569" s="205" t="s">
        <v>159</v>
      </c>
      <c r="AU569" s="205" t="s">
        <v>78</v>
      </c>
      <c r="AV569" s="13" t="s">
        <v>155</v>
      </c>
      <c r="AW569" s="13" t="s">
        <v>34</v>
      </c>
      <c r="AX569" s="13" t="s">
        <v>74</v>
      </c>
      <c r="AY569" s="205" t="s">
        <v>147</v>
      </c>
    </row>
    <row r="570" spans="2:65" s="1" customFormat="1" ht="22.5" customHeight="1">
      <c r="B570" s="165"/>
      <c r="C570" s="166" t="s">
        <v>749</v>
      </c>
      <c r="D570" s="166" t="s">
        <v>150</v>
      </c>
      <c r="E570" s="167" t="s">
        <v>750</v>
      </c>
      <c r="F570" s="168" t="s">
        <v>751</v>
      </c>
      <c r="G570" s="169" t="s">
        <v>280</v>
      </c>
      <c r="H570" s="170">
        <v>1.163</v>
      </c>
      <c r="I570" s="171"/>
      <c r="J570" s="172">
        <f>ROUND(I570*H570,2)</f>
        <v>0</v>
      </c>
      <c r="K570" s="168" t="s">
        <v>154</v>
      </c>
      <c r="L570" s="35"/>
      <c r="M570" s="173" t="s">
        <v>3</v>
      </c>
      <c r="N570" s="174" t="s">
        <v>41</v>
      </c>
      <c r="O570" s="36"/>
      <c r="P570" s="175">
        <f>O570*H570</f>
        <v>0</v>
      </c>
      <c r="Q570" s="175">
        <v>0</v>
      </c>
      <c r="R570" s="175">
        <f>Q570*H570</f>
        <v>0</v>
      </c>
      <c r="S570" s="175">
        <v>0</v>
      </c>
      <c r="T570" s="176">
        <f>S570*H570</f>
        <v>0</v>
      </c>
      <c r="AR570" s="18" t="s">
        <v>247</v>
      </c>
      <c r="AT570" s="18" t="s">
        <v>150</v>
      </c>
      <c r="AU570" s="18" t="s">
        <v>78</v>
      </c>
      <c r="AY570" s="18" t="s">
        <v>147</v>
      </c>
      <c r="BE570" s="177">
        <f>IF(N570="základní",J570,0)</f>
        <v>0</v>
      </c>
      <c r="BF570" s="177">
        <f>IF(N570="snížená",J570,0)</f>
        <v>0</v>
      </c>
      <c r="BG570" s="177">
        <f>IF(N570="zákl. přenesená",J570,0)</f>
        <v>0</v>
      </c>
      <c r="BH570" s="177">
        <f>IF(N570="sníž. přenesená",J570,0)</f>
        <v>0</v>
      </c>
      <c r="BI570" s="177">
        <f>IF(N570="nulová",J570,0)</f>
        <v>0</v>
      </c>
      <c r="BJ570" s="18" t="s">
        <v>74</v>
      </c>
      <c r="BK570" s="177">
        <f>ROUND(I570*H570,2)</f>
        <v>0</v>
      </c>
      <c r="BL570" s="18" t="s">
        <v>247</v>
      </c>
      <c r="BM570" s="18" t="s">
        <v>752</v>
      </c>
    </row>
    <row r="571" spans="2:47" s="1" customFormat="1" ht="27">
      <c r="B571" s="35"/>
      <c r="D571" s="178" t="s">
        <v>157</v>
      </c>
      <c r="F571" s="179" t="s">
        <v>753</v>
      </c>
      <c r="I571" s="180"/>
      <c r="L571" s="35"/>
      <c r="M571" s="64"/>
      <c r="N571" s="36"/>
      <c r="O571" s="36"/>
      <c r="P571" s="36"/>
      <c r="Q571" s="36"/>
      <c r="R571" s="36"/>
      <c r="S571" s="36"/>
      <c r="T571" s="65"/>
      <c r="AT571" s="18" t="s">
        <v>157</v>
      </c>
      <c r="AU571" s="18" t="s">
        <v>78</v>
      </c>
    </row>
    <row r="572" spans="2:63" s="10" customFormat="1" ht="29.85" customHeight="1">
      <c r="B572" s="151"/>
      <c r="D572" s="162" t="s">
        <v>69</v>
      </c>
      <c r="E572" s="163" t="s">
        <v>754</v>
      </c>
      <c r="F572" s="163" t="s">
        <v>755</v>
      </c>
      <c r="I572" s="154"/>
      <c r="J572" s="164">
        <f>BK572</f>
        <v>0</v>
      </c>
      <c r="L572" s="151"/>
      <c r="M572" s="156"/>
      <c r="N572" s="157"/>
      <c r="O572" s="157"/>
      <c r="P572" s="158">
        <f>SUM(P573:P584)</f>
        <v>0</v>
      </c>
      <c r="Q572" s="157"/>
      <c r="R572" s="158">
        <f>SUM(R573:R584)</f>
        <v>0.125125</v>
      </c>
      <c r="S572" s="157"/>
      <c r="T572" s="159">
        <f>SUM(T573:T584)</f>
        <v>0</v>
      </c>
      <c r="AR572" s="152" t="s">
        <v>78</v>
      </c>
      <c r="AT572" s="160" t="s">
        <v>69</v>
      </c>
      <c r="AU572" s="160" t="s">
        <v>74</v>
      </c>
      <c r="AY572" s="152" t="s">
        <v>147</v>
      </c>
      <c r="BK572" s="161">
        <f>SUM(BK573:BK584)</f>
        <v>0</v>
      </c>
    </row>
    <row r="573" spans="2:65" s="1" customFormat="1" ht="22.5" customHeight="1">
      <c r="B573" s="165"/>
      <c r="C573" s="166" t="s">
        <v>756</v>
      </c>
      <c r="D573" s="166" t="s">
        <v>150</v>
      </c>
      <c r="E573" s="167" t="s">
        <v>757</v>
      </c>
      <c r="F573" s="168" t="s">
        <v>758</v>
      </c>
      <c r="G573" s="169" t="s">
        <v>174</v>
      </c>
      <c r="H573" s="170">
        <v>4.5</v>
      </c>
      <c r="I573" s="171"/>
      <c r="J573" s="172">
        <f>ROUND(I573*H573,2)</f>
        <v>0</v>
      </c>
      <c r="K573" s="168" t="s">
        <v>154</v>
      </c>
      <c r="L573" s="35"/>
      <c r="M573" s="173" t="s">
        <v>3</v>
      </c>
      <c r="N573" s="174" t="s">
        <v>41</v>
      </c>
      <c r="O573" s="36"/>
      <c r="P573" s="175">
        <f>O573*H573</f>
        <v>0</v>
      </c>
      <c r="Q573" s="175">
        <v>0.00025</v>
      </c>
      <c r="R573" s="175">
        <f>Q573*H573</f>
        <v>0.0011250000000000001</v>
      </c>
      <c r="S573" s="175">
        <v>0</v>
      </c>
      <c r="T573" s="176">
        <f>S573*H573</f>
        <v>0</v>
      </c>
      <c r="AR573" s="18" t="s">
        <v>247</v>
      </c>
      <c r="AT573" s="18" t="s">
        <v>150</v>
      </c>
      <c r="AU573" s="18" t="s">
        <v>78</v>
      </c>
      <c r="AY573" s="18" t="s">
        <v>147</v>
      </c>
      <c r="BE573" s="177">
        <f>IF(N573="základní",J573,0)</f>
        <v>0</v>
      </c>
      <c r="BF573" s="177">
        <f>IF(N573="snížená",J573,0)</f>
        <v>0</v>
      </c>
      <c r="BG573" s="177">
        <f>IF(N573="zákl. přenesená",J573,0)</f>
        <v>0</v>
      </c>
      <c r="BH573" s="177">
        <f>IF(N573="sníž. přenesená",J573,0)</f>
        <v>0</v>
      </c>
      <c r="BI573" s="177">
        <f>IF(N573="nulová",J573,0)</f>
        <v>0</v>
      </c>
      <c r="BJ573" s="18" t="s">
        <v>74</v>
      </c>
      <c r="BK573" s="177">
        <f>ROUND(I573*H573,2)</f>
        <v>0</v>
      </c>
      <c r="BL573" s="18" t="s">
        <v>247</v>
      </c>
      <c r="BM573" s="18" t="s">
        <v>759</v>
      </c>
    </row>
    <row r="574" spans="2:47" s="1" customFormat="1" ht="27">
      <c r="B574" s="35"/>
      <c r="D574" s="178" t="s">
        <v>157</v>
      </c>
      <c r="F574" s="179" t="s">
        <v>760</v>
      </c>
      <c r="I574" s="180"/>
      <c r="L574" s="35"/>
      <c r="M574" s="64"/>
      <c r="N574" s="36"/>
      <c r="O574" s="36"/>
      <c r="P574" s="36"/>
      <c r="Q574" s="36"/>
      <c r="R574" s="36"/>
      <c r="S574" s="36"/>
      <c r="T574" s="65"/>
      <c r="AT574" s="18" t="s">
        <v>157</v>
      </c>
      <c r="AU574" s="18" t="s">
        <v>78</v>
      </c>
    </row>
    <row r="575" spans="2:51" s="11" customFormat="1" ht="13.5">
      <c r="B575" s="181"/>
      <c r="D575" s="178" t="s">
        <v>159</v>
      </c>
      <c r="E575" s="182" t="s">
        <v>3</v>
      </c>
      <c r="F575" s="183" t="s">
        <v>433</v>
      </c>
      <c r="H575" s="184" t="s">
        <v>3</v>
      </c>
      <c r="I575" s="185"/>
      <c r="L575" s="181"/>
      <c r="M575" s="186"/>
      <c r="N575" s="187"/>
      <c r="O575" s="187"/>
      <c r="P575" s="187"/>
      <c r="Q575" s="187"/>
      <c r="R575" s="187"/>
      <c r="S575" s="187"/>
      <c r="T575" s="188"/>
      <c r="AT575" s="184" t="s">
        <v>159</v>
      </c>
      <c r="AU575" s="184" t="s">
        <v>78</v>
      </c>
      <c r="AV575" s="11" t="s">
        <v>74</v>
      </c>
      <c r="AW575" s="11" t="s">
        <v>34</v>
      </c>
      <c r="AX575" s="11" t="s">
        <v>70</v>
      </c>
      <c r="AY575" s="184" t="s">
        <v>147</v>
      </c>
    </row>
    <row r="576" spans="2:51" s="12" customFormat="1" ht="13.5">
      <c r="B576" s="189"/>
      <c r="D576" s="178" t="s">
        <v>159</v>
      </c>
      <c r="E576" s="190" t="s">
        <v>3</v>
      </c>
      <c r="F576" s="191" t="s">
        <v>761</v>
      </c>
      <c r="H576" s="192">
        <v>4.5</v>
      </c>
      <c r="I576" s="193"/>
      <c r="L576" s="189"/>
      <c r="M576" s="194"/>
      <c r="N576" s="195"/>
      <c r="O576" s="195"/>
      <c r="P576" s="195"/>
      <c r="Q576" s="195"/>
      <c r="R576" s="195"/>
      <c r="S576" s="195"/>
      <c r="T576" s="196"/>
      <c r="AT576" s="190" t="s">
        <v>159</v>
      </c>
      <c r="AU576" s="190" t="s">
        <v>78</v>
      </c>
      <c r="AV576" s="12" t="s">
        <v>78</v>
      </c>
      <c r="AW576" s="12" t="s">
        <v>34</v>
      </c>
      <c r="AX576" s="12" t="s">
        <v>70</v>
      </c>
      <c r="AY576" s="190" t="s">
        <v>147</v>
      </c>
    </row>
    <row r="577" spans="2:51" s="13" customFormat="1" ht="13.5">
      <c r="B577" s="197"/>
      <c r="D577" s="206" t="s">
        <v>159</v>
      </c>
      <c r="E577" s="207" t="s">
        <v>3</v>
      </c>
      <c r="F577" s="208" t="s">
        <v>163</v>
      </c>
      <c r="H577" s="209">
        <v>4.5</v>
      </c>
      <c r="I577" s="201"/>
      <c r="L577" s="197"/>
      <c r="M577" s="202"/>
      <c r="N577" s="203"/>
      <c r="O577" s="203"/>
      <c r="P577" s="203"/>
      <c r="Q577" s="203"/>
      <c r="R577" s="203"/>
      <c r="S577" s="203"/>
      <c r="T577" s="204"/>
      <c r="AT577" s="205" t="s">
        <v>159</v>
      </c>
      <c r="AU577" s="205" t="s">
        <v>78</v>
      </c>
      <c r="AV577" s="13" t="s">
        <v>155</v>
      </c>
      <c r="AW577" s="13" t="s">
        <v>34</v>
      </c>
      <c r="AX577" s="13" t="s">
        <v>74</v>
      </c>
      <c r="AY577" s="205" t="s">
        <v>147</v>
      </c>
    </row>
    <row r="578" spans="2:65" s="1" customFormat="1" ht="22.5" customHeight="1">
      <c r="B578" s="165"/>
      <c r="C578" s="221" t="s">
        <v>762</v>
      </c>
      <c r="D578" s="221" t="s">
        <v>339</v>
      </c>
      <c r="E578" s="222" t="s">
        <v>763</v>
      </c>
      <c r="F578" s="223" t="s">
        <v>764</v>
      </c>
      <c r="G578" s="224" t="s">
        <v>153</v>
      </c>
      <c r="H578" s="225">
        <v>4</v>
      </c>
      <c r="I578" s="226"/>
      <c r="J578" s="227">
        <f>ROUND(I578*H578,2)</f>
        <v>0</v>
      </c>
      <c r="K578" s="223" t="s">
        <v>3</v>
      </c>
      <c r="L578" s="228"/>
      <c r="M578" s="229" t="s">
        <v>3</v>
      </c>
      <c r="N578" s="230" t="s">
        <v>41</v>
      </c>
      <c r="O578" s="36"/>
      <c r="P578" s="175">
        <f>O578*H578</f>
        <v>0</v>
      </c>
      <c r="Q578" s="175">
        <v>0.031</v>
      </c>
      <c r="R578" s="175">
        <f>Q578*H578</f>
        <v>0.124</v>
      </c>
      <c r="S578" s="175">
        <v>0</v>
      </c>
      <c r="T578" s="176">
        <f>S578*H578</f>
        <v>0</v>
      </c>
      <c r="AR578" s="18" t="s">
        <v>342</v>
      </c>
      <c r="AT578" s="18" t="s">
        <v>339</v>
      </c>
      <c r="AU578" s="18" t="s">
        <v>78</v>
      </c>
      <c r="AY578" s="18" t="s">
        <v>147</v>
      </c>
      <c r="BE578" s="177">
        <f>IF(N578="základní",J578,0)</f>
        <v>0</v>
      </c>
      <c r="BF578" s="177">
        <f>IF(N578="snížená",J578,0)</f>
        <v>0</v>
      </c>
      <c r="BG578" s="177">
        <f>IF(N578="zákl. přenesená",J578,0)</f>
        <v>0</v>
      </c>
      <c r="BH578" s="177">
        <f>IF(N578="sníž. přenesená",J578,0)</f>
        <v>0</v>
      </c>
      <c r="BI578" s="177">
        <f>IF(N578="nulová",J578,0)</f>
        <v>0</v>
      </c>
      <c r="BJ578" s="18" t="s">
        <v>74</v>
      </c>
      <c r="BK578" s="177">
        <f>ROUND(I578*H578,2)</f>
        <v>0</v>
      </c>
      <c r="BL578" s="18" t="s">
        <v>247</v>
      </c>
      <c r="BM578" s="18" t="s">
        <v>765</v>
      </c>
    </row>
    <row r="579" spans="2:65" s="1" customFormat="1" ht="22.5" customHeight="1">
      <c r="B579" s="165"/>
      <c r="C579" s="166" t="s">
        <v>766</v>
      </c>
      <c r="D579" s="166" t="s">
        <v>150</v>
      </c>
      <c r="E579" s="167" t="s">
        <v>767</v>
      </c>
      <c r="F579" s="168" t="s">
        <v>768</v>
      </c>
      <c r="G579" s="169" t="s">
        <v>153</v>
      </c>
      <c r="H579" s="170">
        <v>2</v>
      </c>
      <c r="I579" s="171"/>
      <c r="J579" s="172">
        <f>ROUND(I579*H579,2)</f>
        <v>0</v>
      </c>
      <c r="K579" s="168" t="s">
        <v>3</v>
      </c>
      <c r="L579" s="35"/>
      <c r="M579" s="173" t="s">
        <v>3</v>
      </c>
      <c r="N579" s="174" t="s">
        <v>41</v>
      </c>
      <c r="O579" s="36"/>
      <c r="P579" s="175">
        <f>O579*H579</f>
        <v>0</v>
      </c>
      <c r="Q579" s="175">
        <v>0</v>
      </c>
      <c r="R579" s="175">
        <f>Q579*H579</f>
        <v>0</v>
      </c>
      <c r="S579" s="175">
        <v>0</v>
      </c>
      <c r="T579" s="176">
        <f>S579*H579</f>
        <v>0</v>
      </c>
      <c r="AR579" s="18" t="s">
        <v>247</v>
      </c>
      <c r="AT579" s="18" t="s">
        <v>150</v>
      </c>
      <c r="AU579" s="18" t="s">
        <v>78</v>
      </c>
      <c r="AY579" s="18" t="s">
        <v>147</v>
      </c>
      <c r="BE579" s="177">
        <f>IF(N579="základní",J579,0)</f>
        <v>0</v>
      </c>
      <c r="BF579" s="177">
        <f>IF(N579="snížená",J579,0)</f>
        <v>0</v>
      </c>
      <c r="BG579" s="177">
        <f>IF(N579="zákl. přenesená",J579,0)</f>
        <v>0</v>
      </c>
      <c r="BH579" s="177">
        <f>IF(N579="sníž. přenesená",J579,0)</f>
        <v>0</v>
      </c>
      <c r="BI579" s="177">
        <f>IF(N579="nulová",J579,0)</f>
        <v>0</v>
      </c>
      <c r="BJ579" s="18" t="s">
        <v>74</v>
      </c>
      <c r="BK579" s="177">
        <f>ROUND(I579*H579,2)</f>
        <v>0</v>
      </c>
      <c r="BL579" s="18" t="s">
        <v>247</v>
      </c>
      <c r="BM579" s="18" t="s">
        <v>769</v>
      </c>
    </row>
    <row r="580" spans="2:51" s="11" customFormat="1" ht="13.5">
      <c r="B580" s="181"/>
      <c r="D580" s="178" t="s">
        <v>159</v>
      </c>
      <c r="E580" s="182" t="s">
        <v>3</v>
      </c>
      <c r="F580" s="183" t="s">
        <v>720</v>
      </c>
      <c r="H580" s="184" t="s">
        <v>3</v>
      </c>
      <c r="I580" s="185"/>
      <c r="L580" s="181"/>
      <c r="M580" s="186"/>
      <c r="N580" s="187"/>
      <c r="O580" s="187"/>
      <c r="P580" s="187"/>
      <c r="Q580" s="187"/>
      <c r="R580" s="187"/>
      <c r="S580" s="187"/>
      <c r="T580" s="188"/>
      <c r="AT580" s="184" t="s">
        <v>159</v>
      </c>
      <c r="AU580" s="184" t="s">
        <v>78</v>
      </c>
      <c r="AV580" s="11" t="s">
        <v>74</v>
      </c>
      <c r="AW580" s="11" t="s">
        <v>34</v>
      </c>
      <c r="AX580" s="11" t="s">
        <v>70</v>
      </c>
      <c r="AY580" s="184" t="s">
        <v>147</v>
      </c>
    </row>
    <row r="581" spans="2:51" s="12" customFormat="1" ht="13.5">
      <c r="B581" s="189"/>
      <c r="D581" s="178" t="s">
        <v>159</v>
      </c>
      <c r="E581" s="190" t="s">
        <v>3</v>
      </c>
      <c r="F581" s="191" t="s">
        <v>78</v>
      </c>
      <c r="H581" s="192">
        <v>2</v>
      </c>
      <c r="I581" s="193"/>
      <c r="L581" s="189"/>
      <c r="M581" s="194"/>
      <c r="N581" s="195"/>
      <c r="O581" s="195"/>
      <c r="P581" s="195"/>
      <c r="Q581" s="195"/>
      <c r="R581" s="195"/>
      <c r="S581" s="195"/>
      <c r="T581" s="196"/>
      <c r="AT581" s="190" t="s">
        <v>159</v>
      </c>
      <c r="AU581" s="190" t="s">
        <v>78</v>
      </c>
      <c r="AV581" s="12" t="s">
        <v>78</v>
      </c>
      <c r="AW581" s="12" t="s">
        <v>34</v>
      </c>
      <c r="AX581" s="12" t="s">
        <v>70</v>
      </c>
      <c r="AY581" s="190" t="s">
        <v>147</v>
      </c>
    </row>
    <row r="582" spans="2:51" s="13" customFormat="1" ht="13.5">
      <c r="B582" s="197"/>
      <c r="D582" s="206" t="s">
        <v>159</v>
      </c>
      <c r="E582" s="207" t="s">
        <v>3</v>
      </c>
      <c r="F582" s="208" t="s">
        <v>163</v>
      </c>
      <c r="H582" s="209">
        <v>2</v>
      </c>
      <c r="I582" s="201"/>
      <c r="L582" s="197"/>
      <c r="M582" s="202"/>
      <c r="N582" s="203"/>
      <c r="O582" s="203"/>
      <c r="P582" s="203"/>
      <c r="Q582" s="203"/>
      <c r="R582" s="203"/>
      <c r="S582" s="203"/>
      <c r="T582" s="204"/>
      <c r="AT582" s="205" t="s">
        <v>159</v>
      </c>
      <c r="AU582" s="205" t="s">
        <v>78</v>
      </c>
      <c r="AV582" s="13" t="s">
        <v>155</v>
      </c>
      <c r="AW582" s="13" t="s">
        <v>34</v>
      </c>
      <c r="AX582" s="13" t="s">
        <v>74</v>
      </c>
      <c r="AY582" s="205" t="s">
        <v>147</v>
      </c>
    </row>
    <row r="583" spans="2:65" s="1" customFormat="1" ht="22.5" customHeight="1">
      <c r="B583" s="165"/>
      <c r="C583" s="166" t="s">
        <v>770</v>
      </c>
      <c r="D583" s="166" t="s">
        <v>150</v>
      </c>
      <c r="E583" s="167" t="s">
        <v>771</v>
      </c>
      <c r="F583" s="168" t="s">
        <v>772</v>
      </c>
      <c r="G583" s="169" t="s">
        <v>280</v>
      </c>
      <c r="H583" s="170">
        <v>0.125</v>
      </c>
      <c r="I583" s="171"/>
      <c r="J583" s="172">
        <f>ROUND(I583*H583,2)</f>
        <v>0</v>
      </c>
      <c r="K583" s="168" t="s">
        <v>154</v>
      </c>
      <c r="L583" s="35"/>
      <c r="M583" s="173" t="s">
        <v>3</v>
      </c>
      <c r="N583" s="174" t="s">
        <v>41</v>
      </c>
      <c r="O583" s="36"/>
      <c r="P583" s="175">
        <f>O583*H583</f>
        <v>0</v>
      </c>
      <c r="Q583" s="175">
        <v>0</v>
      </c>
      <c r="R583" s="175">
        <f>Q583*H583</f>
        <v>0</v>
      </c>
      <c r="S583" s="175">
        <v>0</v>
      </c>
      <c r="T583" s="176">
        <f>S583*H583</f>
        <v>0</v>
      </c>
      <c r="AR583" s="18" t="s">
        <v>247</v>
      </c>
      <c r="AT583" s="18" t="s">
        <v>150</v>
      </c>
      <c r="AU583" s="18" t="s">
        <v>78</v>
      </c>
      <c r="AY583" s="18" t="s">
        <v>147</v>
      </c>
      <c r="BE583" s="177">
        <f>IF(N583="základní",J583,0)</f>
        <v>0</v>
      </c>
      <c r="BF583" s="177">
        <f>IF(N583="snížená",J583,0)</f>
        <v>0</v>
      </c>
      <c r="BG583" s="177">
        <f>IF(N583="zákl. přenesená",J583,0)</f>
        <v>0</v>
      </c>
      <c r="BH583" s="177">
        <f>IF(N583="sníž. přenesená",J583,0)</f>
        <v>0</v>
      </c>
      <c r="BI583" s="177">
        <f>IF(N583="nulová",J583,0)</f>
        <v>0</v>
      </c>
      <c r="BJ583" s="18" t="s">
        <v>74</v>
      </c>
      <c r="BK583" s="177">
        <f>ROUND(I583*H583,2)</f>
        <v>0</v>
      </c>
      <c r="BL583" s="18" t="s">
        <v>247</v>
      </c>
      <c r="BM583" s="18" t="s">
        <v>773</v>
      </c>
    </row>
    <row r="584" spans="2:47" s="1" customFormat="1" ht="27">
      <c r="B584" s="35"/>
      <c r="D584" s="178" t="s">
        <v>157</v>
      </c>
      <c r="F584" s="179" t="s">
        <v>774</v>
      </c>
      <c r="I584" s="180"/>
      <c r="L584" s="35"/>
      <c r="M584" s="64"/>
      <c r="N584" s="36"/>
      <c r="O584" s="36"/>
      <c r="P584" s="36"/>
      <c r="Q584" s="36"/>
      <c r="R584" s="36"/>
      <c r="S584" s="36"/>
      <c r="T584" s="65"/>
      <c r="AT584" s="18" t="s">
        <v>157</v>
      </c>
      <c r="AU584" s="18" t="s">
        <v>78</v>
      </c>
    </row>
    <row r="585" spans="2:63" s="10" customFormat="1" ht="29.85" customHeight="1">
      <c r="B585" s="151"/>
      <c r="D585" s="162" t="s">
        <v>69</v>
      </c>
      <c r="E585" s="163" t="s">
        <v>775</v>
      </c>
      <c r="F585" s="163" t="s">
        <v>776</v>
      </c>
      <c r="I585" s="154"/>
      <c r="J585" s="164">
        <f>BK585</f>
        <v>0</v>
      </c>
      <c r="L585" s="151"/>
      <c r="M585" s="156"/>
      <c r="N585" s="157"/>
      <c r="O585" s="157"/>
      <c r="P585" s="158">
        <f>SUM(P586:P596)</f>
        <v>0</v>
      </c>
      <c r="Q585" s="157"/>
      <c r="R585" s="158">
        <f>SUM(R586:R596)</f>
        <v>0.12118392</v>
      </c>
      <c r="S585" s="157"/>
      <c r="T585" s="159">
        <f>SUM(T586:T596)</f>
        <v>0</v>
      </c>
      <c r="AR585" s="152" t="s">
        <v>78</v>
      </c>
      <c r="AT585" s="160" t="s">
        <v>69</v>
      </c>
      <c r="AU585" s="160" t="s">
        <v>74</v>
      </c>
      <c r="AY585" s="152" t="s">
        <v>147</v>
      </c>
      <c r="BK585" s="161">
        <f>SUM(BK586:BK596)</f>
        <v>0</v>
      </c>
    </row>
    <row r="586" spans="2:65" s="1" customFormat="1" ht="31.5" customHeight="1">
      <c r="B586" s="165"/>
      <c r="C586" s="166" t="s">
        <v>777</v>
      </c>
      <c r="D586" s="166" t="s">
        <v>150</v>
      </c>
      <c r="E586" s="167" t="s">
        <v>778</v>
      </c>
      <c r="F586" s="168" t="s">
        <v>779</v>
      </c>
      <c r="G586" s="169" t="s">
        <v>174</v>
      </c>
      <c r="H586" s="170">
        <v>550.836</v>
      </c>
      <c r="I586" s="171"/>
      <c r="J586" s="172">
        <f>ROUND(I586*H586,2)</f>
        <v>0</v>
      </c>
      <c r="K586" s="168" t="s">
        <v>154</v>
      </c>
      <c r="L586" s="35"/>
      <c r="M586" s="173" t="s">
        <v>3</v>
      </c>
      <c r="N586" s="174" t="s">
        <v>41</v>
      </c>
      <c r="O586" s="36"/>
      <c r="P586" s="175">
        <f>O586*H586</f>
        <v>0</v>
      </c>
      <c r="Q586" s="175">
        <v>0.00022</v>
      </c>
      <c r="R586" s="175">
        <f>Q586*H586</f>
        <v>0.12118392</v>
      </c>
      <c r="S586" s="175">
        <v>0</v>
      </c>
      <c r="T586" s="176">
        <f>S586*H586</f>
        <v>0</v>
      </c>
      <c r="AR586" s="18" t="s">
        <v>247</v>
      </c>
      <c r="AT586" s="18" t="s">
        <v>150</v>
      </c>
      <c r="AU586" s="18" t="s">
        <v>78</v>
      </c>
      <c r="AY586" s="18" t="s">
        <v>147</v>
      </c>
      <c r="BE586" s="177">
        <f>IF(N586="základní",J586,0)</f>
        <v>0</v>
      </c>
      <c r="BF586" s="177">
        <f>IF(N586="snížená",J586,0)</f>
        <v>0</v>
      </c>
      <c r="BG586" s="177">
        <f>IF(N586="zákl. přenesená",J586,0)</f>
        <v>0</v>
      </c>
      <c r="BH586" s="177">
        <f>IF(N586="sníž. přenesená",J586,0)</f>
        <v>0</v>
      </c>
      <c r="BI586" s="177">
        <f>IF(N586="nulová",J586,0)</f>
        <v>0</v>
      </c>
      <c r="BJ586" s="18" t="s">
        <v>74</v>
      </c>
      <c r="BK586" s="177">
        <f>ROUND(I586*H586,2)</f>
        <v>0</v>
      </c>
      <c r="BL586" s="18" t="s">
        <v>247</v>
      </c>
      <c r="BM586" s="18" t="s">
        <v>780</v>
      </c>
    </row>
    <row r="587" spans="2:47" s="1" customFormat="1" ht="27">
      <c r="B587" s="35"/>
      <c r="D587" s="178" t="s">
        <v>157</v>
      </c>
      <c r="F587" s="179" t="s">
        <v>781</v>
      </c>
      <c r="I587" s="180"/>
      <c r="L587" s="35"/>
      <c r="M587" s="64"/>
      <c r="N587" s="36"/>
      <c r="O587" s="36"/>
      <c r="P587" s="36"/>
      <c r="Q587" s="36"/>
      <c r="R587" s="36"/>
      <c r="S587" s="36"/>
      <c r="T587" s="65"/>
      <c r="AT587" s="18" t="s">
        <v>157</v>
      </c>
      <c r="AU587" s="18" t="s">
        <v>78</v>
      </c>
    </row>
    <row r="588" spans="2:51" s="11" customFormat="1" ht="13.5">
      <c r="B588" s="181"/>
      <c r="D588" s="178" t="s">
        <v>159</v>
      </c>
      <c r="E588" s="182" t="s">
        <v>3</v>
      </c>
      <c r="F588" s="183" t="s">
        <v>273</v>
      </c>
      <c r="H588" s="184" t="s">
        <v>3</v>
      </c>
      <c r="I588" s="185"/>
      <c r="L588" s="181"/>
      <c r="M588" s="186"/>
      <c r="N588" s="187"/>
      <c r="O588" s="187"/>
      <c r="P588" s="187"/>
      <c r="Q588" s="187"/>
      <c r="R588" s="187"/>
      <c r="S588" s="187"/>
      <c r="T588" s="188"/>
      <c r="AT588" s="184" t="s">
        <v>159</v>
      </c>
      <c r="AU588" s="184" t="s">
        <v>78</v>
      </c>
      <c r="AV588" s="11" t="s">
        <v>74</v>
      </c>
      <c r="AW588" s="11" t="s">
        <v>34</v>
      </c>
      <c r="AX588" s="11" t="s">
        <v>70</v>
      </c>
      <c r="AY588" s="184" t="s">
        <v>147</v>
      </c>
    </row>
    <row r="589" spans="2:51" s="11" customFormat="1" ht="13.5">
      <c r="B589" s="181"/>
      <c r="D589" s="178" t="s">
        <v>159</v>
      </c>
      <c r="E589" s="182" t="s">
        <v>3</v>
      </c>
      <c r="F589" s="183" t="s">
        <v>782</v>
      </c>
      <c r="H589" s="184" t="s">
        <v>3</v>
      </c>
      <c r="I589" s="185"/>
      <c r="L589" s="181"/>
      <c r="M589" s="186"/>
      <c r="N589" s="187"/>
      <c r="O589" s="187"/>
      <c r="P589" s="187"/>
      <c r="Q589" s="187"/>
      <c r="R589" s="187"/>
      <c r="S589" s="187"/>
      <c r="T589" s="188"/>
      <c r="AT589" s="184" t="s">
        <v>159</v>
      </c>
      <c r="AU589" s="184" t="s">
        <v>78</v>
      </c>
      <c r="AV589" s="11" t="s">
        <v>74</v>
      </c>
      <c r="AW589" s="11" t="s">
        <v>34</v>
      </c>
      <c r="AX589" s="11" t="s">
        <v>70</v>
      </c>
      <c r="AY589" s="184" t="s">
        <v>147</v>
      </c>
    </row>
    <row r="590" spans="2:51" s="11" customFormat="1" ht="13.5">
      <c r="B590" s="181"/>
      <c r="D590" s="178" t="s">
        <v>159</v>
      </c>
      <c r="E590" s="182" t="s">
        <v>3</v>
      </c>
      <c r="F590" s="183" t="s">
        <v>783</v>
      </c>
      <c r="H590" s="184" t="s">
        <v>3</v>
      </c>
      <c r="I590" s="185"/>
      <c r="L590" s="181"/>
      <c r="M590" s="186"/>
      <c r="N590" s="187"/>
      <c r="O590" s="187"/>
      <c r="P590" s="187"/>
      <c r="Q590" s="187"/>
      <c r="R590" s="187"/>
      <c r="S590" s="187"/>
      <c r="T590" s="188"/>
      <c r="AT590" s="184" t="s">
        <v>159</v>
      </c>
      <c r="AU590" s="184" t="s">
        <v>78</v>
      </c>
      <c r="AV590" s="11" t="s">
        <v>74</v>
      </c>
      <c r="AW590" s="11" t="s">
        <v>34</v>
      </c>
      <c r="AX590" s="11" t="s">
        <v>70</v>
      </c>
      <c r="AY590" s="184" t="s">
        <v>147</v>
      </c>
    </row>
    <row r="591" spans="2:51" s="12" customFormat="1" ht="13.5">
      <c r="B591" s="189"/>
      <c r="D591" s="178" t="s">
        <v>159</v>
      </c>
      <c r="E591" s="190" t="s">
        <v>3</v>
      </c>
      <c r="F591" s="191" t="s">
        <v>784</v>
      </c>
      <c r="H591" s="192">
        <v>550.836</v>
      </c>
      <c r="I591" s="193"/>
      <c r="L591" s="189"/>
      <c r="M591" s="194"/>
      <c r="N591" s="195"/>
      <c r="O591" s="195"/>
      <c r="P591" s="195"/>
      <c r="Q591" s="195"/>
      <c r="R591" s="195"/>
      <c r="S591" s="195"/>
      <c r="T591" s="196"/>
      <c r="AT591" s="190" t="s">
        <v>159</v>
      </c>
      <c r="AU591" s="190" t="s">
        <v>78</v>
      </c>
      <c r="AV591" s="12" t="s">
        <v>78</v>
      </c>
      <c r="AW591" s="12" t="s">
        <v>34</v>
      </c>
      <c r="AX591" s="12" t="s">
        <v>70</v>
      </c>
      <c r="AY591" s="190" t="s">
        <v>147</v>
      </c>
    </row>
    <row r="592" spans="2:51" s="13" customFormat="1" ht="13.5">
      <c r="B592" s="197"/>
      <c r="D592" s="206" t="s">
        <v>159</v>
      </c>
      <c r="E592" s="207" t="s">
        <v>3</v>
      </c>
      <c r="F592" s="208" t="s">
        <v>163</v>
      </c>
      <c r="H592" s="209">
        <v>550.836</v>
      </c>
      <c r="I592" s="201"/>
      <c r="L592" s="197"/>
      <c r="M592" s="202"/>
      <c r="N592" s="203"/>
      <c r="O592" s="203"/>
      <c r="P592" s="203"/>
      <c r="Q592" s="203"/>
      <c r="R592" s="203"/>
      <c r="S592" s="203"/>
      <c r="T592" s="204"/>
      <c r="AT592" s="205" t="s">
        <v>159</v>
      </c>
      <c r="AU592" s="205" t="s">
        <v>78</v>
      </c>
      <c r="AV592" s="13" t="s">
        <v>155</v>
      </c>
      <c r="AW592" s="13" t="s">
        <v>34</v>
      </c>
      <c r="AX592" s="13" t="s">
        <v>74</v>
      </c>
      <c r="AY592" s="205" t="s">
        <v>147</v>
      </c>
    </row>
    <row r="593" spans="2:65" s="1" customFormat="1" ht="22.5" customHeight="1">
      <c r="B593" s="165"/>
      <c r="C593" s="166" t="s">
        <v>785</v>
      </c>
      <c r="D593" s="166" t="s">
        <v>150</v>
      </c>
      <c r="E593" s="167" t="s">
        <v>786</v>
      </c>
      <c r="F593" s="168" t="s">
        <v>787</v>
      </c>
      <c r="G593" s="169" t="s">
        <v>174</v>
      </c>
      <c r="H593" s="170">
        <v>550.836</v>
      </c>
      <c r="I593" s="171"/>
      <c r="J593" s="172">
        <f>ROUND(I593*H593,2)</f>
        <v>0</v>
      </c>
      <c r="K593" s="168" t="s">
        <v>154</v>
      </c>
      <c r="L593" s="35"/>
      <c r="M593" s="173" t="s">
        <v>3</v>
      </c>
      <c r="N593" s="174" t="s">
        <v>41</v>
      </c>
      <c r="O593" s="36"/>
      <c r="P593" s="175">
        <f>O593*H593</f>
        <v>0</v>
      </c>
      <c r="Q593" s="175">
        <v>0</v>
      </c>
      <c r="R593" s="175">
        <f>Q593*H593</f>
        <v>0</v>
      </c>
      <c r="S593" s="175">
        <v>0</v>
      </c>
      <c r="T593" s="176">
        <f>S593*H593</f>
        <v>0</v>
      </c>
      <c r="AR593" s="18" t="s">
        <v>247</v>
      </c>
      <c r="AT593" s="18" t="s">
        <v>150</v>
      </c>
      <c r="AU593" s="18" t="s">
        <v>78</v>
      </c>
      <c r="AY593" s="18" t="s">
        <v>147</v>
      </c>
      <c r="BE593" s="177">
        <f>IF(N593="základní",J593,0)</f>
        <v>0</v>
      </c>
      <c r="BF593" s="177">
        <f>IF(N593="snížená",J593,0)</f>
        <v>0</v>
      </c>
      <c r="BG593" s="177">
        <f>IF(N593="zákl. přenesená",J593,0)</f>
        <v>0</v>
      </c>
      <c r="BH593" s="177">
        <f>IF(N593="sníž. přenesená",J593,0)</f>
        <v>0</v>
      </c>
      <c r="BI593" s="177">
        <f>IF(N593="nulová",J593,0)</f>
        <v>0</v>
      </c>
      <c r="BJ593" s="18" t="s">
        <v>74</v>
      </c>
      <c r="BK593" s="177">
        <f>ROUND(I593*H593,2)</f>
        <v>0</v>
      </c>
      <c r="BL593" s="18" t="s">
        <v>247</v>
      </c>
      <c r="BM593" s="18" t="s">
        <v>788</v>
      </c>
    </row>
    <row r="594" spans="2:47" s="1" customFormat="1" ht="13.5">
      <c r="B594" s="35"/>
      <c r="D594" s="178" t="s">
        <v>157</v>
      </c>
      <c r="F594" s="179" t="s">
        <v>789</v>
      </c>
      <c r="I594" s="180"/>
      <c r="L594" s="35"/>
      <c r="M594" s="64"/>
      <c r="N594" s="36"/>
      <c r="O594" s="36"/>
      <c r="P594" s="36"/>
      <c r="Q594" s="36"/>
      <c r="R594" s="36"/>
      <c r="S594" s="36"/>
      <c r="T594" s="65"/>
      <c r="AT594" s="18" t="s">
        <v>157</v>
      </c>
      <c r="AU594" s="18" t="s">
        <v>78</v>
      </c>
    </row>
    <row r="595" spans="2:51" s="12" customFormat="1" ht="13.5">
      <c r="B595" s="189"/>
      <c r="D595" s="178" t="s">
        <v>159</v>
      </c>
      <c r="E595" s="190" t="s">
        <v>3</v>
      </c>
      <c r="F595" s="191" t="s">
        <v>790</v>
      </c>
      <c r="H595" s="192">
        <v>550.836</v>
      </c>
      <c r="I595" s="193"/>
      <c r="L595" s="189"/>
      <c r="M595" s="194"/>
      <c r="N595" s="195"/>
      <c r="O595" s="195"/>
      <c r="P595" s="195"/>
      <c r="Q595" s="195"/>
      <c r="R595" s="195"/>
      <c r="S595" s="195"/>
      <c r="T595" s="196"/>
      <c r="AT595" s="190" t="s">
        <v>159</v>
      </c>
      <c r="AU595" s="190" t="s">
        <v>78</v>
      </c>
      <c r="AV595" s="12" t="s">
        <v>78</v>
      </c>
      <c r="AW595" s="12" t="s">
        <v>34</v>
      </c>
      <c r="AX595" s="12" t="s">
        <v>70</v>
      </c>
      <c r="AY595" s="190" t="s">
        <v>147</v>
      </c>
    </row>
    <row r="596" spans="2:51" s="13" customFormat="1" ht="13.5">
      <c r="B596" s="197"/>
      <c r="D596" s="178" t="s">
        <v>159</v>
      </c>
      <c r="E596" s="198" t="s">
        <v>3</v>
      </c>
      <c r="F596" s="199" t="s">
        <v>163</v>
      </c>
      <c r="H596" s="200">
        <v>550.836</v>
      </c>
      <c r="I596" s="201"/>
      <c r="L596" s="197"/>
      <c r="M596" s="202"/>
      <c r="N596" s="203"/>
      <c r="O596" s="203"/>
      <c r="P596" s="203"/>
      <c r="Q596" s="203"/>
      <c r="R596" s="203"/>
      <c r="S596" s="203"/>
      <c r="T596" s="204"/>
      <c r="AT596" s="205" t="s">
        <v>159</v>
      </c>
      <c r="AU596" s="205" t="s">
        <v>78</v>
      </c>
      <c r="AV596" s="13" t="s">
        <v>155</v>
      </c>
      <c r="AW596" s="13" t="s">
        <v>34</v>
      </c>
      <c r="AX596" s="13" t="s">
        <v>74</v>
      </c>
      <c r="AY596" s="205" t="s">
        <v>147</v>
      </c>
    </row>
    <row r="597" spans="2:63" s="10" customFormat="1" ht="37.35" customHeight="1">
      <c r="B597" s="151"/>
      <c r="D597" s="152" t="s">
        <v>69</v>
      </c>
      <c r="E597" s="153" t="s">
        <v>791</v>
      </c>
      <c r="F597" s="153" t="s">
        <v>792</v>
      </c>
      <c r="I597" s="154"/>
      <c r="J597" s="155">
        <f>BK597</f>
        <v>0</v>
      </c>
      <c r="L597" s="151"/>
      <c r="M597" s="156"/>
      <c r="N597" s="157"/>
      <c r="O597" s="157"/>
      <c r="P597" s="158">
        <f>P598</f>
        <v>0</v>
      </c>
      <c r="Q597" s="157"/>
      <c r="R597" s="158">
        <f>R598</f>
        <v>0</v>
      </c>
      <c r="S597" s="157"/>
      <c r="T597" s="159">
        <f>T598</f>
        <v>0</v>
      </c>
      <c r="AR597" s="152" t="s">
        <v>155</v>
      </c>
      <c r="AT597" s="160" t="s">
        <v>69</v>
      </c>
      <c r="AU597" s="160" t="s">
        <v>70</v>
      </c>
      <c r="AY597" s="152" t="s">
        <v>147</v>
      </c>
      <c r="BK597" s="161">
        <f>BK598</f>
        <v>0</v>
      </c>
    </row>
    <row r="598" spans="2:63" s="10" customFormat="1" ht="19.9" customHeight="1">
      <c r="B598" s="151"/>
      <c r="D598" s="162" t="s">
        <v>69</v>
      </c>
      <c r="E598" s="163" t="s">
        <v>793</v>
      </c>
      <c r="F598" s="163" t="s">
        <v>794</v>
      </c>
      <c r="I598" s="154"/>
      <c r="J598" s="164">
        <f>BK598</f>
        <v>0</v>
      </c>
      <c r="L598" s="151"/>
      <c r="M598" s="156"/>
      <c r="N598" s="157"/>
      <c r="O598" s="157"/>
      <c r="P598" s="158">
        <f>SUM(P599:P603)</f>
        <v>0</v>
      </c>
      <c r="Q598" s="157"/>
      <c r="R598" s="158">
        <f>SUM(R599:R603)</f>
        <v>0</v>
      </c>
      <c r="S598" s="157"/>
      <c r="T598" s="159">
        <f>SUM(T599:T603)</f>
        <v>0</v>
      </c>
      <c r="AR598" s="152" t="s">
        <v>155</v>
      </c>
      <c r="AT598" s="160" t="s">
        <v>69</v>
      </c>
      <c r="AU598" s="160" t="s">
        <v>74</v>
      </c>
      <c r="AY598" s="152" t="s">
        <v>147</v>
      </c>
      <c r="BK598" s="161">
        <f>SUM(BK599:BK603)</f>
        <v>0</v>
      </c>
    </row>
    <row r="599" spans="2:65" s="1" customFormat="1" ht="31.5" customHeight="1">
      <c r="B599" s="165"/>
      <c r="C599" s="166" t="s">
        <v>795</v>
      </c>
      <c r="D599" s="166" t="s">
        <v>150</v>
      </c>
      <c r="E599" s="167" t="s">
        <v>796</v>
      </c>
      <c r="F599" s="168" t="s">
        <v>797</v>
      </c>
      <c r="G599" s="169" t="s">
        <v>798</v>
      </c>
      <c r="H599" s="170">
        <v>150</v>
      </c>
      <c r="I599" s="171"/>
      <c r="J599" s="172">
        <f>ROUND(I599*H599,2)</f>
        <v>0</v>
      </c>
      <c r="K599" s="168" t="s">
        <v>3</v>
      </c>
      <c r="L599" s="35"/>
      <c r="M599" s="173" t="s">
        <v>3</v>
      </c>
      <c r="N599" s="174" t="s">
        <v>41</v>
      </c>
      <c r="O599" s="36"/>
      <c r="P599" s="175">
        <f>O599*H599</f>
        <v>0</v>
      </c>
      <c r="Q599" s="175">
        <v>0</v>
      </c>
      <c r="R599" s="175">
        <f>Q599*H599</f>
        <v>0</v>
      </c>
      <c r="S599" s="175">
        <v>0</v>
      </c>
      <c r="T599" s="176">
        <f>S599*H599</f>
        <v>0</v>
      </c>
      <c r="AR599" s="18" t="s">
        <v>799</v>
      </c>
      <c r="AT599" s="18" t="s">
        <v>150</v>
      </c>
      <c r="AU599" s="18" t="s">
        <v>78</v>
      </c>
      <c r="AY599" s="18" t="s">
        <v>147</v>
      </c>
      <c r="BE599" s="177">
        <f>IF(N599="základní",J599,0)</f>
        <v>0</v>
      </c>
      <c r="BF599" s="177">
        <f>IF(N599="snížená",J599,0)</f>
        <v>0</v>
      </c>
      <c r="BG599" s="177">
        <f>IF(N599="zákl. přenesená",J599,0)</f>
        <v>0</v>
      </c>
      <c r="BH599" s="177">
        <f>IF(N599="sníž. přenesená",J599,0)</f>
        <v>0</v>
      </c>
      <c r="BI599" s="177">
        <f>IF(N599="nulová",J599,0)</f>
        <v>0</v>
      </c>
      <c r="BJ599" s="18" t="s">
        <v>74</v>
      </c>
      <c r="BK599" s="177">
        <f>ROUND(I599*H599,2)</f>
        <v>0</v>
      </c>
      <c r="BL599" s="18" t="s">
        <v>799</v>
      </c>
      <c r="BM599" s="18" t="s">
        <v>800</v>
      </c>
    </row>
    <row r="600" spans="2:47" s="1" customFormat="1" ht="27">
      <c r="B600" s="35"/>
      <c r="D600" s="178" t="s">
        <v>157</v>
      </c>
      <c r="F600" s="179" t="s">
        <v>797</v>
      </c>
      <c r="I600" s="180"/>
      <c r="L600" s="35"/>
      <c r="M600" s="64"/>
      <c r="N600" s="36"/>
      <c r="O600" s="36"/>
      <c r="P600" s="36"/>
      <c r="Q600" s="36"/>
      <c r="R600" s="36"/>
      <c r="S600" s="36"/>
      <c r="T600" s="65"/>
      <c r="AT600" s="18" t="s">
        <v>157</v>
      </c>
      <c r="AU600" s="18" t="s">
        <v>78</v>
      </c>
    </row>
    <row r="601" spans="2:51" s="11" customFormat="1" ht="13.5">
      <c r="B601" s="181"/>
      <c r="D601" s="178" t="s">
        <v>159</v>
      </c>
      <c r="E601" s="182" t="s">
        <v>3</v>
      </c>
      <c r="F601" s="183" t="s">
        <v>801</v>
      </c>
      <c r="H601" s="184" t="s">
        <v>3</v>
      </c>
      <c r="I601" s="185"/>
      <c r="L601" s="181"/>
      <c r="M601" s="186"/>
      <c r="N601" s="187"/>
      <c r="O601" s="187"/>
      <c r="P601" s="187"/>
      <c r="Q601" s="187"/>
      <c r="R601" s="187"/>
      <c r="S601" s="187"/>
      <c r="T601" s="188"/>
      <c r="AT601" s="184" t="s">
        <v>159</v>
      </c>
      <c r="AU601" s="184" t="s">
        <v>78</v>
      </c>
      <c r="AV601" s="11" t="s">
        <v>74</v>
      </c>
      <c r="AW601" s="11" t="s">
        <v>34</v>
      </c>
      <c r="AX601" s="11" t="s">
        <v>70</v>
      </c>
      <c r="AY601" s="184" t="s">
        <v>147</v>
      </c>
    </row>
    <row r="602" spans="2:51" s="12" customFormat="1" ht="13.5">
      <c r="B602" s="189"/>
      <c r="D602" s="178" t="s">
        <v>159</v>
      </c>
      <c r="E602" s="190" t="s">
        <v>3</v>
      </c>
      <c r="F602" s="191" t="s">
        <v>802</v>
      </c>
      <c r="H602" s="192">
        <v>150</v>
      </c>
      <c r="I602" s="193"/>
      <c r="L602" s="189"/>
      <c r="M602" s="194"/>
      <c r="N602" s="195"/>
      <c r="O602" s="195"/>
      <c r="P602" s="195"/>
      <c r="Q602" s="195"/>
      <c r="R602" s="195"/>
      <c r="S602" s="195"/>
      <c r="T602" s="196"/>
      <c r="AT602" s="190" t="s">
        <v>159</v>
      </c>
      <c r="AU602" s="190" t="s">
        <v>78</v>
      </c>
      <c r="AV602" s="12" t="s">
        <v>78</v>
      </c>
      <c r="AW602" s="12" t="s">
        <v>34</v>
      </c>
      <c r="AX602" s="12" t="s">
        <v>70</v>
      </c>
      <c r="AY602" s="190" t="s">
        <v>147</v>
      </c>
    </row>
    <row r="603" spans="2:51" s="13" customFormat="1" ht="13.5">
      <c r="B603" s="197"/>
      <c r="D603" s="178" t="s">
        <v>159</v>
      </c>
      <c r="E603" s="198" t="s">
        <v>3</v>
      </c>
      <c r="F603" s="199" t="s">
        <v>163</v>
      </c>
      <c r="H603" s="200">
        <v>150</v>
      </c>
      <c r="I603" s="201"/>
      <c r="L603" s="197"/>
      <c r="M603" s="231"/>
      <c r="N603" s="232"/>
      <c r="O603" s="232"/>
      <c r="P603" s="232"/>
      <c r="Q603" s="232"/>
      <c r="R603" s="232"/>
      <c r="S603" s="232"/>
      <c r="T603" s="233"/>
      <c r="AT603" s="205" t="s">
        <v>159</v>
      </c>
      <c r="AU603" s="205" t="s">
        <v>78</v>
      </c>
      <c r="AV603" s="13" t="s">
        <v>155</v>
      </c>
      <c r="AW603" s="13" t="s">
        <v>34</v>
      </c>
      <c r="AX603" s="13" t="s">
        <v>74</v>
      </c>
      <c r="AY603" s="205" t="s">
        <v>147</v>
      </c>
    </row>
    <row r="604" spans="2:12" s="1" customFormat="1" ht="6.95" customHeight="1">
      <c r="B604" s="50"/>
      <c r="C604" s="51"/>
      <c r="D604" s="51"/>
      <c r="E604" s="51"/>
      <c r="F604" s="51"/>
      <c r="G604" s="51"/>
      <c r="H604" s="51"/>
      <c r="I604" s="118"/>
      <c r="J604" s="51"/>
      <c r="K604" s="51"/>
      <c r="L604" s="35"/>
    </row>
  </sheetData>
  <autoFilter ref="C90:K90"/>
  <mergeCells count="9">
    <mergeCell ref="E81:H81"/>
    <mergeCell ref="E83:H8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2"/>
  <sheetViews>
    <sheetView view="pageBreakPreview" zoomScaleSheetLayoutView="100" workbookViewId="0" topLeftCell="A1">
      <selection activeCell="D5" sqref="D5"/>
    </sheetView>
  </sheetViews>
  <sheetFormatPr defaultColWidth="10.66015625" defaultRowHeight="13.5"/>
  <cols>
    <col min="1" max="2" width="10.33203125" style="386" customWidth="1"/>
    <col min="3" max="3" width="13.16015625" style="386" bestFit="1" customWidth="1"/>
    <col min="4" max="4" width="86.5" style="386" customWidth="1"/>
    <col min="5" max="6" width="17.5" style="386" customWidth="1"/>
    <col min="7" max="8" width="17.5" style="429" customWidth="1"/>
    <col min="9" max="11" width="17.5" style="386" customWidth="1"/>
    <col min="12" max="256" width="10.66015625" style="386" customWidth="1"/>
    <col min="257" max="258" width="10.33203125" style="386" customWidth="1"/>
    <col min="259" max="259" width="13.16015625" style="386" bestFit="1" customWidth="1"/>
    <col min="260" max="260" width="86.5" style="386" customWidth="1"/>
    <col min="261" max="267" width="17.5" style="386" customWidth="1"/>
    <col min="268" max="512" width="10.66015625" style="386" customWidth="1"/>
    <col min="513" max="514" width="10.33203125" style="386" customWidth="1"/>
    <col min="515" max="515" width="13.16015625" style="386" bestFit="1" customWidth="1"/>
    <col min="516" max="516" width="86.5" style="386" customWidth="1"/>
    <col min="517" max="523" width="17.5" style="386" customWidth="1"/>
    <col min="524" max="768" width="10.66015625" style="386" customWidth="1"/>
    <col min="769" max="770" width="10.33203125" style="386" customWidth="1"/>
    <col min="771" max="771" width="13.16015625" style="386" bestFit="1" customWidth="1"/>
    <col min="772" max="772" width="86.5" style="386" customWidth="1"/>
    <col min="773" max="779" width="17.5" style="386" customWidth="1"/>
    <col min="780" max="1024" width="10.66015625" style="386" customWidth="1"/>
    <col min="1025" max="1026" width="10.33203125" style="386" customWidth="1"/>
    <col min="1027" max="1027" width="13.16015625" style="386" bestFit="1" customWidth="1"/>
    <col min="1028" max="1028" width="86.5" style="386" customWidth="1"/>
    <col min="1029" max="1035" width="17.5" style="386" customWidth="1"/>
    <col min="1036" max="1280" width="10.66015625" style="386" customWidth="1"/>
    <col min="1281" max="1282" width="10.33203125" style="386" customWidth="1"/>
    <col min="1283" max="1283" width="13.16015625" style="386" bestFit="1" customWidth="1"/>
    <col min="1284" max="1284" width="86.5" style="386" customWidth="1"/>
    <col min="1285" max="1291" width="17.5" style="386" customWidth="1"/>
    <col min="1292" max="1536" width="10.66015625" style="386" customWidth="1"/>
    <col min="1537" max="1538" width="10.33203125" style="386" customWidth="1"/>
    <col min="1539" max="1539" width="13.16015625" style="386" bestFit="1" customWidth="1"/>
    <col min="1540" max="1540" width="86.5" style="386" customWidth="1"/>
    <col min="1541" max="1547" width="17.5" style="386" customWidth="1"/>
    <col min="1548" max="1792" width="10.66015625" style="386" customWidth="1"/>
    <col min="1793" max="1794" width="10.33203125" style="386" customWidth="1"/>
    <col min="1795" max="1795" width="13.16015625" style="386" bestFit="1" customWidth="1"/>
    <col min="1796" max="1796" width="86.5" style="386" customWidth="1"/>
    <col min="1797" max="1803" width="17.5" style="386" customWidth="1"/>
    <col min="1804" max="2048" width="10.66015625" style="386" customWidth="1"/>
    <col min="2049" max="2050" width="10.33203125" style="386" customWidth="1"/>
    <col min="2051" max="2051" width="13.16015625" style="386" bestFit="1" customWidth="1"/>
    <col min="2052" max="2052" width="86.5" style="386" customWidth="1"/>
    <col min="2053" max="2059" width="17.5" style="386" customWidth="1"/>
    <col min="2060" max="2304" width="10.66015625" style="386" customWidth="1"/>
    <col min="2305" max="2306" width="10.33203125" style="386" customWidth="1"/>
    <col min="2307" max="2307" width="13.16015625" style="386" bestFit="1" customWidth="1"/>
    <col min="2308" max="2308" width="86.5" style="386" customWidth="1"/>
    <col min="2309" max="2315" width="17.5" style="386" customWidth="1"/>
    <col min="2316" max="2560" width="10.66015625" style="386" customWidth="1"/>
    <col min="2561" max="2562" width="10.33203125" style="386" customWidth="1"/>
    <col min="2563" max="2563" width="13.16015625" style="386" bestFit="1" customWidth="1"/>
    <col min="2564" max="2564" width="86.5" style="386" customWidth="1"/>
    <col min="2565" max="2571" width="17.5" style="386" customWidth="1"/>
    <col min="2572" max="2816" width="10.66015625" style="386" customWidth="1"/>
    <col min="2817" max="2818" width="10.33203125" style="386" customWidth="1"/>
    <col min="2819" max="2819" width="13.16015625" style="386" bestFit="1" customWidth="1"/>
    <col min="2820" max="2820" width="86.5" style="386" customWidth="1"/>
    <col min="2821" max="2827" width="17.5" style="386" customWidth="1"/>
    <col min="2828" max="3072" width="10.66015625" style="386" customWidth="1"/>
    <col min="3073" max="3074" width="10.33203125" style="386" customWidth="1"/>
    <col min="3075" max="3075" width="13.16015625" style="386" bestFit="1" customWidth="1"/>
    <col min="3076" max="3076" width="86.5" style="386" customWidth="1"/>
    <col min="3077" max="3083" width="17.5" style="386" customWidth="1"/>
    <col min="3084" max="3328" width="10.66015625" style="386" customWidth="1"/>
    <col min="3329" max="3330" width="10.33203125" style="386" customWidth="1"/>
    <col min="3331" max="3331" width="13.16015625" style="386" bestFit="1" customWidth="1"/>
    <col min="3332" max="3332" width="86.5" style="386" customWidth="1"/>
    <col min="3333" max="3339" width="17.5" style="386" customWidth="1"/>
    <col min="3340" max="3584" width="10.66015625" style="386" customWidth="1"/>
    <col min="3585" max="3586" width="10.33203125" style="386" customWidth="1"/>
    <col min="3587" max="3587" width="13.16015625" style="386" bestFit="1" customWidth="1"/>
    <col min="3588" max="3588" width="86.5" style="386" customWidth="1"/>
    <col min="3589" max="3595" width="17.5" style="386" customWidth="1"/>
    <col min="3596" max="3840" width="10.66015625" style="386" customWidth="1"/>
    <col min="3841" max="3842" width="10.33203125" style="386" customWidth="1"/>
    <col min="3843" max="3843" width="13.16015625" style="386" bestFit="1" customWidth="1"/>
    <col min="3844" max="3844" width="86.5" style="386" customWidth="1"/>
    <col min="3845" max="3851" width="17.5" style="386" customWidth="1"/>
    <col min="3852" max="4096" width="10.66015625" style="386" customWidth="1"/>
    <col min="4097" max="4098" width="10.33203125" style="386" customWidth="1"/>
    <col min="4099" max="4099" width="13.16015625" style="386" bestFit="1" customWidth="1"/>
    <col min="4100" max="4100" width="86.5" style="386" customWidth="1"/>
    <col min="4101" max="4107" width="17.5" style="386" customWidth="1"/>
    <col min="4108" max="4352" width="10.66015625" style="386" customWidth="1"/>
    <col min="4353" max="4354" width="10.33203125" style="386" customWidth="1"/>
    <col min="4355" max="4355" width="13.16015625" style="386" bestFit="1" customWidth="1"/>
    <col min="4356" max="4356" width="86.5" style="386" customWidth="1"/>
    <col min="4357" max="4363" width="17.5" style="386" customWidth="1"/>
    <col min="4364" max="4608" width="10.66015625" style="386" customWidth="1"/>
    <col min="4609" max="4610" width="10.33203125" style="386" customWidth="1"/>
    <col min="4611" max="4611" width="13.16015625" style="386" bestFit="1" customWidth="1"/>
    <col min="4612" max="4612" width="86.5" style="386" customWidth="1"/>
    <col min="4613" max="4619" width="17.5" style="386" customWidth="1"/>
    <col min="4620" max="4864" width="10.66015625" style="386" customWidth="1"/>
    <col min="4865" max="4866" width="10.33203125" style="386" customWidth="1"/>
    <col min="4867" max="4867" width="13.16015625" style="386" bestFit="1" customWidth="1"/>
    <col min="4868" max="4868" width="86.5" style="386" customWidth="1"/>
    <col min="4869" max="4875" width="17.5" style="386" customWidth="1"/>
    <col min="4876" max="5120" width="10.66015625" style="386" customWidth="1"/>
    <col min="5121" max="5122" width="10.33203125" style="386" customWidth="1"/>
    <col min="5123" max="5123" width="13.16015625" style="386" bestFit="1" customWidth="1"/>
    <col min="5124" max="5124" width="86.5" style="386" customWidth="1"/>
    <col min="5125" max="5131" width="17.5" style="386" customWidth="1"/>
    <col min="5132" max="5376" width="10.66015625" style="386" customWidth="1"/>
    <col min="5377" max="5378" width="10.33203125" style="386" customWidth="1"/>
    <col min="5379" max="5379" width="13.16015625" style="386" bestFit="1" customWidth="1"/>
    <col min="5380" max="5380" width="86.5" style="386" customWidth="1"/>
    <col min="5381" max="5387" width="17.5" style="386" customWidth="1"/>
    <col min="5388" max="5632" width="10.66015625" style="386" customWidth="1"/>
    <col min="5633" max="5634" width="10.33203125" style="386" customWidth="1"/>
    <col min="5635" max="5635" width="13.16015625" style="386" bestFit="1" customWidth="1"/>
    <col min="5636" max="5636" width="86.5" style="386" customWidth="1"/>
    <col min="5637" max="5643" width="17.5" style="386" customWidth="1"/>
    <col min="5644" max="5888" width="10.66015625" style="386" customWidth="1"/>
    <col min="5889" max="5890" width="10.33203125" style="386" customWidth="1"/>
    <col min="5891" max="5891" width="13.16015625" style="386" bestFit="1" customWidth="1"/>
    <col min="5892" max="5892" width="86.5" style="386" customWidth="1"/>
    <col min="5893" max="5899" width="17.5" style="386" customWidth="1"/>
    <col min="5900" max="6144" width="10.66015625" style="386" customWidth="1"/>
    <col min="6145" max="6146" width="10.33203125" style="386" customWidth="1"/>
    <col min="6147" max="6147" width="13.16015625" style="386" bestFit="1" customWidth="1"/>
    <col min="6148" max="6148" width="86.5" style="386" customWidth="1"/>
    <col min="6149" max="6155" width="17.5" style="386" customWidth="1"/>
    <col min="6156" max="6400" width="10.66015625" style="386" customWidth="1"/>
    <col min="6401" max="6402" width="10.33203125" style="386" customWidth="1"/>
    <col min="6403" max="6403" width="13.16015625" style="386" bestFit="1" customWidth="1"/>
    <col min="6404" max="6404" width="86.5" style="386" customWidth="1"/>
    <col min="6405" max="6411" width="17.5" style="386" customWidth="1"/>
    <col min="6412" max="6656" width="10.66015625" style="386" customWidth="1"/>
    <col min="6657" max="6658" width="10.33203125" style="386" customWidth="1"/>
    <col min="6659" max="6659" width="13.16015625" style="386" bestFit="1" customWidth="1"/>
    <col min="6660" max="6660" width="86.5" style="386" customWidth="1"/>
    <col min="6661" max="6667" width="17.5" style="386" customWidth="1"/>
    <col min="6668" max="6912" width="10.66015625" style="386" customWidth="1"/>
    <col min="6913" max="6914" width="10.33203125" style="386" customWidth="1"/>
    <col min="6915" max="6915" width="13.16015625" style="386" bestFit="1" customWidth="1"/>
    <col min="6916" max="6916" width="86.5" style="386" customWidth="1"/>
    <col min="6917" max="6923" width="17.5" style="386" customWidth="1"/>
    <col min="6924" max="7168" width="10.66015625" style="386" customWidth="1"/>
    <col min="7169" max="7170" width="10.33203125" style="386" customWidth="1"/>
    <col min="7171" max="7171" width="13.16015625" style="386" bestFit="1" customWidth="1"/>
    <col min="7172" max="7172" width="86.5" style="386" customWidth="1"/>
    <col min="7173" max="7179" width="17.5" style="386" customWidth="1"/>
    <col min="7180" max="7424" width="10.66015625" style="386" customWidth="1"/>
    <col min="7425" max="7426" width="10.33203125" style="386" customWidth="1"/>
    <col min="7427" max="7427" width="13.16015625" style="386" bestFit="1" customWidth="1"/>
    <col min="7428" max="7428" width="86.5" style="386" customWidth="1"/>
    <col min="7429" max="7435" width="17.5" style="386" customWidth="1"/>
    <col min="7436" max="7680" width="10.66015625" style="386" customWidth="1"/>
    <col min="7681" max="7682" width="10.33203125" style="386" customWidth="1"/>
    <col min="7683" max="7683" width="13.16015625" style="386" bestFit="1" customWidth="1"/>
    <col min="7684" max="7684" width="86.5" style="386" customWidth="1"/>
    <col min="7685" max="7691" width="17.5" style="386" customWidth="1"/>
    <col min="7692" max="7936" width="10.66015625" style="386" customWidth="1"/>
    <col min="7937" max="7938" width="10.33203125" style="386" customWidth="1"/>
    <col min="7939" max="7939" width="13.16015625" style="386" bestFit="1" customWidth="1"/>
    <col min="7940" max="7940" width="86.5" style="386" customWidth="1"/>
    <col min="7941" max="7947" width="17.5" style="386" customWidth="1"/>
    <col min="7948" max="8192" width="10.66015625" style="386" customWidth="1"/>
    <col min="8193" max="8194" width="10.33203125" style="386" customWidth="1"/>
    <col min="8195" max="8195" width="13.16015625" style="386" bestFit="1" customWidth="1"/>
    <col min="8196" max="8196" width="86.5" style="386" customWidth="1"/>
    <col min="8197" max="8203" width="17.5" style="386" customWidth="1"/>
    <col min="8204" max="8448" width="10.66015625" style="386" customWidth="1"/>
    <col min="8449" max="8450" width="10.33203125" style="386" customWidth="1"/>
    <col min="8451" max="8451" width="13.16015625" style="386" bestFit="1" customWidth="1"/>
    <col min="8452" max="8452" width="86.5" style="386" customWidth="1"/>
    <col min="8453" max="8459" width="17.5" style="386" customWidth="1"/>
    <col min="8460" max="8704" width="10.66015625" style="386" customWidth="1"/>
    <col min="8705" max="8706" width="10.33203125" style="386" customWidth="1"/>
    <col min="8707" max="8707" width="13.16015625" style="386" bestFit="1" customWidth="1"/>
    <col min="8708" max="8708" width="86.5" style="386" customWidth="1"/>
    <col min="8709" max="8715" width="17.5" style="386" customWidth="1"/>
    <col min="8716" max="8960" width="10.66015625" style="386" customWidth="1"/>
    <col min="8961" max="8962" width="10.33203125" style="386" customWidth="1"/>
    <col min="8963" max="8963" width="13.16015625" style="386" bestFit="1" customWidth="1"/>
    <col min="8964" max="8964" width="86.5" style="386" customWidth="1"/>
    <col min="8965" max="8971" width="17.5" style="386" customWidth="1"/>
    <col min="8972" max="9216" width="10.66015625" style="386" customWidth="1"/>
    <col min="9217" max="9218" width="10.33203125" style="386" customWidth="1"/>
    <col min="9219" max="9219" width="13.16015625" style="386" bestFit="1" customWidth="1"/>
    <col min="9220" max="9220" width="86.5" style="386" customWidth="1"/>
    <col min="9221" max="9227" width="17.5" style="386" customWidth="1"/>
    <col min="9228" max="9472" width="10.66015625" style="386" customWidth="1"/>
    <col min="9473" max="9474" width="10.33203125" style="386" customWidth="1"/>
    <col min="9475" max="9475" width="13.16015625" style="386" bestFit="1" customWidth="1"/>
    <col min="9476" max="9476" width="86.5" style="386" customWidth="1"/>
    <col min="9477" max="9483" width="17.5" style="386" customWidth="1"/>
    <col min="9484" max="9728" width="10.66015625" style="386" customWidth="1"/>
    <col min="9729" max="9730" width="10.33203125" style="386" customWidth="1"/>
    <col min="9731" max="9731" width="13.16015625" style="386" bestFit="1" customWidth="1"/>
    <col min="9732" max="9732" width="86.5" style="386" customWidth="1"/>
    <col min="9733" max="9739" width="17.5" style="386" customWidth="1"/>
    <col min="9740" max="9984" width="10.66015625" style="386" customWidth="1"/>
    <col min="9985" max="9986" width="10.33203125" style="386" customWidth="1"/>
    <col min="9987" max="9987" width="13.16015625" style="386" bestFit="1" customWidth="1"/>
    <col min="9988" max="9988" width="86.5" style="386" customWidth="1"/>
    <col min="9989" max="9995" width="17.5" style="386" customWidth="1"/>
    <col min="9996" max="10240" width="10.66015625" style="386" customWidth="1"/>
    <col min="10241" max="10242" width="10.33203125" style="386" customWidth="1"/>
    <col min="10243" max="10243" width="13.16015625" style="386" bestFit="1" customWidth="1"/>
    <col min="10244" max="10244" width="86.5" style="386" customWidth="1"/>
    <col min="10245" max="10251" width="17.5" style="386" customWidth="1"/>
    <col min="10252" max="10496" width="10.66015625" style="386" customWidth="1"/>
    <col min="10497" max="10498" width="10.33203125" style="386" customWidth="1"/>
    <col min="10499" max="10499" width="13.16015625" style="386" bestFit="1" customWidth="1"/>
    <col min="10500" max="10500" width="86.5" style="386" customWidth="1"/>
    <col min="10501" max="10507" width="17.5" style="386" customWidth="1"/>
    <col min="10508" max="10752" width="10.66015625" style="386" customWidth="1"/>
    <col min="10753" max="10754" width="10.33203125" style="386" customWidth="1"/>
    <col min="10755" max="10755" width="13.16015625" style="386" bestFit="1" customWidth="1"/>
    <col min="10756" max="10756" width="86.5" style="386" customWidth="1"/>
    <col min="10757" max="10763" width="17.5" style="386" customWidth="1"/>
    <col min="10764" max="11008" width="10.66015625" style="386" customWidth="1"/>
    <col min="11009" max="11010" width="10.33203125" style="386" customWidth="1"/>
    <col min="11011" max="11011" width="13.16015625" style="386" bestFit="1" customWidth="1"/>
    <col min="11012" max="11012" width="86.5" style="386" customWidth="1"/>
    <col min="11013" max="11019" width="17.5" style="386" customWidth="1"/>
    <col min="11020" max="11264" width="10.66015625" style="386" customWidth="1"/>
    <col min="11265" max="11266" width="10.33203125" style="386" customWidth="1"/>
    <col min="11267" max="11267" width="13.16015625" style="386" bestFit="1" customWidth="1"/>
    <col min="11268" max="11268" width="86.5" style="386" customWidth="1"/>
    <col min="11269" max="11275" width="17.5" style="386" customWidth="1"/>
    <col min="11276" max="11520" width="10.66015625" style="386" customWidth="1"/>
    <col min="11521" max="11522" width="10.33203125" style="386" customWidth="1"/>
    <col min="11523" max="11523" width="13.16015625" style="386" bestFit="1" customWidth="1"/>
    <col min="11524" max="11524" width="86.5" style="386" customWidth="1"/>
    <col min="11525" max="11531" width="17.5" style="386" customWidth="1"/>
    <col min="11532" max="11776" width="10.66015625" style="386" customWidth="1"/>
    <col min="11777" max="11778" width="10.33203125" style="386" customWidth="1"/>
    <col min="11779" max="11779" width="13.16015625" style="386" bestFit="1" customWidth="1"/>
    <col min="11780" max="11780" width="86.5" style="386" customWidth="1"/>
    <col min="11781" max="11787" width="17.5" style="386" customWidth="1"/>
    <col min="11788" max="12032" width="10.66015625" style="386" customWidth="1"/>
    <col min="12033" max="12034" width="10.33203125" style="386" customWidth="1"/>
    <col min="12035" max="12035" width="13.16015625" style="386" bestFit="1" customWidth="1"/>
    <col min="12036" max="12036" width="86.5" style="386" customWidth="1"/>
    <col min="12037" max="12043" width="17.5" style="386" customWidth="1"/>
    <col min="12044" max="12288" width="10.66015625" style="386" customWidth="1"/>
    <col min="12289" max="12290" width="10.33203125" style="386" customWidth="1"/>
    <col min="12291" max="12291" width="13.16015625" style="386" bestFit="1" customWidth="1"/>
    <col min="12292" max="12292" width="86.5" style="386" customWidth="1"/>
    <col min="12293" max="12299" width="17.5" style="386" customWidth="1"/>
    <col min="12300" max="12544" width="10.66015625" style="386" customWidth="1"/>
    <col min="12545" max="12546" width="10.33203125" style="386" customWidth="1"/>
    <col min="12547" max="12547" width="13.16015625" style="386" bestFit="1" customWidth="1"/>
    <col min="12548" max="12548" width="86.5" style="386" customWidth="1"/>
    <col min="12549" max="12555" width="17.5" style="386" customWidth="1"/>
    <col min="12556" max="12800" width="10.66015625" style="386" customWidth="1"/>
    <col min="12801" max="12802" width="10.33203125" style="386" customWidth="1"/>
    <col min="12803" max="12803" width="13.16015625" style="386" bestFit="1" customWidth="1"/>
    <col min="12804" max="12804" width="86.5" style="386" customWidth="1"/>
    <col min="12805" max="12811" width="17.5" style="386" customWidth="1"/>
    <col min="12812" max="13056" width="10.66015625" style="386" customWidth="1"/>
    <col min="13057" max="13058" width="10.33203125" style="386" customWidth="1"/>
    <col min="13059" max="13059" width="13.16015625" style="386" bestFit="1" customWidth="1"/>
    <col min="13060" max="13060" width="86.5" style="386" customWidth="1"/>
    <col min="13061" max="13067" width="17.5" style="386" customWidth="1"/>
    <col min="13068" max="13312" width="10.66015625" style="386" customWidth="1"/>
    <col min="13313" max="13314" width="10.33203125" style="386" customWidth="1"/>
    <col min="13315" max="13315" width="13.16015625" style="386" bestFit="1" customWidth="1"/>
    <col min="13316" max="13316" width="86.5" style="386" customWidth="1"/>
    <col min="13317" max="13323" width="17.5" style="386" customWidth="1"/>
    <col min="13324" max="13568" width="10.66015625" style="386" customWidth="1"/>
    <col min="13569" max="13570" width="10.33203125" style="386" customWidth="1"/>
    <col min="13571" max="13571" width="13.16015625" style="386" bestFit="1" customWidth="1"/>
    <col min="13572" max="13572" width="86.5" style="386" customWidth="1"/>
    <col min="13573" max="13579" width="17.5" style="386" customWidth="1"/>
    <col min="13580" max="13824" width="10.66015625" style="386" customWidth="1"/>
    <col min="13825" max="13826" width="10.33203125" style="386" customWidth="1"/>
    <col min="13827" max="13827" width="13.16015625" style="386" bestFit="1" customWidth="1"/>
    <col min="13828" max="13828" width="86.5" style="386" customWidth="1"/>
    <col min="13829" max="13835" width="17.5" style="386" customWidth="1"/>
    <col min="13836" max="14080" width="10.66015625" style="386" customWidth="1"/>
    <col min="14081" max="14082" width="10.33203125" style="386" customWidth="1"/>
    <col min="14083" max="14083" width="13.16015625" style="386" bestFit="1" customWidth="1"/>
    <col min="14084" max="14084" width="86.5" style="386" customWidth="1"/>
    <col min="14085" max="14091" width="17.5" style="386" customWidth="1"/>
    <col min="14092" max="14336" width="10.66015625" style="386" customWidth="1"/>
    <col min="14337" max="14338" width="10.33203125" style="386" customWidth="1"/>
    <col min="14339" max="14339" width="13.16015625" style="386" bestFit="1" customWidth="1"/>
    <col min="14340" max="14340" width="86.5" style="386" customWidth="1"/>
    <col min="14341" max="14347" width="17.5" style="386" customWidth="1"/>
    <col min="14348" max="14592" width="10.66015625" style="386" customWidth="1"/>
    <col min="14593" max="14594" width="10.33203125" style="386" customWidth="1"/>
    <col min="14595" max="14595" width="13.16015625" style="386" bestFit="1" customWidth="1"/>
    <col min="14596" max="14596" width="86.5" style="386" customWidth="1"/>
    <col min="14597" max="14603" width="17.5" style="386" customWidth="1"/>
    <col min="14604" max="14848" width="10.66015625" style="386" customWidth="1"/>
    <col min="14849" max="14850" width="10.33203125" style="386" customWidth="1"/>
    <col min="14851" max="14851" width="13.16015625" style="386" bestFit="1" customWidth="1"/>
    <col min="14852" max="14852" width="86.5" style="386" customWidth="1"/>
    <col min="14853" max="14859" width="17.5" style="386" customWidth="1"/>
    <col min="14860" max="15104" width="10.66015625" style="386" customWidth="1"/>
    <col min="15105" max="15106" width="10.33203125" style="386" customWidth="1"/>
    <col min="15107" max="15107" width="13.16015625" style="386" bestFit="1" customWidth="1"/>
    <col min="15108" max="15108" width="86.5" style="386" customWidth="1"/>
    <col min="15109" max="15115" width="17.5" style="386" customWidth="1"/>
    <col min="15116" max="15360" width="10.66015625" style="386" customWidth="1"/>
    <col min="15361" max="15362" width="10.33203125" style="386" customWidth="1"/>
    <col min="15363" max="15363" width="13.16015625" style="386" bestFit="1" customWidth="1"/>
    <col min="15364" max="15364" width="86.5" style="386" customWidth="1"/>
    <col min="15365" max="15371" width="17.5" style="386" customWidth="1"/>
    <col min="15372" max="15616" width="10.66015625" style="386" customWidth="1"/>
    <col min="15617" max="15618" width="10.33203125" style="386" customWidth="1"/>
    <col min="15619" max="15619" width="13.16015625" style="386" bestFit="1" customWidth="1"/>
    <col min="15620" max="15620" width="86.5" style="386" customWidth="1"/>
    <col min="15621" max="15627" width="17.5" style="386" customWidth="1"/>
    <col min="15628" max="15872" width="10.66015625" style="386" customWidth="1"/>
    <col min="15873" max="15874" width="10.33203125" style="386" customWidth="1"/>
    <col min="15875" max="15875" width="13.16015625" style="386" bestFit="1" customWidth="1"/>
    <col min="15876" max="15876" width="86.5" style="386" customWidth="1"/>
    <col min="15877" max="15883" width="17.5" style="386" customWidth="1"/>
    <col min="15884" max="16128" width="10.66015625" style="386" customWidth="1"/>
    <col min="16129" max="16130" width="10.33203125" style="386" customWidth="1"/>
    <col min="16131" max="16131" width="13.16015625" style="386" bestFit="1" customWidth="1"/>
    <col min="16132" max="16132" width="86.5" style="386" customWidth="1"/>
    <col min="16133" max="16139" width="17.5" style="386" customWidth="1"/>
    <col min="16140" max="16384" width="10.66015625" style="386" customWidth="1"/>
  </cols>
  <sheetData>
    <row r="1" spans="4:8" s="377" customFormat="1" ht="22.5">
      <c r="D1" s="378" t="s">
        <v>906</v>
      </c>
      <c r="G1" s="379"/>
      <c r="H1" s="379"/>
    </row>
    <row r="2" spans="1:11" ht="15.95" customHeight="1">
      <c r="A2" s="380" t="s">
        <v>1043</v>
      </c>
      <c r="B2" s="380"/>
      <c r="C2" s="381"/>
      <c r="D2" s="382" t="s">
        <v>1044</v>
      </c>
      <c r="E2" s="383"/>
      <c r="F2" s="383"/>
      <c r="G2" s="384"/>
      <c r="H2" s="384"/>
      <c r="I2" s="385"/>
      <c r="J2" s="385"/>
      <c r="K2" s="385"/>
    </row>
    <row r="3" spans="1:8" ht="15.95" customHeight="1">
      <c r="A3" s="380"/>
      <c r="B3" s="380"/>
      <c r="C3" s="380"/>
      <c r="D3" s="382" t="s">
        <v>1045</v>
      </c>
      <c r="E3" s="387"/>
      <c r="F3" s="388"/>
      <c r="G3" s="389"/>
      <c r="H3" s="390"/>
    </row>
    <row r="4" spans="1:8" ht="15.95" customHeight="1">
      <c r="A4" s="380" t="s">
        <v>1046</v>
      </c>
      <c r="B4" s="380"/>
      <c r="C4" s="380"/>
      <c r="D4" s="387" t="s">
        <v>1047</v>
      </c>
      <c r="E4" s="387"/>
      <c r="F4" s="388"/>
      <c r="G4" s="389"/>
      <c r="H4" s="390"/>
    </row>
    <row r="5" spans="1:8" ht="15.95" customHeight="1">
      <c r="A5" s="380"/>
      <c r="B5" s="380"/>
      <c r="C5" s="380"/>
      <c r="D5" s="387"/>
      <c r="E5" s="387"/>
      <c r="F5" s="387"/>
      <c r="G5" s="390"/>
      <c r="H5" s="390"/>
    </row>
    <row r="6" spans="1:8" ht="43.5">
      <c r="A6" s="380"/>
      <c r="B6" s="380"/>
      <c r="C6" s="380"/>
      <c r="D6" s="391" t="s">
        <v>1048</v>
      </c>
      <c r="E6" s="387"/>
      <c r="F6" s="387"/>
      <c r="G6" s="390"/>
      <c r="H6" s="390"/>
    </row>
    <row r="7" spans="1:8" ht="43.5">
      <c r="A7" s="380"/>
      <c r="B7" s="380"/>
      <c r="C7" s="380"/>
      <c r="D7" s="391" t="s">
        <v>1049</v>
      </c>
      <c r="E7" s="387"/>
      <c r="F7" s="387"/>
      <c r="G7" s="390"/>
      <c r="H7" s="390"/>
    </row>
    <row r="8" spans="1:8" ht="43.5">
      <c r="A8" s="380"/>
      <c r="B8" s="380"/>
      <c r="C8" s="380"/>
      <c r="D8" s="391" t="s">
        <v>1050</v>
      </c>
      <c r="E8" s="387"/>
      <c r="F8" s="387"/>
      <c r="G8" s="390"/>
      <c r="H8" s="390"/>
    </row>
    <row r="9" spans="1:8" ht="65.1" customHeight="1">
      <c r="A9" s="380"/>
      <c r="B9" s="380"/>
      <c r="C9" s="380"/>
      <c r="D9" s="391" t="s">
        <v>1051</v>
      </c>
      <c r="E9" s="387"/>
      <c r="F9" s="387"/>
      <c r="G9" s="390"/>
      <c r="H9" s="390"/>
    </row>
    <row r="10" spans="1:8" ht="72">
      <c r="A10" s="380"/>
      <c r="B10" s="380"/>
      <c r="C10" s="380"/>
      <c r="D10" s="391" t="s">
        <v>1052</v>
      </c>
      <c r="E10" s="387"/>
      <c r="F10" s="387"/>
      <c r="G10" s="390"/>
      <c r="H10" s="390"/>
    </row>
    <row r="11" spans="1:8" ht="29.25">
      <c r="A11" s="380"/>
      <c r="B11" s="380"/>
      <c r="C11" s="380"/>
      <c r="D11" s="391" t="s">
        <v>1053</v>
      </c>
      <c r="E11" s="387"/>
      <c r="F11" s="387"/>
      <c r="G11" s="390"/>
      <c r="H11" s="390"/>
    </row>
    <row r="12" spans="1:8" ht="13.5">
      <c r="A12" s="380"/>
      <c r="B12" s="380"/>
      <c r="C12" s="380"/>
      <c r="D12" s="391"/>
      <c r="E12" s="387"/>
      <c r="F12" s="387"/>
      <c r="G12" s="390"/>
      <c r="H12" s="390"/>
    </row>
    <row r="13" spans="1:8" ht="15.95" customHeight="1">
      <c r="A13" s="380"/>
      <c r="B13" s="380"/>
      <c r="C13" s="380"/>
      <c r="D13" s="391"/>
      <c r="E13" s="387"/>
      <c r="F13" s="387"/>
      <c r="G13" s="390"/>
      <c r="H13" s="390"/>
    </row>
    <row r="14" spans="1:8" ht="15.95" customHeight="1">
      <c r="A14" s="380"/>
      <c r="B14" s="380"/>
      <c r="C14" s="380"/>
      <c r="D14" s="391" t="s">
        <v>1054</v>
      </c>
      <c r="E14" s="387"/>
      <c r="F14" s="387"/>
      <c r="G14" s="390"/>
      <c r="H14" s="390"/>
    </row>
    <row r="15" spans="1:8" ht="15.95" customHeight="1">
      <c r="A15" s="380"/>
      <c r="B15" s="380"/>
      <c r="C15" s="380"/>
      <c r="D15" s="391" t="s">
        <v>1055</v>
      </c>
      <c r="E15" s="392">
        <f>H35</f>
        <v>0</v>
      </c>
      <c r="F15" s="387"/>
      <c r="G15" s="390"/>
      <c r="H15" s="393"/>
    </row>
    <row r="16" spans="1:8" ht="15.95" customHeight="1">
      <c r="A16" s="380"/>
      <c r="B16" s="380"/>
      <c r="C16" s="380"/>
      <c r="D16" s="391" t="s">
        <v>1056</v>
      </c>
      <c r="E16" s="392">
        <f>J35</f>
        <v>0</v>
      </c>
      <c r="F16" s="387"/>
      <c r="G16" s="390"/>
      <c r="H16" s="393"/>
    </row>
    <row r="17" spans="1:8" ht="15.95" customHeight="1">
      <c r="A17" s="380"/>
      <c r="B17" s="380"/>
      <c r="C17" s="380"/>
      <c r="D17" s="391" t="s">
        <v>1057</v>
      </c>
      <c r="E17" s="392">
        <v>0</v>
      </c>
      <c r="F17" s="387"/>
      <c r="G17" s="390"/>
      <c r="H17" s="393"/>
    </row>
    <row r="18" spans="1:8" ht="15.95" customHeight="1">
      <c r="A18" s="380"/>
      <c r="B18" s="380"/>
      <c r="C18" s="380"/>
      <c r="D18" s="391" t="s">
        <v>1058</v>
      </c>
      <c r="E18" s="392">
        <f>SUM(E15:E17)</f>
        <v>0</v>
      </c>
      <c r="F18" s="387"/>
      <c r="G18" s="390"/>
      <c r="H18" s="393"/>
    </row>
    <row r="19" spans="1:8" ht="15.95" customHeight="1">
      <c r="A19" s="380"/>
      <c r="B19" s="380"/>
      <c r="C19" s="380"/>
      <c r="D19" s="391"/>
      <c r="E19" s="387"/>
      <c r="F19" s="387"/>
      <c r="G19" s="390"/>
      <c r="H19" s="390"/>
    </row>
    <row r="20" spans="1:11" ht="45" customHeight="1">
      <c r="A20" s="394" t="s">
        <v>1059</v>
      </c>
      <c r="B20" s="394" t="s">
        <v>1060</v>
      </c>
      <c r="C20" s="394" t="s">
        <v>1061</v>
      </c>
      <c r="D20" s="395" t="s">
        <v>1062</v>
      </c>
      <c r="E20" s="396" t="s">
        <v>1063</v>
      </c>
      <c r="F20" s="397" t="s">
        <v>1064</v>
      </c>
      <c r="G20" s="398" t="s">
        <v>1065</v>
      </c>
      <c r="H20" s="399" t="s">
        <v>1066</v>
      </c>
      <c r="I20" s="398" t="s">
        <v>1067</v>
      </c>
      <c r="J20" s="399" t="s">
        <v>1068</v>
      </c>
      <c r="K20" s="399" t="s">
        <v>1069</v>
      </c>
    </row>
    <row r="21" spans="1:11" ht="15.95" customHeight="1">
      <c r="A21" s="394"/>
      <c r="B21" s="394"/>
      <c r="C21" s="394"/>
      <c r="D21" s="400" t="s">
        <v>1070</v>
      </c>
      <c r="E21" s="396"/>
      <c r="F21" s="397"/>
      <c r="G21" s="398"/>
      <c r="H21" s="399"/>
      <c r="I21" s="385"/>
      <c r="J21" s="385"/>
      <c r="K21" s="385"/>
    </row>
    <row r="22" spans="1:11" ht="15.95" customHeight="1">
      <c r="A22" s="401">
        <v>1</v>
      </c>
      <c r="B22" s="401"/>
      <c r="C22" s="402"/>
      <c r="D22" s="403" t="s">
        <v>1071</v>
      </c>
      <c r="E22" s="402">
        <v>2</v>
      </c>
      <c r="F22" s="402" t="s">
        <v>1072</v>
      </c>
      <c r="G22" s="404"/>
      <c r="H22" s="404">
        <f aca="true" t="shared" si="0" ref="H22:H34">E22*G22</f>
        <v>0</v>
      </c>
      <c r="I22" s="405"/>
      <c r="J22" s="405">
        <f aca="true" t="shared" si="1" ref="J22:J34">I22*E22</f>
        <v>0</v>
      </c>
      <c r="K22" s="406">
        <f aca="true" t="shared" si="2" ref="K22:K34">J22+H22</f>
        <v>0</v>
      </c>
    </row>
    <row r="23" spans="1:11" ht="15.95" customHeight="1">
      <c r="A23" s="401">
        <f>A22+1</f>
        <v>2</v>
      </c>
      <c r="B23" s="401"/>
      <c r="C23" s="402"/>
      <c r="D23" s="403" t="s">
        <v>1073</v>
      </c>
      <c r="E23" s="402">
        <v>2</v>
      </c>
      <c r="F23" s="402" t="s">
        <v>1072</v>
      </c>
      <c r="G23" s="404"/>
      <c r="H23" s="404">
        <f t="shared" si="0"/>
        <v>0</v>
      </c>
      <c r="I23" s="405"/>
      <c r="J23" s="405">
        <f t="shared" si="1"/>
        <v>0</v>
      </c>
      <c r="K23" s="406">
        <f>J23+H23</f>
        <v>0</v>
      </c>
    </row>
    <row r="24" spans="1:11" ht="15.95" customHeight="1">
      <c r="A24" s="401">
        <f>A23+1</f>
        <v>3</v>
      </c>
      <c r="B24" s="401"/>
      <c r="C24" s="402"/>
      <c r="D24" s="403" t="s">
        <v>1074</v>
      </c>
      <c r="E24" s="402">
        <v>4</v>
      </c>
      <c r="F24" s="402" t="s">
        <v>1072</v>
      </c>
      <c r="G24" s="404"/>
      <c r="H24" s="404">
        <f t="shared" si="0"/>
        <v>0</v>
      </c>
      <c r="I24" s="405"/>
      <c r="J24" s="405">
        <f t="shared" si="1"/>
        <v>0</v>
      </c>
      <c r="K24" s="406">
        <f t="shared" si="2"/>
        <v>0</v>
      </c>
    </row>
    <row r="25" spans="1:11" ht="15.95" customHeight="1">
      <c r="A25" s="401">
        <f aca="true" t="shared" si="3" ref="A25:A36">A24+1</f>
        <v>4</v>
      </c>
      <c r="B25" s="401"/>
      <c r="C25" s="402"/>
      <c r="D25" s="407" t="s">
        <v>1075</v>
      </c>
      <c r="E25" s="402">
        <v>120</v>
      </c>
      <c r="F25" s="402" t="s">
        <v>1072</v>
      </c>
      <c r="G25" s="408"/>
      <c r="H25" s="404">
        <f t="shared" si="0"/>
        <v>0</v>
      </c>
      <c r="I25" s="405"/>
      <c r="J25" s="405">
        <f t="shared" si="1"/>
        <v>0</v>
      </c>
      <c r="K25" s="406">
        <f t="shared" si="2"/>
        <v>0</v>
      </c>
    </row>
    <row r="26" spans="1:11" ht="15.95" customHeight="1">
      <c r="A26" s="401">
        <f t="shared" si="3"/>
        <v>5</v>
      </c>
      <c r="B26" s="401"/>
      <c r="C26" s="402"/>
      <c r="D26" s="407" t="s">
        <v>1076</v>
      </c>
      <c r="E26" s="402">
        <v>35</v>
      </c>
      <c r="F26" s="402" t="s">
        <v>1072</v>
      </c>
      <c r="G26" s="408"/>
      <c r="H26" s="404">
        <f t="shared" si="0"/>
        <v>0</v>
      </c>
      <c r="I26" s="405"/>
      <c r="J26" s="405">
        <f t="shared" si="1"/>
        <v>0</v>
      </c>
      <c r="K26" s="406">
        <f t="shared" si="2"/>
        <v>0</v>
      </c>
    </row>
    <row r="27" spans="1:11" ht="15.95" customHeight="1">
      <c r="A27" s="401">
        <f t="shared" si="3"/>
        <v>6</v>
      </c>
      <c r="B27" s="401"/>
      <c r="C27" s="402"/>
      <c r="D27" s="407" t="s">
        <v>1077</v>
      </c>
      <c r="E27" s="402">
        <v>4</v>
      </c>
      <c r="F27" s="402" t="s">
        <v>1072</v>
      </c>
      <c r="G27" s="408"/>
      <c r="H27" s="404">
        <f t="shared" si="0"/>
        <v>0</v>
      </c>
      <c r="I27" s="405"/>
      <c r="J27" s="405">
        <f t="shared" si="1"/>
        <v>0</v>
      </c>
      <c r="K27" s="406">
        <f t="shared" si="2"/>
        <v>0</v>
      </c>
    </row>
    <row r="28" spans="1:11" ht="15.95" customHeight="1">
      <c r="A28" s="401">
        <f t="shared" si="3"/>
        <v>7</v>
      </c>
      <c r="B28" s="401"/>
      <c r="C28" s="402"/>
      <c r="D28" s="407" t="s">
        <v>1078</v>
      </c>
      <c r="E28" s="402">
        <v>40</v>
      </c>
      <c r="F28" s="402" t="s">
        <v>1072</v>
      </c>
      <c r="G28" s="408"/>
      <c r="H28" s="404">
        <f t="shared" si="0"/>
        <v>0</v>
      </c>
      <c r="I28" s="405"/>
      <c r="J28" s="405">
        <f t="shared" si="1"/>
        <v>0</v>
      </c>
      <c r="K28" s="405">
        <f t="shared" si="2"/>
        <v>0</v>
      </c>
    </row>
    <row r="29" spans="1:11" ht="15.95" customHeight="1">
      <c r="A29" s="401">
        <f t="shared" si="3"/>
        <v>8</v>
      </c>
      <c r="B29" s="401"/>
      <c r="C29" s="402"/>
      <c r="D29" s="407" t="s">
        <v>1079</v>
      </c>
      <c r="E29" s="402">
        <v>21.6</v>
      </c>
      <c r="F29" s="402" t="s">
        <v>1080</v>
      </c>
      <c r="G29" s="408"/>
      <c r="H29" s="404">
        <f t="shared" si="0"/>
        <v>0</v>
      </c>
      <c r="I29" s="405"/>
      <c r="J29" s="405">
        <f t="shared" si="1"/>
        <v>0</v>
      </c>
      <c r="K29" s="405">
        <f t="shared" si="2"/>
        <v>0</v>
      </c>
    </row>
    <row r="30" spans="1:11" ht="15.95" customHeight="1">
      <c r="A30" s="401">
        <f t="shared" si="3"/>
        <v>9</v>
      </c>
      <c r="B30" s="401"/>
      <c r="C30" s="402"/>
      <c r="D30" s="407" t="s">
        <v>1081</v>
      </c>
      <c r="E30" s="402">
        <v>2</v>
      </c>
      <c r="F30" s="402" t="s">
        <v>1072</v>
      </c>
      <c r="G30" s="408"/>
      <c r="H30" s="404">
        <f t="shared" si="0"/>
        <v>0</v>
      </c>
      <c r="I30" s="405"/>
      <c r="J30" s="405">
        <f t="shared" si="1"/>
        <v>0</v>
      </c>
      <c r="K30" s="405">
        <f t="shared" si="2"/>
        <v>0</v>
      </c>
    </row>
    <row r="31" spans="1:11" ht="15.95" customHeight="1">
      <c r="A31" s="401">
        <f t="shared" si="3"/>
        <v>10</v>
      </c>
      <c r="B31" s="401"/>
      <c r="C31" s="402"/>
      <c r="D31" s="407" t="s">
        <v>1082</v>
      </c>
      <c r="E31" s="402">
        <v>80</v>
      </c>
      <c r="F31" s="402" t="s">
        <v>798</v>
      </c>
      <c r="G31" s="408"/>
      <c r="H31" s="404">
        <f t="shared" si="0"/>
        <v>0</v>
      </c>
      <c r="I31" s="405"/>
      <c r="J31" s="405">
        <f t="shared" si="1"/>
        <v>0</v>
      </c>
      <c r="K31" s="405">
        <f t="shared" si="2"/>
        <v>0</v>
      </c>
    </row>
    <row r="32" spans="1:11" ht="15.95" customHeight="1">
      <c r="A32" s="401">
        <f t="shared" si="3"/>
        <v>11</v>
      </c>
      <c r="B32" s="401"/>
      <c r="C32" s="402"/>
      <c r="D32" s="407" t="s">
        <v>1083</v>
      </c>
      <c r="E32" s="402">
        <v>25</v>
      </c>
      <c r="F32" s="402" t="s">
        <v>798</v>
      </c>
      <c r="G32" s="408"/>
      <c r="H32" s="404">
        <f t="shared" si="0"/>
        <v>0</v>
      </c>
      <c r="I32" s="405"/>
      <c r="J32" s="405">
        <f t="shared" si="1"/>
        <v>0</v>
      </c>
      <c r="K32" s="405">
        <f t="shared" si="2"/>
        <v>0</v>
      </c>
    </row>
    <row r="33" spans="1:11" ht="15.95" customHeight="1">
      <c r="A33" s="401">
        <f t="shared" si="3"/>
        <v>12</v>
      </c>
      <c r="B33" s="401"/>
      <c r="C33" s="402"/>
      <c r="D33" s="407" t="s">
        <v>1084</v>
      </c>
      <c r="E33" s="402">
        <v>30</v>
      </c>
      <c r="F33" s="402" t="s">
        <v>798</v>
      </c>
      <c r="G33" s="408"/>
      <c r="H33" s="404">
        <f t="shared" si="0"/>
        <v>0</v>
      </c>
      <c r="I33" s="405"/>
      <c r="J33" s="405">
        <f t="shared" si="1"/>
        <v>0</v>
      </c>
      <c r="K33" s="405">
        <f t="shared" si="2"/>
        <v>0</v>
      </c>
    </row>
    <row r="34" spans="1:11" ht="15.95" customHeight="1">
      <c r="A34" s="401">
        <f t="shared" si="3"/>
        <v>13</v>
      </c>
      <c r="B34" s="401"/>
      <c r="C34" s="402"/>
      <c r="D34" s="407" t="s">
        <v>1085</v>
      </c>
      <c r="E34" s="402">
        <v>17</v>
      </c>
      <c r="F34" s="402" t="s">
        <v>798</v>
      </c>
      <c r="G34" s="408"/>
      <c r="H34" s="404">
        <f t="shared" si="0"/>
        <v>0</v>
      </c>
      <c r="I34" s="405"/>
      <c r="J34" s="405">
        <f t="shared" si="1"/>
        <v>0</v>
      </c>
      <c r="K34" s="405">
        <f t="shared" si="2"/>
        <v>0</v>
      </c>
    </row>
    <row r="35" spans="1:11" ht="15.95" customHeight="1">
      <c r="A35" s="401">
        <f t="shared" si="3"/>
        <v>14</v>
      </c>
      <c r="B35" s="401"/>
      <c r="C35" s="402"/>
      <c r="D35" s="407" t="s">
        <v>1086</v>
      </c>
      <c r="E35" s="402"/>
      <c r="F35" s="402"/>
      <c r="G35" s="409"/>
      <c r="H35" s="404">
        <f>SUM(H22:H34)</f>
        <v>0</v>
      </c>
      <c r="I35" s="410"/>
      <c r="J35" s="405">
        <f>SUM(J22:J34)</f>
        <v>0</v>
      </c>
      <c r="K35" s="405">
        <f>J35+H35</f>
        <v>0</v>
      </c>
    </row>
    <row r="36" spans="1:11" ht="15.95" customHeight="1">
      <c r="A36" s="401">
        <f t="shared" si="3"/>
        <v>15</v>
      </c>
      <c r="B36" s="401"/>
      <c r="C36" s="402"/>
      <c r="D36" s="407"/>
      <c r="E36" s="402"/>
      <c r="F36" s="402"/>
      <c r="G36" s="408"/>
      <c r="H36" s="404"/>
      <c r="I36" s="411"/>
      <c r="J36" s="406"/>
      <c r="K36" s="406"/>
    </row>
    <row r="37" spans="1:11" ht="15.95" customHeight="1">
      <c r="A37" s="401"/>
      <c r="B37" s="401"/>
      <c r="C37" s="402"/>
      <c r="D37" s="407"/>
      <c r="E37" s="402"/>
      <c r="F37" s="402"/>
      <c r="G37" s="408"/>
      <c r="H37" s="404"/>
      <c r="I37" s="411"/>
      <c r="J37" s="406"/>
      <c r="K37" s="405"/>
    </row>
    <row r="38" spans="1:11" ht="15.95" customHeight="1">
      <c r="A38" s="401"/>
      <c r="B38" s="401"/>
      <c r="C38" s="402"/>
      <c r="D38" s="403"/>
      <c r="E38" s="402"/>
      <c r="F38" s="402"/>
      <c r="G38" s="404"/>
      <c r="H38" s="404"/>
      <c r="I38" s="405"/>
      <c r="J38" s="405"/>
      <c r="K38" s="406"/>
    </row>
    <row r="39" spans="1:11" ht="15.95" customHeight="1">
      <c r="A39" s="401"/>
      <c r="B39" s="401"/>
      <c r="C39" s="402"/>
      <c r="D39" s="403"/>
      <c r="E39" s="402"/>
      <c r="F39" s="402"/>
      <c r="G39" s="404"/>
      <c r="H39" s="404"/>
      <c r="I39" s="405"/>
      <c r="J39" s="405"/>
      <c r="K39" s="406"/>
    </row>
    <row r="40" spans="1:11" ht="15.95" customHeight="1">
      <c r="A40" s="401"/>
      <c r="B40" s="401"/>
      <c r="C40" s="402"/>
      <c r="D40" s="403"/>
      <c r="E40" s="402"/>
      <c r="F40" s="402"/>
      <c r="G40" s="408"/>
      <c r="H40" s="404"/>
      <c r="I40" s="405"/>
      <c r="J40" s="405"/>
      <c r="K40" s="406"/>
    </row>
    <row r="41" spans="1:11" ht="15.95" customHeight="1">
      <c r="A41" s="401"/>
      <c r="B41" s="401"/>
      <c r="C41" s="402"/>
      <c r="D41" s="407"/>
      <c r="E41" s="402"/>
      <c r="F41" s="402"/>
      <c r="G41" s="408"/>
      <c r="H41" s="404"/>
      <c r="I41" s="405"/>
      <c r="J41" s="405"/>
      <c r="K41" s="406"/>
    </row>
    <row r="42" spans="1:11" ht="15.95" customHeight="1">
      <c r="A42" s="401"/>
      <c r="B42" s="401"/>
      <c r="C42" s="402"/>
      <c r="D42" s="407"/>
      <c r="E42" s="402"/>
      <c r="F42" s="402"/>
      <c r="G42" s="408"/>
      <c r="H42" s="404"/>
      <c r="I42" s="405"/>
      <c r="J42" s="405"/>
      <c r="K42" s="406"/>
    </row>
    <row r="43" spans="1:11" ht="15.95" customHeight="1">
      <c r="A43" s="401"/>
      <c r="B43" s="401"/>
      <c r="C43" s="402"/>
      <c r="D43" s="407"/>
      <c r="E43" s="402"/>
      <c r="F43" s="402"/>
      <c r="G43" s="408"/>
      <c r="H43" s="404"/>
      <c r="I43" s="405"/>
      <c r="J43" s="405"/>
      <c r="K43" s="406"/>
    </row>
    <row r="44" spans="1:11" ht="15.95" customHeight="1">
      <c r="A44" s="401"/>
      <c r="B44" s="401"/>
      <c r="C44" s="402"/>
      <c r="D44" s="407"/>
      <c r="E44" s="402"/>
      <c r="F44" s="402"/>
      <c r="G44" s="408"/>
      <c r="H44" s="404"/>
      <c r="I44" s="405"/>
      <c r="J44" s="405"/>
      <c r="K44" s="406"/>
    </row>
    <row r="45" spans="1:11" ht="15.95" customHeight="1">
      <c r="A45" s="401"/>
      <c r="B45" s="401"/>
      <c r="C45" s="402"/>
      <c r="D45" s="407"/>
      <c r="E45" s="402"/>
      <c r="F45" s="402"/>
      <c r="G45" s="408"/>
      <c r="H45" s="404"/>
      <c r="I45" s="405"/>
      <c r="J45" s="405"/>
      <c r="K45" s="406"/>
    </row>
    <row r="46" spans="1:11" ht="15.95" customHeight="1">
      <c r="A46" s="401"/>
      <c r="B46" s="401"/>
      <c r="C46" s="402"/>
      <c r="D46" s="407"/>
      <c r="E46" s="402"/>
      <c r="F46" s="402"/>
      <c r="G46" s="408"/>
      <c r="H46" s="404"/>
      <c r="I46" s="405"/>
      <c r="J46" s="405"/>
      <c r="K46" s="406"/>
    </row>
    <row r="47" spans="1:11" ht="15.95" customHeight="1">
      <c r="A47" s="401"/>
      <c r="B47" s="401"/>
      <c r="C47" s="402"/>
      <c r="D47" s="407"/>
      <c r="E47" s="402"/>
      <c r="F47" s="402"/>
      <c r="G47" s="408"/>
      <c r="H47" s="404"/>
      <c r="I47" s="405"/>
      <c r="J47" s="405"/>
      <c r="K47" s="406"/>
    </row>
    <row r="48" spans="1:11" ht="15.95" customHeight="1">
      <c r="A48" s="401"/>
      <c r="B48" s="401"/>
      <c r="C48" s="402"/>
      <c r="D48" s="403"/>
      <c r="E48" s="402"/>
      <c r="F48" s="402"/>
      <c r="G48" s="404"/>
      <c r="H48" s="404"/>
      <c r="I48" s="405"/>
      <c r="J48" s="405"/>
      <c r="K48" s="406"/>
    </row>
    <row r="49" spans="1:11" ht="15.95" customHeight="1">
      <c r="A49" s="401"/>
      <c r="B49" s="401"/>
      <c r="C49" s="402"/>
      <c r="D49" s="407"/>
      <c r="E49" s="402"/>
      <c r="F49" s="402"/>
      <c r="G49" s="408"/>
      <c r="H49" s="404"/>
      <c r="I49" s="405"/>
      <c r="J49" s="405"/>
      <c r="K49" s="406"/>
    </row>
    <row r="50" spans="1:11" ht="15.95" customHeight="1">
      <c r="A50" s="401"/>
      <c r="B50" s="401"/>
      <c r="C50" s="402"/>
      <c r="D50" s="407"/>
      <c r="E50" s="402"/>
      <c r="F50" s="402"/>
      <c r="G50" s="408"/>
      <c r="H50" s="404"/>
      <c r="I50" s="405"/>
      <c r="J50" s="405"/>
      <c r="K50" s="405"/>
    </row>
    <row r="51" spans="1:11" ht="15.95" customHeight="1">
      <c r="A51" s="401"/>
      <c r="B51" s="401"/>
      <c r="C51" s="402"/>
      <c r="D51" s="407"/>
      <c r="E51" s="402"/>
      <c r="F51" s="402"/>
      <c r="G51" s="408"/>
      <c r="H51" s="404"/>
      <c r="I51" s="405"/>
      <c r="J51" s="405"/>
      <c r="K51" s="405"/>
    </row>
    <row r="52" spans="1:11" ht="15.95" customHeight="1">
      <c r="A52" s="401"/>
      <c r="B52" s="401"/>
      <c r="C52" s="402"/>
      <c r="D52" s="407"/>
      <c r="E52" s="402"/>
      <c r="F52" s="402"/>
      <c r="G52" s="408"/>
      <c r="H52" s="404"/>
      <c r="I52" s="405"/>
      <c r="J52" s="405"/>
      <c r="K52" s="405"/>
    </row>
    <row r="53" spans="1:11" ht="15.95" customHeight="1">
      <c r="A53" s="401"/>
      <c r="B53" s="401"/>
      <c r="C53" s="402"/>
      <c r="D53" s="407"/>
      <c r="E53" s="402"/>
      <c r="F53" s="402"/>
      <c r="G53" s="409"/>
      <c r="H53" s="404"/>
      <c r="I53" s="410"/>
      <c r="J53" s="405"/>
      <c r="K53" s="405"/>
    </row>
    <row r="54" spans="1:11" ht="15.95" customHeight="1">
      <c r="A54" s="401"/>
      <c r="B54" s="401"/>
      <c r="C54" s="402"/>
      <c r="D54" s="407"/>
      <c r="E54" s="402"/>
      <c r="F54" s="402"/>
      <c r="G54" s="408"/>
      <c r="H54" s="404"/>
      <c r="I54" s="411"/>
      <c r="J54" s="406"/>
      <c r="K54" s="406"/>
    </row>
    <row r="55" spans="1:11" ht="15.95" customHeight="1">
      <c r="A55" s="401"/>
      <c r="B55" s="401"/>
      <c r="C55" s="402"/>
      <c r="D55" s="412"/>
      <c r="E55" s="402"/>
      <c r="F55" s="402"/>
      <c r="G55" s="408"/>
      <c r="H55" s="404"/>
      <c r="I55" s="410"/>
      <c r="J55" s="413"/>
      <c r="K55" s="405"/>
    </row>
    <row r="56" spans="1:11" ht="15.95" customHeight="1">
      <c r="A56" s="401"/>
      <c r="B56" s="401"/>
      <c r="C56" s="402"/>
      <c r="D56" s="407"/>
      <c r="E56" s="402"/>
      <c r="F56" s="402"/>
      <c r="G56" s="408"/>
      <c r="H56" s="404"/>
      <c r="I56" s="411"/>
      <c r="J56" s="405"/>
      <c r="K56" s="405"/>
    </row>
    <row r="57" spans="1:11" ht="15.95" customHeight="1">
      <c r="A57" s="401"/>
      <c r="B57" s="401"/>
      <c r="C57" s="402"/>
      <c r="D57" s="407"/>
      <c r="E57" s="402"/>
      <c r="F57" s="402"/>
      <c r="G57" s="409"/>
      <c r="H57" s="414"/>
      <c r="I57" s="411"/>
      <c r="J57" s="405"/>
      <c r="K57" s="405"/>
    </row>
    <row r="58" spans="1:11" ht="15.95" customHeight="1">
      <c r="A58" s="401"/>
      <c r="B58" s="401"/>
      <c r="C58" s="402"/>
      <c r="D58" s="407"/>
      <c r="E58" s="402"/>
      <c r="F58" s="402"/>
      <c r="G58" s="409"/>
      <c r="H58" s="414"/>
      <c r="I58" s="411"/>
      <c r="J58" s="405"/>
      <c r="K58" s="415"/>
    </row>
    <row r="59" spans="1:11" ht="15.95" customHeight="1">
      <c r="A59" s="401"/>
      <c r="B59" s="401"/>
      <c r="C59" s="402"/>
      <c r="D59" s="407"/>
      <c r="E59" s="402"/>
      <c r="F59" s="402"/>
      <c r="G59" s="408"/>
      <c r="H59" s="404"/>
      <c r="I59" s="406"/>
      <c r="J59" s="405"/>
      <c r="K59" s="405"/>
    </row>
    <row r="60" spans="1:11" ht="15.95" customHeight="1">
      <c r="A60" s="401"/>
      <c r="B60" s="401"/>
      <c r="C60" s="402"/>
      <c r="D60" s="407"/>
      <c r="E60" s="402"/>
      <c r="F60" s="402"/>
      <c r="G60" s="409"/>
      <c r="H60" s="414"/>
      <c r="I60" s="416"/>
      <c r="J60" s="405"/>
      <c r="K60" s="405"/>
    </row>
    <row r="61" spans="1:11" ht="15.95" customHeight="1">
      <c r="A61" s="401"/>
      <c r="B61" s="401"/>
      <c r="C61" s="402"/>
      <c r="D61" s="407"/>
      <c r="E61" s="402"/>
      <c r="F61" s="402"/>
      <c r="G61" s="409"/>
      <c r="H61" s="414"/>
      <c r="I61" s="416"/>
      <c r="J61" s="405"/>
      <c r="K61" s="385"/>
    </row>
    <row r="62" spans="1:11" ht="15.95" customHeight="1">
      <c r="A62" s="401"/>
      <c r="B62" s="401"/>
      <c r="C62" s="402"/>
      <c r="D62" s="407"/>
      <c r="E62" s="402"/>
      <c r="F62" s="402"/>
      <c r="G62" s="409"/>
      <c r="H62" s="414"/>
      <c r="I62" s="385"/>
      <c r="J62" s="385"/>
      <c r="K62" s="385"/>
    </row>
    <row r="63" spans="1:11" ht="15.95" customHeight="1">
      <c r="A63" s="401"/>
      <c r="B63" s="401"/>
      <c r="C63" s="402"/>
      <c r="D63" s="407"/>
      <c r="E63" s="402"/>
      <c r="F63" s="402"/>
      <c r="G63" s="409"/>
      <c r="H63" s="414"/>
      <c r="I63" s="385"/>
      <c r="J63" s="385"/>
      <c r="K63" s="385"/>
    </row>
    <row r="64" spans="1:11" ht="15.95" customHeight="1">
      <c r="A64" s="401"/>
      <c r="B64" s="401"/>
      <c r="C64" s="402"/>
      <c r="D64" s="407"/>
      <c r="E64" s="402"/>
      <c r="F64" s="402"/>
      <c r="G64" s="409"/>
      <c r="H64" s="414"/>
      <c r="I64" s="385"/>
      <c r="J64" s="385"/>
      <c r="K64" s="385"/>
    </row>
    <row r="65" spans="1:11" ht="15.95" customHeight="1">
      <c r="A65" s="401"/>
      <c r="B65" s="401"/>
      <c r="C65" s="402"/>
      <c r="D65" s="407"/>
      <c r="E65" s="402"/>
      <c r="F65" s="402"/>
      <c r="G65" s="414"/>
      <c r="H65" s="414"/>
      <c r="I65" s="385"/>
      <c r="J65" s="385"/>
      <c r="K65" s="385"/>
    </row>
    <row r="66" spans="1:11" ht="45" customHeight="1">
      <c r="A66" s="394"/>
      <c r="B66" s="394"/>
      <c r="C66" s="394"/>
      <c r="D66" s="395"/>
      <c r="E66" s="396"/>
      <c r="F66" s="397"/>
      <c r="G66" s="398"/>
      <c r="H66" s="399"/>
      <c r="I66" s="398"/>
      <c r="J66" s="399"/>
      <c r="K66" s="399"/>
    </row>
    <row r="67" spans="1:11" ht="15.95" customHeight="1">
      <c r="A67" s="401"/>
      <c r="B67" s="401"/>
      <c r="C67" s="402"/>
      <c r="D67" s="407"/>
      <c r="E67" s="402"/>
      <c r="F67" s="402"/>
      <c r="G67" s="409"/>
      <c r="H67" s="414"/>
      <c r="I67" s="385"/>
      <c r="J67" s="385"/>
      <c r="K67" s="385"/>
    </row>
    <row r="68" spans="1:11" ht="15.95" customHeight="1">
      <c r="A68" s="401"/>
      <c r="B68" s="401"/>
      <c r="C68" s="402"/>
      <c r="D68" s="403"/>
      <c r="E68" s="402"/>
      <c r="F68" s="402"/>
      <c r="G68" s="404"/>
      <c r="H68" s="404"/>
      <c r="I68" s="406"/>
      <c r="J68" s="413"/>
      <c r="K68" s="413"/>
    </row>
    <row r="69" spans="1:11" ht="15.95" customHeight="1">
      <c r="A69" s="401"/>
      <c r="B69" s="401"/>
      <c r="C69" s="402"/>
      <c r="D69" s="403"/>
      <c r="E69" s="402"/>
      <c r="F69" s="402"/>
      <c r="G69" s="404"/>
      <c r="H69" s="404"/>
      <c r="I69" s="406"/>
      <c r="J69" s="413"/>
      <c r="K69" s="413"/>
    </row>
    <row r="70" spans="1:11" ht="15.95" customHeight="1">
      <c r="A70" s="401"/>
      <c r="B70" s="401"/>
      <c r="C70" s="402"/>
      <c r="D70" s="403"/>
      <c r="E70" s="402"/>
      <c r="F70" s="402"/>
      <c r="G70" s="408"/>
      <c r="H70" s="404"/>
      <c r="I70" s="406"/>
      <c r="J70" s="413"/>
      <c r="K70" s="413"/>
    </row>
    <row r="71" spans="1:11" ht="15.95" customHeight="1">
      <c r="A71" s="401"/>
      <c r="B71" s="401"/>
      <c r="C71" s="402"/>
      <c r="D71" s="403"/>
      <c r="E71" s="402"/>
      <c r="F71" s="402"/>
      <c r="G71" s="408"/>
      <c r="H71" s="404"/>
      <c r="I71" s="406"/>
      <c r="J71" s="413"/>
      <c r="K71" s="413"/>
    </row>
    <row r="72" spans="1:11" ht="15.95" customHeight="1">
      <c r="A72" s="401"/>
      <c r="B72" s="401"/>
      <c r="C72" s="417"/>
      <c r="D72" s="403"/>
      <c r="E72" s="402"/>
      <c r="F72" s="402"/>
      <c r="G72" s="408"/>
      <c r="H72" s="404"/>
      <c r="I72" s="413"/>
      <c r="J72" s="413"/>
      <c r="K72" s="413"/>
    </row>
    <row r="73" spans="1:11" ht="15.95" customHeight="1">
      <c r="A73" s="401"/>
      <c r="B73" s="401"/>
      <c r="C73" s="417"/>
      <c r="D73" s="407"/>
      <c r="E73" s="402"/>
      <c r="F73" s="402"/>
      <c r="G73" s="408"/>
      <c r="H73" s="404"/>
      <c r="I73" s="413"/>
      <c r="J73" s="413"/>
      <c r="K73" s="413"/>
    </row>
    <row r="74" spans="1:11" ht="15.95" customHeight="1">
      <c r="A74" s="401"/>
      <c r="B74" s="401"/>
      <c r="C74" s="417"/>
      <c r="D74" s="407"/>
      <c r="E74" s="402"/>
      <c r="F74" s="402"/>
      <c r="G74" s="408"/>
      <c r="H74" s="404"/>
      <c r="I74" s="413"/>
      <c r="J74" s="413"/>
      <c r="K74" s="413"/>
    </row>
    <row r="75" spans="1:11" ht="15.95" customHeight="1">
      <c r="A75" s="401"/>
      <c r="B75" s="401"/>
      <c r="C75" s="417"/>
      <c r="D75" s="407"/>
      <c r="E75" s="402"/>
      <c r="F75" s="402"/>
      <c r="G75" s="408"/>
      <c r="H75" s="404"/>
      <c r="I75" s="413"/>
      <c r="J75" s="413"/>
      <c r="K75" s="413"/>
    </row>
    <row r="76" spans="1:11" ht="15.95" customHeight="1">
      <c r="A76" s="401"/>
      <c r="B76" s="401"/>
      <c r="C76" s="417"/>
      <c r="D76" s="407"/>
      <c r="E76" s="402"/>
      <c r="F76" s="402"/>
      <c r="G76" s="408"/>
      <c r="H76" s="404"/>
      <c r="I76" s="413"/>
      <c r="J76" s="413"/>
      <c r="K76" s="413"/>
    </row>
    <row r="77" spans="1:11" ht="15.95" customHeight="1">
      <c r="A77" s="401"/>
      <c r="B77" s="401"/>
      <c r="C77" s="418"/>
      <c r="D77" s="407"/>
      <c r="E77" s="402"/>
      <c r="F77" s="402"/>
      <c r="G77" s="408"/>
      <c r="H77" s="404"/>
      <c r="I77" s="413"/>
      <c r="J77" s="413"/>
      <c r="K77" s="413"/>
    </row>
    <row r="78" spans="1:11" ht="15.95" customHeight="1">
      <c r="A78" s="401"/>
      <c r="B78" s="401"/>
      <c r="C78" s="402"/>
      <c r="D78" s="407"/>
      <c r="E78" s="402"/>
      <c r="F78" s="402"/>
      <c r="G78" s="408"/>
      <c r="H78" s="404"/>
      <c r="I78" s="413"/>
      <c r="J78" s="413"/>
      <c r="K78" s="413"/>
    </row>
    <row r="79" spans="1:11" ht="15.95" customHeight="1">
      <c r="A79" s="401"/>
      <c r="B79" s="401"/>
      <c r="C79" s="402"/>
      <c r="D79" s="407"/>
      <c r="E79" s="402"/>
      <c r="F79" s="402"/>
      <c r="G79" s="408"/>
      <c r="H79" s="404"/>
      <c r="I79" s="413"/>
      <c r="J79" s="413"/>
      <c r="K79" s="413"/>
    </row>
    <row r="80" spans="1:11" ht="15.95" customHeight="1">
      <c r="A80" s="401"/>
      <c r="B80" s="401"/>
      <c r="C80" s="402"/>
      <c r="D80" s="407"/>
      <c r="E80" s="402"/>
      <c r="F80" s="402"/>
      <c r="G80" s="408"/>
      <c r="H80" s="404"/>
      <c r="I80" s="413"/>
      <c r="J80" s="413"/>
      <c r="K80" s="413"/>
    </row>
    <row r="81" spans="1:11" ht="15.95" customHeight="1">
      <c r="A81" s="401"/>
      <c r="B81" s="401"/>
      <c r="C81" s="402"/>
      <c r="D81" s="407"/>
      <c r="E81" s="402"/>
      <c r="F81" s="402"/>
      <c r="G81" s="408"/>
      <c r="H81" s="404"/>
      <c r="I81" s="413"/>
      <c r="J81" s="413"/>
      <c r="K81" s="413"/>
    </row>
    <row r="82" spans="1:11" s="419" customFormat="1" ht="15.95" customHeight="1">
      <c r="A82" s="401"/>
      <c r="B82" s="401"/>
      <c r="C82" s="402"/>
      <c r="D82" s="407"/>
      <c r="E82" s="402"/>
      <c r="F82" s="402"/>
      <c r="G82" s="408"/>
      <c r="H82" s="404"/>
      <c r="I82" s="413"/>
      <c r="J82" s="413"/>
      <c r="K82" s="413"/>
    </row>
    <row r="83" spans="1:11" ht="15.95" customHeight="1">
      <c r="A83" s="401"/>
      <c r="B83" s="401"/>
      <c r="C83" s="402"/>
      <c r="D83" s="407"/>
      <c r="E83" s="402"/>
      <c r="F83" s="402"/>
      <c r="G83" s="408"/>
      <c r="H83" s="404"/>
      <c r="I83" s="413"/>
      <c r="J83" s="413"/>
      <c r="K83" s="413"/>
    </row>
    <row r="84" spans="1:11" ht="15.95" customHeight="1">
      <c r="A84" s="401"/>
      <c r="B84" s="401"/>
      <c r="C84" s="402"/>
      <c r="D84" s="412"/>
      <c r="E84" s="402"/>
      <c r="F84" s="402"/>
      <c r="G84" s="408"/>
      <c r="H84" s="404"/>
      <c r="I84" s="413"/>
      <c r="J84" s="413"/>
      <c r="K84" s="413"/>
    </row>
    <row r="85" spans="1:11" ht="15.95" customHeight="1">
      <c r="A85" s="401"/>
      <c r="B85" s="401"/>
      <c r="C85" s="402"/>
      <c r="D85" s="407"/>
      <c r="E85" s="402"/>
      <c r="F85" s="402"/>
      <c r="G85" s="408"/>
      <c r="H85" s="404"/>
      <c r="I85" s="413"/>
      <c r="J85" s="415"/>
      <c r="K85" s="415"/>
    </row>
    <row r="86" spans="1:11" ht="15.95" customHeight="1">
      <c r="A86" s="401"/>
      <c r="B86" s="401"/>
      <c r="C86" s="402"/>
      <c r="D86" s="407"/>
      <c r="E86" s="402"/>
      <c r="F86" s="402"/>
      <c r="G86" s="408"/>
      <c r="H86" s="404"/>
      <c r="I86" s="413"/>
      <c r="J86" s="415"/>
      <c r="K86" s="415"/>
    </row>
    <row r="87" spans="1:11" ht="15.95" customHeight="1">
      <c r="A87" s="401"/>
      <c r="B87" s="401"/>
      <c r="C87" s="402"/>
      <c r="D87" s="407"/>
      <c r="E87" s="402"/>
      <c r="F87" s="402"/>
      <c r="G87" s="409"/>
      <c r="H87" s="414"/>
      <c r="I87" s="385"/>
      <c r="J87" s="415"/>
      <c r="K87" s="415"/>
    </row>
    <row r="88" spans="1:11" ht="15.95" customHeight="1">
      <c r="A88" s="401"/>
      <c r="B88" s="401"/>
      <c r="C88" s="402"/>
      <c r="D88" s="407"/>
      <c r="E88" s="402"/>
      <c r="F88" s="402"/>
      <c r="G88" s="409"/>
      <c r="H88" s="414"/>
      <c r="I88" s="385"/>
      <c r="J88" s="415"/>
      <c r="K88" s="415"/>
    </row>
    <row r="89" spans="1:8" ht="15.95" customHeight="1">
      <c r="A89" s="401"/>
      <c r="B89" s="401"/>
      <c r="C89" s="402"/>
      <c r="D89" s="407"/>
      <c r="E89" s="402"/>
      <c r="F89" s="402"/>
      <c r="G89" s="409"/>
      <c r="H89" s="414"/>
    </row>
    <row r="90" spans="1:8" ht="15.95" customHeight="1">
      <c r="A90" s="401"/>
      <c r="B90" s="401"/>
      <c r="C90" s="402"/>
      <c r="D90" s="407"/>
      <c r="E90" s="402"/>
      <c r="F90" s="402"/>
      <c r="G90" s="409"/>
      <c r="H90" s="414"/>
    </row>
    <row r="91" spans="1:8" ht="15.95" customHeight="1">
      <c r="A91" s="401"/>
      <c r="B91" s="401"/>
      <c r="C91" s="402"/>
      <c r="D91" s="407"/>
      <c r="E91" s="402"/>
      <c r="F91" s="402"/>
      <c r="G91" s="409"/>
      <c r="H91" s="414"/>
    </row>
    <row r="92" spans="1:8" ht="15.95" customHeight="1">
      <c r="A92" s="401"/>
      <c r="B92" s="401"/>
      <c r="C92" s="402"/>
      <c r="D92" s="407"/>
      <c r="E92" s="402"/>
      <c r="F92" s="402"/>
      <c r="G92" s="409"/>
      <c r="H92" s="414"/>
    </row>
    <row r="93" spans="1:8" ht="15.95" customHeight="1">
      <c r="A93" s="401"/>
      <c r="B93" s="401"/>
      <c r="C93" s="402"/>
      <c r="D93" s="407"/>
      <c r="E93" s="402"/>
      <c r="F93" s="402"/>
      <c r="G93" s="409"/>
      <c r="H93" s="414"/>
    </row>
    <row r="94" spans="1:8" ht="15.95" customHeight="1">
      <c r="A94" s="401"/>
      <c r="B94" s="401"/>
      <c r="C94" s="402"/>
      <c r="D94" s="407"/>
      <c r="E94" s="402"/>
      <c r="F94" s="402"/>
      <c r="G94" s="409"/>
      <c r="H94" s="414"/>
    </row>
    <row r="95" spans="1:8" ht="15.95" customHeight="1">
      <c r="A95" s="401"/>
      <c r="B95" s="401"/>
      <c r="C95" s="402"/>
      <c r="D95" s="407"/>
      <c r="E95" s="402"/>
      <c r="F95" s="402"/>
      <c r="G95" s="409"/>
      <c r="H95" s="414"/>
    </row>
    <row r="96" spans="1:8" ht="15.95" customHeight="1">
      <c r="A96" s="401"/>
      <c r="B96" s="401"/>
      <c r="C96" s="402"/>
      <c r="D96" s="407"/>
      <c r="E96" s="402"/>
      <c r="F96" s="402"/>
      <c r="G96" s="409"/>
      <c r="H96" s="414"/>
    </row>
    <row r="97" spans="1:8" ht="15.95" customHeight="1">
      <c r="A97" s="401"/>
      <c r="B97" s="401"/>
      <c r="C97" s="402"/>
      <c r="D97" s="407"/>
      <c r="E97" s="402"/>
      <c r="F97" s="402"/>
      <c r="G97" s="409"/>
      <c r="H97" s="414"/>
    </row>
    <row r="98" spans="1:8" ht="15.95" customHeight="1">
      <c r="A98" s="401"/>
      <c r="B98" s="401"/>
      <c r="C98" s="402"/>
      <c r="D98" s="407"/>
      <c r="E98" s="402"/>
      <c r="F98" s="402"/>
      <c r="G98" s="409"/>
      <c r="H98" s="414"/>
    </row>
    <row r="99" spans="1:8" ht="15.95" customHeight="1">
      <c r="A99" s="401"/>
      <c r="B99" s="401"/>
      <c r="C99" s="402"/>
      <c r="D99" s="407"/>
      <c r="E99" s="402"/>
      <c r="F99" s="402"/>
      <c r="G99" s="409"/>
      <c r="H99" s="414"/>
    </row>
    <row r="100" spans="1:8" ht="15.95" customHeight="1">
      <c r="A100" s="401"/>
      <c r="B100" s="401"/>
      <c r="C100" s="402"/>
      <c r="D100" s="407"/>
      <c r="E100" s="402"/>
      <c r="F100" s="402"/>
      <c r="G100" s="409"/>
      <c r="H100" s="414"/>
    </row>
    <row r="101" spans="1:8" ht="15.95" customHeight="1">
      <c r="A101" s="401"/>
      <c r="B101" s="401"/>
      <c r="C101" s="402"/>
      <c r="D101" s="407"/>
      <c r="E101" s="402"/>
      <c r="F101" s="402"/>
      <c r="G101" s="409"/>
      <c r="H101" s="414"/>
    </row>
    <row r="102" spans="1:8" ht="15.95" customHeight="1">
      <c r="A102" s="401"/>
      <c r="B102" s="401"/>
      <c r="C102" s="402"/>
      <c r="D102" s="407"/>
      <c r="E102" s="402"/>
      <c r="F102" s="402"/>
      <c r="G102" s="409"/>
      <c r="H102" s="414"/>
    </row>
    <row r="103" spans="1:8" ht="15.95" customHeight="1">
      <c r="A103" s="401"/>
      <c r="B103" s="401"/>
      <c r="C103" s="402"/>
      <c r="D103" s="407"/>
      <c r="E103" s="402"/>
      <c r="F103" s="402"/>
      <c r="G103" s="409"/>
      <c r="H103" s="414"/>
    </row>
    <row r="104" spans="1:8" ht="15.95" customHeight="1">
      <c r="A104" s="401"/>
      <c r="B104" s="401"/>
      <c r="C104" s="402"/>
      <c r="D104" s="407"/>
      <c r="E104" s="402"/>
      <c r="F104" s="402"/>
      <c r="G104" s="409"/>
      <c r="H104" s="414"/>
    </row>
    <row r="105" spans="1:8" ht="15.95" customHeight="1">
      <c r="A105" s="401"/>
      <c r="B105" s="401"/>
      <c r="C105" s="402"/>
      <c r="D105" s="407"/>
      <c r="E105" s="402"/>
      <c r="F105" s="402"/>
      <c r="G105" s="409"/>
      <c r="H105" s="414"/>
    </row>
    <row r="106" spans="1:8" ht="15.95" customHeight="1">
      <c r="A106" s="401"/>
      <c r="B106" s="401"/>
      <c r="C106" s="402"/>
      <c r="D106" s="407"/>
      <c r="E106" s="402"/>
      <c r="F106" s="402"/>
      <c r="G106" s="414"/>
      <c r="H106" s="414"/>
    </row>
    <row r="107" spans="1:8" ht="15.95" customHeight="1">
      <c r="A107" s="401"/>
      <c r="B107" s="401"/>
      <c r="C107" s="402"/>
      <c r="D107" s="407"/>
      <c r="E107" s="402"/>
      <c r="F107" s="402"/>
      <c r="G107" s="414"/>
      <c r="H107" s="414"/>
    </row>
    <row r="108" spans="1:8" ht="15.95" customHeight="1">
      <c r="A108" s="401"/>
      <c r="B108" s="401"/>
      <c r="C108" s="402"/>
      <c r="D108" s="407"/>
      <c r="E108" s="402"/>
      <c r="F108" s="402"/>
      <c r="G108" s="414"/>
      <c r="H108" s="414"/>
    </row>
    <row r="109" spans="1:8" ht="15.95" customHeight="1">
      <c r="A109" s="401"/>
      <c r="B109" s="401"/>
      <c r="C109" s="402"/>
      <c r="D109" s="407"/>
      <c r="E109" s="402"/>
      <c r="F109" s="402"/>
      <c r="G109" s="414"/>
      <c r="H109" s="414"/>
    </row>
    <row r="110" spans="1:8" ht="15.95" customHeight="1">
      <c r="A110" s="401"/>
      <c r="B110" s="401"/>
      <c r="C110" s="417"/>
      <c r="D110" s="407"/>
      <c r="E110" s="402"/>
      <c r="F110" s="402"/>
      <c r="G110" s="414"/>
      <c r="H110" s="414"/>
    </row>
    <row r="111" spans="1:8" ht="15.95" customHeight="1">
      <c r="A111" s="401"/>
      <c r="B111" s="401"/>
      <c r="C111" s="402"/>
      <c r="D111" s="407"/>
      <c r="E111" s="402"/>
      <c r="F111" s="402"/>
      <c r="G111" s="414"/>
      <c r="H111" s="414"/>
    </row>
    <row r="112" spans="1:8" ht="15.95" customHeight="1">
      <c r="A112" s="401"/>
      <c r="B112" s="401"/>
      <c r="C112" s="402"/>
      <c r="D112" s="407"/>
      <c r="E112" s="402"/>
      <c r="F112" s="402"/>
      <c r="G112" s="414"/>
      <c r="H112" s="414"/>
    </row>
    <row r="113" spans="1:8" ht="15.95" customHeight="1">
      <c r="A113" s="401"/>
      <c r="B113" s="401"/>
      <c r="C113" s="402"/>
      <c r="D113" s="407"/>
      <c r="E113" s="402"/>
      <c r="F113" s="402"/>
      <c r="G113" s="414"/>
      <c r="H113" s="414"/>
    </row>
    <row r="114" spans="1:8" ht="15.95" customHeight="1">
      <c r="A114" s="401"/>
      <c r="B114" s="401"/>
      <c r="C114" s="402"/>
      <c r="D114" s="407"/>
      <c r="E114" s="402"/>
      <c r="F114" s="402"/>
      <c r="G114" s="414"/>
      <c r="H114" s="414"/>
    </row>
    <row r="115" spans="1:8" ht="15.95" customHeight="1">
      <c r="A115" s="401"/>
      <c r="B115" s="401"/>
      <c r="C115" s="402"/>
      <c r="D115" s="407"/>
      <c r="E115" s="402"/>
      <c r="F115" s="402"/>
      <c r="G115" s="414"/>
      <c r="H115" s="414"/>
    </row>
    <row r="116" spans="1:8" ht="15.95" customHeight="1">
      <c r="A116" s="401"/>
      <c r="B116" s="401"/>
      <c r="C116" s="402"/>
      <c r="D116" s="407"/>
      <c r="E116" s="402"/>
      <c r="F116" s="402"/>
      <c r="G116" s="414"/>
      <c r="H116" s="414"/>
    </row>
    <row r="117" spans="1:8" ht="15.95" customHeight="1">
      <c r="A117" s="401"/>
      <c r="B117" s="401"/>
      <c r="C117" s="402"/>
      <c r="D117" s="407"/>
      <c r="E117" s="402"/>
      <c r="F117" s="402"/>
      <c r="G117" s="414"/>
      <c r="H117" s="414"/>
    </row>
    <row r="118" spans="1:11" ht="45" customHeight="1">
      <c r="A118" s="394"/>
      <c r="B118" s="394"/>
      <c r="C118" s="394"/>
      <c r="D118" s="395"/>
      <c r="E118" s="396"/>
      <c r="F118" s="397"/>
      <c r="G118" s="398"/>
      <c r="H118" s="399"/>
      <c r="I118" s="398"/>
      <c r="J118" s="399"/>
      <c r="K118" s="399"/>
    </row>
    <row r="119" spans="1:11" ht="15.95" customHeight="1">
      <c r="A119" s="401"/>
      <c r="B119" s="401"/>
      <c r="C119" s="402"/>
      <c r="D119" s="407"/>
      <c r="E119" s="402"/>
      <c r="F119" s="402"/>
      <c r="G119" s="409"/>
      <c r="H119" s="414"/>
      <c r="I119" s="385"/>
      <c r="J119" s="385"/>
      <c r="K119" s="385"/>
    </row>
    <row r="120" spans="1:11" ht="15.95" customHeight="1">
      <c r="A120" s="401"/>
      <c r="B120" s="401"/>
      <c r="C120" s="402"/>
      <c r="D120" s="407"/>
      <c r="E120" s="402"/>
      <c r="F120" s="402"/>
      <c r="G120" s="409"/>
      <c r="H120" s="414"/>
      <c r="I120" s="385"/>
      <c r="J120" s="385"/>
      <c r="K120" s="385"/>
    </row>
    <row r="121" spans="1:9" ht="15.95" customHeight="1">
      <c r="A121" s="401"/>
      <c r="B121" s="401"/>
      <c r="C121" s="402"/>
      <c r="D121" s="407"/>
      <c r="E121" s="402"/>
      <c r="F121" s="402"/>
      <c r="G121" s="409"/>
      <c r="H121" s="414"/>
      <c r="I121" s="385"/>
    </row>
    <row r="122" spans="1:9" ht="15.95" customHeight="1">
      <c r="A122" s="401"/>
      <c r="B122" s="401"/>
      <c r="C122" s="402"/>
      <c r="D122" s="407"/>
      <c r="E122" s="402"/>
      <c r="F122" s="402"/>
      <c r="G122" s="409"/>
      <c r="H122" s="414"/>
      <c r="I122" s="385"/>
    </row>
    <row r="123" spans="1:9" ht="15.95" customHeight="1">
      <c r="A123" s="401"/>
      <c r="B123" s="401"/>
      <c r="C123" s="402"/>
      <c r="D123" s="407"/>
      <c r="E123" s="402"/>
      <c r="F123" s="402"/>
      <c r="G123" s="409"/>
      <c r="H123" s="414"/>
      <c r="I123" s="385"/>
    </row>
    <row r="124" spans="1:9" ht="15.95" customHeight="1">
      <c r="A124" s="401"/>
      <c r="B124" s="401"/>
      <c r="C124" s="417"/>
      <c r="D124" s="420"/>
      <c r="E124" s="402"/>
      <c r="F124" s="402"/>
      <c r="G124" s="414"/>
      <c r="H124" s="414"/>
      <c r="I124" s="385"/>
    </row>
    <row r="125" spans="1:9" ht="15.95" customHeight="1">
      <c r="A125" s="401"/>
      <c r="B125" s="401"/>
      <c r="C125" s="417"/>
      <c r="D125" s="403"/>
      <c r="E125" s="402"/>
      <c r="F125" s="402"/>
      <c r="G125" s="414"/>
      <c r="H125" s="414"/>
      <c r="I125" s="385"/>
    </row>
    <row r="126" spans="1:9" ht="15.95" customHeight="1">
      <c r="A126" s="401"/>
      <c r="B126" s="401"/>
      <c r="C126" s="417"/>
      <c r="D126" s="421"/>
      <c r="E126" s="402"/>
      <c r="F126" s="402"/>
      <c r="G126" s="409"/>
      <c r="H126" s="414"/>
      <c r="I126" s="385"/>
    </row>
    <row r="127" spans="1:9" ht="15.95" customHeight="1">
      <c r="A127" s="401"/>
      <c r="B127" s="401"/>
      <c r="C127" s="417"/>
      <c r="D127" s="422"/>
      <c r="E127" s="402"/>
      <c r="F127" s="402"/>
      <c r="G127" s="409"/>
      <c r="H127" s="414"/>
      <c r="I127" s="385"/>
    </row>
    <row r="128" spans="1:9" ht="15.95" customHeight="1">
      <c r="A128" s="401"/>
      <c r="B128" s="401"/>
      <c r="C128" s="417"/>
      <c r="D128" s="422"/>
      <c r="E128" s="402"/>
      <c r="F128" s="402"/>
      <c r="G128" s="409"/>
      <c r="H128" s="414"/>
      <c r="I128" s="385"/>
    </row>
    <row r="129" spans="1:9" ht="15.95" customHeight="1">
      <c r="A129" s="401"/>
      <c r="B129" s="401"/>
      <c r="C129" s="418"/>
      <c r="D129" s="422"/>
      <c r="E129" s="402"/>
      <c r="F129" s="402"/>
      <c r="G129" s="409"/>
      <c r="H129" s="414"/>
      <c r="I129" s="385"/>
    </row>
    <row r="130" spans="1:9" ht="15.95" customHeight="1">
      <c r="A130" s="401"/>
      <c r="B130" s="401"/>
      <c r="C130" s="402"/>
      <c r="D130" s="422"/>
      <c r="E130" s="402"/>
      <c r="F130" s="402"/>
      <c r="G130" s="409"/>
      <c r="H130" s="414"/>
      <c r="I130" s="385"/>
    </row>
    <row r="131" spans="1:9" ht="15.95" customHeight="1">
      <c r="A131" s="401"/>
      <c r="B131" s="401"/>
      <c r="C131" s="402"/>
      <c r="D131" s="422"/>
      <c r="E131" s="402"/>
      <c r="F131" s="402"/>
      <c r="G131" s="409"/>
      <c r="H131" s="414"/>
      <c r="I131" s="385"/>
    </row>
    <row r="132" spans="1:9" ht="15.95" customHeight="1">
      <c r="A132" s="401"/>
      <c r="B132" s="401"/>
      <c r="C132" s="402"/>
      <c r="D132" s="421"/>
      <c r="E132" s="402"/>
      <c r="F132" s="402"/>
      <c r="G132" s="409"/>
      <c r="H132" s="414"/>
      <c r="I132" s="385"/>
    </row>
    <row r="133" spans="1:9" ht="15.95" customHeight="1">
      <c r="A133" s="401"/>
      <c r="B133" s="401"/>
      <c r="C133" s="402"/>
      <c r="D133" s="407"/>
      <c r="E133" s="402"/>
      <c r="F133" s="402"/>
      <c r="G133" s="409"/>
      <c r="H133" s="414"/>
      <c r="I133" s="385"/>
    </row>
    <row r="134" spans="1:11" ht="15.95" customHeight="1">
      <c r="A134" s="401"/>
      <c r="B134" s="401"/>
      <c r="C134" s="402"/>
      <c r="D134" s="407"/>
      <c r="E134" s="402"/>
      <c r="F134" s="402"/>
      <c r="G134" s="409"/>
      <c r="H134" s="414"/>
      <c r="I134" s="423"/>
      <c r="J134" s="419"/>
      <c r="K134" s="419"/>
    </row>
    <row r="135" spans="1:8" ht="15.95" customHeight="1">
      <c r="A135" s="401"/>
      <c r="B135" s="401"/>
      <c r="C135" s="402"/>
      <c r="D135" s="407"/>
      <c r="E135" s="402"/>
      <c r="F135" s="402"/>
      <c r="G135" s="409"/>
      <c r="H135" s="414"/>
    </row>
    <row r="136" spans="1:8" ht="15.95" customHeight="1">
      <c r="A136" s="401"/>
      <c r="B136" s="401"/>
      <c r="C136" s="402"/>
      <c r="D136" s="407"/>
      <c r="E136" s="402"/>
      <c r="F136" s="402"/>
      <c r="G136" s="409"/>
      <c r="H136" s="414"/>
    </row>
    <row r="137" spans="1:8" ht="15.95" customHeight="1">
      <c r="A137" s="401"/>
      <c r="B137" s="401"/>
      <c r="C137" s="402"/>
      <c r="D137" s="407"/>
      <c r="E137" s="402"/>
      <c r="F137" s="402"/>
      <c r="G137" s="409"/>
      <c r="H137" s="414"/>
    </row>
    <row r="138" spans="1:8" ht="15.95" customHeight="1">
      <c r="A138" s="401"/>
      <c r="B138" s="401"/>
      <c r="C138" s="402"/>
      <c r="D138" s="407"/>
      <c r="E138" s="402"/>
      <c r="F138" s="402"/>
      <c r="G138" s="409"/>
      <c r="H138" s="414"/>
    </row>
    <row r="139" spans="1:8" ht="15.95" customHeight="1">
      <c r="A139" s="401"/>
      <c r="B139" s="401"/>
      <c r="C139" s="402"/>
      <c r="D139" s="407"/>
      <c r="E139" s="402"/>
      <c r="F139" s="402"/>
      <c r="G139" s="409"/>
      <c r="H139" s="414"/>
    </row>
    <row r="140" spans="1:8" ht="15.95" customHeight="1">
      <c r="A140" s="401"/>
      <c r="B140" s="401"/>
      <c r="C140" s="402"/>
      <c r="D140" s="407"/>
      <c r="E140" s="402"/>
      <c r="F140" s="402"/>
      <c r="G140" s="409"/>
      <c r="H140" s="414"/>
    </row>
    <row r="141" spans="1:8" ht="15.95" customHeight="1">
      <c r="A141" s="401"/>
      <c r="B141" s="401"/>
      <c r="C141" s="402"/>
      <c r="D141" s="407"/>
      <c r="E141" s="402"/>
      <c r="F141" s="402"/>
      <c r="G141" s="409"/>
      <c r="H141" s="414"/>
    </row>
    <row r="142" spans="1:8" ht="15.95" customHeight="1">
      <c r="A142" s="401"/>
      <c r="B142" s="401"/>
      <c r="C142" s="402"/>
      <c r="D142" s="407"/>
      <c r="E142" s="402"/>
      <c r="F142" s="402"/>
      <c r="G142" s="409"/>
      <c r="H142" s="414"/>
    </row>
    <row r="143" spans="1:8" ht="15.95" customHeight="1">
      <c r="A143" s="401"/>
      <c r="B143" s="401"/>
      <c r="C143" s="402"/>
      <c r="D143" s="407"/>
      <c r="E143" s="402"/>
      <c r="F143" s="402"/>
      <c r="G143" s="409"/>
      <c r="H143" s="414"/>
    </row>
    <row r="144" spans="1:8" ht="15.95" customHeight="1">
      <c r="A144" s="401"/>
      <c r="B144" s="401"/>
      <c r="C144" s="402"/>
      <c r="D144" s="407"/>
      <c r="E144" s="402"/>
      <c r="F144" s="402"/>
      <c r="G144" s="409"/>
      <c r="H144" s="414"/>
    </row>
    <row r="145" spans="1:8" ht="15.95" customHeight="1">
      <c r="A145" s="401"/>
      <c r="B145" s="401"/>
      <c r="C145" s="402"/>
      <c r="D145" s="407"/>
      <c r="E145" s="402"/>
      <c r="F145" s="402"/>
      <c r="G145" s="409"/>
      <c r="H145" s="414"/>
    </row>
    <row r="146" spans="1:8" ht="15.95" customHeight="1">
      <c r="A146" s="401"/>
      <c r="B146" s="401"/>
      <c r="C146" s="402"/>
      <c r="D146" s="407"/>
      <c r="E146" s="402"/>
      <c r="F146" s="402"/>
      <c r="G146" s="409"/>
      <c r="H146" s="414"/>
    </row>
    <row r="147" spans="1:8" ht="15.95" customHeight="1">
      <c r="A147" s="401"/>
      <c r="B147" s="401"/>
      <c r="C147" s="402"/>
      <c r="D147" s="407"/>
      <c r="E147" s="402"/>
      <c r="F147" s="402"/>
      <c r="G147" s="409"/>
      <c r="H147" s="414"/>
    </row>
    <row r="148" spans="1:8" ht="15.95" customHeight="1">
      <c r="A148" s="401"/>
      <c r="B148" s="401"/>
      <c r="C148" s="402"/>
      <c r="D148" s="407"/>
      <c r="E148" s="402"/>
      <c r="F148" s="402"/>
      <c r="G148" s="409"/>
      <c r="H148" s="414"/>
    </row>
    <row r="149" spans="1:8" ht="15.95" customHeight="1">
      <c r="A149" s="401"/>
      <c r="B149" s="401"/>
      <c r="C149" s="402"/>
      <c r="D149" s="407"/>
      <c r="E149" s="402"/>
      <c r="F149" s="402"/>
      <c r="G149" s="409"/>
      <c r="H149" s="414"/>
    </row>
    <row r="150" spans="1:8" ht="15.95" customHeight="1">
      <c r="A150" s="401"/>
      <c r="B150" s="401"/>
      <c r="C150" s="402"/>
      <c r="D150" s="407"/>
      <c r="E150" s="402"/>
      <c r="F150" s="402"/>
      <c r="G150" s="409"/>
      <c r="H150" s="414"/>
    </row>
    <row r="151" spans="1:8" ht="15.95" customHeight="1">
      <c r="A151" s="401"/>
      <c r="B151" s="401"/>
      <c r="C151" s="402"/>
      <c r="D151" s="407"/>
      <c r="E151" s="402"/>
      <c r="F151" s="402"/>
      <c r="G151" s="409"/>
      <c r="H151" s="414"/>
    </row>
    <row r="152" spans="1:8" ht="15.95" customHeight="1">
      <c r="A152" s="401"/>
      <c r="B152" s="401"/>
      <c r="C152" s="402"/>
      <c r="D152" s="407"/>
      <c r="E152" s="402"/>
      <c r="F152" s="402"/>
      <c r="G152" s="409"/>
      <c r="H152" s="414"/>
    </row>
    <row r="153" spans="1:8" ht="15.95" customHeight="1">
      <c r="A153" s="401"/>
      <c r="B153" s="401"/>
      <c r="C153" s="402"/>
      <c r="D153" s="407"/>
      <c r="E153" s="402"/>
      <c r="F153" s="402"/>
      <c r="G153" s="409"/>
      <c r="H153" s="414"/>
    </row>
    <row r="154" spans="1:8" ht="15.95" customHeight="1">
      <c r="A154" s="401"/>
      <c r="B154" s="401"/>
      <c r="C154" s="402"/>
      <c r="D154" s="407"/>
      <c r="E154" s="402"/>
      <c r="F154" s="402"/>
      <c r="G154" s="409"/>
      <c r="H154" s="414"/>
    </row>
    <row r="155" spans="1:8" ht="15.95" customHeight="1">
      <c r="A155" s="401"/>
      <c r="B155" s="401"/>
      <c r="C155" s="402"/>
      <c r="D155" s="407"/>
      <c r="E155" s="402"/>
      <c r="F155" s="402"/>
      <c r="G155" s="409"/>
      <c r="H155" s="414"/>
    </row>
    <row r="156" spans="1:8" ht="15.95" customHeight="1">
      <c r="A156" s="401"/>
      <c r="B156" s="401"/>
      <c r="C156" s="402"/>
      <c r="D156" s="407"/>
      <c r="E156" s="402"/>
      <c r="F156" s="402"/>
      <c r="G156" s="409"/>
      <c r="H156" s="414"/>
    </row>
    <row r="157" spans="1:8" ht="15.95" customHeight="1">
      <c r="A157" s="401"/>
      <c r="B157" s="401"/>
      <c r="C157" s="402"/>
      <c r="D157" s="407"/>
      <c r="E157" s="402"/>
      <c r="F157" s="402"/>
      <c r="G157" s="409"/>
      <c r="H157" s="414"/>
    </row>
    <row r="158" spans="1:8" ht="15.95" customHeight="1">
      <c r="A158" s="401"/>
      <c r="B158" s="401"/>
      <c r="C158" s="402"/>
      <c r="D158" s="407"/>
      <c r="E158" s="402"/>
      <c r="F158" s="402"/>
      <c r="G158" s="414"/>
      <c r="H158" s="414"/>
    </row>
    <row r="159" spans="1:8" ht="15.95" customHeight="1">
      <c r="A159" s="401"/>
      <c r="B159" s="401"/>
      <c r="C159" s="402"/>
      <c r="D159" s="407"/>
      <c r="E159" s="402"/>
      <c r="F159" s="402"/>
      <c r="G159" s="414"/>
      <c r="H159" s="414"/>
    </row>
    <row r="160" spans="1:8" ht="15.95" customHeight="1">
      <c r="A160" s="401"/>
      <c r="B160" s="401"/>
      <c r="C160" s="402"/>
      <c r="D160" s="407"/>
      <c r="E160" s="402"/>
      <c r="F160" s="402"/>
      <c r="G160" s="414"/>
      <c r="H160" s="414"/>
    </row>
    <row r="161" spans="1:8" ht="15.95" customHeight="1">
      <c r="A161" s="401"/>
      <c r="B161" s="401"/>
      <c r="C161" s="402"/>
      <c r="D161" s="407"/>
      <c r="E161" s="402"/>
      <c r="F161" s="402"/>
      <c r="G161" s="414"/>
      <c r="H161" s="414"/>
    </row>
    <row r="162" spans="1:8" ht="15.95" customHeight="1">
      <c r="A162" s="401"/>
      <c r="B162" s="401"/>
      <c r="C162" s="417"/>
      <c r="D162" s="407"/>
      <c r="E162" s="402"/>
      <c r="F162" s="402"/>
      <c r="G162" s="414"/>
      <c r="H162" s="414"/>
    </row>
    <row r="163" spans="1:8" ht="15.95" customHeight="1">
      <c r="A163" s="401"/>
      <c r="B163" s="401"/>
      <c r="C163" s="402"/>
      <c r="D163" s="407"/>
      <c r="E163" s="402"/>
      <c r="F163" s="402"/>
      <c r="G163" s="414"/>
      <c r="H163" s="414"/>
    </row>
    <row r="164" spans="1:8" ht="15.95" customHeight="1">
      <c r="A164" s="401"/>
      <c r="B164" s="401"/>
      <c r="C164" s="402"/>
      <c r="D164" s="407"/>
      <c r="E164" s="402"/>
      <c r="F164" s="402"/>
      <c r="G164" s="414"/>
      <c r="H164" s="414"/>
    </row>
    <row r="165" spans="1:8" ht="15.95" customHeight="1">
      <c r="A165" s="401"/>
      <c r="B165" s="401"/>
      <c r="C165" s="402"/>
      <c r="D165" s="407"/>
      <c r="E165" s="402"/>
      <c r="F165" s="402"/>
      <c r="G165" s="414"/>
      <c r="H165" s="414"/>
    </row>
    <row r="166" spans="1:8" ht="15.95" customHeight="1">
      <c r="A166" s="401"/>
      <c r="B166" s="401"/>
      <c r="C166" s="402"/>
      <c r="D166" s="407"/>
      <c r="E166" s="402"/>
      <c r="F166" s="402"/>
      <c r="G166" s="414"/>
      <c r="H166" s="414"/>
    </row>
    <row r="167" spans="1:8" ht="15.95" customHeight="1">
      <c r="A167" s="401"/>
      <c r="B167" s="401"/>
      <c r="C167" s="402"/>
      <c r="D167" s="407"/>
      <c r="E167" s="402"/>
      <c r="F167" s="402"/>
      <c r="G167" s="414"/>
      <c r="H167" s="414"/>
    </row>
    <row r="168" spans="1:8" ht="15.95" customHeight="1">
      <c r="A168" s="401"/>
      <c r="B168" s="401"/>
      <c r="C168" s="402"/>
      <c r="D168" s="407"/>
      <c r="E168" s="402"/>
      <c r="F168" s="402"/>
      <c r="G168" s="414"/>
      <c r="H168" s="414"/>
    </row>
    <row r="169" spans="1:8" ht="15.95" customHeight="1">
      <c r="A169" s="401"/>
      <c r="B169" s="401"/>
      <c r="C169" s="402"/>
      <c r="D169" s="407"/>
      <c r="E169" s="402"/>
      <c r="F169" s="402"/>
      <c r="G169" s="414"/>
      <c r="H169" s="414"/>
    </row>
    <row r="170" spans="1:8" ht="15.95" customHeight="1">
      <c r="A170" s="401"/>
      <c r="B170" s="401"/>
      <c r="C170" s="402"/>
      <c r="D170" s="407"/>
      <c r="E170" s="402"/>
      <c r="F170" s="402"/>
      <c r="G170" s="414"/>
      <c r="H170" s="414"/>
    </row>
    <row r="171" spans="1:8" ht="15.95" customHeight="1">
      <c r="A171" s="401"/>
      <c r="B171" s="401"/>
      <c r="C171" s="402"/>
      <c r="D171" s="407"/>
      <c r="E171" s="402"/>
      <c r="F171" s="402"/>
      <c r="G171" s="414"/>
      <c r="H171" s="414"/>
    </row>
    <row r="172" spans="1:8" ht="15.95" customHeight="1">
      <c r="A172" s="401"/>
      <c r="B172" s="401"/>
      <c r="C172" s="402"/>
      <c r="D172" s="407"/>
      <c r="E172" s="402"/>
      <c r="F172" s="402"/>
      <c r="G172" s="414"/>
      <c r="H172" s="414"/>
    </row>
    <row r="173" spans="1:8" ht="15.95" customHeight="1">
      <c r="A173" s="401"/>
      <c r="B173" s="401"/>
      <c r="C173" s="402"/>
      <c r="D173" s="407"/>
      <c r="E173" s="402"/>
      <c r="F173" s="402"/>
      <c r="G173" s="414"/>
      <c r="H173" s="414"/>
    </row>
    <row r="174" spans="1:8" ht="15.95" customHeight="1">
      <c r="A174" s="401"/>
      <c r="B174" s="401"/>
      <c r="C174" s="402"/>
      <c r="D174" s="412"/>
      <c r="E174" s="402"/>
      <c r="F174" s="402"/>
      <c r="G174" s="414"/>
      <c r="H174" s="414"/>
    </row>
    <row r="175" spans="1:8" ht="15.95" customHeight="1">
      <c r="A175" s="401"/>
      <c r="B175" s="401"/>
      <c r="C175" s="402"/>
      <c r="D175" s="422"/>
      <c r="E175" s="402"/>
      <c r="F175" s="402"/>
      <c r="G175" s="414"/>
      <c r="H175" s="414"/>
    </row>
    <row r="176" spans="1:8" ht="15.95" customHeight="1">
      <c r="A176" s="401"/>
      <c r="B176" s="401"/>
      <c r="C176" s="402"/>
      <c r="D176" s="422"/>
      <c r="E176" s="402"/>
      <c r="F176" s="402"/>
      <c r="G176" s="414"/>
      <c r="H176" s="414"/>
    </row>
    <row r="177" spans="1:8" ht="15.95" customHeight="1">
      <c r="A177" s="401"/>
      <c r="B177" s="401"/>
      <c r="C177" s="402"/>
      <c r="D177" s="407"/>
      <c r="E177" s="402"/>
      <c r="F177" s="402"/>
      <c r="G177" s="409"/>
      <c r="H177" s="414"/>
    </row>
    <row r="178" spans="1:8" ht="15.95" customHeight="1">
      <c r="A178" s="401"/>
      <c r="B178" s="401"/>
      <c r="C178" s="402"/>
      <c r="D178" s="412"/>
      <c r="E178" s="402"/>
      <c r="F178" s="402"/>
      <c r="G178" s="414"/>
      <c r="H178" s="414"/>
    </row>
    <row r="179" spans="1:8" ht="15.95" customHeight="1">
      <c r="A179" s="401"/>
      <c r="B179" s="401"/>
      <c r="C179" s="402"/>
      <c r="D179" s="407"/>
      <c r="E179" s="402"/>
      <c r="F179" s="402"/>
      <c r="G179" s="414"/>
      <c r="H179" s="414"/>
    </row>
    <row r="180" spans="1:8" ht="15.95" customHeight="1">
      <c r="A180" s="401"/>
      <c r="B180" s="401"/>
      <c r="C180" s="402"/>
      <c r="D180" s="422"/>
      <c r="E180" s="402"/>
      <c r="F180" s="402"/>
      <c r="G180" s="414"/>
      <c r="H180" s="414"/>
    </row>
    <row r="181" spans="1:8" ht="15.95" customHeight="1">
      <c r="A181" s="401"/>
      <c r="B181" s="401"/>
      <c r="C181" s="402"/>
      <c r="D181" s="407"/>
      <c r="E181" s="402"/>
      <c r="F181" s="402"/>
      <c r="G181" s="414"/>
      <c r="H181" s="414"/>
    </row>
    <row r="182" spans="1:8" ht="15.95" customHeight="1">
      <c r="A182" s="401"/>
      <c r="B182" s="401"/>
      <c r="C182" s="402"/>
      <c r="D182" s="407"/>
      <c r="E182" s="402"/>
      <c r="F182" s="402"/>
      <c r="G182" s="414"/>
      <c r="H182" s="414"/>
    </row>
    <row r="183" spans="1:8" ht="15.95" customHeight="1">
      <c r="A183" s="401"/>
      <c r="B183" s="401"/>
      <c r="C183" s="402"/>
      <c r="D183" s="412"/>
      <c r="E183" s="402"/>
      <c r="F183" s="402"/>
      <c r="G183" s="414"/>
      <c r="H183" s="414"/>
    </row>
    <row r="184" spans="1:8" ht="15.95" customHeight="1">
      <c r="A184" s="385"/>
      <c r="B184" s="385"/>
      <c r="C184" s="385"/>
      <c r="D184" s="385"/>
      <c r="E184" s="385"/>
      <c r="F184" s="385"/>
      <c r="G184" s="384"/>
      <c r="H184" s="384"/>
    </row>
    <row r="185" spans="1:8" ht="15.95" customHeight="1">
      <c r="A185" s="385"/>
      <c r="B185" s="385"/>
      <c r="C185" s="385"/>
      <c r="D185" s="424"/>
      <c r="E185" s="385"/>
      <c r="F185" s="385"/>
      <c r="G185" s="384"/>
      <c r="H185" s="384"/>
    </row>
    <row r="186" spans="1:8" ht="15.95" customHeight="1">
      <c r="A186" s="425"/>
      <c r="B186" s="425"/>
      <c r="C186" s="426"/>
      <c r="D186" s="424"/>
      <c r="E186" s="426"/>
      <c r="F186" s="426"/>
      <c r="G186" s="427"/>
      <c r="H186" s="427"/>
    </row>
    <row r="187" spans="1:8" ht="15.95" customHeight="1">
      <c r="A187" s="425"/>
      <c r="B187" s="425"/>
      <c r="C187" s="426"/>
      <c r="D187" s="424"/>
      <c r="E187" s="426"/>
      <c r="F187" s="426"/>
      <c r="G187" s="427"/>
      <c r="H187" s="427"/>
    </row>
    <row r="188" spans="1:8" ht="15.95" customHeight="1">
      <c r="A188" s="425"/>
      <c r="B188" s="425"/>
      <c r="C188" s="426"/>
      <c r="D188" s="424"/>
      <c r="E188" s="426"/>
      <c r="F188" s="426"/>
      <c r="G188" s="427"/>
      <c r="H188" s="428"/>
    </row>
    <row r="189" spans="1:8" ht="15.95" customHeight="1">
      <c r="A189" s="385"/>
      <c r="B189" s="385"/>
      <c r="C189" s="426"/>
      <c r="D189" s="424"/>
      <c r="E189" s="426"/>
      <c r="F189" s="426"/>
      <c r="G189" s="427"/>
      <c r="H189" s="427"/>
    </row>
    <row r="190" ht="15.95" customHeight="1">
      <c r="D190" s="424"/>
    </row>
    <row r="191" ht="15.95" customHeight="1">
      <c r="D191" s="424"/>
    </row>
    <row r="192" ht="15.95" customHeight="1">
      <c r="D192" s="424"/>
    </row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</sheetData>
  <printOptions/>
  <pageMargins left="0.7874015748031497" right="0.7874015748031497" top="0.984251968503937" bottom="0.984251968503937" header="0.5118110236220472" footer="0.5118110236220472"/>
  <pageSetup blackAndWhite="1" fitToHeight="2" fitToWidth="2" horizontalDpi="600" verticalDpi="600" orientation="landscape" paperSize="9" scale="66" r:id="rId1"/>
  <rowBreaks count="1" manualBreakCount="1">
    <brk id="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42"/>
      <c r="C1" s="242"/>
      <c r="D1" s="241" t="s">
        <v>1</v>
      </c>
      <c r="E1" s="242"/>
      <c r="F1" s="243" t="s">
        <v>857</v>
      </c>
      <c r="G1" s="365" t="s">
        <v>858</v>
      </c>
      <c r="H1" s="365"/>
      <c r="I1" s="247"/>
      <c r="J1" s="243" t="s">
        <v>859</v>
      </c>
      <c r="K1" s="241" t="s">
        <v>83</v>
      </c>
      <c r="L1" s="243" t="s">
        <v>860</v>
      </c>
      <c r="M1" s="243"/>
      <c r="N1" s="243"/>
      <c r="O1" s="243"/>
      <c r="P1" s="243"/>
      <c r="Q1" s="243"/>
      <c r="R1" s="243"/>
      <c r="S1" s="243"/>
      <c r="T1" s="243"/>
      <c r="U1" s="239"/>
      <c r="V1" s="23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46" ht="36.95" customHeight="1">
      <c r="L2" s="329" t="s">
        <v>6</v>
      </c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18" t="s">
        <v>81</v>
      </c>
    </row>
    <row r="3" spans="2:46" ht="6.95" customHeight="1">
      <c r="B3" s="19"/>
      <c r="C3" s="20"/>
      <c r="D3" s="20"/>
      <c r="E3" s="20"/>
      <c r="F3" s="20"/>
      <c r="G3" s="20"/>
      <c r="H3" s="20"/>
      <c r="I3" s="95"/>
      <c r="J3" s="20"/>
      <c r="K3" s="21"/>
      <c r="AT3" s="18" t="s">
        <v>78</v>
      </c>
    </row>
    <row r="4" spans="2:46" ht="36.95" customHeight="1">
      <c r="B4" s="22"/>
      <c r="C4" s="23"/>
      <c r="D4" s="24" t="s">
        <v>88</v>
      </c>
      <c r="E4" s="23"/>
      <c r="F4" s="23"/>
      <c r="G4" s="23"/>
      <c r="H4" s="23"/>
      <c r="I4" s="96"/>
      <c r="J4" s="23"/>
      <c r="K4" s="25"/>
      <c r="M4" s="26" t="s">
        <v>11</v>
      </c>
      <c r="AT4" s="18" t="s">
        <v>4</v>
      </c>
    </row>
    <row r="5" spans="2:11" ht="6.95" customHeight="1">
      <c r="B5" s="22"/>
      <c r="C5" s="23"/>
      <c r="D5" s="23"/>
      <c r="E5" s="23"/>
      <c r="F5" s="23"/>
      <c r="G5" s="23"/>
      <c r="H5" s="23"/>
      <c r="I5" s="96"/>
      <c r="J5" s="23"/>
      <c r="K5" s="25"/>
    </row>
    <row r="6" spans="2:11" ht="15">
      <c r="B6" s="22"/>
      <c r="C6" s="23"/>
      <c r="D6" s="31" t="s">
        <v>17</v>
      </c>
      <c r="E6" s="23"/>
      <c r="F6" s="23"/>
      <c r="G6" s="23"/>
      <c r="H6" s="23"/>
      <c r="I6" s="96"/>
      <c r="J6" s="23"/>
      <c r="K6" s="25"/>
    </row>
    <row r="7" spans="2:11" ht="22.5" customHeight="1">
      <c r="B7" s="22"/>
      <c r="C7" s="23"/>
      <c r="D7" s="23"/>
      <c r="E7" s="366" t="str">
        <f>'Rekapitulace stavby'!K6</f>
        <v>Výměna střešní krytiny (Riegrova 1403 - OA - PD)</v>
      </c>
      <c r="F7" s="357"/>
      <c r="G7" s="357"/>
      <c r="H7" s="357"/>
      <c r="I7" s="96"/>
      <c r="J7" s="23"/>
      <c r="K7" s="25"/>
    </row>
    <row r="8" spans="2:11" s="1" customFormat="1" ht="15">
      <c r="B8" s="35"/>
      <c r="C8" s="36"/>
      <c r="D8" s="31" t="s">
        <v>97</v>
      </c>
      <c r="E8" s="36"/>
      <c r="F8" s="36"/>
      <c r="G8" s="36"/>
      <c r="H8" s="36"/>
      <c r="I8" s="97"/>
      <c r="J8" s="36"/>
      <c r="K8" s="39"/>
    </row>
    <row r="9" spans="2:11" s="1" customFormat="1" ht="36.95" customHeight="1">
      <c r="B9" s="35"/>
      <c r="C9" s="36"/>
      <c r="D9" s="36"/>
      <c r="E9" s="367" t="s">
        <v>803</v>
      </c>
      <c r="F9" s="342"/>
      <c r="G9" s="342"/>
      <c r="H9" s="342"/>
      <c r="I9" s="97"/>
      <c r="J9" s="36"/>
      <c r="K9" s="39"/>
    </row>
    <row r="10" spans="2:11" s="1" customFormat="1" ht="13.5">
      <c r="B10" s="35"/>
      <c r="C10" s="36"/>
      <c r="D10" s="36"/>
      <c r="E10" s="36"/>
      <c r="F10" s="36"/>
      <c r="G10" s="36"/>
      <c r="H10" s="36"/>
      <c r="I10" s="97"/>
      <c r="J10" s="36"/>
      <c r="K10" s="39"/>
    </row>
    <row r="11" spans="2:11" s="1" customFormat="1" ht="14.45" customHeight="1">
      <c r="B11" s="35"/>
      <c r="C11" s="36"/>
      <c r="D11" s="31" t="s">
        <v>19</v>
      </c>
      <c r="E11" s="36"/>
      <c r="F11" s="29" t="s">
        <v>82</v>
      </c>
      <c r="G11" s="36"/>
      <c r="H11" s="36"/>
      <c r="I11" s="98" t="s">
        <v>21</v>
      </c>
      <c r="J11" s="29" t="s">
        <v>3</v>
      </c>
      <c r="K11" s="39"/>
    </row>
    <row r="12" spans="2:11" s="1" customFormat="1" ht="14.45" customHeight="1">
      <c r="B12" s="35"/>
      <c r="C12" s="36"/>
      <c r="D12" s="31" t="s">
        <v>22</v>
      </c>
      <c r="E12" s="36"/>
      <c r="F12" s="29" t="s">
        <v>23</v>
      </c>
      <c r="G12" s="36"/>
      <c r="H12" s="36"/>
      <c r="I12" s="98" t="s">
        <v>24</v>
      </c>
      <c r="J12" s="99" t="str">
        <f>'Rekapitulace stavby'!AN8</f>
        <v>26.10.2016</v>
      </c>
      <c r="K12" s="39"/>
    </row>
    <row r="13" spans="2:11" s="1" customFormat="1" ht="10.9" customHeight="1">
      <c r="B13" s="35"/>
      <c r="C13" s="36"/>
      <c r="D13" s="36"/>
      <c r="E13" s="36"/>
      <c r="F13" s="36"/>
      <c r="G13" s="36"/>
      <c r="H13" s="36"/>
      <c r="I13" s="97"/>
      <c r="J13" s="36"/>
      <c r="K13" s="39"/>
    </row>
    <row r="14" spans="2:11" s="1" customFormat="1" ht="14.45" customHeight="1">
      <c r="B14" s="35"/>
      <c r="C14" s="36"/>
      <c r="D14" s="31" t="s">
        <v>26</v>
      </c>
      <c r="E14" s="36"/>
      <c r="F14" s="36"/>
      <c r="G14" s="36"/>
      <c r="H14" s="36"/>
      <c r="I14" s="98" t="s">
        <v>27</v>
      </c>
      <c r="J14" s="29" t="s">
        <v>3</v>
      </c>
      <c r="K14" s="39"/>
    </row>
    <row r="15" spans="2:11" s="1" customFormat="1" ht="18" customHeight="1">
      <c r="B15" s="35"/>
      <c r="C15" s="36"/>
      <c r="D15" s="36"/>
      <c r="E15" s="29" t="s">
        <v>28</v>
      </c>
      <c r="F15" s="36"/>
      <c r="G15" s="36"/>
      <c r="H15" s="36"/>
      <c r="I15" s="98" t="s">
        <v>29</v>
      </c>
      <c r="J15" s="29" t="s">
        <v>3</v>
      </c>
      <c r="K15" s="39"/>
    </row>
    <row r="16" spans="2:11" s="1" customFormat="1" ht="6.95" customHeight="1">
      <c r="B16" s="35"/>
      <c r="C16" s="36"/>
      <c r="D16" s="36"/>
      <c r="E16" s="36"/>
      <c r="F16" s="36"/>
      <c r="G16" s="36"/>
      <c r="H16" s="36"/>
      <c r="I16" s="97"/>
      <c r="J16" s="36"/>
      <c r="K16" s="39"/>
    </row>
    <row r="17" spans="2:11" s="1" customFormat="1" ht="14.45" customHeight="1">
      <c r="B17" s="35"/>
      <c r="C17" s="36"/>
      <c r="D17" s="31" t="s">
        <v>30</v>
      </c>
      <c r="E17" s="36"/>
      <c r="F17" s="36"/>
      <c r="G17" s="36"/>
      <c r="H17" s="36"/>
      <c r="I17" s="98" t="s">
        <v>27</v>
      </c>
      <c r="J17" s="29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5"/>
      <c r="C18" s="36"/>
      <c r="D18" s="36"/>
      <c r="E18" s="29" t="str">
        <f>IF('Rekapitulace stavby'!E14="Vyplň údaj","",IF('Rekapitulace stavby'!E14="","",'Rekapitulace stavby'!E14))</f>
        <v/>
      </c>
      <c r="F18" s="36"/>
      <c r="G18" s="36"/>
      <c r="H18" s="36"/>
      <c r="I18" s="98" t="s">
        <v>29</v>
      </c>
      <c r="J18" s="29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5"/>
      <c r="C19" s="36"/>
      <c r="D19" s="36"/>
      <c r="E19" s="36"/>
      <c r="F19" s="36"/>
      <c r="G19" s="36"/>
      <c r="H19" s="36"/>
      <c r="I19" s="97"/>
      <c r="J19" s="36"/>
      <c r="K19" s="39"/>
    </row>
    <row r="20" spans="2:11" s="1" customFormat="1" ht="14.45" customHeight="1">
      <c r="B20" s="35"/>
      <c r="C20" s="36"/>
      <c r="D20" s="31" t="s">
        <v>32</v>
      </c>
      <c r="E20" s="36"/>
      <c r="F20" s="36"/>
      <c r="G20" s="36"/>
      <c r="H20" s="36"/>
      <c r="I20" s="98" t="s">
        <v>27</v>
      </c>
      <c r="J20" s="29" t="s">
        <v>3</v>
      </c>
      <c r="K20" s="39"/>
    </row>
    <row r="21" spans="2:11" s="1" customFormat="1" ht="18" customHeight="1">
      <c r="B21" s="35"/>
      <c r="C21" s="36"/>
      <c r="D21" s="36"/>
      <c r="E21" s="29" t="s">
        <v>33</v>
      </c>
      <c r="F21" s="36"/>
      <c r="G21" s="36"/>
      <c r="H21" s="36"/>
      <c r="I21" s="98" t="s">
        <v>29</v>
      </c>
      <c r="J21" s="29" t="s">
        <v>3</v>
      </c>
      <c r="K21" s="39"/>
    </row>
    <row r="22" spans="2:11" s="1" customFormat="1" ht="6.95" customHeight="1">
      <c r="B22" s="35"/>
      <c r="C22" s="36"/>
      <c r="D22" s="36"/>
      <c r="E22" s="36"/>
      <c r="F22" s="36"/>
      <c r="G22" s="36"/>
      <c r="H22" s="36"/>
      <c r="I22" s="97"/>
      <c r="J22" s="36"/>
      <c r="K22" s="39"/>
    </row>
    <row r="23" spans="2:11" s="1" customFormat="1" ht="14.45" customHeight="1">
      <c r="B23" s="35"/>
      <c r="C23" s="36"/>
      <c r="D23" s="31" t="s">
        <v>35</v>
      </c>
      <c r="E23" s="36"/>
      <c r="F23" s="36"/>
      <c r="G23" s="36"/>
      <c r="H23" s="36"/>
      <c r="I23" s="97"/>
      <c r="J23" s="36"/>
      <c r="K23" s="39"/>
    </row>
    <row r="24" spans="2:11" s="6" customFormat="1" ht="177" customHeight="1">
      <c r="B24" s="100"/>
      <c r="C24" s="101"/>
      <c r="D24" s="101"/>
      <c r="E24" s="360" t="s">
        <v>804</v>
      </c>
      <c r="F24" s="368"/>
      <c r="G24" s="368"/>
      <c r="H24" s="368"/>
      <c r="I24" s="102"/>
      <c r="J24" s="101"/>
      <c r="K24" s="103"/>
    </row>
    <row r="25" spans="2:11" s="1" customFormat="1" ht="6.95" customHeight="1">
      <c r="B25" s="35"/>
      <c r="C25" s="36"/>
      <c r="D25" s="36"/>
      <c r="E25" s="36"/>
      <c r="F25" s="36"/>
      <c r="G25" s="36"/>
      <c r="H25" s="36"/>
      <c r="I25" s="97"/>
      <c r="J25" s="36"/>
      <c r="K25" s="39"/>
    </row>
    <row r="26" spans="2:11" s="1" customFormat="1" ht="6.95" customHeight="1">
      <c r="B26" s="35"/>
      <c r="C26" s="36"/>
      <c r="D26" s="62"/>
      <c r="E26" s="62"/>
      <c r="F26" s="62"/>
      <c r="G26" s="62"/>
      <c r="H26" s="62"/>
      <c r="I26" s="104"/>
      <c r="J26" s="62"/>
      <c r="K26" s="105"/>
    </row>
    <row r="27" spans="2:11" s="1" customFormat="1" ht="25.35" customHeight="1">
      <c r="B27" s="35"/>
      <c r="C27" s="36"/>
      <c r="D27" s="106" t="s">
        <v>36</v>
      </c>
      <c r="E27" s="36"/>
      <c r="F27" s="36"/>
      <c r="G27" s="36"/>
      <c r="H27" s="36"/>
      <c r="I27" s="97"/>
      <c r="J27" s="107">
        <f>ROUND(J80,2)</f>
        <v>0</v>
      </c>
      <c r="K27" s="39"/>
    </row>
    <row r="28" spans="2:11" s="1" customFormat="1" ht="6.95" customHeight="1">
      <c r="B28" s="35"/>
      <c r="C28" s="36"/>
      <c r="D28" s="62"/>
      <c r="E28" s="62"/>
      <c r="F28" s="62"/>
      <c r="G28" s="62"/>
      <c r="H28" s="62"/>
      <c r="I28" s="104"/>
      <c r="J28" s="62"/>
      <c r="K28" s="105"/>
    </row>
    <row r="29" spans="2:11" s="1" customFormat="1" ht="14.45" customHeight="1">
      <c r="B29" s="35"/>
      <c r="C29" s="36"/>
      <c r="D29" s="36"/>
      <c r="E29" s="36"/>
      <c r="F29" s="40" t="s">
        <v>38</v>
      </c>
      <c r="G29" s="36"/>
      <c r="H29" s="36"/>
      <c r="I29" s="108" t="s">
        <v>37</v>
      </c>
      <c r="J29" s="40" t="s">
        <v>39</v>
      </c>
      <c r="K29" s="39"/>
    </row>
    <row r="30" spans="2:11" s="1" customFormat="1" ht="14.45" customHeight="1">
      <c r="B30" s="35"/>
      <c r="C30" s="36"/>
      <c r="D30" s="43" t="s">
        <v>40</v>
      </c>
      <c r="E30" s="43" t="s">
        <v>41</v>
      </c>
      <c r="F30" s="109">
        <f>ROUND(SUM(BE80:BE108),2)</f>
        <v>0</v>
      </c>
      <c r="G30" s="36"/>
      <c r="H30" s="36"/>
      <c r="I30" s="110">
        <v>0.21</v>
      </c>
      <c r="J30" s="109">
        <f>ROUND(ROUND((SUM(BE80:BE108)),2)*I30,2)</f>
        <v>0</v>
      </c>
      <c r="K30" s="39"/>
    </row>
    <row r="31" spans="2:11" s="1" customFormat="1" ht="14.45" customHeight="1">
      <c r="B31" s="35"/>
      <c r="C31" s="36"/>
      <c r="D31" s="36"/>
      <c r="E31" s="43" t="s">
        <v>42</v>
      </c>
      <c r="F31" s="109">
        <f>ROUND(SUM(BF80:BF108),2)</f>
        <v>0</v>
      </c>
      <c r="G31" s="36"/>
      <c r="H31" s="36"/>
      <c r="I31" s="110">
        <v>0.15</v>
      </c>
      <c r="J31" s="109">
        <f>ROUND(ROUND((SUM(BF80:BF108)),2)*I31,2)</f>
        <v>0</v>
      </c>
      <c r="K31" s="39"/>
    </row>
    <row r="32" spans="2:11" s="1" customFormat="1" ht="14.45" customHeight="1" hidden="1">
      <c r="B32" s="35"/>
      <c r="C32" s="36"/>
      <c r="D32" s="36"/>
      <c r="E32" s="43" t="s">
        <v>43</v>
      </c>
      <c r="F32" s="109">
        <f>ROUND(SUM(BG80:BG108),2)</f>
        <v>0</v>
      </c>
      <c r="G32" s="36"/>
      <c r="H32" s="36"/>
      <c r="I32" s="110">
        <v>0.21</v>
      </c>
      <c r="J32" s="109">
        <v>0</v>
      </c>
      <c r="K32" s="39"/>
    </row>
    <row r="33" spans="2:11" s="1" customFormat="1" ht="14.45" customHeight="1" hidden="1">
      <c r="B33" s="35"/>
      <c r="C33" s="36"/>
      <c r="D33" s="36"/>
      <c r="E33" s="43" t="s">
        <v>44</v>
      </c>
      <c r="F33" s="109">
        <f>ROUND(SUM(BH80:BH108),2)</f>
        <v>0</v>
      </c>
      <c r="G33" s="36"/>
      <c r="H33" s="36"/>
      <c r="I33" s="110">
        <v>0.15</v>
      </c>
      <c r="J33" s="109">
        <v>0</v>
      </c>
      <c r="K33" s="39"/>
    </row>
    <row r="34" spans="2:11" s="1" customFormat="1" ht="14.45" customHeight="1" hidden="1">
      <c r="B34" s="35"/>
      <c r="C34" s="36"/>
      <c r="D34" s="36"/>
      <c r="E34" s="43" t="s">
        <v>45</v>
      </c>
      <c r="F34" s="109">
        <f>ROUND(SUM(BI80:BI108),2)</f>
        <v>0</v>
      </c>
      <c r="G34" s="36"/>
      <c r="H34" s="36"/>
      <c r="I34" s="110">
        <v>0</v>
      </c>
      <c r="J34" s="109">
        <v>0</v>
      </c>
      <c r="K34" s="39"/>
    </row>
    <row r="35" spans="2:11" s="1" customFormat="1" ht="6.95" customHeight="1">
      <c r="B35" s="35"/>
      <c r="C35" s="36"/>
      <c r="D35" s="36"/>
      <c r="E35" s="36"/>
      <c r="F35" s="36"/>
      <c r="G35" s="36"/>
      <c r="H35" s="36"/>
      <c r="I35" s="97"/>
      <c r="J35" s="36"/>
      <c r="K35" s="39"/>
    </row>
    <row r="36" spans="2:11" s="1" customFormat="1" ht="25.35" customHeight="1">
      <c r="B36" s="35"/>
      <c r="C36" s="111"/>
      <c r="D36" s="112" t="s">
        <v>46</v>
      </c>
      <c r="E36" s="66"/>
      <c r="F36" s="66"/>
      <c r="G36" s="113" t="s">
        <v>47</v>
      </c>
      <c r="H36" s="114" t="s">
        <v>48</v>
      </c>
      <c r="I36" s="115"/>
      <c r="J36" s="116">
        <f>SUM(J27:J34)</f>
        <v>0</v>
      </c>
      <c r="K36" s="117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118"/>
      <c r="J37" s="51"/>
      <c r="K37" s="52"/>
    </row>
    <row r="41" spans="2:11" s="1" customFormat="1" ht="6.95" customHeight="1">
      <c r="B41" s="53"/>
      <c r="C41" s="54"/>
      <c r="D41" s="54"/>
      <c r="E41" s="54"/>
      <c r="F41" s="54"/>
      <c r="G41" s="54"/>
      <c r="H41" s="54"/>
      <c r="I41" s="119"/>
      <c r="J41" s="54"/>
      <c r="K41" s="120"/>
    </row>
    <row r="42" spans="2:11" s="1" customFormat="1" ht="36.95" customHeight="1">
      <c r="B42" s="35"/>
      <c r="C42" s="24" t="s">
        <v>112</v>
      </c>
      <c r="D42" s="36"/>
      <c r="E42" s="36"/>
      <c r="F42" s="36"/>
      <c r="G42" s="36"/>
      <c r="H42" s="36"/>
      <c r="I42" s="97"/>
      <c r="J42" s="36"/>
      <c r="K42" s="39"/>
    </row>
    <row r="43" spans="2:11" s="1" customFormat="1" ht="6.95" customHeight="1">
      <c r="B43" s="35"/>
      <c r="C43" s="36"/>
      <c r="D43" s="36"/>
      <c r="E43" s="36"/>
      <c r="F43" s="36"/>
      <c r="G43" s="36"/>
      <c r="H43" s="36"/>
      <c r="I43" s="97"/>
      <c r="J43" s="36"/>
      <c r="K43" s="39"/>
    </row>
    <row r="44" spans="2:11" s="1" customFormat="1" ht="14.45" customHeight="1">
      <c r="B44" s="35"/>
      <c r="C44" s="31" t="s">
        <v>17</v>
      </c>
      <c r="D44" s="36"/>
      <c r="E44" s="36"/>
      <c r="F44" s="36"/>
      <c r="G44" s="36"/>
      <c r="H44" s="36"/>
      <c r="I44" s="97"/>
      <c r="J44" s="36"/>
      <c r="K44" s="39"/>
    </row>
    <row r="45" spans="2:11" s="1" customFormat="1" ht="22.5" customHeight="1">
      <c r="B45" s="35"/>
      <c r="C45" s="36"/>
      <c r="D45" s="36"/>
      <c r="E45" s="366" t="str">
        <f>E7</f>
        <v>Výměna střešní krytiny (Riegrova 1403 - OA - PD)</v>
      </c>
      <c r="F45" s="342"/>
      <c r="G45" s="342"/>
      <c r="H45" s="342"/>
      <c r="I45" s="97"/>
      <c r="J45" s="36"/>
      <c r="K45" s="39"/>
    </row>
    <row r="46" spans="2:11" s="1" customFormat="1" ht="14.45" customHeight="1">
      <c r="B46" s="35"/>
      <c r="C46" s="31" t="s">
        <v>97</v>
      </c>
      <c r="D46" s="36"/>
      <c r="E46" s="36"/>
      <c r="F46" s="36"/>
      <c r="G46" s="36"/>
      <c r="H46" s="36"/>
      <c r="I46" s="97"/>
      <c r="J46" s="36"/>
      <c r="K46" s="39"/>
    </row>
    <row r="47" spans="2:11" s="1" customFormat="1" ht="23.25" customHeight="1">
      <c r="B47" s="35"/>
      <c r="C47" s="36"/>
      <c r="D47" s="36"/>
      <c r="E47" s="367" t="str">
        <f>E9</f>
        <v>OST - Vedlejší a ostatní náklady stavby</v>
      </c>
      <c r="F47" s="342"/>
      <c r="G47" s="342"/>
      <c r="H47" s="342"/>
      <c r="I47" s="97"/>
      <c r="J47" s="36"/>
      <c r="K47" s="39"/>
    </row>
    <row r="48" spans="2:11" s="1" customFormat="1" ht="6.95" customHeight="1">
      <c r="B48" s="35"/>
      <c r="C48" s="36"/>
      <c r="D48" s="36"/>
      <c r="E48" s="36"/>
      <c r="F48" s="36"/>
      <c r="G48" s="36"/>
      <c r="H48" s="36"/>
      <c r="I48" s="97"/>
      <c r="J48" s="36"/>
      <c r="K48" s="39"/>
    </row>
    <row r="49" spans="2:11" s="1" customFormat="1" ht="18" customHeight="1">
      <c r="B49" s="35"/>
      <c r="C49" s="31" t="s">
        <v>22</v>
      </c>
      <c r="D49" s="36"/>
      <c r="E49" s="36"/>
      <c r="F49" s="29" t="str">
        <f>F12</f>
        <v>Hořice v Podkrkonoší,Riegrova čp.900</v>
      </c>
      <c r="G49" s="36"/>
      <c r="H49" s="36"/>
      <c r="I49" s="98" t="s">
        <v>24</v>
      </c>
      <c r="J49" s="99" t="str">
        <f>IF(J12="","",J12)</f>
        <v>26.10.2016</v>
      </c>
      <c r="K49" s="39"/>
    </row>
    <row r="50" spans="2:11" s="1" customFormat="1" ht="6.95" customHeight="1">
      <c r="B50" s="35"/>
      <c r="C50" s="36"/>
      <c r="D50" s="36"/>
      <c r="E50" s="36"/>
      <c r="F50" s="36"/>
      <c r="G50" s="36"/>
      <c r="H50" s="36"/>
      <c r="I50" s="97"/>
      <c r="J50" s="36"/>
      <c r="K50" s="39"/>
    </row>
    <row r="51" spans="2:11" s="1" customFormat="1" ht="15">
      <c r="B51" s="35"/>
      <c r="C51" s="31" t="s">
        <v>26</v>
      </c>
      <c r="D51" s="36"/>
      <c r="E51" s="36"/>
      <c r="F51" s="29" t="str">
        <f>E15</f>
        <v>Gymnázium,SOŠ,SOU a VOŠ Hořice v Podkrkonoší</v>
      </c>
      <c r="G51" s="36"/>
      <c r="H51" s="36"/>
      <c r="I51" s="98" t="s">
        <v>32</v>
      </c>
      <c r="J51" s="29" t="str">
        <f>E21</f>
        <v>AMX, s.r.o., Slezská 848, 500 03  Hradec Králové</v>
      </c>
      <c r="K51" s="39"/>
    </row>
    <row r="52" spans="2:11" s="1" customFormat="1" ht="14.45" customHeight="1">
      <c r="B52" s="35"/>
      <c r="C52" s="31" t="s">
        <v>30</v>
      </c>
      <c r="D52" s="36"/>
      <c r="E52" s="36"/>
      <c r="F52" s="29" t="str">
        <f>IF(E18="","",E18)</f>
        <v/>
      </c>
      <c r="G52" s="36"/>
      <c r="H52" s="36"/>
      <c r="I52" s="97"/>
      <c r="J52" s="36"/>
      <c r="K52" s="39"/>
    </row>
    <row r="53" spans="2:11" s="1" customFormat="1" ht="10.35" customHeight="1">
      <c r="B53" s="35"/>
      <c r="C53" s="36"/>
      <c r="D53" s="36"/>
      <c r="E53" s="36"/>
      <c r="F53" s="36"/>
      <c r="G53" s="36"/>
      <c r="H53" s="36"/>
      <c r="I53" s="97"/>
      <c r="J53" s="36"/>
      <c r="K53" s="39"/>
    </row>
    <row r="54" spans="2:11" s="1" customFormat="1" ht="29.25" customHeight="1">
      <c r="B54" s="35"/>
      <c r="C54" s="121" t="s">
        <v>113</v>
      </c>
      <c r="D54" s="111"/>
      <c r="E54" s="111"/>
      <c r="F54" s="111"/>
      <c r="G54" s="111"/>
      <c r="H54" s="111"/>
      <c r="I54" s="122"/>
      <c r="J54" s="123" t="s">
        <v>114</v>
      </c>
      <c r="K54" s="124"/>
    </row>
    <row r="55" spans="2:11" s="1" customFormat="1" ht="10.35" customHeight="1">
      <c r="B55" s="35"/>
      <c r="C55" s="36"/>
      <c r="D55" s="36"/>
      <c r="E55" s="36"/>
      <c r="F55" s="36"/>
      <c r="G55" s="36"/>
      <c r="H55" s="36"/>
      <c r="I55" s="97"/>
      <c r="J55" s="36"/>
      <c r="K55" s="39"/>
    </row>
    <row r="56" spans="2:47" s="1" customFormat="1" ht="29.25" customHeight="1">
      <c r="B56" s="35"/>
      <c r="C56" s="125" t="s">
        <v>115</v>
      </c>
      <c r="D56" s="36"/>
      <c r="E56" s="36"/>
      <c r="F56" s="36"/>
      <c r="G56" s="36"/>
      <c r="H56" s="36"/>
      <c r="I56" s="97"/>
      <c r="J56" s="107">
        <f>J80</f>
        <v>0</v>
      </c>
      <c r="K56" s="39"/>
      <c r="AU56" s="18" t="s">
        <v>116</v>
      </c>
    </row>
    <row r="57" spans="2:11" s="7" customFormat="1" ht="24.95" customHeight="1">
      <c r="B57" s="126"/>
      <c r="C57" s="127"/>
      <c r="D57" s="128" t="s">
        <v>805</v>
      </c>
      <c r="E57" s="129"/>
      <c r="F57" s="129"/>
      <c r="G57" s="129"/>
      <c r="H57" s="129"/>
      <c r="I57" s="130"/>
      <c r="J57" s="131">
        <f>J81</f>
        <v>0</v>
      </c>
      <c r="K57" s="132"/>
    </row>
    <row r="58" spans="2:11" s="8" customFormat="1" ht="19.9" customHeight="1">
      <c r="B58" s="133"/>
      <c r="C58" s="134"/>
      <c r="D58" s="135" t="s">
        <v>806</v>
      </c>
      <c r="E58" s="136"/>
      <c r="F58" s="136"/>
      <c r="G58" s="136"/>
      <c r="H58" s="136"/>
      <c r="I58" s="137"/>
      <c r="J58" s="138">
        <f>J82</f>
        <v>0</v>
      </c>
      <c r="K58" s="139"/>
    </row>
    <row r="59" spans="2:11" s="8" customFormat="1" ht="19.9" customHeight="1">
      <c r="B59" s="133"/>
      <c r="C59" s="134"/>
      <c r="D59" s="135" t="s">
        <v>807</v>
      </c>
      <c r="E59" s="136"/>
      <c r="F59" s="136"/>
      <c r="G59" s="136"/>
      <c r="H59" s="136"/>
      <c r="I59" s="137"/>
      <c r="J59" s="138">
        <f>J89</f>
        <v>0</v>
      </c>
      <c r="K59" s="139"/>
    </row>
    <row r="60" spans="2:11" s="8" customFormat="1" ht="19.9" customHeight="1">
      <c r="B60" s="133"/>
      <c r="C60" s="134"/>
      <c r="D60" s="135" t="s">
        <v>808</v>
      </c>
      <c r="E60" s="136"/>
      <c r="F60" s="136"/>
      <c r="G60" s="136"/>
      <c r="H60" s="136"/>
      <c r="I60" s="137"/>
      <c r="J60" s="138">
        <f>J98</f>
        <v>0</v>
      </c>
      <c r="K60" s="139"/>
    </row>
    <row r="61" spans="2:11" s="1" customFormat="1" ht="21.75" customHeight="1">
      <c r="B61" s="35"/>
      <c r="C61" s="36"/>
      <c r="D61" s="36"/>
      <c r="E61" s="36"/>
      <c r="F61" s="36"/>
      <c r="G61" s="36"/>
      <c r="H61" s="36"/>
      <c r="I61" s="97"/>
      <c r="J61" s="36"/>
      <c r="K61" s="39"/>
    </row>
    <row r="62" spans="2:11" s="1" customFormat="1" ht="6.95" customHeight="1">
      <c r="B62" s="50"/>
      <c r="C62" s="51"/>
      <c r="D62" s="51"/>
      <c r="E62" s="51"/>
      <c r="F62" s="51"/>
      <c r="G62" s="51"/>
      <c r="H62" s="51"/>
      <c r="I62" s="118"/>
      <c r="J62" s="51"/>
      <c r="K62" s="52"/>
    </row>
    <row r="66" spans="2:12" s="1" customFormat="1" ht="6.95" customHeight="1">
      <c r="B66" s="53"/>
      <c r="C66" s="54"/>
      <c r="D66" s="54"/>
      <c r="E66" s="54"/>
      <c r="F66" s="54"/>
      <c r="G66" s="54"/>
      <c r="H66" s="54"/>
      <c r="I66" s="119"/>
      <c r="J66" s="54"/>
      <c r="K66" s="54"/>
      <c r="L66" s="35"/>
    </row>
    <row r="67" spans="2:12" s="1" customFormat="1" ht="36.95" customHeight="1">
      <c r="B67" s="35"/>
      <c r="C67" s="55" t="s">
        <v>132</v>
      </c>
      <c r="L67" s="35"/>
    </row>
    <row r="68" spans="2:12" s="1" customFormat="1" ht="6.95" customHeight="1">
      <c r="B68" s="35"/>
      <c r="L68" s="35"/>
    </row>
    <row r="69" spans="2:12" s="1" customFormat="1" ht="14.45" customHeight="1">
      <c r="B69" s="35"/>
      <c r="C69" s="57" t="s">
        <v>17</v>
      </c>
      <c r="L69" s="35"/>
    </row>
    <row r="70" spans="2:12" s="1" customFormat="1" ht="22.5" customHeight="1">
      <c r="B70" s="35"/>
      <c r="E70" s="364" t="str">
        <f>E7</f>
        <v>Výměna střešní krytiny (Riegrova 1403 - OA - PD)</v>
      </c>
      <c r="F70" s="337"/>
      <c r="G70" s="337"/>
      <c r="H70" s="337"/>
      <c r="L70" s="35"/>
    </row>
    <row r="71" spans="2:12" s="1" customFormat="1" ht="14.45" customHeight="1">
      <c r="B71" s="35"/>
      <c r="C71" s="57" t="s">
        <v>97</v>
      </c>
      <c r="L71" s="35"/>
    </row>
    <row r="72" spans="2:12" s="1" customFormat="1" ht="23.25" customHeight="1">
      <c r="B72" s="35"/>
      <c r="E72" s="334" t="str">
        <f>E9</f>
        <v>OST - Vedlejší a ostatní náklady stavby</v>
      </c>
      <c r="F72" s="337"/>
      <c r="G72" s="337"/>
      <c r="H72" s="337"/>
      <c r="L72" s="35"/>
    </row>
    <row r="73" spans="2:12" s="1" customFormat="1" ht="6.95" customHeight="1">
      <c r="B73" s="35"/>
      <c r="L73" s="35"/>
    </row>
    <row r="74" spans="2:12" s="1" customFormat="1" ht="18" customHeight="1">
      <c r="B74" s="35"/>
      <c r="C74" s="57" t="s">
        <v>22</v>
      </c>
      <c r="F74" s="140" t="str">
        <f>F12</f>
        <v>Hořice v Podkrkonoší,Riegrova čp.900</v>
      </c>
      <c r="I74" s="141" t="s">
        <v>24</v>
      </c>
      <c r="J74" s="61" t="str">
        <f>IF(J12="","",J12)</f>
        <v>26.10.2016</v>
      </c>
      <c r="L74" s="35"/>
    </row>
    <row r="75" spans="2:12" s="1" customFormat="1" ht="6.95" customHeight="1">
      <c r="B75" s="35"/>
      <c r="L75" s="35"/>
    </row>
    <row r="76" spans="2:12" s="1" customFormat="1" ht="15">
      <c r="B76" s="35"/>
      <c r="C76" s="57" t="s">
        <v>26</v>
      </c>
      <c r="F76" s="140" t="str">
        <f>E15</f>
        <v>Gymnázium,SOŠ,SOU a VOŠ Hořice v Podkrkonoší</v>
      </c>
      <c r="I76" s="141" t="s">
        <v>32</v>
      </c>
      <c r="J76" s="140" t="str">
        <f>E21</f>
        <v>AMX, s.r.o., Slezská 848, 500 03  Hradec Králové</v>
      </c>
      <c r="L76" s="35"/>
    </row>
    <row r="77" spans="2:12" s="1" customFormat="1" ht="14.45" customHeight="1">
      <c r="B77" s="35"/>
      <c r="C77" s="57" t="s">
        <v>30</v>
      </c>
      <c r="F77" s="140" t="str">
        <f>IF(E18="","",E18)</f>
        <v/>
      </c>
      <c r="L77" s="35"/>
    </row>
    <row r="78" spans="2:12" s="1" customFormat="1" ht="10.35" customHeight="1">
      <c r="B78" s="35"/>
      <c r="L78" s="35"/>
    </row>
    <row r="79" spans="2:20" s="9" customFormat="1" ht="29.25" customHeight="1">
      <c r="B79" s="142"/>
      <c r="C79" s="143" t="s">
        <v>133</v>
      </c>
      <c r="D79" s="144" t="s">
        <v>55</v>
      </c>
      <c r="E79" s="144" t="s">
        <v>51</v>
      </c>
      <c r="F79" s="144" t="s">
        <v>134</v>
      </c>
      <c r="G79" s="144" t="s">
        <v>135</v>
      </c>
      <c r="H79" s="144" t="s">
        <v>136</v>
      </c>
      <c r="I79" s="145" t="s">
        <v>137</v>
      </c>
      <c r="J79" s="144" t="s">
        <v>114</v>
      </c>
      <c r="K79" s="146" t="s">
        <v>138</v>
      </c>
      <c r="L79" s="142"/>
      <c r="M79" s="68" t="s">
        <v>139</v>
      </c>
      <c r="N79" s="69" t="s">
        <v>40</v>
      </c>
      <c r="O79" s="69" t="s">
        <v>140</v>
      </c>
      <c r="P79" s="69" t="s">
        <v>141</v>
      </c>
      <c r="Q79" s="69" t="s">
        <v>142</v>
      </c>
      <c r="R79" s="69" t="s">
        <v>143</v>
      </c>
      <c r="S79" s="69" t="s">
        <v>144</v>
      </c>
      <c r="T79" s="70" t="s">
        <v>145</v>
      </c>
    </row>
    <row r="80" spans="2:63" s="1" customFormat="1" ht="29.25" customHeight="1">
      <c r="B80" s="35"/>
      <c r="C80" s="72" t="s">
        <v>115</v>
      </c>
      <c r="J80" s="147">
        <f>BK80</f>
        <v>0</v>
      </c>
      <c r="L80" s="35"/>
      <c r="M80" s="71"/>
      <c r="N80" s="62"/>
      <c r="O80" s="62"/>
      <c r="P80" s="148">
        <f>P81</f>
        <v>0</v>
      </c>
      <c r="Q80" s="62"/>
      <c r="R80" s="148">
        <f>R81</f>
        <v>0</v>
      </c>
      <c r="S80" s="62"/>
      <c r="T80" s="149">
        <f>T81</f>
        <v>0</v>
      </c>
      <c r="AT80" s="18" t="s">
        <v>69</v>
      </c>
      <c r="AU80" s="18" t="s">
        <v>116</v>
      </c>
      <c r="BK80" s="150">
        <f>BK81</f>
        <v>0</v>
      </c>
    </row>
    <row r="81" spans="2:63" s="10" customFormat="1" ht="37.35" customHeight="1">
      <c r="B81" s="151"/>
      <c r="D81" s="152" t="s">
        <v>69</v>
      </c>
      <c r="E81" s="153" t="s">
        <v>809</v>
      </c>
      <c r="F81" s="153" t="s">
        <v>810</v>
      </c>
      <c r="I81" s="154"/>
      <c r="J81" s="155">
        <f>BK81</f>
        <v>0</v>
      </c>
      <c r="L81" s="151"/>
      <c r="M81" s="156"/>
      <c r="N81" s="157"/>
      <c r="O81" s="157"/>
      <c r="P81" s="158">
        <f>P82+P89+P98</f>
        <v>0</v>
      </c>
      <c r="Q81" s="157"/>
      <c r="R81" s="158">
        <f>R82+R89+R98</f>
        <v>0</v>
      </c>
      <c r="S81" s="157"/>
      <c r="T81" s="159">
        <f>T82+T89+T98</f>
        <v>0</v>
      </c>
      <c r="AR81" s="152" t="s">
        <v>186</v>
      </c>
      <c r="AT81" s="160" t="s">
        <v>69</v>
      </c>
      <c r="AU81" s="160" t="s">
        <v>70</v>
      </c>
      <c r="AY81" s="152" t="s">
        <v>147</v>
      </c>
      <c r="BK81" s="161">
        <f>BK82+BK89+BK98</f>
        <v>0</v>
      </c>
    </row>
    <row r="82" spans="2:63" s="10" customFormat="1" ht="19.9" customHeight="1">
      <c r="B82" s="151"/>
      <c r="D82" s="162" t="s">
        <v>69</v>
      </c>
      <c r="E82" s="163" t="s">
        <v>811</v>
      </c>
      <c r="F82" s="163" t="s">
        <v>812</v>
      </c>
      <c r="I82" s="154"/>
      <c r="J82" s="164">
        <f>BK82</f>
        <v>0</v>
      </c>
      <c r="L82" s="151"/>
      <c r="M82" s="156"/>
      <c r="N82" s="157"/>
      <c r="O82" s="157"/>
      <c r="P82" s="158">
        <f>SUM(P83:P88)</f>
        <v>0</v>
      </c>
      <c r="Q82" s="157"/>
      <c r="R82" s="158">
        <f>SUM(R83:R88)</f>
        <v>0</v>
      </c>
      <c r="S82" s="157"/>
      <c r="T82" s="159">
        <f>SUM(T83:T88)</f>
        <v>0</v>
      </c>
      <c r="AR82" s="152" t="s">
        <v>186</v>
      </c>
      <c r="AT82" s="160" t="s">
        <v>69</v>
      </c>
      <c r="AU82" s="160" t="s">
        <v>74</v>
      </c>
      <c r="AY82" s="152" t="s">
        <v>147</v>
      </c>
      <c r="BK82" s="161">
        <f>SUM(BK83:BK88)</f>
        <v>0</v>
      </c>
    </row>
    <row r="83" spans="2:65" s="1" customFormat="1" ht="22.5" customHeight="1">
      <c r="B83" s="165"/>
      <c r="C83" s="166" t="s">
        <v>74</v>
      </c>
      <c r="D83" s="166" t="s">
        <v>150</v>
      </c>
      <c r="E83" s="167" t="s">
        <v>813</v>
      </c>
      <c r="F83" s="168" t="s">
        <v>814</v>
      </c>
      <c r="G83" s="169" t="s">
        <v>815</v>
      </c>
      <c r="H83" s="170">
        <v>1</v>
      </c>
      <c r="I83" s="171"/>
      <c r="J83" s="172">
        <f>ROUND(I83*H83,2)</f>
        <v>0</v>
      </c>
      <c r="K83" s="168" t="s">
        <v>3</v>
      </c>
      <c r="L83" s="35"/>
      <c r="M83" s="173" t="s">
        <v>3</v>
      </c>
      <c r="N83" s="174" t="s">
        <v>41</v>
      </c>
      <c r="O83" s="36"/>
      <c r="P83" s="175">
        <f>O83*H83</f>
        <v>0</v>
      </c>
      <c r="Q83" s="175">
        <v>0</v>
      </c>
      <c r="R83" s="175">
        <f>Q83*H83</f>
        <v>0</v>
      </c>
      <c r="S83" s="175">
        <v>0</v>
      </c>
      <c r="T83" s="176">
        <f>S83*H83</f>
        <v>0</v>
      </c>
      <c r="AR83" s="18" t="s">
        <v>816</v>
      </c>
      <c r="AT83" s="18" t="s">
        <v>150</v>
      </c>
      <c r="AU83" s="18" t="s">
        <v>78</v>
      </c>
      <c r="AY83" s="18" t="s">
        <v>147</v>
      </c>
      <c r="BE83" s="177">
        <f>IF(N83="základní",J83,0)</f>
        <v>0</v>
      </c>
      <c r="BF83" s="177">
        <f>IF(N83="snížená",J83,0)</f>
        <v>0</v>
      </c>
      <c r="BG83" s="177">
        <f>IF(N83="zákl. přenesená",J83,0)</f>
        <v>0</v>
      </c>
      <c r="BH83" s="177">
        <f>IF(N83="sníž. přenesená",J83,0)</f>
        <v>0</v>
      </c>
      <c r="BI83" s="177">
        <f>IF(N83="nulová",J83,0)</f>
        <v>0</v>
      </c>
      <c r="BJ83" s="18" t="s">
        <v>74</v>
      </c>
      <c r="BK83" s="177">
        <f>ROUND(I83*H83,2)</f>
        <v>0</v>
      </c>
      <c r="BL83" s="18" t="s">
        <v>816</v>
      </c>
      <c r="BM83" s="18" t="s">
        <v>817</v>
      </c>
    </row>
    <row r="84" spans="2:47" s="1" customFormat="1" ht="13.5">
      <c r="B84" s="35"/>
      <c r="D84" s="178" t="s">
        <v>157</v>
      </c>
      <c r="F84" s="179" t="s">
        <v>814</v>
      </c>
      <c r="I84" s="180"/>
      <c r="L84" s="35"/>
      <c r="M84" s="64"/>
      <c r="N84" s="36"/>
      <c r="O84" s="36"/>
      <c r="P84" s="36"/>
      <c r="Q84" s="36"/>
      <c r="R84" s="36"/>
      <c r="S84" s="36"/>
      <c r="T84" s="65"/>
      <c r="AT84" s="18" t="s">
        <v>157</v>
      </c>
      <c r="AU84" s="18" t="s">
        <v>78</v>
      </c>
    </row>
    <row r="85" spans="2:47" s="1" customFormat="1" ht="67.5">
      <c r="B85" s="35"/>
      <c r="D85" s="206" t="s">
        <v>818</v>
      </c>
      <c r="F85" s="234" t="s">
        <v>819</v>
      </c>
      <c r="I85" s="180"/>
      <c r="L85" s="35"/>
      <c r="M85" s="64"/>
      <c r="N85" s="36"/>
      <c r="O85" s="36"/>
      <c r="P85" s="36"/>
      <c r="Q85" s="36"/>
      <c r="R85" s="36"/>
      <c r="S85" s="36"/>
      <c r="T85" s="65"/>
      <c r="AT85" s="18" t="s">
        <v>818</v>
      </c>
      <c r="AU85" s="18" t="s">
        <v>78</v>
      </c>
    </row>
    <row r="86" spans="2:65" s="1" customFormat="1" ht="22.5" customHeight="1">
      <c r="B86" s="165"/>
      <c r="C86" s="166" t="s">
        <v>78</v>
      </c>
      <c r="D86" s="166" t="s">
        <v>150</v>
      </c>
      <c r="E86" s="167" t="s">
        <v>820</v>
      </c>
      <c r="F86" s="168" t="s">
        <v>821</v>
      </c>
      <c r="G86" s="169" t="s">
        <v>815</v>
      </c>
      <c r="H86" s="170">
        <v>1</v>
      </c>
      <c r="I86" s="171"/>
      <c r="J86" s="172">
        <f>ROUND(I86*H86,2)</f>
        <v>0</v>
      </c>
      <c r="K86" s="168" t="s">
        <v>3</v>
      </c>
      <c r="L86" s="35"/>
      <c r="M86" s="173" t="s">
        <v>3</v>
      </c>
      <c r="N86" s="174" t="s">
        <v>41</v>
      </c>
      <c r="O86" s="36"/>
      <c r="P86" s="175">
        <f>O86*H86</f>
        <v>0</v>
      </c>
      <c r="Q86" s="175">
        <v>0</v>
      </c>
      <c r="R86" s="175">
        <f>Q86*H86</f>
        <v>0</v>
      </c>
      <c r="S86" s="175">
        <v>0</v>
      </c>
      <c r="T86" s="176">
        <f>S86*H86</f>
        <v>0</v>
      </c>
      <c r="AR86" s="18" t="s">
        <v>816</v>
      </c>
      <c r="AT86" s="18" t="s">
        <v>150</v>
      </c>
      <c r="AU86" s="18" t="s">
        <v>78</v>
      </c>
      <c r="AY86" s="18" t="s">
        <v>147</v>
      </c>
      <c r="BE86" s="177">
        <f>IF(N86="základní",J86,0)</f>
        <v>0</v>
      </c>
      <c r="BF86" s="177">
        <f>IF(N86="snížená",J86,0)</f>
        <v>0</v>
      </c>
      <c r="BG86" s="177">
        <f>IF(N86="zákl. přenesená",J86,0)</f>
        <v>0</v>
      </c>
      <c r="BH86" s="177">
        <f>IF(N86="sníž. přenesená",J86,0)</f>
        <v>0</v>
      </c>
      <c r="BI86" s="177">
        <f>IF(N86="nulová",J86,0)</f>
        <v>0</v>
      </c>
      <c r="BJ86" s="18" t="s">
        <v>74</v>
      </c>
      <c r="BK86" s="177">
        <f>ROUND(I86*H86,2)</f>
        <v>0</v>
      </c>
      <c r="BL86" s="18" t="s">
        <v>816</v>
      </c>
      <c r="BM86" s="18" t="s">
        <v>822</v>
      </c>
    </row>
    <row r="87" spans="2:47" s="1" customFormat="1" ht="13.5">
      <c r="B87" s="35"/>
      <c r="D87" s="178" t="s">
        <v>157</v>
      </c>
      <c r="F87" s="179" t="s">
        <v>821</v>
      </c>
      <c r="I87" s="180"/>
      <c r="L87" s="35"/>
      <c r="M87" s="64"/>
      <c r="N87" s="36"/>
      <c r="O87" s="36"/>
      <c r="P87" s="36"/>
      <c r="Q87" s="36"/>
      <c r="R87" s="36"/>
      <c r="S87" s="36"/>
      <c r="T87" s="65"/>
      <c r="AT87" s="18" t="s">
        <v>157</v>
      </c>
      <c r="AU87" s="18" t="s">
        <v>78</v>
      </c>
    </row>
    <row r="88" spans="2:47" s="1" customFormat="1" ht="54">
      <c r="B88" s="35"/>
      <c r="D88" s="178" t="s">
        <v>818</v>
      </c>
      <c r="F88" s="235" t="s">
        <v>823</v>
      </c>
      <c r="I88" s="180"/>
      <c r="L88" s="35"/>
      <c r="M88" s="64"/>
      <c r="N88" s="36"/>
      <c r="O88" s="36"/>
      <c r="P88" s="36"/>
      <c r="Q88" s="36"/>
      <c r="R88" s="36"/>
      <c r="S88" s="36"/>
      <c r="T88" s="65"/>
      <c r="AT88" s="18" t="s">
        <v>818</v>
      </c>
      <c r="AU88" s="18" t="s">
        <v>78</v>
      </c>
    </row>
    <row r="89" spans="2:63" s="10" customFormat="1" ht="29.85" customHeight="1">
      <c r="B89" s="151"/>
      <c r="D89" s="162" t="s">
        <v>69</v>
      </c>
      <c r="E89" s="163" t="s">
        <v>824</v>
      </c>
      <c r="F89" s="163" t="s">
        <v>825</v>
      </c>
      <c r="I89" s="154"/>
      <c r="J89" s="164">
        <f>BK89</f>
        <v>0</v>
      </c>
      <c r="L89" s="151"/>
      <c r="M89" s="156"/>
      <c r="N89" s="157"/>
      <c r="O89" s="157"/>
      <c r="P89" s="158">
        <f>SUM(P90:P97)</f>
        <v>0</v>
      </c>
      <c r="Q89" s="157"/>
      <c r="R89" s="158">
        <f>SUM(R90:R97)</f>
        <v>0</v>
      </c>
      <c r="S89" s="157"/>
      <c r="T89" s="159">
        <f>SUM(T90:T97)</f>
        <v>0</v>
      </c>
      <c r="AR89" s="152" t="s">
        <v>186</v>
      </c>
      <c r="AT89" s="160" t="s">
        <v>69</v>
      </c>
      <c r="AU89" s="160" t="s">
        <v>74</v>
      </c>
      <c r="AY89" s="152" t="s">
        <v>147</v>
      </c>
      <c r="BK89" s="161">
        <f>SUM(BK90:BK97)</f>
        <v>0</v>
      </c>
    </row>
    <row r="90" spans="2:65" s="1" customFormat="1" ht="22.5" customHeight="1">
      <c r="B90" s="165"/>
      <c r="C90" s="166" t="s">
        <v>171</v>
      </c>
      <c r="D90" s="166" t="s">
        <v>150</v>
      </c>
      <c r="E90" s="167" t="s">
        <v>826</v>
      </c>
      <c r="F90" s="168" t="s">
        <v>827</v>
      </c>
      <c r="G90" s="169" t="s">
        <v>815</v>
      </c>
      <c r="H90" s="170">
        <v>1</v>
      </c>
      <c r="I90" s="171"/>
      <c r="J90" s="172">
        <f>ROUND(I90*H90,2)</f>
        <v>0</v>
      </c>
      <c r="K90" s="168" t="s">
        <v>3</v>
      </c>
      <c r="L90" s="35"/>
      <c r="M90" s="173" t="s">
        <v>3</v>
      </c>
      <c r="N90" s="174" t="s">
        <v>41</v>
      </c>
      <c r="O90" s="36"/>
      <c r="P90" s="175">
        <f>O90*H90</f>
        <v>0</v>
      </c>
      <c r="Q90" s="175">
        <v>0</v>
      </c>
      <c r="R90" s="175">
        <f>Q90*H90</f>
        <v>0</v>
      </c>
      <c r="S90" s="175">
        <v>0</v>
      </c>
      <c r="T90" s="176">
        <f>S90*H90</f>
        <v>0</v>
      </c>
      <c r="AR90" s="18" t="s">
        <v>155</v>
      </c>
      <c r="AT90" s="18" t="s">
        <v>150</v>
      </c>
      <c r="AU90" s="18" t="s">
        <v>78</v>
      </c>
      <c r="AY90" s="18" t="s">
        <v>147</v>
      </c>
      <c r="BE90" s="177">
        <f>IF(N90="základní",J90,0)</f>
        <v>0</v>
      </c>
      <c r="BF90" s="177">
        <f>IF(N90="snížená",J90,0)</f>
        <v>0</v>
      </c>
      <c r="BG90" s="177">
        <f>IF(N90="zákl. přenesená",J90,0)</f>
        <v>0</v>
      </c>
      <c r="BH90" s="177">
        <f>IF(N90="sníž. přenesená",J90,0)</f>
        <v>0</v>
      </c>
      <c r="BI90" s="177">
        <f>IF(N90="nulová",J90,0)</f>
        <v>0</v>
      </c>
      <c r="BJ90" s="18" t="s">
        <v>74</v>
      </c>
      <c r="BK90" s="177">
        <f>ROUND(I90*H90,2)</f>
        <v>0</v>
      </c>
      <c r="BL90" s="18" t="s">
        <v>155</v>
      </c>
      <c r="BM90" s="18" t="s">
        <v>828</v>
      </c>
    </row>
    <row r="91" spans="2:47" s="1" customFormat="1" ht="13.5">
      <c r="B91" s="35"/>
      <c r="D91" s="178" t="s">
        <v>157</v>
      </c>
      <c r="F91" s="179" t="s">
        <v>827</v>
      </c>
      <c r="I91" s="180"/>
      <c r="L91" s="35"/>
      <c r="M91" s="64"/>
      <c r="N91" s="36"/>
      <c r="O91" s="36"/>
      <c r="P91" s="36"/>
      <c r="Q91" s="36"/>
      <c r="R91" s="36"/>
      <c r="S91" s="36"/>
      <c r="T91" s="65"/>
      <c r="AT91" s="18" t="s">
        <v>157</v>
      </c>
      <c r="AU91" s="18" t="s">
        <v>78</v>
      </c>
    </row>
    <row r="92" spans="2:47" s="1" customFormat="1" ht="67.5">
      <c r="B92" s="35"/>
      <c r="D92" s="206" t="s">
        <v>818</v>
      </c>
      <c r="F92" s="234" t="s">
        <v>829</v>
      </c>
      <c r="I92" s="180"/>
      <c r="L92" s="35"/>
      <c r="M92" s="64"/>
      <c r="N92" s="36"/>
      <c r="O92" s="36"/>
      <c r="P92" s="36"/>
      <c r="Q92" s="36"/>
      <c r="R92" s="36"/>
      <c r="S92" s="36"/>
      <c r="T92" s="65"/>
      <c r="AT92" s="18" t="s">
        <v>818</v>
      </c>
      <c r="AU92" s="18" t="s">
        <v>78</v>
      </c>
    </row>
    <row r="93" spans="2:65" s="1" customFormat="1" ht="22.5" customHeight="1">
      <c r="B93" s="165"/>
      <c r="C93" s="166" t="s">
        <v>155</v>
      </c>
      <c r="D93" s="166" t="s">
        <v>150</v>
      </c>
      <c r="E93" s="167" t="s">
        <v>830</v>
      </c>
      <c r="F93" s="168" t="s">
        <v>831</v>
      </c>
      <c r="G93" s="169" t="s">
        <v>815</v>
      </c>
      <c r="H93" s="170">
        <v>1</v>
      </c>
      <c r="I93" s="171"/>
      <c r="J93" s="172">
        <f>ROUND(I93*H93,2)</f>
        <v>0</v>
      </c>
      <c r="K93" s="168" t="s">
        <v>3</v>
      </c>
      <c r="L93" s="35"/>
      <c r="M93" s="173" t="s">
        <v>3</v>
      </c>
      <c r="N93" s="174" t="s">
        <v>41</v>
      </c>
      <c r="O93" s="36"/>
      <c r="P93" s="175">
        <f>O93*H93</f>
        <v>0</v>
      </c>
      <c r="Q93" s="175">
        <v>0</v>
      </c>
      <c r="R93" s="175">
        <f>Q93*H93</f>
        <v>0</v>
      </c>
      <c r="S93" s="175">
        <v>0</v>
      </c>
      <c r="T93" s="176">
        <f>S93*H93</f>
        <v>0</v>
      </c>
      <c r="AR93" s="18" t="s">
        <v>155</v>
      </c>
      <c r="AT93" s="18" t="s">
        <v>150</v>
      </c>
      <c r="AU93" s="18" t="s">
        <v>78</v>
      </c>
      <c r="AY93" s="18" t="s">
        <v>147</v>
      </c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8" t="s">
        <v>74</v>
      </c>
      <c r="BK93" s="177">
        <f>ROUND(I93*H93,2)</f>
        <v>0</v>
      </c>
      <c r="BL93" s="18" t="s">
        <v>155</v>
      </c>
      <c r="BM93" s="18" t="s">
        <v>832</v>
      </c>
    </row>
    <row r="94" spans="2:47" s="1" customFormat="1" ht="13.5">
      <c r="B94" s="35"/>
      <c r="D94" s="178" t="s">
        <v>157</v>
      </c>
      <c r="F94" s="179" t="s">
        <v>831</v>
      </c>
      <c r="I94" s="180"/>
      <c r="L94" s="35"/>
      <c r="M94" s="64"/>
      <c r="N94" s="36"/>
      <c r="O94" s="36"/>
      <c r="P94" s="36"/>
      <c r="Q94" s="36"/>
      <c r="R94" s="36"/>
      <c r="S94" s="36"/>
      <c r="T94" s="65"/>
      <c r="AT94" s="18" t="s">
        <v>157</v>
      </c>
      <c r="AU94" s="18" t="s">
        <v>78</v>
      </c>
    </row>
    <row r="95" spans="2:47" s="1" customFormat="1" ht="40.5">
      <c r="B95" s="35"/>
      <c r="D95" s="206" t="s">
        <v>818</v>
      </c>
      <c r="F95" s="234" t="s">
        <v>833</v>
      </c>
      <c r="I95" s="180"/>
      <c r="L95" s="35"/>
      <c r="M95" s="64"/>
      <c r="N95" s="36"/>
      <c r="O95" s="36"/>
      <c r="P95" s="36"/>
      <c r="Q95" s="36"/>
      <c r="R95" s="36"/>
      <c r="S95" s="36"/>
      <c r="T95" s="65"/>
      <c r="AT95" s="18" t="s">
        <v>818</v>
      </c>
      <c r="AU95" s="18" t="s">
        <v>78</v>
      </c>
    </row>
    <row r="96" spans="2:65" s="1" customFormat="1" ht="22.5" customHeight="1">
      <c r="B96" s="165"/>
      <c r="C96" s="166" t="s">
        <v>186</v>
      </c>
      <c r="D96" s="166" t="s">
        <v>150</v>
      </c>
      <c r="E96" s="167" t="s">
        <v>834</v>
      </c>
      <c r="F96" s="168" t="s">
        <v>835</v>
      </c>
      <c r="G96" s="169" t="s">
        <v>815</v>
      </c>
      <c r="H96" s="170">
        <v>1</v>
      </c>
      <c r="I96" s="171"/>
      <c r="J96" s="172">
        <f>ROUND(I96*H96,2)</f>
        <v>0</v>
      </c>
      <c r="K96" s="168" t="s">
        <v>3</v>
      </c>
      <c r="L96" s="35"/>
      <c r="M96" s="173" t="s">
        <v>3</v>
      </c>
      <c r="N96" s="174" t="s">
        <v>41</v>
      </c>
      <c r="O96" s="36"/>
      <c r="P96" s="175">
        <f>O96*H96</f>
        <v>0</v>
      </c>
      <c r="Q96" s="175">
        <v>0</v>
      </c>
      <c r="R96" s="175">
        <f>Q96*H96</f>
        <v>0</v>
      </c>
      <c r="S96" s="175">
        <v>0</v>
      </c>
      <c r="T96" s="176">
        <f>S96*H96</f>
        <v>0</v>
      </c>
      <c r="AR96" s="18" t="s">
        <v>816</v>
      </c>
      <c r="AT96" s="18" t="s">
        <v>150</v>
      </c>
      <c r="AU96" s="18" t="s">
        <v>78</v>
      </c>
      <c r="AY96" s="18" t="s">
        <v>147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8" t="s">
        <v>74</v>
      </c>
      <c r="BK96" s="177">
        <f>ROUND(I96*H96,2)</f>
        <v>0</v>
      </c>
      <c r="BL96" s="18" t="s">
        <v>816</v>
      </c>
      <c r="BM96" s="18" t="s">
        <v>836</v>
      </c>
    </row>
    <row r="97" spans="2:47" s="1" customFormat="1" ht="27">
      <c r="B97" s="35"/>
      <c r="D97" s="178" t="s">
        <v>157</v>
      </c>
      <c r="F97" s="179" t="s">
        <v>837</v>
      </c>
      <c r="I97" s="180"/>
      <c r="L97" s="35"/>
      <c r="M97" s="64"/>
      <c r="N97" s="36"/>
      <c r="O97" s="36"/>
      <c r="P97" s="36"/>
      <c r="Q97" s="36"/>
      <c r="R97" s="36"/>
      <c r="S97" s="36"/>
      <c r="T97" s="65"/>
      <c r="AT97" s="18" t="s">
        <v>157</v>
      </c>
      <c r="AU97" s="18" t="s">
        <v>78</v>
      </c>
    </row>
    <row r="98" spans="2:63" s="10" customFormat="1" ht="29.85" customHeight="1">
      <c r="B98" s="151"/>
      <c r="D98" s="162" t="s">
        <v>69</v>
      </c>
      <c r="E98" s="163" t="s">
        <v>838</v>
      </c>
      <c r="F98" s="163" t="s">
        <v>839</v>
      </c>
      <c r="I98" s="154"/>
      <c r="J98" s="164">
        <f>BK98</f>
        <v>0</v>
      </c>
      <c r="L98" s="151"/>
      <c r="M98" s="156"/>
      <c r="N98" s="157"/>
      <c r="O98" s="157"/>
      <c r="P98" s="158">
        <f>SUM(P99:P108)</f>
        <v>0</v>
      </c>
      <c r="Q98" s="157"/>
      <c r="R98" s="158">
        <f>SUM(R99:R108)</f>
        <v>0</v>
      </c>
      <c r="S98" s="157"/>
      <c r="T98" s="159">
        <f>SUM(T99:T108)</f>
        <v>0</v>
      </c>
      <c r="AR98" s="152" t="s">
        <v>186</v>
      </c>
      <c r="AT98" s="160" t="s">
        <v>69</v>
      </c>
      <c r="AU98" s="160" t="s">
        <v>74</v>
      </c>
      <c r="AY98" s="152" t="s">
        <v>147</v>
      </c>
      <c r="BK98" s="161">
        <f>SUM(BK99:BK108)</f>
        <v>0</v>
      </c>
    </row>
    <row r="99" spans="2:65" s="1" customFormat="1" ht="31.5" customHeight="1">
      <c r="B99" s="165"/>
      <c r="C99" s="166" t="s">
        <v>148</v>
      </c>
      <c r="D99" s="166" t="s">
        <v>150</v>
      </c>
      <c r="E99" s="167" t="s">
        <v>840</v>
      </c>
      <c r="F99" s="168" t="s">
        <v>841</v>
      </c>
      <c r="G99" s="169" t="s">
        <v>815</v>
      </c>
      <c r="H99" s="170">
        <v>1</v>
      </c>
      <c r="I99" s="171"/>
      <c r="J99" s="172">
        <f>ROUND(I99*H99,2)</f>
        <v>0</v>
      </c>
      <c r="K99" s="168" t="s">
        <v>3</v>
      </c>
      <c r="L99" s="35"/>
      <c r="M99" s="173" t="s">
        <v>3</v>
      </c>
      <c r="N99" s="174" t="s">
        <v>41</v>
      </c>
      <c r="O99" s="36"/>
      <c r="P99" s="175">
        <f>O99*H99</f>
        <v>0</v>
      </c>
      <c r="Q99" s="175">
        <v>0</v>
      </c>
      <c r="R99" s="175">
        <f>Q99*H99</f>
        <v>0</v>
      </c>
      <c r="S99" s="175">
        <v>0</v>
      </c>
      <c r="T99" s="176">
        <f>S99*H99</f>
        <v>0</v>
      </c>
      <c r="AR99" s="18" t="s">
        <v>155</v>
      </c>
      <c r="AT99" s="18" t="s">
        <v>150</v>
      </c>
      <c r="AU99" s="18" t="s">
        <v>78</v>
      </c>
      <c r="AY99" s="18" t="s">
        <v>147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8" t="s">
        <v>74</v>
      </c>
      <c r="BK99" s="177">
        <f>ROUND(I99*H99,2)</f>
        <v>0</v>
      </c>
      <c r="BL99" s="18" t="s">
        <v>155</v>
      </c>
      <c r="BM99" s="18" t="s">
        <v>842</v>
      </c>
    </row>
    <row r="100" spans="2:47" s="1" customFormat="1" ht="27">
      <c r="B100" s="35"/>
      <c r="D100" s="206" t="s">
        <v>157</v>
      </c>
      <c r="F100" s="218" t="s">
        <v>841</v>
      </c>
      <c r="I100" s="180"/>
      <c r="L100" s="35"/>
      <c r="M100" s="64"/>
      <c r="N100" s="36"/>
      <c r="O100" s="36"/>
      <c r="P100" s="36"/>
      <c r="Q100" s="36"/>
      <c r="R100" s="36"/>
      <c r="S100" s="36"/>
      <c r="T100" s="65"/>
      <c r="AT100" s="18" t="s">
        <v>157</v>
      </c>
      <c r="AU100" s="18" t="s">
        <v>78</v>
      </c>
    </row>
    <row r="101" spans="2:65" s="1" customFormat="1" ht="22.5" customHeight="1">
      <c r="B101" s="165"/>
      <c r="C101" s="166" t="s">
        <v>194</v>
      </c>
      <c r="D101" s="166" t="s">
        <v>150</v>
      </c>
      <c r="E101" s="167" t="s">
        <v>843</v>
      </c>
      <c r="F101" s="168" t="s">
        <v>844</v>
      </c>
      <c r="G101" s="169" t="s">
        <v>815</v>
      </c>
      <c r="H101" s="170">
        <v>1</v>
      </c>
      <c r="I101" s="171"/>
      <c r="J101" s="172">
        <f>ROUND(I101*H101,2)</f>
        <v>0</v>
      </c>
      <c r="K101" s="168" t="s">
        <v>3</v>
      </c>
      <c r="L101" s="35"/>
      <c r="M101" s="173" t="s">
        <v>3</v>
      </c>
      <c r="N101" s="174" t="s">
        <v>41</v>
      </c>
      <c r="O101" s="36"/>
      <c r="P101" s="175">
        <f>O101*H101</f>
        <v>0</v>
      </c>
      <c r="Q101" s="175">
        <v>0</v>
      </c>
      <c r="R101" s="175">
        <f>Q101*H101</f>
        <v>0</v>
      </c>
      <c r="S101" s="175">
        <v>0</v>
      </c>
      <c r="T101" s="176">
        <f>S101*H101</f>
        <v>0</v>
      </c>
      <c r="AR101" s="18" t="s">
        <v>155</v>
      </c>
      <c r="AT101" s="18" t="s">
        <v>150</v>
      </c>
      <c r="AU101" s="18" t="s">
        <v>78</v>
      </c>
      <c r="AY101" s="18" t="s">
        <v>147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8" t="s">
        <v>74</v>
      </c>
      <c r="BK101" s="177">
        <f>ROUND(I101*H101,2)</f>
        <v>0</v>
      </c>
      <c r="BL101" s="18" t="s">
        <v>155</v>
      </c>
      <c r="BM101" s="18" t="s">
        <v>845</v>
      </c>
    </row>
    <row r="102" spans="2:47" s="1" customFormat="1" ht="13.5">
      <c r="B102" s="35"/>
      <c r="D102" s="178" t="s">
        <v>157</v>
      </c>
      <c r="F102" s="179" t="s">
        <v>844</v>
      </c>
      <c r="I102" s="180"/>
      <c r="L102" s="35"/>
      <c r="M102" s="64"/>
      <c r="N102" s="36"/>
      <c r="O102" s="36"/>
      <c r="P102" s="36"/>
      <c r="Q102" s="36"/>
      <c r="R102" s="36"/>
      <c r="S102" s="36"/>
      <c r="T102" s="65"/>
      <c r="AT102" s="18" t="s">
        <v>157</v>
      </c>
      <c r="AU102" s="18" t="s">
        <v>78</v>
      </c>
    </row>
    <row r="103" spans="2:47" s="1" customFormat="1" ht="27">
      <c r="B103" s="35"/>
      <c r="D103" s="206" t="s">
        <v>818</v>
      </c>
      <c r="F103" s="234" t="s">
        <v>846</v>
      </c>
      <c r="I103" s="180"/>
      <c r="L103" s="35"/>
      <c r="M103" s="64"/>
      <c r="N103" s="36"/>
      <c r="O103" s="36"/>
      <c r="P103" s="36"/>
      <c r="Q103" s="36"/>
      <c r="R103" s="36"/>
      <c r="S103" s="36"/>
      <c r="T103" s="65"/>
      <c r="AT103" s="18" t="s">
        <v>818</v>
      </c>
      <c r="AU103" s="18" t="s">
        <v>78</v>
      </c>
    </row>
    <row r="104" spans="2:65" s="1" customFormat="1" ht="22.5" customHeight="1">
      <c r="B104" s="165"/>
      <c r="C104" s="166" t="s">
        <v>202</v>
      </c>
      <c r="D104" s="166" t="s">
        <v>150</v>
      </c>
      <c r="E104" s="167" t="s">
        <v>847</v>
      </c>
      <c r="F104" s="168" t="s">
        <v>848</v>
      </c>
      <c r="G104" s="169" t="s">
        <v>815</v>
      </c>
      <c r="H104" s="170">
        <v>1</v>
      </c>
      <c r="I104" s="171"/>
      <c r="J104" s="172">
        <f>ROUND(I104*H104,2)</f>
        <v>0</v>
      </c>
      <c r="K104" s="168" t="s">
        <v>3</v>
      </c>
      <c r="L104" s="35"/>
      <c r="M104" s="173" t="s">
        <v>3</v>
      </c>
      <c r="N104" s="174" t="s">
        <v>41</v>
      </c>
      <c r="O104" s="36"/>
      <c r="P104" s="175">
        <f>O104*H104</f>
        <v>0</v>
      </c>
      <c r="Q104" s="175">
        <v>0</v>
      </c>
      <c r="R104" s="175">
        <f>Q104*H104</f>
        <v>0</v>
      </c>
      <c r="S104" s="175">
        <v>0</v>
      </c>
      <c r="T104" s="176">
        <f>S104*H104</f>
        <v>0</v>
      </c>
      <c r="AR104" s="18" t="s">
        <v>155</v>
      </c>
      <c r="AT104" s="18" t="s">
        <v>150</v>
      </c>
      <c r="AU104" s="18" t="s">
        <v>78</v>
      </c>
      <c r="AY104" s="18" t="s">
        <v>147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8" t="s">
        <v>74</v>
      </c>
      <c r="BK104" s="177">
        <f>ROUND(I104*H104,2)</f>
        <v>0</v>
      </c>
      <c r="BL104" s="18" t="s">
        <v>155</v>
      </c>
      <c r="BM104" s="18" t="s">
        <v>849</v>
      </c>
    </row>
    <row r="105" spans="2:47" s="1" customFormat="1" ht="13.5">
      <c r="B105" s="35"/>
      <c r="D105" s="206" t="s">
        <v>157</v>
      </c>
      <c r="F105" s="218" t="s">
        <v>848</v>
      </c>
      <c r="I105" s="180"/>
      <c r="L105" s="35"/>
      <c r="M105" s="64"/>
      <c r="N105" s="36"/>
      <c r="O105" s="36"/>
      <c r="P105" s="36"/>
      <c r="Q105" s="36"/>
      <c r="R105" s="36"/>
      <c r="S105" s="36"/>
      <c r="T105" s="65"/>
      <c r="AT105" s="18" t="s">
        <v>157</v>
      </c>
      <c r="AU105" s="18" t="s">
        <v>78</v>
      </c>
    </row>
    <row r="106" spans="2:65" s="1" customFormat="1" ht="31.5" customHeight="1">
      <c r="B106" s="165"/>
      <c r="C106" s="166" t="s">
        <v>169</v>
      </c>
      <c r="D106" s="166" t="s">
        <v>150</v>
      </c>
      <c r="E106" s="167" t="s">
        <v>850</v>
      </c>
      <c r="F106" s="168" t="s">
        <v>851</v>
      </c>
      <c r="G106" s="169" t="s">
        <v>815</v>
      </c>
      <c r="H106" s="170">
        <v>1</v>
      </c>
      <c r="I106" s="171"/>
      <c r="J106" s="172">
        <f>ROUND(I106*H106,2)</f>
        <v>0</v>
      </c>
      <c r="K106" s="168" t="s">
        <v>3</v>
      </c>
      <c r="L106" s="35"/>
      <c r="M106" s="173" t="s">
        <v>3</v>
      </c>
      <c r="N106" s="174" t="s">
        <v>41</v>
      </c>
      <c r="O106" s="36"/>
      <c r="P106" s="175">
        <f>O106*H106</f>
        <v>0</v>
      </c>
      <c r="Q106" s="175">
        <v>0</v>
      </c>
      <c r="R106" s="175">
        <f>Q106*H106</f>
        <v>0</v>
      </c>
      <c r="S106" s="175">
        <v>0</v>
      </c>
      <c r="T106" s="176">
        <f>S106*H106</f>
        <v>0</v>
      </c>
      <c r="AR106" s="18" t="s">
        <v>155</v>
      </c>
      <c r="AT106" s="18" t="s">
        <v>150</v>
      </c>
      <c r="AU106" s="18" t="s">
        <v>78</v>
      </c>
      <c r="AY106" s="18" t="s">
        <v>147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8" t="s">
        <v>74</v>
      </c>
      <c r="BK106" s="177">
        <f>ROUND(I106*H106,2)</f>
        <v>0</v>
      </c>
      <c r="BL106" s="18" t="s">
        <v>155</v>
      </c>
      <c r="BM106" s="18" t="s">
        <v>852</v>
      </c>
    </row>
    <row r="107" spans="2:47" s="1" customFormat="1" ht="13.5">
      <c r="B107" s="35"/>
      <c r="D107" s="178" t="s">
        <v>157</v>
      </c>
      <c r="F107" s="179" t="s">
        <v>851</v>
      </c>
      <c r="I107" s="180"/>
      <c r="L107" s="35"/>
      <c r="M107" s="64"/>
      <c r="N107" s="36"/>
      <c r="O107" s="36"/>
      <c r="P107" s="36"/>
      <c r="Q107" s="36"/>
      <c r="R107" s="36"/>
      <c r="S107" s="36"/>
      <c r="T107" s="65"/>
      <c r="AT107" s="18" t="s">
        <v>157</v>
      </c>
      <c r="AU107" s="18" t="s">
        <v>78</v>
      </c>
    </row>
    <row r="108" spans="2:47" s="1" customFormat="1" ht="40.5">
      <c r="B108" s="35"/>
      <c r="D108" s="178" t="s">
        <v>818</v>
      </c>
      <c r="F108" s="235" t="s">
        <v>853</v>
      </c>
      <c r="I108" s="180"/>
      <c r="L108" s="35"/>
      <c r="M108" s="236"/>
      <c r="N108" s="237"/>
      <c r="O108" s="237"/>
      <c r="P108" s="237"/>
      <c r="Q108" s="237"/>
      <c r="R108" s="237"/>
      <c r="S108" s="237"/>
      <c r="T108" s="238"/>
      <c r="AT108" s="18" t="s">
        <v>818</v>
      </c>
      <c r="AU108" s="18" t="s">
        <v>78</v>
      </c>
    </row>
    <row r="109" spans="2:12" s="1" customFormat="1" ht="6.95" customHeight="1">
      <c r="B109" s="50"/>
      <c r="C109" s="51"/>
      <c r="D109" s="51"/>
      <c r="E109" s="51"/>
      <c r="F109" s="51"/>
      <c r="G109" s="51"/>
      <c r="H109" s="51"/>
      <c r="I109" s="118"/>
      <c r="J109" s="51"/>
      <c r="K109" s="51"/>
      <c r="L109" s="35"/>
    </row>
  </sheetData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B37" sqref="B37"/>
    </sheetView>
  </sheetViews>
  <sheetFormatPr defaultColWidth="9.33203125" defaultRowHeight="13.5"/>
  <cols>
    <col min="1" max="1" width="12.16015625" style="434" customWidth="1"/>
    <col min="2" max="7" width="9.33203125" style="434" customWidth="1"/>
    <col min="8" max="10" width="12.16015625" style="434" customWidth="1"/>
    <col min="11" max="16384" width="9.33203125" style="434" customWidth="1"/>
  </cols>
  <sheetData>
    <row r="1" spans="1:10" ht="16.5" thickBot="1" thickTop="1">
      <c r="A1" s="430"/>
      <c r="B1" s="431" t="s">
        <v>1087</v>
      </c>
      <c r="C1" s="432"/>
      <c r="D1" s="432"/>
      <c r="E1" s="432"/>
      <c r="F1" s="432"/>
      <c r="G1" s="432"/>
      <c r="H1" s="432"/>
      <c r="I1" s="431"/>
      <c r="J1" s="433"/>
    </row>
    <row r="2" spans="1:10" ht="15.75" thickTop="1">
      <c r="A2" s="435"/>
      <c r="B2" s="436" t="s">
        <v>1088</v>
      </c>
      <c r="C2" s="437"/>
      <c r="D2" s="437"/>
      <c r="E2" s="437"/>
      <c r="F2" s="437"/>
      <c r="G2" s="437"/>
      <c r="H2" s="437"/>
      <c r="I2" s="435"/>
      <c r="J2" s="438"/>
    </row>
    <row r="3" spans="1:10" ht="13.5">
      <c r="A3" s="439"/>
      <c r="B3" s="439"/>
      <c r="C3" s="440"/>
      <c r="D3" s="440"/>
      <c r="E3" s="440"/>
      <c r="F3" s="440"/>
      <c r="G3" s="440"/>
      <c r="H3" s="440"/>
      <c r="I3" s="439"/>
      <c r="J3" s="440"/>
    </row>
    <row r="4" spans="1:10" ht="13.5">
      <c r="A4" s="441" t="s">
        <v>1089</v>
      </c>
      <c r="B4" s="442" t="s">
        <v>1090</v>
      </c>
      <c r="C4" s="443"/>
      <c r="D4" s="443"/>
      <c r="E4" s="443"/>
      <c r="F4" s="443"/>
      <c r="G4" s="443"/>
      <c r="H4" s="443"/>
      <c r="I4" s="443"/>
      <c r="J4" s="444"/>
    </row>
    <row r="5" spans="1:10" ht="13.5">
      <c r="A5" s="445"/>
      <c r="B5" s="442" t="s">
        <v>1091</v>
      </c>
      <c r="C5" s="443"/>
      <c r="D5" s="443"/>
      <c r="E5" s="443"/>
      <c r="F5" s="443"/>
      <c r="G5" s="443"/>
      <c r="H5" s="443"/>
      <c r="I5" s="443"/>
      <c r="J5" s="444"/>
    </row>
    <row r="6" spans="1:10" ht="13.5">
      <c r="A6" s="445"/>
      <c r="B6" s="442" t="s">
        <v>1092</v>
      </c>
      <c r="C6" s="443"/>
      <c r="D6" s="443"/>
      <c r="E6" s="443"/>
      <c r="F6" s="443"/>
      <c r="G6" s="443"/>
      <c r="H6" s="443"/>
      <c r="I6" s="443"/>
      <c r="J6" s="444"/>
    </row>
    <row r="7" spans="1:10" ht="13.5">
      <c r="A7" s="445"/>
      <c r="B7" s="442" t="s">
        <v>1093</v>
      </c>
      <c r="C7" s="443"/>
      <c r="D7" s="443"/>
      <c r="E7" s="443"/>
      <c r="F7" s="443"/>
      <c r="G7" s="443"/>
      <c r="H7" s="443"/>
      <c r="I7" s="443"/>
      <c r="J7" s="444"/>
    </row>
    <row r="8" spans="1:10" ht="13.5">
      <c r="A8" s="446"/>
      <c r="B8" s="442" t="s">
        <v>1094</v>
      </c>
      <c r="C8" s="443"/>
      <c r="D8" s="443"/>
      <c r="E8" s="443"/>
      <c r="F8" s="443"/>
      <c r="G8" s="443"/>
      <c r="H8" s="443"/>
      <c r="I8" s="443"/>
      <c r="J8" s="444"/>
    </row>
    <row r="9" spans="1:10" ht="13.5">
      <c r="A9" s="446"/>
      <c r="B9" s="442" t="s">
        <v>1095</v>
      </c>
      <c r="C9" s="443"/>
      <c r="D9" s="443"/>
      <c r="E9" s="443"/>
      <c r="F9" s="443"/>
      <c r="G9" s="443"/>
      <c r="H9" s="443"/>
      <c r="I9" s="443"/>
      <c r="J9" s="444"/>
    </row>
    <row r="10" spans="1:10" ht="13.5">
      <c r="A10" s="445"/>
      <c r="B10" s="442" t="s">
        <v>1096</v>
      </c>
      <c r="C10" s="443"/>
      <c r="D10" s="443"/>
      <c r="E10" s="443"/>
      <c r="F10" s="443"/>
      <c r="G10" s="443"/>
      <c r="H10" s="443"/>
      <c r="I10" s="443"/>
      <c r="J10" s="444"/>
    </row>
    <row r="11" spans="1:10" ht="13.5">
      <c r="A11" s="446" t="s">
        <v>1097</v>
      </c>
      <c r="B11" s="442" t="s">
        <v>1098</v>
      </c>
      <c r="C11" s="443"/>
      <c r="D11" s="443"/>
      <c r="E11" s="443"/>
      <c r="F11" s="443"/>
      <c r="G11" s="443"/>
      <c r="H11" s="443"/>
      <c r="I11" s="443"/>
      <c r="J11" s="444"/>
    </row>
    <row r="12" spans="1:10" ht="13.5">
      <c r="A12" s="446"/>
      <c r="B12" s="442" t="s">
        <v>1099</v>
      </c>
      <c r="C12" s="443"/>
      <c r="D12" s="443"/>
      <c r="E12" s="443"/>
      <c r="F12" s="443"/>
      <c r="G12" s="443"/>
      <c r="H12" s="443"/>
      <c r="I12" s="443"/>
      <c r="J12" s="444"/>
    </row>
    <row r="13" spans="1:10" ht="13.5">
      <c r="A13" s="446"/>
      <c r="B13" s="442" t="s">
        <v>1100</v>
      </c>
      <c r="C13" s="443"/>
      <c r="D13" s="443"/>
      <c r="E13" s="443"/>
      <c r="F13" s="443"/>
      <c r="G13" s="443"/>
      <c r="H13" s="443"/>
      <c r="I13" s="443"/>
      <c r="J13" s="444"/>
    </row>
    <row r="14" spans="1:10" ht="13.5">
      <c r="A14" s="446"/>
      <c r="B14" s="442" t="s">
        <v>1101</v>
      </c>
      <c r="C14" s="443"/>
      <c r="D14" s="443"/>
      <c r="E14" s="443"/>
      <c r="F14" s="443"/>
      <c r="G14" s="443"/>
      <c r="H14" s="443"/>
      <c r="I14" s="443"/>
      <c r="J14" s="444"/>
    </row>
    <row r="15" spans="1:10" ht="13.5">
      <c r="A15" s="446"/>
      <c r="B15" s="442" t="s">
        <v>1102</v>
      </c>
      <c r="C15" s="443"/>
      <c r="D15" s="443"/>
      <c r="E15" s="443"/>
      <c r="F15" s="443"/>
      <c r="G15" s="443"/>
      <c r="H15" s="443"/>
      <c r="I15" s="443"/>
      <c r="J15" s="444"/>
    </row>
    <row r="16" spans="1:10" ht="13.5">
      <c r="A16" s="446"/>
      <c r="B16" s="442" t="s">
        <v>1103</v>
      </c>
      <c r="C16" s="443"/>
      <c r="D16" s="443"/>
      <c r="E16" s="443"/>
      <c r="F16" s="443"/>
      <c r="G16" s="443"/>
      <c r="H16" s="443"/>
      <c r="I16" s="443"/>
      <c r="J16" s="444"/>
    </row>
    <row r="17" spans="1:10" ht="13.5">
      <c r="A17" s="446" t="s">
        <v>1104</v>
      </c>
      <c r="B17" s="442" t="s">
        <v>1105</v>
      </c>
      <c r="C17" s="443"/>
      <c r="D17" s="443"/>
      <c r="E17" s="443"/>
      <c r="F17" s="443"/>
      <c r="G17" s="443"/>
      <c r="H17" s="443"/>
      <c r="I17" s="443"/>
      <c r="J17" s="444"/>
    </row>
    <row r="18" spans="1:10" ht="13.5">
      <c r="A18" s="446"/>
      <c r="B18" s="442" t="s">
        <v>1106</v>
      </c>
      <c r="C18" s="443"/>
      <c r="D18" s="443"/>
      <c r="E18" s="443"/>
      <c r="F18" s="443"/>
      <c r="G18" s="443"/>
      <c r="H18" s="443"/>
      <c r="I18" s="443"/>
      <c r="J18" s="444"/>
    </row>
    <row r="19" spans="1:10" ht="13.5">
      <c r="A19" s="446"/>
      <c r="B19" s="442" t="s">
        <v>1107</v>
      </c>
      <c r="C19" s="443"/>
      <c r="D19" s="443"/>
      <c r="E19" s="443"/>
      <c r="F19" s="443"/>
      <c r="G19" s="443"/>
      <c r="H19" s="443"/>
      <c r="I19" s="443"/>
      <c r="J19" s="444"/>
    </row>
    <row r="20" spans="1:10" ht="13.5">
      <c r="A20" s="446"/>
      <c r="B20" s="442" t="s">
        <v>1108</v>
      </c>
      <c r="C20" s="443"/>
      <c r="D20" s="443"/>
      <c r="E20" s="443"/>
      <c r="F20" s="443"/>
      <c r="G20" s="443"/>
      <c r="H20" s="443"/>
      <c r="I20" s="443"/>
      <c r="J20" s="444"/>
    </row>
    <row r="21" spans="1:10" ht="13.5">
      <c r="A21" s="446"/>
      <c r="B21" s="442" t="s">
        <v>1109</v>
      </c>
      <c r="C21" s="443"/>
      <c r="D21" s="443"/>
      <c r="E21" s="443"/>
      <c r="F21" s="443"/>
      <c r="G21" s="443"/>
      <c r="H21" s="443"/>
      <c r="I21" s="443"/>
      <c r="J21" s="444"/>
    </row>
    <row r="22" spans="1:10" ht="13.5">
      <c r="A22" s="446" t="s">
        <v>1110</v>
      </c>
      <c r="B22" s="442" t="s">
        <v>1111</v>
      </c>
      <c r="C22" s="443"/>
      <c r="D22" s="443"/>
      <c r="E22" s="443"/>
      <c r="F22" s="443"/>
      <c r="G22" s="443"/>
      <c r="H22" s="443"/>
      <c r="I22" s="443"/>
      <c r="J22" s="444"/>
    </row>
    <row r="23" spans="1:10" ht="13.5">
      <c r="A23" s="446" t="s">
        <v>1112</v>
      </c>
      <c r="B23" s="442" t="s">
        <v>1113</v>
      </c>
      <c r="C23" s="443"/>
      <c r="D23" s="443"/>
      <c r="E23" s="443"/>
      <c r="F23" s="443"/>
      <c r="G23" s="443"/>
      <c r="H23" s="443"/>
      <c r="I23" s="443"/>
      <c r="J23" s="444"/>
    </row>
    <row r="24" spans="1:10" ht="13.5">
      <c r="A24" s="446"/>
      <c r="B24" s="442" t="s">
        <v>1114</v>
      </c>
      <c r="C24" s="443"/>
      <c r="D24" s="443"/>
      <c r="E24" s="443"/>
      <c r="F24" s="443"/>
      <c r="G24" s="443"/>
      <c r="H24" s="443"/>
      <c r="I24" s="443"/>
      <c r="J24" s="444"/>
    </row>
    <row r="25" spans="1:10" ht="13.5">
      <c r="A25" s="446"/>
      <c r="B25" s="442" t="s">
        <v>1115</v>
      </c>
      <c r="C25" s="443"/>
      <c r="D25" s="443"/>
      <c r="E25" s="443"/>
      <c r="F25" s="443"/>
      <c r="G25" s="443"/>
      <c r="H25" s="443"/>
      <c r="I25" s="443"/>
      <c r="J25" s="444"/>
    </row>
    <row r="26" spans="1:10" ht="13.5">
      <c r="A26" s="446" t="s">
        <v>1116</v>
      </c>
      <c r="B26" s="442" t="s">
        <v>1117</v>
      </c>
      <c r="C26" s="443"/>
      <c r="D26" s="443"/>
      <c r="E26" s="443"/>
      <c r="F26" s="443"/>
      <c r="G26" s="443"/>
      <c r="H26" s="443"/>
      <c r="I26" s="443"/>
      <c r="J26" s="444"/>
    </row>
    <row r="27" spans="1:10" ht="13.5">
      <c r="A27" s="446"/>
      <c r="B27" s="442" t="s">
        <v>1118</v>
      </c>
      <c r="C27" s="443"/>
      <c r="D27" s="443"/>
      <c r="E27" s="443"/>
      <c r="F27" s="443"/>
      <c r="G27" s="443"/>
      <c r="H27" s="443"/>
      <c r="I27" s="443"/>
      <c r="J27" s="444"/>
    </row>
    <row r="28" spans="1:10" ht="13.5">
      <c r="A28" s="446"/>
      <c r="B28" s="442" t="s">
        <v>1119</v>
      </c>
      <c r="C28" s="443"/>
      <c r="D28" s="443"/>
      <c r="E28" s="443"/>
      <c r="F28" s="443"/>
      <c r="G28" s="443"/>
      <c r="H28" s="443"/>
      <c r="I28" s="443"/>
      <c r="J28" s="444"/>
    </row>
    <row r="29" spans="1:10" ht="13.5">
      <c r="A29" s="446" t="s">
        <v>1120</v>
      </c>
      <c r="B29" s="442" t="s">
        <v>1121</v>
      </c>
      <c r="C29" s="443"/>
      <c r="D29" s="443"/>
      <c r="E29" s="443"/>
      <c r="F29" s="443"/>
      <c r="G29" s="443"/>
      <c r="H29" s="443"/>
      <c r="I29" s="443"/>
      <c r="J29" s="444"/>
    </row>
    <row r="30" spans="1:10" ht="13.5">
      <c r="A30" s="446"/>
      <c r="B30" s="442" t="s">
        <v>1122</v>
      </c>
      <c r="C30" s="443"/>
      <c r="D30" s="443"/>
      <c r="E30" s="443"/>
      <c r="F30" s="443"/>
      <c r="G30" s="443"/>
      <c r="H30" s="443"/>
      <c r="I30" s="443"/>
      <c r="J30" s="444"/>
    </row>
    <row r="31" spans="1:10" ht="13.5">
      <c r="A31" s="446" t="s">
        <v>1123</v>
      </c>
      <c r="B31" s="442" t="s">
        <v>1124</v>
      </c>
      <c r="C31" s="443"/>
      <c r="D31" s="443"/>
      <c r="E31" s="443"/>
      <c r="F31" s="443"/>
      <c r="G31" s="443"/>
      <c r="H31" s="443"/>
      <c r="I31" s="443"/>
      <c r="J31" s="444"/>
    </row>
    <row r="32" spans="1:10" ht="13.5">
      <c r="A32" s="446"/>
      <c r="B32" s="442" t="s">
        <v>1125</v>
      </c>
      <c r="C32" s="443"/>
      <c r="D32" s="443"/>
      <c r="E32" s="443"/>
      <c r="F32" s="443"/>
      <c r="G32" s="443"/>
      <c r="H32" s="443"/>
      <c r="I32" s="443"/>
      <c r="J32" s="444"/>
    </row>
    <row r="33" spans="1:10" ht="13.5">
      <c r="A33" s="446"/>
      <c r="B33" s="442" t="s">
        <v>1126</v>
      </c>
      <c r="C33" s="443"/>
      <c r="D33" s="443"/>
      <c r="E33" s="443"/>
      <c r="F33" s="443"/>
      <c r="G33" s="443"/>
      <c r="H33" s="443"/>
      <c r="I33" s="443"/>
      <c r="J33" s="444"/>
    </row>
    <row r="34" spans="1:10" ht="13.5">
      <c r="A34" s="447"/>
      <c r="B34" s="448"/>
      <c r="C34" s="448"/>
      <c r="D34" s="448"/>
      <c r="E34" s="448"/>
      <c r="F34" s="448"/>
      <c r="G34" s="448"/>
      <c r="H34" s="448"/>
      <c r="I34" s="448"/>
      <c r="J34" s="448"/>
    </row>
    <row r="35" spans="2:8" ht="13.5">
      <c r="B35" s="449" t="s">
        <v>1127</v>
      </c>
      <c r="C35" s="449"/>
      <c r="D35" s="449"/>
      <c r="E35" s="449"/>
      <c r="F35" s="449"/>
      <c r="G35" s="449"/>
      <c r="H35" s="449"/>
    </row>
    <row r="36" spans="2:8" ht="13.5">
      <c r="B36" s="450" t="s">
        <v>1128</v>
      </c>
      <c r="C36" s="450"/>
      <c r="D36" s="450"/>
      <c r="E36" s="450"/>
      <c r="F36" s="450"/>
      <c r="G36" s="450"/>
      <c r="H36" s="450"/>
    </row>
  </sheetData>
  <mergeCells count="35">
    <mergeCell ref="B31:J31"/>
    <mergeCell ref="B32:J32"/>
    <mergeCell ref="B33:J33"/>
    <mergeCell ref="B35:H35"/>
    <mergeCell ref="B36:H36"/>
    <mergeCell ref="B25:J25"/>
    <mergeCell ref="B26:J26"/>
    <mergeCell ref="B27:J27"/>
    <mergeCell ref="B28:J28"/>
    <mergeCell ref="B29:J29"/>
    <mergeCell ref="B30:J30"/>
    <mergeCell ref="B19:J19"/>
    <mergeCell ref="B20:J20"/>
    <mergeCell ref="B21:J21"/>
    <mergeCell ref="B22:J22"/>
    <mergeCell ref="B23:J23"/>
    <mergeCell ref="B24:J24"/>
    <mergeCell ref="B13:J13"/>
    <mergeCell ref="B14:J14"/>
    <mergeCell ref="B15:J15"/>
    <mergeCell ref="B16:J16"/>
    <mergeCell ref="B17:J17"/>
    <mergeCell ref="B18:J18"/>
    <mergeCell ref="B7:J7"/>
    <mergeCell ref="B8:J8"/>
    <mergeCell ref="B9:J9"/>
    <mergeCell ref="B10:J10"/>
    <mergeCell ref="B11:J11"/>
    <mergeCell ref="B12:J12"/>
    <mergeCell ref="B1:H1"/>
    <mergeCell ref="I1:J1"/>
    <mergeCell ref="B2:H2"/>
    <mergeCell ref="B4:J4"/>
    <mergeCell ref="B5:J5"/>
    <mergeCell ref="B6:J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1"/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  <col min="12" max="256" width="9.33203125" style="248" customWidth="1"/>
    <col min="257" max="257" width="8.33203125" style="248" customWidth="1"/>
    <col min="258" max="258" width="1.66796875" style="248" customWidth="1"/>
    <col min="259" max="260" width="5" style="248" customWidth="1"/>
    <col min="261" max="261" width="11.66015625" style="248" customWidth="1"/>
    <col min="262" max="262" width="9.16015625" style="248" customWidth="1"/>
    <col min="263" max="263" width="5" style="248" customWidth="1"/>
    <col min="264" max="264" width="77.83203125" style="248" customWidth="1"/>
    <col min="265" max="266" width="20" style="248" customWidth="1"/>
    <col min="267" max="267" width="1.66796875" style="248" customWidth="1"/>
    <col min="268" max="512" width="9.33203125" style="248" customWidth="1"/>
    <col min="513" max="513" width="8.33203125" style="248" customWidth="1"/>
    <col min="514" max="514" width="1.66796875" style="248" customWidth="1"/>
    <col min="515" max="516" width="5" style="248" customWidth="1"/>
    <col min="517" max="517" width="11.66015625" style="248" customWidth="1"/>
    <col min="518" max="518" width="9.16015625" style="248" customWidth="1"/>
    <col min="519" max="519" width="5" style="248" customWidth="1"/>
    <col min="520" max="520" width="77.83203125" style="248" customWidth="1"/>
    <col min="521" max="522" width="20" style="248" customWidth="1"/>
    <col min="523" max="523" width="1.66796875" style="248" customWidth="1"/>
    <col min="524" max="768" width="9.33203125" style="248" customWidth="1"/>
    <col min="769" max="769" width="8.33203125" style="248" customWidth="1"/>
    <col min="770" max="770" width="1.66796875" style="248" customWidth="1"/>
    <col min="771" max="772" width="5" style="248" customWidth="1"/>
    <col min="773" max="773" width="11.66015625" style="248" customWidth="1"/>
    <col min="774" max="774" width="9.16015625" style="248" customWidth="1"/>
    <col min="775" max="775" width="5" style="248" customWidth="1"/>
    <col min="776" max="776" width="77.83203125" style="248" customWidth="1"/>
    <col min="777" max="778" width="20" style="248" customWidth="1"/>
    <col min="779" max="779" width="1.66796875" style="248" customWidth="1"/>
    <col min="780" max="1024" width="9.33203125" style="248" customWidth="1"/>
    <col min="1025" max="1025" width="8.33203125" style="248" customWidth="1"/>
    <col min="1026" max="1026" width="1.66796875" style="248" customWidth="1"/>
    <col min="1027" max="1028" width="5" style="248" customWidth="1"/>
    <col min="1029" max="1029" width="11.66015625" style="248" customWidth="1"/>
    <col min="1030" max="1030" width="9.16015625" style="248" customWidth="1"/>
    <col min="1031" max="1031" width="5" style="248" customWidth="1"/>
    <col min="1032" max="1032" width="77.83203125" style="248" customWidth="1"/>
    <col min="1033" max="1034" width="20" style="248" customWidth="1"/>
    <col min="1035" max="1035" width="1.66796875" style="248" customWidth="1"/>
    <col min="1036" max="1280" width="9.33203125" style="248" customWidth="1"/>
    <col min="1281" max="1281" width="8.33203125" style="248" customWidth="1"/>
    <col min="1282" max="1282" width="1.66796875" style="248" customWidth="1"/>
    <col min="1283" max="1284" width="5" style="248" customWidth="1"/>
    <col min="1285" max="1285" width="11.66015625" style="248" customWidth="1"/>
    <col min="1286" max="1286" width="9.16015625" style="248" customWidth="1"/>
    <col min="1287" max="1287" width="5" style="248" customWidth="1"/>
    <col min="1288" max="1288" width="77.83203125" style="248" customWidth="1"/>
    <col min="1289" max="1290" width="20" style="248" customWidth="1"/>
    <col min="1291" max="1291" width="1.66796875" style="248" customWidth="1"/>
    <col min="1292" max="1536" width="9.33203125" style="248" customWidth="1"/>
    <col min="1537" max="1537" width="8.33203125" style="248" customWidth="1"/>
    <col min="1538" max="1538" width="1.66796875" style="248" customWidth="1"/>
    <col min="1539" max="1540" width="5" style="248" customWidth="1"/>
    <col min="1541" max="1541" width="11.66015625" style="248" customWidth="1"/>
    <col min="1542" max="1542" width="9.16015625" style="248" customWidth="1"/>
    <col min="1543" max="1543" width="5" style="248" customWidth="1"/>
    <col min="1544" max="1544" width="77.83203125" style="248" customWidth="1"/>
    <col min="1545" max="1546" width="20" style="248" customWidth="1"/>
    <col min="1547" max="1547" width="1.66796875" style="248" customWidth="1"/>
    <col min="1548" max="1792" width="9.33203125" style="248" customWidth="1"/>
    <col min="1793" max="1793" width="8.33203125" style="248" customWidth="1"/>
    <col min="1794" max="1794" width="1.66796875" style="248" customWidth="1"/>
    <col min="1795" max="1796" width="5" style="248" customWidth="1"/>
    <col min="1797" max="1797" width="11.66015625" style="248" customWidth="1"/>
    <col min="1798" max="1798" width="9.16015625" style="248" customWidth="1"/>
    <col min="1799" max="1799" width="5" style="248" customWidth="1"/>
    <col min="1800" max="1800" width="77.83203125" style="248" customWidth="1"/>
    <col min="1801" max="1802" width="20" style="248" customWidth="1"/>
    <col min="1803" max="1803" width="1.66796875" style="248" customWidth="1"/>
    <col min="1804" max="2048" width="9.33203125" style="248" customWidth="1"/>
    <col min="2049" max="2049" width="8.33203125" style="248" customWidth="1"/>
    <col min="2050" max="2050" width="1.66796875" style="248" customWidth="1"/>
    <col min="2051" max="2052" width="5" style="248" customWidth="1"/>
    <col min="2053" max="2053" width="11.66015625" style="248" customWidth="1"/>
    <col min="2054" max="2054" width="9.16015625" style="248" customWidth="1"/>
    <col min="2055" max="2055" width="5" style="248" customWidth="1"/>
    <col min="2056" max="2056" width="77.83203125" style="248" customWidth="1"/>
    <col min="2057" max="2058" width="20" style="248" customWidth="1"/>
    <col min="2059" max="2059" width="1.66796875" style="248" customWidth="1"/>
    <col min="2060" max="2304" width="9.33203125" style="248" customWidth="1"/>
    <col min="2305" max="2305" width="8.33203125" style="248" customWidth="1"/>
    <col min="2306" max="2306" width="1.66796875" style="248" customWidth="1"/>
    <col min="2307" max="2308" width="5" style="248" customWidth="1"/>
    <col min="2309" max="2309" width="11.66015625" style="248" customWidth="1"/>
    <col min="2310" max="2310" width="9.16015625" style="248" customWidth="1"/>
    <col min="2311" max="2311" width="5" style="248" customWidth="1"/>
    <col min="2312" max="2312" width="77.83203125" style="248" customWidth="1"/>
    <col min="2313" max="2314" width="20" style="248" customWidth="1"/>
    <col min="2315" max="2315" width="1.66796875" style="248" customWidth="1"/>
    <col min="2316" max="2560" width="9.33203125" style="248" customWidth="1"/>
    <col min="2561" max="2561" width="8.33203125" style="248" customWidth="1"/>
    <col min="2562" max="2562" width="1.66796875" style="248" customWidth="1"/>
    <col min="2563" max="2564" width="5" style="248" customWidth="1"/>
    <col min="2565" max="2565" width="11.66015625" style="248" customWidth="1"/>
    <col min="2566" max="2566" width="9.16015625" style="248" customWidth="1"/>
    <col min="2567" max="2567" width="5" style="248" customWidth="1"/>
    <col min="2568" max="2568" width="77.83203125" style="248" customWidth="1"/>
    <col min="2569" max="2570" width="20" style="248" customWidth="1"/>
    <col min="2571" max="2571" width="1.66796875" style="248" customWidth="1"/>
    <col min="2572" max="2816" width="9.33203125" style="248" customWidth="1"/>
    <col min="2817" max="2817" width="8.33203125" style="248" customWidth="1"/>
    <col min="2818" max="2818" width="1.66796875" style="248" customWidth="1"/>
    <col min="2819" max="2820" width="5" style="248" customWidth="1"/>
    <col min="2821" max="2821" width="11.66015625" style="248" customWidth="1"/>
    <col min="2822" max="2822" width="9.16015625" style="248" customWidth="1"/>
    <col min="2823" max="2823" width="5" style="248" customWidth="1"/>
    <col min="2824" max="2824" width="77.83203125" style="248" customWidth="1"/>
    <col min="2825" max="2826" width="20" style="248" customWidth="1"/>
    <col min="2827" max="2827" width="1.66796875" style="248" customWidth="1"/>
    <col min="2828" max="3072" width="9.33203125" style="248" customWidth="1"/>
    <col min="3073" max="3073" width="8.33203125" style="248" customWidth="1"/>
    <col min="3074" max="3074" width="1.66796875" style="248" customWidth="1"/>
    <col min="3075" max="3076" width="5" style="248" customWidth="1"/>
    <col min="3077" max="3077" width="11.66015625" style="248" customWidth="1"/>
    <col min="3078" max="3078" width="9.16015625" style="248" customWidth="1"/>
    <col min="3079" max="3079" width="5" style="248" customWidth="1"/>
    <col min="3080" max="3080" width="77.83203125" style="248" customWidth="1"/>
    <col min="3081" max="3082" width="20" style="248" customWidth="1"/>
    <col min="3083" max="3083" width="1.66796875" style="248" customWidth="1"/>
    <col min="3084" max="3328" width="9.33203125" style="248" customWidth="1"/>
    <col min="3329" max="3329" width="8.33203125" style="248" customWidth="1"/>
    <col min="3330" max="3330" width="1.66796875" style="248" customWidth="1"/>
    <col min="3331" max="3332" width="5" style="248" customWidth="1"/>
    <col min="3333" max="3333" width="11.66015625" style="248" customWidth="1"/>
    <col min="3334" max="3334" width="9.16015625" style="248" customWidth="1"/>
    <col min="3335" max="3335" width="5" style="248" customWidth="1"/>
    <col min="3336" max="3336" width="77.83203125" style="248" customWidth="1"/>
    <col min="3337" max="3338" width="20" style="248" customWidth="1"/>
    <col min="3339" max="3339" width="1.66796875" style="248" customWidth="1"/>
    <col min="3340" max="3584" width="9.33203125" style="248" customWidth="1"/>
    <col min="3585" max="3585" width="8.33203125" style="248" customWidth="1"/>
    <col min="3586" max="3586" width="1.66796875" style="248" customWidth="1"/>
    <col min="3587" max="3588" width="5" style="248" customWidth="1"/>
    <col min="3589" max="3589" width="11.66015625" style="248" customWidth="1"/>
    <col min="3590" max="3590" width="9.16015625" style="248" customWidth="1"/>
    <col min="3591" max="3591" width="5" style="248" customWidth="1"/>
    <col min="3592" max="3592" width="77.83203125" style="248" customWidth="1"/>
    <col min="3593" max="3594" width="20" style="248" customWidth="1"/>
    <col min="3595" max="3595" width="1.66796875" style="248" customWidth="1"/>
    <col min="3596" max="3840" width="9.33203125" style="248" customWidth="1"/>
    <col min="3841" max="3841" width="8.33203125" style="248" customWidth="1"/>
    <col min="3842" max="3842" width="1.66796875" style="248" customWidth="1"/>
    <col min="3843" max="3844" width="5" style="248" customWidth="1"/>
    <col min="3845" max="3845" width="11.66015625" style="248" customWidth="1"/>
    <col min="3846" max="3846" width="9.16015625" style="248" customWidth="1"/>
    <col min="3847" max="3847" width="5" style="248" customWidth="1"/>
    <col min="3848" max="3848" width="77.83203125" style="248" customWidth="1"/>
    <col min="3849" max="3850" width="20" style="248" customWidth="1"/>
    <col min="3851" max="3851" width="1.66796875" style="248" customWidth="1"/>
    <col min="3852" max="4096" width="9.33203125" style="248" customWidth="1"/>
    <col min="4097" max="4097" width="8.33203125" style="248" customWidth="1"/>
    <col min="4098" max="4098" width="1.66796875" style="248" customWidth="1"/>
    <col min="4099" max="4100" width="5" style="248" customWidth="1"/>
    <col min="4101" max="4101" width="11.66015625" style="248" customWidth="1"/>
    <col min="4102" max="4102" width="9.16015625" style="248" customWidth="1"/>
    <col min="4103" max="4103" width="5" style="248" customWidth="1"/>
    <col min="4104" max="4104" width="77.83203125" style="248" customWidth="1"/>
    <col min="4105" max="4106" width="20" style="248" customWidth="1"/>
    <col min="4107" max="4107" width="1.66796875" style="248" customWidth="1"/>
    <col min="4108" max="4352" width="9.33203125" style="248" customWidth="1"/>
    <col min="4353" max="4353" width="8.33203125" style="248" customWidth="1"/>
    <col min="4354" max="4354" width="1.66796875" style="248" customWidth="1"/>
    <col min="4355" max="4356" width="5" style="248" customWidth="1"/>
    <col min="4357" max="4357" width="11.66015625" style="248" customWidth="1"/>
    <col min="4358" max="4358" width="9.16015625" style="248" customWidth="1"/>
    <col min="4359" max="4359" width="5" style="248" customWidth="1"/>
    <col min="4360" max="4360" width="77.83203125" style="248" customWidth="1"/>
    <col min="4361" max="4362" width="20" style="248" customWidth="1"/>
    <col min="4363" max="4363" width="1.66796875" style="248" customWidth="1"/>
    <col min="4364" max="4608" width="9.33203125" style="248" customWidth="1"/>
    <col min="4609" max="4609" width="8.33203125" style="248" customWidth="1"/>
    <col min="4610" max="4610" width="1.66796875" style="248" customWidth="1"/>
    <col min="4611" max="4612" width="5" style="248" customWidth="1"/>
    <col min="4613" max="4613" width="11.66015625" style="248" customWidth="1"/>
    <col min="4614" max="4614" width="9.16015625" style="248" customWidth="1"/>
    <col min="4615" max="4615" width="5" style="248" customWidth="1"/>
    <col min="4616" max="4616" width="77.83203125" style="248" customWidth="1"/>
    <col min="4617" max="4618" width="20" style="248" customWidth="1"/>
    <col min="4619" max="4619" width="1.66796875" style="248" customWidth="1"/>
    <col min="4620" max="4864" width="9.33203125" style="248" customWidth="1"/>
    <col min="4865" max="4865" width="8.33203125" style="248" customWidth="1"/>
    <col min="4866" max="4866" width="1.66796875" style="248" customWidth="1"/>
    <col min="4867" max="4868" width="5" style="248" customWidth="1"/>
    <col min="4869" max="4869" width="11.66015625" style="248" customWidth="1"/>
    <col min="4870" max="4870" width="9.16015625" style="248" customWidth="1"/>
    <col min="4871" max="4871" width="5" style="248" customWidth="1"/>
    <col min="4872" max="4872" width="77.83203125" style="248" customWidth="1"/>
    <col min="4873" max="4874" width="20" style="248" customWidth="1"/>
    <col min="4875" max="4875" width="1.66796875" style="248" customWidth="1"/>
    <col min="4876" max="5120" width="9.33203125" style="248" customWidth="1"/>
    <col min="5121" max="5121" width="8.33203125" style="248" customWidth="1"/>
    <col min="5122" max="5122" width="1.66796875" style="248" customWidth="1"/>
    <col min="5123" max="5124" width="5" style="248" customWidth="1"/>
    <col min="5125" max="5125" width="11.66015625" style="248" customWidth="1"/>
    <col min="5126" max="5126" width="9.16015625" style="248" customWidth="1"/>
    <col min="5127" max="5127" width="5" style="248" customWidth="1"/>
    <col min="5128" max="5128" width="77.83203125" style="248" customWidth="1"/>
    <col min="5129" max="5130" width="20" style="248" customWidth="1"/>
    <col min="5131" max="5131" width="1.66796875" style="248" customWidth="1"/>
    <col min="5132" max="5376" width="9.33203125" style="248" customWidth="1"/>
    <col min="5377" max="5377" width="8.33203125" style="248" customWidth="1"/>
    <col min="5378" max="5378" width="1.66796875" style="248" customWidth="1"/>
    <col min="5379" max="5380" width="5" style="248" customWidth="1"/>
    <col min="5381" max="5381" width="11.66015625" style="248" customWidth="1"/>
    <col min="5382" max="5382" width="9.16015625" style="248" customWidth="1"/>
    <col min="5383" max="5383" width="5" style="248" customWidth="1"/>
    <col min="5384" max="5384" width="77.83203125" style="248" customWidth="1"/>
    <col min="5385" max="5386" width="20" style="248" customWidth="1"/>
    <col min="5387" max="5387" width="1.66796875" style="248" customWidth="1"/>
    <col min="5388" max="5632" width="9.33203125" style="248" customWidth="1"/>
    <col min="5633" max="5633" width="8.33203125" style="248" customWidth="1"/>
    <col min="5634" max="5634" width="1.66796875" style="248" customWidth="1"/>
    <col min="5635" max="5636" width="5" style="248" customWidth="1"/>
    <col min="5637" max="5637" width="11.66015625" style="248" customWidth="1"/>
    <col min="5638" max="5638" width="9.16015625" style="248" customWidth="1"/>
    <col min="5639" max="5639" width="5" style="248" customWidth="1"/>
    <col min="5640" max="5640" width="77.83203125" style="248" customWidth="1"/>
    <col min="5641" max="5642" width="20" style="248" customWidth="1"/>
    <col min="5643" max="5643" width="1.66796875" style="248" customWidth="1"/>
    <col min="5644" max="5888" width="9.33203125" style="248" customWidth="1"/>
    <col min="5889" max="5889" width="8.33203125" style="248" customWidth="1"/>
    <col min="5890" max="5890" width="1.66796875" style="248" customWidth="1"/>
    <col min="5891" max="5892" width="5" style="248" customWidth="1"/>
    <col min="5893" max="5893" width="11.66015625" style="248" customWidth="1"/>
    <col min="5894" max="5894" width="9.16015625" style="248" customWidth="1"/>
    <col min="5895" max="5895" width="5" style="248" customWidth="1"/>
    <col min="5896" max="5896" width="77.83203125" style="248" customWidth="1"/>
    <col min="5897" max="5898" width="20" style="248" customWidth="1"/>
    <col min="5899" max="5899" width="1.66796875" style="248" customWidth="1"/>
    <col min="5900" max="6144" width="9.33203125" style="248" customWidth="1"/>
    <col min="6145" max="6145" width="8.33203125" style="248" customWidth="1"/>
    <col min="6146" max="6146" width="1.66796875" style="248" customWidth="1"/>
    <col min="6147" max="6148" width="5" style="248" customWidth="1"/>
    <col min="6149" max="6149" width="11.66015625" style="248" customWidth="1"/>
    <col min="6150" max="6150" width="9.16015625" style="248" customWidth="1"/>
    <col min="6151" max="6151" width="5" style="248" customWidth="1"/>
    <col min="6152" max="6152" width="77.83203125" style="248" customWidth="1"/>
    <col min="6153" max="6154" width="20" style="248" customWidth="1"/>
    <col min="6155" max="6155" width="1.66796875" style="248" customWidth="1"/>
    <col min="6156" max="6400" width="9.33203125" style="248" customWidth="1"/>
    <col min="6401" max="6401" width="8.33203125" style="248" customWidth="1"/>
    <col min="6402" max="6402" width="1.66796875" style="248" customWidth="1"/>
    <col min="6403" max="6404" width="5" style="248" customWidth="1"/>
    <col min="6405" max="6405" width="11.66015625" style="248" customWidth="1"/>
    <col min="6406" max="6406" width="9.16015625" style="248" customWidth="1"/>
    <col min="6407" max="6407" width="5" style="248" customWidth="1"/>
    <col min="6408" max="6408" width="77.83203125" style="248" customWidth="1"/>
    <col min="6409" max="6410" width="20" style="248" customWidth="1"/>
    <col min="6411" max="6411" width="1.66796875" style="248" customWidth="1"/>
    <col min="6412" max="6656" width="9.33203125" style="248" customWidth="1"/>
    <col min="6657" max="6657" width="8.33203125" style="248" customWidth="1"/>
    <col min="6658" max="6658" width="1.66796875" style="248" customWidth="1"/>
    <col min="6659" max="6660" width="5" style="248" customWidth="1"/>
    <col min="6661" max="6661" width="11.66015625" style="248" customWidth="1"/>
    <col min="6662" max="6662" width="9.16015625" style="248" customWidth="1"/>
    <col min="6663" max="6663" width="5" style="248" customWidth="1"/>
    <col min="6664" max="6664" width="77.83203125" style="248" customWidth="1"/>
    <col min="6665" max="6666" width="20" style="248" customWidth="1"/>
    <col min="6667" max="6667" width="1.66796875" style="248" customWidth="1"/>
    <col min="6668" max="6912" width="9.33203125" style="248" customWidth="1"/>
    <col min="6913" max="6913" width="8.33203125" style="248" customWidth="1"/>
    <col min="6914" max="6914" width="1.66796875" style="248" customWidth="1"/>
    <col min="6915" max="6916" width="5" style="248" customWidth="1"/>
    <col min="6917" max="6917" width="11.66015625" style="248" customWidth="1"/>
    <col min="6918" max="6918" width="9.16015625" style="248" customWidth="1"/>
    <col min="6919" max="6919" width="5" style="248" customWidth="1"/>
    <col min="6920" max="6920" width="77.83203125" style="248" customWidth="1"/>
    <col min="6921" max="6922" width="20" style="248" customWidth="1"/>
    <col min="6923" max="6923" width="1.66796875" style="248" customWidth="1"/>
    <col min="6924" max="7168" width="9.33203125" style="248" customWidth="1"/>
    <col min="7169" max="7169" width="8.33203125" style="248" customWidth="1"/>
    <col min="7170" max="7170" width="1.66796875" style="248" customWidth="1"/>
    <col min="7171" max="7172" width="5" style="248" customWidth="1"/>
    <col min="7173" max="7173" width="11.66015625" style="248" customWidth="1"/>
    <col min="7174" max="7174" width="9.16015625" style="248" customWidth="1"/>
    <col min="7175" max="7175" width="5" style="248" customWidth="1"/>
    <col min="7176" max="7176" width="77.83203125" style="248" customWidth="1"/>
    <col min="7177" max="7178" width="20" style="248" customWidth="1"/>
    <col min="7179" max="7179" width="1.66796875" style="248" customWidth="1"/>
    <col min="7180" max="7424" width="9.33203125" style="248" customWidth="1"/>
    <col min="7425" max="7425" width="8.33203125" style="248" customWidth="1"/>
    <col min="7426" max="7426" width="1.66796875" style="248" customWidth="1"/>
    <col min="7427" max="7428" width="5" style="248" customWidth="1"/>
    <col min="7429" max="7429" width="11.66015625" style="248" customWidth="1"/>
    <col min="7430" max="7430" width="9.16015625" style="248" customWidth="1"/>
    <col min="7431" max="7431" width="5" style="248" customWidth="1"/>
    <col min="7432" max="7432" width="77.83203125" style="248" customWidth="1"/>
    <col min="7433" max="7434" width="20" style="248" customWidth="1"/>
    <col min="7435" max="7435" width="1.66796875" style="248" customWidth="1"/>
    <col min="7436" max="7680" width="9.33203125" style="248" customWidth="1"/>
    <col min="7681" max="7681" width="8.33203125" style="248" customWidth="1"/>
    <col min="7682" max="7682" width="1.66796875" style="248" customWidth="1"/>
    <col min="7683" max="7684" width="5" style="248" customWidth="1"/>
    <col min="7685" max="7685" width="11.66015625" style="248" customWidth="1"/>
    <col min="7686" max="7686" width="9.16015625" style="248" customWidth="1"/>
    <col min="7687" max="7687" width="5" style="248" customWidth="1"/>
    <col min="7688" max="7688" width="77.83203125" style="248" customWidth="1"/>
    <col min="7689" max="7690" width="20" style="248" customWidth="1"/>
    <col min="7691" max="7691" width="1.66796875" style="248" customWidth="1"/>
    <col min="7692" max="7936" width="9.33203125" style="248" customWidth="1"/>
    <col min="7937" max="7937" width="8.33203125" style="248" customWidth="1"/>
    <col min="7938" max="7938" width="1.66796875" style="248" customWidth="1"/>
    <col min="7939" max="7940" width="5" style="248" customWidth="1"/>
    <col min="7941" max="7941" width="11.66015625" style="248" customWidth="1"/>
    <col min="7942" max="7942" width="9.16015625" style="248" customWidth="1"/>
    <col min="7943" max="7943" width="5" style="248" customWidth="1"/>
    <col min="7944" max="7944" width="77.83203125" style="248" customWidth="1"/>
    <col min="7945" max="7946" width="20" style="248" customWidth="1"/>
    <col min="7947" max="7947" width="1.66796875" style="248" customWidth="1"/>
    <col min="7948" max="8192" width="9.33203125" style="248" customWidth="1"/>
    <col min="8193" max="8193" width="8.33203125" style="248" customWidth="1"/>
    <col min="8194" max="8194" width="1.66796875" style="248" customWidth="1"/>
    <col min="8195" max="8196" width="5" style="248" customWidth="1"/>
    <col min="8197" max="8197" width="11.66015625" style="248" customWidth="1"/>
    <col min="8198" max="8198" width="9.16015625" style="248" customWidth="1"/>
    <col min="8199" max="8199" width="5" style="248" customWidth="1"/>
    <col min="8200" max="8200" width="77.83203125" style="248" customWidth="1"/>
    <col min="8201" max="8202" width="20" style="248" customWidth="1"/>
    <col min="8203" max="8203" width="1.66796875" style="248" customWidth="1"/>
    <col min="8204" max="8448" width="9.33203125" style="248" customWidth="1"/>
    <col min="8449" max="8449" width="8.33203125" style="248" customWidth="1"/>
    <col min="8450" max="8450" width="1.66796875" style="248" customWidth="1"/>
    <col min="8451" max="8452" width="5" style="248" customWidth="1"/>
    <col min="8453" max="8453" width="11.66015625" style="248" customWidth="1"/>
    <col min="8454" max="8454" width="9.16015625" style="248" customWidth="1"/>
    <col min="8455" max="8455" width="5" style="248" customWidth="1"/>
    <col min="8456" max="8456" width="77.83203125" style="248" customWidth="1"/>
    <col min="8457" max="8458" width="20" style="248" customWidth="1"/>
    <col min="8459" max="8459" width="1.66796875" style="248" customWidth="1"/>
    <col min="8460" max="8704" width="9.33203125" style="248" customWidth="1"/>
    <col min="8705" max="8705" width="8.33203125" style="248" customWidth="1"/>
    <col min="8706" max="8706" width="1.66796875" style="248" customWidth="1"/>
    <col min="8707" max="8708" width="5" style="248" customWidth="1"/>
    <col min="8709" max="8709" width="11.66015625" style="248" customWidth="1"/>
    <col min="8710" max="8710" width="9.16015625" style="248" customWidth="1"/>
    <col min="8711" max="8711" width="5" style="248" customWidth="1"/>
    <col min="8712" max="8712" width="77.83203125" style="248" customWidth="1"/>
    <col min="8713" max="8714" width="20" style="248" customWidth="1"/>
    <col min="8715" max="8715" width="1.66796875" style="248" customWidth="1"/>
    <col min="8716" max="8960" width="9.33203125" style="248" customWidth="1"/>
    <col min="8961" max="8961" width="8.33203125" style="248" customWidth="1"/>
    <col min="8962" max="8962" width="1.66796875" style="248" customWidth="1"/>
    <col min="8963" max="8964" width="5" style="248" customWidth="1"/>
    <col min="8965" max="8965" width="11.66015625" style="248" customWidth="1"/>
    <col min="8966" max="8966" width="9.16015625" style="248" customWidth="1"/>
    <col min="8967" max="8967" width="5" style="248" customWidth="1"/>
    <col min="8968" max="8968" width="77.83203125" style="248" customWidth="1"/>
    <col min="8969" max="8970" width="20" style="248" customWidth="1"/>
    <col min="8971" max="8971" width="1.66796875" style="248" customWidth="1"/>
    <col min="8972" max="9216" width="9.33203125" style="248" customWidth="1"/>
    <col min="9217" max="9217" width="8.33203125" style="248" customWidth="1"/>
    <col min="9218" max="9218" width="1.66796875" style="248" customWidth="1"/>
    <col min="9219" max="9220" width="5" style="248" customWidth="1"/>
    <col min="9221" max="9221" width="11.66015625" style="248" customWidth="1"/>
    <col min="9222" max="9222" width="9.16015625" style="248" customWidth="1"/>
    <col min="9223" max="9223" width="5" style="248" customWidth="1"/>
    <col min="9224" max="9224" width="77.83203125" style="248" customWidth="1"/>
    <col min="9225" max="9226" width="20" style="248" customWidth="1"/>
    <col min="9227" max="9227" width="1.66796875" style="248" customWidth="1"/>
    <col min="9228" max="9472" width="9.33203125" style="248" customWidth="1"/>
    <col min="9473" max="9473" width="8.33203125" style="248" customWidth="1"/>
    <col min="9474" max="9474" width="1.66796875" style="248" customWidth="1"/>
    <col min="9475" max="9476" width="5" style="248" customWidth="1"/>
    <col min="9477" max="9477" width="11.66015625" style="248" customWidth="1"/>
    <col min="9478" max="9478" width="9.16015625" style="248" customWidth="1"/>
    <col min="9479" max="9479" width="5" style="248" customWidth="1"/>
    <col min="9480" max="9480" width="77.83203125" style="248" customWidth="1"/>
    <col min="9481" max="9482" width="20" style="248" customWidth="1"/>
    <col min="9483" max="9483" width="1.66796875" style="248" customWidth="1"/>
    <col min="9484" max="9728" width="9.33203125" style="248" customWidth="1"/>
    <col min="9729" max="9729" width="8.33203125" style="248" customWidth="1"/>
    <col min="9730" max="9730" width="1.66796875" style="248" customWidth="1"/>
    <col min="9731" max="9732" width="5" style="248" customWidth="1"/>
    <col min="9733" max="9733" width="11.66015625" style="248" customWidth="1"/>
    <col min="9734" max="9734" width="9.16015625" style="248" customWidth="1"/>
    <col min="9735" max="9735" width="5" style="248" customWidth="1"/>
    <col min="9736" max="9736" width="77.83203125" style="248" customWidth="1"/>
    <col min="9737" max="9738" width="20" style="248" customWidth="1"/>
    <col min="9739" max="9739" width="1.66796875" style="248" customWidth="1"/>
    <col min="9740" max="9984" width="9.33203125" style="248" customWidth="1"/>
    <col min="9985" max="9985" width="8.33203125" style="248" customWidth="1"/>
    <col min="9986" max="9986" width="1.66796875" style="248" customWidth="1"/>
    <col min="9987" max="9988" width="5" style="248" customWidth="1"/>
    <col min="9989" max="9989" width="11.66015625" style="248" customWidth="1"/>
    <col min="9990" max="9990" width="9.16015625" style="248" customWidth="1"/>
    <col min="9991" max="9991" width="5" style="248" customWidth="1"/>
    <col min="9992" max="9992" width="77.83203125" style="248" customWidth="1"/>
    <col min="9993" max="9994" width="20" style="248" customWidth="1"/>
    <col min="9995" max="9995" width="1.66796875" style="248" customWidth="1"/>
    <col min="9996" max="10240" width="9.33203125" style="248" customWidth="1"/>
    <col min="10241" max="10241" width="8.33203125" style="248" customWidth="1"/>
    <col min="10242" max="10242" width="1.66796875" style="248" customWidth="1"/>
    <col min="10243" max="10244" width="5" style="248" customWidth="1"/>
    <col min="10245" max="10245" width="11.66015625" style="248" customWidth="1"/>
    <col min="10246" max="10246" width="9.16015625" style="248" customWidth="1"/>
    <col min="10247" max="10247" width="5" style="248" customWidth="1"/>
    <col min="10248" max="10248" width="77.83203125" style="248" customWidth="1"/>
    <col min="10249" max="10250" width="20" style="248" customWidth="1"/>
    <col min="10251" max="10251" width="1.66796875" style="248" customWidth="1"/>
    <col min="10252" max="10496" width="9.33203125" style="248" customWidth="1"/>
    <col min="10497" max="10497" width="8.33203125" style="248" customWidth="1"/>
    <col min="10498" max="10498" width="1.66796875" style="248" customWidth="1"/>
    <col min="10499" max="10500" width="5" style="248" customWidth="1"/>
    <col min="10501" max="10501" width="11.66015625" style="248" customWidth="1"/>
    <col min="10502" max="10502" width="9.16015625" style="248" customWidth="1"/>
    <col min="10503" max="10503" width="5" style="248" customWidth="1"/>
    <col min="10504" max="10504" width="77.83203125" style="248" customWidth="1"/>
    <col min="10505" max="10506" width="20" style="248" customWidth="1"/>
    <col min="10507" max="10507" width="1.66796875" style="248" customWidth="1"/>
    <col min="10508" max="10752" width="9.33203125" style="248" customWidth="1"/>
    <col min="10753" max="10753" width="8.33203125" style="248" customWidth="1"/>
    <col min="10754" max="10754" width="1.66796875" style="248" customWidth="1"/>
    <col min="10755" max="10756" width="5" style="248" customWidth="1"/>
    <col min="10757" max="10757" width="11.66015625" style="248" customWidth="1"/>
    <col min="10758" max="10758" width="9.16015625" style="248" customWidth="1"/>
    <col min="10759" max="10759" width="5" style="248" customWidth="1"/>
    <col min="10760" max="10760" width="77.83203125" style="248" customWidth="1"/>
    <col min="10761" max="10762" width="20" style="248" customWidth="1"/>
    <col min="10763" max="10763" width="1.66796875" style="248" customWidth="1"/>
    <col min="10764" max="11008" width="9.33203125" style="248" customWidth="1"/>
    <col min="11009" max="11009" width="8.33203125" style="248" customWidth="1"/>
    <col min="11010" max="11010" width="1.66796875" style="248" customWidth="1"/>
    <col min="11011" max="11012" width="5" style="248" customWidth="1"/>
    <col min="11013" max="11013" width="11.66015625" style="248" customWidth="1"/>
    <col min="11014" max="11014" width="9.16015625" style="248" customWidth="1"/>
    <col min="11015" max="11015" width="5" style="248" customWidth="1"/>
    <col min="11016" max="11016" width="77.83203125" style="248" customWidth="1"/>
    <col min="11017" max="11018" width="20" style="248" customWidth="1"/>
    <col min="11019" max="11019" width="1.66796875" style="248" customWidth="1"/>
    <col min="11020" max="11264" width="9.33203125" style="248" customWidth="1"/>
    <col min="11265" max="11265" width="8.33203125" style="248" customWidth="1"/>
    <col min="11266" max="11266" width="1.66796875" style="248" customWidth="1"/>
    <col min="11267" max="11268" width="5" style="248" customWidth="1"/>
    <col min="11269" max="11269" width="11.66015625" style="248" customWidth="1"/>
    <col min="11270" max="11270" width="9.16015625" style="248" customWidth="1"/>
    <col min="11271" max="11271" width="5" style="248" customWidth="1"/>
    <col min="11272" max="11272" width="77.83203125" style="248" customWidth="1"/>
    <col min="11273" max="11274" width="20" style="248" customWidth="1"/>
    <col min="11275" max="11275" width="1.66796875" style="248" customWidth="1"/>
    <col min="11276" max="11520" width="9.33203125" style="248" customWidth="1"/>
    <col min="11521" max="11521" width="8.33203125" style="248" customWidth="1"/>
    <col min="11522" max="11522" width="1.66796875" style="248" customWidth="1"/>
    <col min="11523" max="11524" width="5" style="248" customWidth="1"/>
    <col min="11525" max="11525" width="11.66015625" style="248" customWidth="1"/>
    <col min="11526" max="11526" width="9.16015625" style="248" customWidth="1"/>
    <col min="11527" max="11527" width="5" style="248" customWidth="1"/>
    <col min="11528" max="11528" width="77.83203125" style="248" customWidth="1"/>
    <col min="11529" max="11530" width="20" style="248" customWidth="1"/>
    <col min="11531" max="11531" width="1.66796875" style="248" customWidth="1"/>
    <col min="11532" max="11776" width="9.33203125" style="248" customWidth="1"/>
    <col min="11777" max="11777" width="8.33203125" style="248" customWidth="1"/>
    <col min="11778" max="11778" width="1.66796875" style="248" customWidth="1"/>
    <col min="11779" max="11780" width="5" style="248" customWidth="1"/>
    <col min="11781" max="11781" width="11.66015625" style="248" customWidth="1"/>
    <col min="11782" max="11782" width="9.16015625" style="248" customWidth="1"/>
    <col min="11783" max="11783" width="5" style="248" customWidth="1"/>
    <col min="11784" max="11784" width="77.83203125" style="248" customWidth="1"/>
    <col min="11785" max="11786" width="20" style="248" customWidth="1"/>
    <col min="11787" max="11787" width="1.66796875" style="248" customWidth="1"/>
    <col min="11788" max="12032" width="9.33203125" style="248" customWidth="1"/>
    <col min="12033" max="12033" width="8.33203125" style="248" customWidth="1"/>
    <col min="12034" max="12034" width="1.66796875" style="248" customWidth="1"/>
    <col min="12035" max="12036" width="5" style="248" customWidth="1"/>
    <col min="12037" max="12037" width="11.66015625" style="248" customWidth="1"/>
    <col min="12038" max="12038" width="9.16015625" style="248" customWidth="1"/>
    <col min="12039" max="12039" width="5" style="248" customWidth="1"/>
    <col min="12040" max="12040" width="77.83203125" style="248" customWidth="1"/>
    <col min="12041" max="12042" width="20" style="248" customWidth="1"/>
    <col min="12043" max="12043" width="1.66796875" style="248" customWidth="1"/>
    <col min="12044" max="12288" width="9.33203125" style="248" customWidth="1"/>
    <col min="12289" max="12289" width="8.33203125" style="248" customWidth="1"/>
    <col min="12290" max="12290" width="1.66796875" style="248" customWidth="1"/>
    <col min="12291" max="12292" width="5" style="248" customWidth="1"/>
    <col min="12293" max="12293" width="11.66015625" style="248" customWidth="1"/>
    <col min="12294" max="12294" width="9.16015625" style="248" customWidth="1"/>
    <col min="12295" max="12295" width="5" style="248" customWidth="1"/>
    <col min="12296" max="12296" width="77.83203125" style="248" customWidth="1"/>
    <col min="12297" max="12298" width="20" style="248" customWidth="1"/>
    <col min="12299" max="12299" width="1.66796875" style="248" customWidth="1"/>
    <col min="12300" max="12544" width="9.33203125" style="248" customWidth="1"/>
    <col min="12545" max="12545" width="8.33203125" style="248" customWidth="1"/>
    <col min="12546" max="12546" width="1.66796875" style="248" customWidth="1"/>
    <col min="12547" max="12548" width="5" style="248" customWidth="1"/>
    <col min="12549" max="12549" width="11.66015625" style="248" customWidth="1"/>
    <col min="12550" max="12550" width="9.16015625" style="248" customWidth="1"/>
    <col min="12551" max="12551" width="5" style="248" customWidth="1"/>
    <col min="12552" max="12552" width="77.83203125" style="248" customWidth="1"/>
    <col min="12553" max="12554" width="20" style="248" customWidth="1"/>
    <col min="12555" max="12555" width="1.66796875" style="248" customWidth="1"/>
    <col min="12556" max="12800" width="9.33203125" style="248" customWidth="1"/>
    <col min="12801" max="12801" width="8.33203125" style="248" customWidth="1"/>
    <col min="12802" max="12802" width="1.66796875" style="248" customWidth="1"/>
    <col min="12803" max="12804" width="5" style="248" customWidth="1"/>
    <col min="12805" max="12805" width="11.66015625" style="248" customWidth="1"/>
    <col min="12806" max="12806" width="9.16015625" style="248" customWidth="1"/>
    <col min="12807" max="12807" width="5" style="248" customWidth="1"/>
    <col min="12808" max="12808" width="77.83203125" style="248" customWidth="1"/>
    <col min="12809" max="12810" width="20" style="248" customWidth="1"/>
    <col min="12811" max="12811" width="1.66796875" style="248" customWidth="1"/>
    <col min="12812" max="13056" width="9.33203125" style="248" customWidth="1"/>
    <col min="13057" max="13057" width="8.33203125" style="248" customWidth="1"/>
    <col min="13058" max="13058" width="1.66796875" style="248" customWidth="1"/>
    <col min="13059" max="13060" width="5" style="248" customWidth="1"/>
    <col min="13061" max="13061" width="11.66015625" style="248" customWidth="1"/>
    <col min="13062" max="13062" width="9.16015625" style="248" customWidth="1"/>
    <col min="13063" max="13063" width="5" style="248" customWidth="1"/>
    <col min="13064" max="13064" width="77.83203125" style="248" customWidth="1"/>
    <col min="13065" max="13066" width="20" style="248" customWidth="1"/>
    <col min="13067" max="13067" width="1.66796875" style="248" customWidth="1"/>
    <col min="13068" max="13312" width="9.33203125" style="248" customWidth="1"/>
    <col min="13313" max="13313" width="8.33203125" style="248" customWidth="1"/>
    <col min="13314" max="13314" width="1.66796875" style="248" customWidth="1"/>
    <col min="13315" max="13316" width="5" style="248" customWidth="1"/>
    <col min="13317" max="13317" width="11.66015625" style="248" customWidth="1"/>
    <col min="13318" max="13318" width="9.16015625" style="248" customWidth="1"/>
    <col min="13319" max="13319" width="5" style="248" customWidth="1"/>
    <col min="13320" max="13320" width="77.83203125" style="248" customWidth="1"/>
    <col min="13321" max="13322" width="20" style="248" customWidth="1"/>
    <col min="13323" max="13323" width="1.66796875" style="248" customWidth="1"/>
    <col min="13324" max="13568" width="9.33203125" style="248" customWidth="1"/>
    <col min="13569" max="13569" width="8.33203125" style="248" customWidth="1"/>
    <col min="13570" max="13570" width="1.66796875" style="248" customWidth="1"/>
    <col min="13571" max="13572" width="5" style="248" customWidth="1"/>
    <col min="13573" max="13573" width="11.66015625" style="248" customWidth="1"/>
    <col min="13574" max="13574" width="9.16015625" style="248" customWidth="1"/>
    <col min="13575" max="13575" width="5" style="248" customWidth="1"/>
    <col min="13576" max="13576" width="77.83203125" style="248" customWidth="1"/>
    <col min="13577" max="13578" width="20" style="248" customWidth="1"/>
    <col min="13579" max="13579" width="1.66796875" style="248" customWidth="1"/>
    <col min="13580" max="13824" width="9.33203125" style="248" customWidth="1"/>
    <col min="13825" max="13825" width="8.33203125" style="248" customWidth="1"/>
    <col min="13826" max="13826" width="1.66796875" style="248" customWidth="1"/>
    <col min="13827" max="13828" width="5" style="248" customWidth="1"/>
    <col min="13829" max="13829" width="11.66015625" style="248" customWidth="1"/>
    <col min="13830" max="13830" width="9.16015625" style="248" customWidth="1"/>
    <col min="13831" max="13831" width="5" style="248" customWidth="1"/>
    <col min="13832" max="13832" width="77.83203125" style="248" customWidth="1"/>
    <col min="13833" max="13834" width="20" style="248" customWidth="1"/>
    <col min="13835" max="13835" width="1.66796875" style="248" customWidth="1"/>
    <col min="13836" max="14080" width="9.33203125" style="248" customWidth="1"/>
    <col min="14081" max="14081" width="8.33203125" style="248" customWidth="1"/>
    <col min="14082" max="14082" width="1.66796875" style="248" customWidth="1"/>
    <col min="14083" max="14084" width="5" style="248" customWidth="1"/>
    <col min="14085" max="14085" width="11.66015625" style="248" customWidth="1"/>
    <col min="14086" max="14086" width="9.16015625" style="248" customWidth="1"/>
    <col min="14087" max="14087" width="5" style="248" customWidth="1"/>
    <col min="14088" max="14088" width="77.83203125" style="248" customWidth="1"/>
    <col min="14089" max="14090" width="20" style="248" customWidth="1"/>
    <col min="14091" max="14091" width="1.66796875" style="248" customWidth="1"/>
    <col min="14092" max="14336" width="9.33203125" style="248" customWidth="1"/>
    <col min="14337" max="14337" width="8.33203125" style="248" customWidth="1"/>
    <col min="14338" max="14338" width="1.66796875" style="248" customWidth="1"/>
    <col min="14339" max="14340" width="5" style="248" customWidth="1"/>
    <col min="14341" max="14341" width="11.66015625" style="248" customWidth="1"/>
    <col min="14342" max="14342" width="9.16015625" style="248" customWidth="1"/>
    <col min="14343" max="14343" width="5" style="248" customWidth="1"/>
    <col min="14344" max="14344" width="77.83203125" style="248" customWidth="1"/>
    <col min="14345" max="14346" width="20" style="248" customWidth="1"/>
    <col min="14347" max="14347" width="1.66796875" style="248" customWidth="1"/>
    <col min="14348" max="14592" width="9.33203125" style="248" customWidth="1"/>
    <col min="14593" max="14593" width="8.33203125" style="248" customWidth="1"/>
    <col min="14594" max="14594" width="1.66796875" style="248" customWidth="1"/>
    <col min="14595" max="14596" width="5" style="248" customWidth="1"/>
    <col min="14597" max="14597" width="11.66015625" style="248" customWidth="1"/>
    <col min="14598" max="14598" width="9.16015625" style="248" customWidth="1"/>
    <col min="14599" max="14599" width="5" style="248" customWidth="1"/>
    <col min="14600" max="14600" width="77.83203125" style="248" customWidth="1"/>
    <col min="14601" max="14602" width="20" style="248" customWidth="1"/>
    <col min="14603" max="14603" width="1.66796875" style="248" customWidth="1"/>
    <col min="14604" max="14848" width="9.33203125" style="248" customWidth="1"/>
    <col min="14849" max="14849" width="8.33203125" style="248" customWidth="1"/>
    <col min="14850" max="14850" width="1.66796875" style="248" customWidth="1"/>
    <col min="14851" max="14852" width="5" style="248" customWidth="1"/>
    <col min="14853" max="14853" width="11.66015625" style="248" customWidth="1"/>
    <col min="14854" max="14854" width="9.16015625" style="248" customWidth="1"/>
    <col min="14855" max="14855" width="5" style="248" customWidth="1"/>
    <col min="14856" max="14856" width="77.83203125" style="248" customWidth="1"/>
    <col min="14857" max="14858" width="20" style="248" customWidth="1"/>
    <col min="14859" max="14859" width="1.66796875" style="248" customWidth="1"/>
    <col min="14860" max="15104" width="9.33203125" style="248" customWidth="1"/>
    <col min="15105" max="15105" width="8.33203125" style="248" customWidth="1"/>
    <col min="15106" max="15106" width="1.66796875" style="248" customWidth="1"/>
    <col min="15107" max="15108" width="5" style="248" customWidth="1"/>
    <col min="15109" max="15109" width="11.66015625" style="248" customWidth="1"/>
    <col min="15110" max="15110" width="9.16015625" style="248" customWidth="1"/>
    <col min="15111" max="15111" width="5" style="248" customWidth="1"/>
    <col min="15112" max="15112" width="77.83203125" style="248" customWidth="1"/>
    <col min="15113" max="15114" width="20" style="248" customWidth="1"/>
    <col min="15115" max="15115" width="1.66796875" style="248" customWidth="1"/>
    <col min="15116" max="15360" width="9.33203125" style="248" customWidth="1"/>
    <col min="15361" max="15361" width="8.33203125" style="248" customWidth="1"/>
    <col min="15362" max="15362" width="1.66796875" style="248" customWidth="1"/>
    <col min="15363" max="15364" width="5" style="248" customWidth="1"/>
    <col min="15365" max="15365" width="11.66015625" style="248" customWidth="1"/>
    <col min="15366" max="15366" width="9.16015625" style="248" customWidth="1"/>
    <col min="15367" max="15367" width="5" style="248" customWidth="1"/>
    <col min="15368" max="15368" width="77.83203125" style="248" customWidth="1"/>
    <col min="15369" max="15370" width="20" style="248" customWidth="1"/>
    <col min="15371" max="15371" width="1.66796875" style="248" customWidth="1"/>
    <col min="15372" max="15616" width="9.33203125" style="248" customWidth="1"/>
    <col min="15617" max="15617" width="8.33203125" style="248" customWidth="1"/>
    <col min="15618" max="15618" width="1.66796875" style="248" customWidth="1"/>
    <col min="15619" max="15620" width="5" style="248" customWidth="1"/>
    <col min="15621" max="15621" width="11.66015625" style="248" customWidth="1"/>
    <col min="15622" max="15622" width="9.16015625" style="248" customWidth="1"/>
    <col min="15623" max="15623" width="5" style="248" customWidth="1"/>
    <col min="15624" max="15624" width="77.83203125" style="248" customWidth="1"/>
    <col min="15625" max="15626" width="20" style="248" customWidth="1"/>
    <col min="15627" max="15627" width="1.66796875" style="248" customWidth="1"/>
    <col min="15628" max="15872" width="9.33203125" style="248" customWidth="1"/>
    <col min="15873" max="15873" width="8.33203125" style="248" customWidth="1"/>
    <col min="15874" max="15874" width="1.66796875" style="248" customWidth="1"/>
    <col min="15875" max="15876" width="5" style="248" customWidth="1"/>
    <col min="15877" max="15877" width="11.66015625" style="248" customWidth="1"/>
    <col min="15878" max="15878" width="9.16015625" style="248" customWidth="1"/>
    <col min="15879" max="15879" width="5" style="248" customWidth="1"/>
    <col min="15880" max="15880" width="77.83203125" style="248" customWidth="1"/>
    <col min="15881" max="15882" width="20" style="248" customWidth="1"/>
    <col min="15883" max="15883" width="1.66796875" style="248" customWidth="1"/>
    <col min="15884" max="16128" width="9.33203125" style="248" customWidth="1"/>
    <col min="16129" max="16129" width="8.33203125" style="248" customWidth="1"/>
    <col min="16130" max="16130" width="1.66796875" style="248" customWidth="1"/>
    <col min="16131" max="16132" width="5" style="248" customWidth="1"/>
    <col min="16133" max="16133" width="11.66015625" style="248" customWidth="1"/>
    <col min="16134" max="16134" width="9.16015625" style="248" customWidth="1"/>
    <col min="16135" max="16135" width="5" style="248" customWidth="1"/>
    <col min="16136" max="16136" width="77.83203125" style="248" customWidth="1"/>
    <col min="16137" max="16138" width="20" style="248" customWidth="1"/>
    <col min="16139" max="16139" width="1.66796875" style="248" customWidth="1"/>
    <col min="16140" max="16384" width="9.3320312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4" customFormat="1" ht="45" customHeight="1">
      <c r="B3" s="252"/>
      <c r="C3" s="371" t="s">
        <v>861</v>
      </c>
      <c r="D3" s="371"/>
      <c r="E3" s="371"/>
      <c r="F3" s="371"/>
      <c r="G3" s="371"/>
      <c r="H3" s="371"/>
      <c r="I3" s="371"/>
      <c r="J3" s="371"/>
      <c r="K3" s="253"/>
    </row>
    <row r="4" spans="2:11" ht="25.5" customHeight="1">
      <c r="B4" s="255"/>
      <c r="C4" s="376" t="s">
        <v>862</v>
      </c>
      <c r="D4" s="376"/>
      <c r="E4" s="376"/>
      <c r="F4" s="376"/>
      <c r="G4" s="376"/>
      <c r="H4" s="376"/>
      <c r="I4" s="376"/>
      <c r="J4" s="376"/>
      <c r="K4" s="256"/>
    </row>
    <row r="5" spans="2:11" ht="5.25" customHeight="1">
      <c r="B5" s="255"/>
      <c r="C5" s="257"/>
      <c r="D5" s="257"/>
      <c r="E5" s="257"/>
      <c r="F5" s="257"/>
      <c r="G5" s="257"/>
      <c r="H5" s="257"/>
      <c r="I5" s="257"/>
      <c r="J5" s="257"/>
      <c r="K5" s="256"/>
    </row>
    <row r="6" spans="2:11" ht="15" customHeight="1">
      <c r="B6" s="255"/>
      <c r="C6" s="373" t="s">
        <v>863</v>
      </c>
      <c r="D6" s="373"/>
      <c r="E6" s="373"/>
      <c r="F6" s="373"/>
      <c r="G6" s="373"/>
      <c r="H6" s="373"/>
      <c r="I6" s="373"/>
      <c r="J6" s="373"/>
      <c r="K6" s="256"/>
    </row>
    <row r="7" spans="2:11" ht="15" customHeight="1">
      <c r="B7" s="258"/>
      <c r="C7" s="373" t="s">
        <v>864</v>
      </c>
      <c r="D7" s="373"/>
      <c r="E7" s="373"/>
      <c r="F7" s="373"/>
      <c r="G7" s="373"/>
      <c r="H7" s="373"/>
      <c r="I7" s="373"/>
      <c r="J7" s="373"/>
      <c r="K7" s="256"/>
    </row>
    <row r="8" spans="2:11" ht="12.75" customHeight="1">
      <c r="B8" s="258"/>
      <c r="C8" s="259"/>
      <c r="D8" s="259"/>
      <c r="E8" s="259"/>
      <c r="F8" s="259"/>
      <c r="G8" s="259"/>
      <c r="H8" s="259"/>
      <c r="I8" s="259"/>
      <c r="J8" s="259"/>
      <c r="K8" s="256"/>
    </row>
    <row r="9" spans="2:11" ht="15" customHeight="1">
      <c r="B9" s="258"/>
      <c r="C9" s="373" t="s">
        <v>865</v>
      </c>
      <c r="D9" s="373"/>
      <c r="E9" s="373"/>
      <c r="F9" s="373"/>
      <c r="G9" s="373"/>
      <c r="H9" s="373"/>
      <c r="I9" s="373"/>
      <c r="J9" s="373"/>
      <c r="K9" s="256"/>
    </row>
    <row r="10" spans="2:11" ht="15" customHeight="1">
      <c r="B10" s="258"/>
      <c r="C10" s="259"/>
      <c r="D10" s="373" t="s">
        <v>866</v>
      </c>
      <c r="E10" s="373"/>
      <c r="F10" s="373"/>
      <c r="G10" s="373"/>
      <c r="H10" s="373"/>
      <c r="I10" s="373"/>
      <c r="J10" s="373"/>
      <c r="K10" s="256"/>
    </row>
    <row r="11" spans="2:11" ht="15" customHeight="1">
      <c r="B11" s="258"/>
      <c r="C11" s="260"/>
      <c r="D11" s="373" t="s">
        <v>867</v>
      </c>
      <c r="E11" s="373"/>
      <c r="F11" s="373"/>
      <c r="G11" s="373"/>
      <c r="H11" s="373"/>
      <c r="I11" s="373"/>
      <c r="J11" s="373"/>
      <c r="K11" s="256"/>
    </row>
    <row r="12" spans="2:11" ht="12.75" customHeight="1">
      <c r="B12" s="258"/>
      <c r="C12" s="260"/>
      <c r="D12" s="260"/>
      <c r="E12" s="260"/>
      <c r="F12" s="260"/>
      <c r="G12" s="260"/>
      <c r="H12" s="260"/>
      <c r="I12" s="260"/>
      <c r="J12" s="260"/>
      <c r="K12" s="256"/>
    </row>
    <row r="13" spans="2:11" ht="15" customHeight="1">
      <c r="B13" s="258"/>
      <c r="C13" s="260"/>
      <c r="D13" s="373" t="s">
        <v>868</v>
      </c>
      <c r="E13" s="373"/>
      <c r="F13" s="373"/>
      <c r="G13" s="373"/>
      <c r="H13" s="373"/>
      <c r="I13" s="373"/>
      <c r="J13" s="373"/>
      <c r="K13" s="256"/>
    </row>
    <row r="14" spans="2:11" ht="15" customHeight="1">
      <c r="B14" s="258"/>
      <c r="C14" s="260"/>
      <c r="D14" s="373" t="s">
        <v>869</v>
      </c>
      <c r="E14" s="373"/>
      <c r="F14" s="373"/>
      <c r="G14" s="373"/>
      <c r="H14" s="373"/>
      <c r="I14" s="373"/>
      <c r="J14" s="373"/>
      <c r="K14" s="256"/>
    </row>
    <row r="15" spans="2:11" ht="15" customHeight="1">
      <c r="B15" s="258"/>
      <c r="C15" s="260"/>
      <c r="D15" s="373" t="s">
        <v>870</v>
      </c>
      <c r="E15" s="373"/>
      <c r="F15" s="373"/>
      <c r="G15" s="373"/>
      <c r="H15" s="373"/>
      <c r="I15" s="373"/>
      <c r="J15" s="373"/>
      <c r="K15" s="256"/>
    </row>
    <row r="16" spans="2:11" ht="15" customHeight="1">
      <c r="B16" s="258"/>
      <c r="C16" s="260"/>
      <c r="D16" s="260"/>
      <c r="E16" s="261" t="s">
        <v>76</v>
      </c>
      <c r="F16" s="373" t="s">
        <v>871</v>
      </c>
      <c r="G16" s="373"/>
      <c r="H16" s="373"/>
      <c r="I16" s="373"/>
      <c r="J16" s="373"/>
      <c r="K16" s="256"/>
    </row>
    <row r="17" spans="2:11" ht="15" customHeight="1">
      <c r="B17" s="258"/>
      <c r="C17" s="260"/>
      <c r="D17" s="260"/>
      <c r="E17" s="261" t="s">
        <v>872</v>
      </c>
      <c r="F17" s="373" t="s">
        <v>873</v>
      </c>
      <c r="G17" s="373"/>
      <c r="H17" s="373"/>
      <c r="I17" s="373"/>
      <c r="J17" s="373"/>
      <c r="K17" s="256"/>
    </row>
    <row r="18" spans="2:11" ht="15" customHeight="1">
      <c r="B18" s="258"/>
      <c r="C18" s="260"/>
      <c r="D18" s="260"/>
      <c r="E18" s="261" t="s">
        <v>874</v>
      </c>
      <c r="F18" s="373" t="s">
        <v>875</v>
      </c>
      <c r="G18" s="373"/>
      <c r="H18" s="373"/>
      <c r="I18" s="373"/>
      <c r="J18" s="373"/>
      <c r="K18" s="256"/>
    </row>
    <row r="19" spans="2:11" ht="15" customHeight="1">
      <c r="B19" s="258"/>
      <c r="C19" s="260"/>
      <c r="D19" s="260"/>
      <c r="E19" s="261" t="s">
        <v>876</v>
      </c>
      <c r="F19" s="373" t="s">
        <v>877</v>
      </c>
      <c r="G19" s="373"/>
      <c r="H19" s="373"/>
      <c r="I19" s="373"/>
      <c r="J19" s="373"/>
      <c r="K19" s="256"/>
    </row>
    <row r="20" spans="2:11" ht="15" customHeight="1">
      <c r="B20" s="258"/>
      <c r="C20" s="260"/>
      <c r="D20" s="260"/>
      <c r="E20" s="261" t="s">
        <v>79</v>
      </c>
      <c r="F20" s="373" t="s">
        <v>878</v>
      </c>
      <c r="G20" s="373"/>
      <c r="H20" s="373"/>
      <c r="I20" s="373"/>
      <c r="J20" s="373"/>
      <c r="K20" s="256"/>
    </row>
    <row r="21" spans="2:11" ht="15" customHeight="1">
      <c r="B21" s="258"/>
      <c r="C21" s="260"/>
      <c r="D21" s="260"/>
      <c r="E21" s="261" t="s">
        <v>879</v>
      </c>
      <c r="F21" s="373" t="s">
        <v>880</v>
      </c>
      <c r="G21" s="373"/>
      <c r="H21" s="373"/>
      <c r="I21" s="373"/>
      <c r="J21" s="373"/>
      <c r="K21" s="256"/>
    </row>
    <row r="22" spans="2:11" ht="12.75" customHeight="1">
      <c r="B22" s="258"/>
      <c r="C22" s="260"/>
      <c r="D22" s="260"/>
      <c r="E22" s="260"/>
      <c r="F22" s="260"/>
      <c r="G22" s="260"/>
      <c r="H22" s="260"/>
      <c r="I22" s="260"/>
      <c r="J22" s="260"/>
      <c r="K22" s="256"/>
    </row>
    <row r="23" spans="2:11" ht="15" customHeight="1">
      <c r="B23" s="258"/>
      <c r="C23" s="373" t="s">
        <v>881</v>
      </c>
      <c r="D23" s="373"/>
      <c r="E23" s="373"/>
      <c r="F23" s="373"/>
      <c r="G23" s="373"/>
      <c r="H23" s="373"/>
      <c r="I23" s="373"/>
      <c r="J23" s="373"/>
      <c r="K23" s="256"/>
    </row>
    <row r="24" spans="2:11" ht="15" customHeight="1">
      <c r="B24" s="258"/>
      <c r="C24" s="373" t="s">
        <v>882</v>
      </c>
      <c r="D24" s="373"/>
      <c r="E24" s="373"/>
      <c r="F24" s="373"/>
      <c r="G24" s="373"/>
      <c r="H24" s="373"/>
      <c r="I24" s="373"/>
      <c r="J24" s="373"/>
      <c r="K24" s="256"/>
    </row>
    <row r="25" spans="2:11" ht="15" customHeight="1">
      <c r="B25" s="258"/>
      <c r="C25" s="259"/>
      <c r="D25" s="373" t="s">
        <v>883</v>
      </c>
      <c r="E25" s="373"/>
      <c r="F25" s="373"/>
      <c r="G25" s="373"/>
      <c r="H25" s="373"/>
      <c r="I25" s="373"/>
      <c r="J25" s="373"/>
      <c r="K25" s="256"/>
    </row>
    <row r="26" spans="2:11" ht="15" customHeight="1">
      <c r="B26" s="258"/>
      <c r="C26" s="260"/>
      <c r="D26" s="373" t="s">
        <v>884</v>
      </c>
      <c r="E26" s="373"/>
      <c r="F26" s="373"/>
      <c r="G26" s="373"/>
      <c r="H26" s="373"/>
      <c r="I26" s="373"/>
      <c r="J26" s="373"/>
      <c r="K26" s="256"/>
    </row>
    <row r="27" spans="2:11" ht="12.75" customHeight="1">
      <c r="B27" s="258"/>
      <c r="C27" s="260"/>
      <c r="D27" s="260"/>
      <c r="E27" s="260"/>
      <c r="F27" s="260"/>
      <c r="G27" s="260"/>
      <c r="H27" s="260"/>
      <c r="I27" s="260"/>
      <c r="J27" s="260"/>
      <c r="K27" s="256"/>
    </row>
    <row r="28" spans="2:11" ht="15" customHeight="1">
      <c r="B28" s="258"/>
      <c r="C28" s="260"/>
      <c r="D28" s="373" t="s">
        <v>885</v>
      </c>
      <c r="E28" s="373"/>
      <c r="F28" s="373"/>
      <c r="G28" s="373"/>
      <c r="H28" s="373"/>
      <c r="I28" s="373"/>
      <c r="J28" s="373"/>
      <c r="K28" s="256"/>
    </row>
    <row r="29" spans="2:11" ht="15" customHeight="1">
      <c r="B29" s="258"/>
      <c r="C29" s="260"/>
      <c r="D29" s="373" t="s">
        <v>886</v>
      </c>
      <c r="E29" s="373"/>
      <c r="F29" s="373"/>
      <c r="G29" s="373"/>
      <c r="H29" s="373"/>
      <c r="I29" s="373"/>
      <c r="J29" s="373"/>
      <c r="K29" s="256"/>
    </row>
    <row r="30" spans="2:11" ht="12.75" customHeight="1">
      <c r="B30" s="258"/>
      <c r="C30" s="260"/>
      <c r="D30" s="260"/>
      <c r="E30" s="260"/>
      <c r="F30" s="260"/>
      <c r="G30" s="260"/>
      <c r="H30" s="260"/>
      <c r="I30" s="260"/>
      <c r="J30" s="260"/>
      <c r="K30" s="256"/>
    </row>
    <row r="31" spans="2:11" ht="15" customHeight="1">
      <c r="B31" s="258"/>
      <c r="C31" s="260"/>
      <c r="D31" s="373" t="s">
        <v>887</v>
      </c>
      <c r="E31" s="373"/>
      <c r="F31" s="373"/>
      <c r="G31" s="373"/>
      <c r="H31" s="373"/>
      <c r="I31" s="373"/>
      <c r="J31" s="373"/>
      <c r="K31" s="256"/>
    </row>
    <row r="32" spans="2:11" ht="15" customHeight="1">
      <c r="B32" s="258"/>
      <c r="C32" s="260"/>
      <c r="D32" s="373" t="s">
        <v>888</v>
      </c>
      <c r="E32" s="373"/>
      <c r="F32" s="373"/>
      <c r="G32" s="373"/>
      <c r="H32" s="373"/>
      <c r="I32" s="373"/>
      <c r="J32" s="373"/>
      <c r="K32" s="256"/>
    </row>
    <row r="33" spans="2:11" ht="15" customHeight="1">
      <c r="B33" s="258"/>
      <c r="C33" s="260"/>
      <c r="D33" s="373" t="s">
        <v>889</v>
      </c>
      <c r="E33" s="373"/>
      <c r="F33" s="373"/>
      <c r="G33" s="373"/>
      <c r="H33" s="373"/>
      <c r="I33" s="373"/>
      <c r="J33" s="373"/>
      <c r="K33" s="256"/>
    </row>
    <row r="34" spans="2:11" ht="15" customHeight="1">
      <c r="B34" s="258"/>
      <c r="C34" s="260"/>
      <c r="D34" s="259"/>
      <c r="E34" s="262" t="s">
        <v>133</v>
      </c>
      <c r="F34" s="259"/>
      <c r="G34" s="373" t="s">
        <v>890</v>
      </c>
      <c r="H34" s="373"/>
      <c r="I34" s="373"/>
      <c r="J34" s="373"/>
      <c r="K34" s="256"/>
    </row>
    <row r="35" spans="2:11" ht="30.75" customHeight="1">
      <c r="B35" s="258"/>
      <c r="C35" s="260"/>
      <c r="D35" s="259"/>
      <c r="E35" s="262" t="s">
        <v>891</v>
      </c>
      <c r="F35" s="259"/>
      <c r="G35" s="373" t="s">
        <v>892</v>
      </c>
      <c r="H35" s="373"/>
      <c r="I35" s="373"/>
      <c r="J35" s="373"/>
      <c r="K35" s="256"/>
    </row>
    <row r="36" spans="2:11" ht="15" customHeight="1">
      <c r="B36" s="258"/>
      <c r="C36" s="260"/>
      <c r="D36" s="259"/>
      <c r="E36" s="262" t="s">
        <v>51</v>
      </c>
      <c r="F36" s="259"/>
      <c r="G36" s="373" t="s">
        <v>893</v>
      </c>
      <c r="H36" s="373"/>
      <c r="I36" s="373"/>
      <c r="J36" s="373"/>
      <c r="K36" s="256"/>
    </row>
    <row r="37" spans="2:11" ht="15" customHeight="1">
      <c r="B37" s="258"/>
      <c r="C37" s="260"/>
      <c r="D37" s="259"/>
      <c r="E37" s="262" t="s">
        <v>134</v>
      </c>
      <c r="F37" s="259"/>
      <c r="G37" s="373" t="s">
        <v>894</v>
      </c>
      <c r="H37" s="373"/>
      <c r="I37" s="373"/>
      <c r="J37" s="373"/>
      <c r="K37" s="256"/>
    </row>
    <row r="38" spans="2:11" ht="15" customHeight="1">
      <c r="B38" s="258"/>
      <c r="C38" s="260"/>
      <c r="D38" s="259"/>
      <c r="E38" s="262" t="s">
        <v>135</v>
      </c>
      <c r="F38" s="259"/>
      <c r="G38" s="373" t="s">
        <v>895</v>
      </c>
      <c r="H38" s="373"/>
      <c r="I38" s="373"/>
      <c r="J38" s="373"/>
      <c r="K38" s="256"/>
    </row>
    <row r="39" spans="2:11" ht="15" customHeight="1">
      <c r="B39" s="258"/>
      <c r="C39" s="260"/>
      <c r="D39" s="259"/>
      <c r="E39" s="262" t="s">
        <v>136</v>
      </c>
      <c r="F39" s="259"/>
      <c r="G39" s="373" t="s">
        <v>896</v>
      </c>
      <c r="H39" s="373"/>
      <c r="I39" s="373"/>
      <c r="J39" s="373"/>
      <c r="K39" s="256"/>
    </row>
    <row r="40" spans="2:11" ht="15" customHeight="1">
      <c r="B40" s="258"/>
      <c r="C40" s="260"/>
      <c r="D40" s="259"/>
      <c r="E40" s="262" t="s">
        <v>897</v>
      </c>
      <c r="F40" s="259"/>
      <c r="G40" s="373" t="s">
        <v>898</v>
      </c>
      <c r="H40" s="373"/>
      <c r="I40" s="373"/>
      <c r="J40" s="373"/>
      <c r="K40" s="256"/>
    </row>
    <row r="41" spans="2:11" ht="15" customHeight="1">
      <c r="B41" s="258"/>
      <c r="C41" s="260"/>
      <c r="D41" s="259"/>
      <c r="E41" s="262"/>
      <c r="F41" s="259"/>
      <c r="G41" s="373" t="s">
        <v>899</v>
      </c>
      <c r="H41" s="373"/>
      <c r="I41" s="373"/>
      <c r="J41" s="373"/>
      <c r="K41" s="256"/>
    </row>
    <row r="42" spans="2:11" ht="15" customHeight="1">
      <c r="B42" s="258"/>
      <c r="C42" s="260"/>
      <c r="D42" s="259"/>
      <c r="E42" s="262" t="s">
        <v>900</v>
      </c>
      <c r="F42" s="259"/>
      <c r="G42" s="373" t="s">
        <v>901</v>
      </c>
      <c r="H42" s="373"/>
      <c r="I42" s="373"/>
      <c r="J42" s="373"/>
      <c r="K42" s="256"/>
    </row>
    <row r="43" spans="2:11" ht="15" customHeight="1">
      <c r="B43" s="258"/>
      <c r="C43" s="260"/>
      <c r="D43" s="259"/>
      <c r="E43" s="262" t="s">
        <v>138</v>
      </c>
      <c r="F43" s="259"/>
      <c r="G43" s="373" t="s">
        <v>902</v>
      </c>
      <c r="H43" s="373"/>
      <c r="I43" s="373"/>
      <c r="J43" s="373"/>
      <c r="K43" s="256"/>
    </row>
    <row r="44" spans="2:11" ht="12.75" customHeight="1">
      <c r="B44" s="258"/>
      <c r="C44" s="260"/>
      <c r="D44" s="259"/>
      <c r="E44" s="259"/>
      <c r="F44" s="259"/>
      <c r="G44" s="259"/>
      <c r="H44" s="259"/>
      <c r="I44" s="259"/>
      <c r="J44" s="259"/>
      <c r="K44" s="256"/>
    </row>
    <row r="45" spans="2:11" ht="15" customHeight="1">
      <c r="B45" s="258"/>
      <c r="C45" s="260"/>
      <c r="D45" s="373" t="s">
        <v>903</v>
      </c>
      <c r="E45" s="373"/>
      <c r="F45" s="373"/>
      <c r="G45" s="373"/>
      <c r="H45" s="373"/>
      <c r="I45" s="373"/>
      <c r="J45" s="373"/>
      <c r="K45" s="256"/>
    </row>
    <row r="46" spans="2:11" ht="15" customHeight="1">
      <c r="B46" s="258"/>
      <c r="C46" s="260"/>
      <c r="D46" s="260"/>
      <c r="E46" s="373" t="s">
        <v>904</v>
      </c>
      <c r="F46" s="373"/>
      <c r="G46" s="373"/>
      <c r="H46" s="373"/>
      <c r="I46" s="373"/>
      <c r="J46" s="373"/>
      <c r="K46" s="256"/>
    </row>
    <row r="47" spans="2:11" ht="15" customHeight="1">
      <c r="B47" s="258"/>
      <c r="C47" s="260"/>
      <c r="D47" s="260"/>
      <c r="E47" s="373" t="s">
        <v>905</v>
      </c>
      <c r="F47" s="373"/>
      <c r="G47" s="373"/>
      <c r="H47" s="373"/>
      <c r="I47" s="373"/>
      <c r="J47" s="373"/>
      <c r="K47" s="256"/>
    </row>
    <row r="48" spans="2:11" ht="15" customHeight="1">
      <c r="B48" s="258"/>
      <c r="C48" s="260"/>
      <c r="D48" s="260"/>
      <c r="E48" s="373" t="s">
        <v>906</v>
      </c>
      <c r="F48" s="373"/>
      <c r="G48" s="373"/>
      <c r="H48" s="373"/>
      <c r="I48" s="373"/>
      <c r="J48" s="373"/>
      <c r="K48" s="256"/>
    </row>
    <row r="49" spans="2:11" ht="15" customHeight="1">
      <c r="B49" s="258"/>
      <c r="C49" s="260"/>
      <c r="D49" s="373" t="s">
        <v>907</v>
      </c>
      <c r="E49" s="373"/>
      <c r="F49" s="373"/>
      <c r="G49" s="373"/>
      <c r="H49" s="373"/>
      <c r="I49" s="373"/>
      <c r="J49" s="373"/>
      <c r="K49" s="256"/>
    </row>
    <row r="50" spans="2:11" ht="25.5" customHeight="1">
      <c r="B50" s="255"/>
      <c r="C50" s="376" t="s">
        <v>908</v>
      </c>
      <c r="D50" s="376"/>
      <c r="E50" s="376"/>
      <c r="F50" s="376"/>
      <c r="G50" s="376"/>
      <c r="H50" s="376"/>
      <c r="I50" s="376"/>
      <c r="J50" s="376"/>
      <c r="K50" s="256"/>
    </row>
    <row r="51" spans="2:11" ht="5.25" customHeight="1">
      <c r="B51" s="255"/>
      <c r="C51" s="257"/>
      <c r="D51" s="257"/>
      <c r="E51" s="257"/>
      <c r="F51" s="257"/>
      <c r="G51" s="257"/>
      <c r="H51" s="257"/>
      <c r="I51" s="257"/>
      <c r="J51" s="257"/>
      <c r="K51" s="256"/>
    </row>
    <row r="52" spans="2:11" ht="15" customHeight="1">
      <c r="B52" s="255"/>
      <c r="C52" s="373" t="s">
        <v>909</v>
      </c>
      <c r="D52" s="373"/>
      <c r="E52" s="373"/>
      <c r="F52" s="373"/>
      <c r="G52" s="373"/>
      <c r="H52" s="373"/>
      <c r="I52" s="373"/>
      <c r="J52" s="373"/>
      <c r="K52" s="256"/>
    </row>
    <row r="53" spans="2:11" ht="15" customHeight="1">
      <c r="B53" s="255"/>
      <c r="C53" s="373" t="s">
        <v>910</v>
      </c>
      <c r="D53" s="373"/>
      <c r="E53" s="373"/>
      <c r="F53" s="373"/>
      <c r="G53" s="373"/>
      <c r="H53" s="373"/>
      <c r="I53" s="373"/>
      <c r="J53" s="373"/>
      <c r="K53" s="256"/>
    </row>
    <row r="54" spans="2:11" ht="12.75" customHeight="1">
      <c r="B54" s="255"/>
      <c r="C54" s="259"/>
      <c r="D54" s="259"/>
      <c r="E54" s="259"/>
      <c r="F54" s="259"/>
      <c r="G54" s="259"/>
      <c r="H54" s="259"/>
      <c r="I54" s="259"/>
      <c r="J54" s="259"/>
      <c r="K54" s="256"/>
    </row>
    <row r="55" spans="2:11" ht="15" customHeight="1">
      <c r="B55" s="255"/>
      <c r="C55" s="373" t="s">
        <v>911</v>
      </c>
      <c r="D55" s="373"/>
      <c r="E55" s="373"/>
      <c r="F55" s="373"/>
      <c r="G55" s="373"/>
      <c r="H55" s="373"/>
      <c r="I55" s="373"/>
      <c r="J55" s="373"/>
      <c r="K55" s="256"/>
    </row>
    <row r="56" spans="2:11" ht="15" customHeight="1">
      <c r="B56" s="255"/>
      <c r="C56" s="260"/>
      <c r="D56" s="373" t="s">
        <v>912</v>
      </c>
      <c r="E56" s="373"/>
      <c r="F56" s="373"/>
      <c r="G56" s="373"/>
      <c r="H56" s="373"/>
      <c r="I56" s="373"/>
      <c r="J56" s="373"/>
      <c r="K56" s="256"/>
    </row>
    <row r="57" spans="2:11" ht="15" customHeight="1">
      <c r="B57" s="255"/>
      <c r="C57" s="260"/>
      <c r="D57" s="373" t="s">
        <v>913</v>
      </c>
      <c r="E57" s="373"/>
      <c r="F57" s="373"/>
      <c r="G57" s="373"/>
      <c r="H57" s="373"/>
      <c r="I57" s="373"/>
      <c r="J57" s="373"/>
      <c r="K57" s="256"/>
    </row>
    <row r="58" spans="2:11" ht="15" customHeight="1">
      <c r="B58" s="255"/>
      <c r="C58" s="260"/>
      <c r="D58" s="373" t="s">
        <v>914</v>
      </c>
      <c r="E58" s="373"/>
      <c r="F58" s="373"/>
      <c r="G58" s="373"/>
      <c r="H58" s="373"/>
      <c r="I58" s="373"/>
      <c r="J58" s="373"/>
      <c r="K58" s="256"/>
    </row>
    <row r="59" spans="2:11" ht="15" customHeight="1">
      <c r="B59" s="255"/>
      <c r="C59" s="260"/>
      <c r="D59" s="373" t="s">
        <v>915</v>
      </c>
      <c r="E59" s="373"/>
      <c r="F59" s="373"/>
      <c r="G59" s="373"/>
      <c r="H59" s="373"/>
      <c r="I59" s="373"/>
      <c r="J59" s="373"/>
      <c r="K59" s="256"/>
    </row>
    <row r="60" spans="2:11" ht="15" customHeight="1">
      <c r="B60" s="255"/>
      <c r="C60" s="260"/>
      <c r="D60" s="375" t="s">
        <v>916</v>
      </c>
      <c r="E60" s="375"/>
      <c r="F60" s="375"/>
      <c r="G60" s="375"/>
      <c r="H60" s="375"/>
      <c r="I60" s="375"/>
      <c r="J60" s="375"/>
      <c r="K60" s="256"/>
    </row>
    <row r="61" spans="2:11" ht="15" customHeight="1">
      <c r="B61" s="255"/>
      <c r="C61" s="260"/>
      <c r="D61" s="373" t="s">
        <v>917</v>
      </c>
      <c r="E61" s="373"/>
      <c r="F61" s="373"/>
      <c r="G61" s="373"/>
      <c r="H61" s="373"/>
      <c r="I61" s="373"/>
      <c r="J61" s="373"/>
      <c r="K61" s="256"/>
    </row>
    <row r="62" spans="2:11" ht="12.75" customHeight="1">
      <c r="B62" s="255"/>
      <c r="C62" s="260"/>
      <c r="D62" s="260"/>
      <c r="E62" s="263"/>
      <c r="F62" s="260"/>
      <c r="G62" s="260"/>
      <c r="H62" s="260"/>
      <c r="I62" s="260"/>
      <c r="J62" s="260"/>
      <c r="K62" s="256"/>
    </row>
    <row r="63" spans="2:11" ht="15" customHeight="1">
      <c r="B63" s="255"/>
      <c r="C63" s="260"/>
      <c r="D63" s="373" t="s">
        <v>918</v>
      </c>
      <c r="E63" s="373"/>
      <c r="F63" s="373"/>
      <c r="G63" s="373"/>
      <c r="H63" s="373"/>
      <c r="I63" s="373"/>
      <c r="J63" s="373"/>
      <c r="K63" s="256"/>
    </row>
    <row r="64" spans="2:11" ht="15" customHeight="1">
      <c r="B64" s="255"/>
      <c r="C64" s="260"/>
      <c r="D64" s="375" t="s">
        <v>919</v>
      </c>
      <c r="E64" s="375"/>
      <c r="F64" s="375"/>
      <c r="G64" s="375"/>
      <c r="H64" s="375"/>
      <c r="I64" s="375"/>
      <c r="J64" s="375"/>
      <c r="K64" s="256"/>
    </row>
    <row r="65" spans="2:11" ht="15" customHeight="1">
      <c r="B65" s="255"/>
      <c r="C65" s="260"/>
      <c r="D65" s="373" t="s">
        <v>920</v>
      </c>
      <c r="E65" s="373"/>
      <c r="F65" s="373"/>
      <c r="G65" s="373"/>
      <c r="H65" s="373"/>
      <c r="I65" s="373"/>
      <c r="J65" s="373"/>
      <c r="K65" s="256"/>
    </row>
    <row r="66" spans="2:11" ht="15" customHeight="1">
      <c r="B66" s="255"/>
      <c r="C66" s="260"/>
      <c r="D66" s="373" t="s">
        <v>921</v>
      </c>
      <c r="E66" s="373"/>
      <c r="F66" s="373"/>
      <c r="G66" s="373"/>
      <c r="H66" s="373"/>
      <c r="I66" s="373"/>
      <c r="J66" s="373"/>
      <c r="K66" s="256"/>
    </row>
    <row r="67" spans="2:11" ht="15" customHeight="1">
      <c r="B67" s="255"/>
      <c r="C67" s="260"/>
      <c r="D67" s="373" t="s">
        <v>922</v>
      </c>
      <c r="E67" s="373"/>
      <c r="F67" s="373"/>
      <c r="G67" s="373"/>
      <c r="H67" s="373"/>
      <c r="I67" s="373"/>
      <c r="J67" s="373"/>
      <c r="K67" s="256"/>
    </row>
    <row r="68" spans="2:11" ht="15" customHeight="1">
      <c r="B68" s="255"/>
      <c r="C68" s="260"/>
      <c r="D68" s="373" t="s">
        <v>923</v>
      </c>
      <c r="E68" s="373"/>
      <c r="F68" s="373"/>
      <c r="G68" s="373"/>
      <c r="H68" s="373"/>
      <c r="I68" s="373"/>
      <c r="J68" s="373"/>
      <c r="K68" s="256"/>
    </row>
    <row r="69" spans="2:11" ht="12.75" customHeight="1">
      <c r="B69" s="264"/>
      <c r="C69" s="265"/>
      <c r="D69" s="265"/>
      <c r="E69" s="265"/>
      <c r="F69" s="265"/>
      <c r="G69" s="265"/>
      <c r="H69" s="265"/>
      <c r="I69" s="265"/>
      <c r="J69" s="265"/>
      <c r="K69" s="266"/>
    </row>
    <row r="70" spans="2:11" ht="18.75" customHeight="1">
      <c r="B70" s="267"/>
      <c r="C70" s="267"/>
      <c r="D70" s="267"/>
      <c r="E70" s="267"/>
      <c r="F70" s="267"/>
      <c r="G70" s="267"/>
      <c r="H70" s="267"/>
      <c r="I70" s="267"/>
      <c r="J70" s="267"/>
      <c r="K70" s="268"/>
    </row>
    <row r="71" spans="2:11" ht="18.75" customHeight="1">
      <c r="B71" s="268"/>
      <c r="C71" s="268"/>
      <c r="D71" s="268"/>
      <c r="E71" s="268"/>
      <c r="F71" s="268"/>
      <c r="G71" s="268"/>
      <c r="H71" s="268"/>
      <c r="I71" s="268"/>
      <c r="J71" s="268"/>
      <c r="K71" s="268"/>
    </row>
    <row r="72" spans="2:11" ht="7.5" customHeight="1">
      <c r="B72" s="269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ht="45" customHeight="1">
      <c r="B73" s="272"/>
      <c r="C73" s="374" t="s">
        <v>860</v>
      </c>
      <c r="D73" s="374"/>
      <c r="E73" s="374"/>
      <c r="F73" s="374"/>
      <c r="G73" s="374"/>
      <c r="H73" s="374"/>
      <c r="I73" s="374"/>
      <c r="J73" s="374"/>
      <c r="K73" s="273"/>
    </row>
    <row r="74" spans="2:11" ht="17.25" customHeight="1">
      <c r="B74" s="272"/>
      <c r="C74" s="274" t="s">
        <v>924</v>
      </c>
      <c r="D74" s="274"/>
      <c r="E74" s="274"/>
      <c r="F74" s="274" t="s">
        <v>925</v>
      </c>
      <c r="G74" s="275"/>
      <c r="H74" s="274" t="s">
        <v>134</v>
      </c>
      <c r="I74" s="274" t="s">
        <v>55</v>
      </c>
      <c r="J74" s="274" t="s">
        <v>926</v>
      </c>
      <c r="K74" s="273"/>
    </row>
    <row r="75" spans="2:11" ht="17.25" customHeight="1">
      <c r="B75" s="272"/>
      <c r="C75" s="276" t="s">
        <v>927</v>
      </c>
      <c r="D75" s="276"/>
      <c r="E75" s="276"/>
      <c r="F75" s="277" t="s">
        <v>928</v>
      </c>
      <c r="G75" s="278"/>
      <c r="H75" s="276"/>
      <c r="I75" s="276"/>
      <c r="J75" s="276" t="s">
        <v>929</v>
      </c>
      <c r="K75" s="273"/>
    </row>
    <row r="76" spans="2:11" ht="5.25" customHeight="1">
      <c r="B76" s="272"/>
      <c r="C76" s="279"/>
      <c r="D76" s="279"/>
      <c r="E76" s="279"/>
      <c r="F76" s="279"/>
      <c r="G76" s="280"/>
      <c r="H76" s="279"/>
      <c r="I76" s="279"/>
      <c r="J76" s="279"/>
      <c r="K76" s="273"/>
    </row>
    <row r="77" spans="2:11" ht="15" customHeight="1">
      <c r="B77" s="272"/>
      <c r="C77" s="262" t="s">
        <v>51</v>
      </c>
      <c r="D77" s="279"/>
      <c r="E77" s="279"/>
      <c r="F77" s="281" t="s">
        <v>930</v>
      </c>
      <c r="G77" s="280"/>
      <c r="H77" s="262" t="s">
        <v>931</v>
      </c>
      <c r="I77" s="262" t="s">
        <v>932</v>
      </c>
      <c r="J77" s="262">
        <v>20</v>
      </c>
      <c r="K77" s="273"/>
    </row>
    <row r="78" spans="2:11" ht="15" customHeight="1">
      <c r="B78" s="272"/>
      <c r="C78" s="262" t="s">
        <v>933</v>
      </c>
      <c r="D78" s="262"/>
      <c r="E78" s="262"/>
      <c r="F78" s="281" t="s">
        <v>930</v>
      </c>
      <c r="G78" s="280"/>
      <c r="H78" s="262" t="s">
        <v>934</v>
      </c>
      <c r="I78" s="262" t="s">
        <v>932</v>
      </c>
      <c r="J78" s="262">
        <v>120</v>
      </c>
      <c r="K78" s="273"/>
    </row>
    <row r="79" spans="2:11" ht="15" customHeight="1">
      <c r="B79" s="282"/>
      <c r="C79" s="262" t="s">
        <v>935</v>
      </c>
      <c r="D79" s="262"/>
      <c r="E79" s="262"/>
      <c r="F79" s="281" t="s">
        <v>936</v>
      </c>
      <c r="G79" s="280"/>
      <c r="H79" s="262" t="s">
        <v>937</v>
      </c>
      <c r="I79" s="262" t="s">
        <v>932</v>
      </c>
      <c r="J79" s="262">
        <v>50</v>
      </c>
      <c r="K79" s="273"/>
    </row>
    <row r="80" spans="2:11" ht="15" customHeight="1">
      <c r="B80" s="282"/>
      <c r="C80" s="262" t="s">
        <v>938</v>
      </c>
      <c r="D80" s="262"/>
      <c r="E80" s="262"/>
      <c r="F80" s="281" t="s">
        <v>930</v>
      </c>
      <c r="G80" s="280"/>
      <c r="H80" s="262" t="s">
        <v>939</v>
      </c>
      <c r="I80" s="262" t="s">
        <v>940</v>
      </c>
      <c r="J80" s="262"/>
      <c r="K80" s="273"/>
    </row>
    <row r="81" spans="2:11" ht="15" customHeight="1">
      <c r="B81" s="282"/>
      <c r="C81" s="283" t="s">
        <v>941</v>
      </c>
      <c r="D81" s="283"/>
      <c r="E81" s="283"/>
      <c r="F81" s="284" t="s">
        <v>936</v>
      </c>
      <c r="G81" s="283"/>
      <c r="H81" s="283" t="s">
        <v>942</v>
      </c>
      <c r="I81" s="283" t="s">
        <v>932</v>
      </c>
      <c r="J81" s="283">
        <v>15</v>
      </c>
      <c r="K81" s="273"/>
    </row>
    <row r="82" spans="2:11" ht="15" customHeight="1">
      <c r="B82" s="282"/>
      <c r="C82" s="283" t="s">
        <v>943</v>
      </c>
      <c r="D82" s="283"/>
      <c r="E82" s="283"/>
      <c r="F82" s="284" t="s">
        <v>936</v>
      </c>
      <c r="G82" s="283"/>
      <c r="H82" s="283" t="s">
        <v>944</v>
      </c>
      <c r="I82" s="283" t="s">
        <v>932</v>
      </c>
      <c r="J82" s="283">
        <v>15</v>
      </c>
      <c r="K82" s="273"/>
    </row>
    <row r="83" spans="2:11" ht="15" customHeight="1">
      <c r="B83" s="282"/>
      <c r="C83" s="283" t="s">
        <v>945</v>
      </c>
      <c r="D83" s="283"/>
      <c r="E83" s="283"/>
      <c r="F83" s="284" t="s">
        <v>936</v>
      </c>
      <c r="G83" s="283"/>
      <c r="H83" s="283" t="s">
        <v>946</v>
      </c>
      <c r="I83" s="283" t="s">
        <v>932</v>
      </c>
      <c r="J83" s="283">
        <v>20</v>
      </c>
      <c r="K83" s="273"/>
    </row>
    <row r="84" spans="2:11" ht="15" customHeight="1">
      <c r="B84" s="282"/>
      <c r="C84" s="283" t="s">
        <v>947</v>
      </c>
      <c r="D84" s="283"/>
      <c r="E84" s="283"/>
      <c r="F84" s="284" t="s">
        <v>936</v>
      </c>
      <c r="G84" s="283"/>
      <c r="H84" s="283" t="s">
        <v>948</v>
      </c>
      <c r="I84" s="283" t="s">
        <v>932</v>
      </c>
      <c r="J84" s="283">
        <v>20</v>
      </c>
      <c r="K84" s="273"/>
    </row>
    <row r="85" spans="2:11" ht="15" customHeight="1">
      <c r="B85" s="282"/>
      <c r="C85" s="262" t="s">
        <v>949</v>
      </c>
      <c r="D85" s="262"/>
      <c r="E85" s="262"/>
      <c r="F85" s="281" t="s">
        <v>936</v>
      </c>
      <c r="G85" s="280"/>
      <c r="H85" s="262" t="s">
        <v>950</v>
      </c>
      <c r="I85" s="262" t="s">
        <v>932</v>
      </c>
      <c r="J85" s="262">
        <v>50</v>
      </c>
      <c r="K85" s="273"/>
    </row>
    <row r="86" spans="2:11" ht="15" customHeight="1">
      <c r="B86" s="282"/>
      <c r="C86" s="262" t="s">
        <v>951</v>
      </c>
      <c r="D86" s="262"/>
      <c r="E86" s="262"/>
      <c r="F86" s="281" t="s">
        <v>936</v>
      </c>
      <c r="G86" s="280"/>
      <c r="H86" s="262" t="s">
        <v>952</v>
      </c>
      <c r="I86" s="262" t="s">
        <v>932</v>
      </c>
      <c r="J86" s="262">
        <v>20</v>
      </c>
      <c r="K86" s="273"/>
    </row>
    <row r="87" spans="2:11" ht="15" customHeight="1">
      <c r="B87" s="282"/>
      <c r="C87" s="262" t="s">
        <v>953</v>
      </c>
      <c r="D87" s="262"/>
      <c r="E87" s="262"/>
      <c r="F87" s="281" t="s">
        <v>936</v>
      </c>
      <c r="G87" s="280"/>
      <c r="H87" s="262" t="s">
        <v>954</v>
      </c>
      <c r="I87" s="262" t="s">
        <v>932</v>
      </c>
      <c r="J87" s="262">
        <v>20</v>
      </c>
      <c r="K87" s="273"/>
    </row>
    <row r="88" spans="2:11" ht="15" customHeight="1">
      <c r="B88" s="282"/>
      <c r="C88" s="262" t="s">
        <v>955</v>
      </c>
      <c r="D88" s="262"/>
      <c r="E88" s="262"/>
      <c r="F88" s="281" t="s">
        <v>936</v>
      </c>
      <c r="G88" s="280"/>
      <c r="H88" s="262" t="s">
        <v>956</v>
      </c>
      <c r="I88" s="262" t="s">
        <v>932</v>
      </c>
      <c r="J88" s="262">
        <v>50</v>
      </c>
      <c r="K88" s="273"/>
    </row>
    <row r="89" spans="2:11" ht="15" customHeight="1">
      <c r="B89" s="282"/>
      <c r="C89" s="262" t="s">
        <v>957</v>
      </c>
      <c r="D89" s="262"/>
      <c r="E89" s="262"/>
      <c r="F89" s="281" t="s">
        <v>936</v>
      </c>
      <c r="G89" s="280"/>
      <c r="H89" s="262" t="s">
        <v>957</v>
      </c>
      <c r="I89" s="262" t="s">
        <v>932</v>
      </c>
      <c r="J89" s="262">
        <v>50</v>
      </c>
      <c r="K89" s="273"/>
    </row>
    <row r="90" spans="2:11" ht="15" customHeight="1">
      <c r="B90" s="282"/>
      <c r="C90" s="262" t="s">
        <v>139</v>
      </c>
      <c r="D90" s="262"/>
      <c r="E90" s="262"/>
      <c r="F90" s="281" t="s">
        <v>936</v>
      </c>
      <c r="G90" s="280"/>
      <c r="H90" s="262" t="s">
        <v>958</v>
      </c>
      <c r="I90" s="262" t="s">
        <v>932</v>
      </c>
      <c r="J90" s="262">
        <v>255</v>
      </c>
      <c r="K90" s="273"/>
    </row>
    <row r="91" spans="2:11" ht="15" customHeight="1">
      <c r="B91" s="282"/>
      <c r="C91" s="262" t="s">
        <v>959</v>
      </c>
      <c r="D91" s="262"/>
      <c r="E91" s="262"/>
      <c r="F91" s="281" t="s">
        <v>930</v>
      </c>
      <c r="G91" s="280"/>
      <c r="H91" s="262" t="s">
        <v>960</v>
      </c>
      <c r="I91" s="262" t="s">
        <v>961</v>
      </c>
      <c r="J91" s="262"/>
      <c r="K91" s="273"/>
    </row>
    <row r="92" spans="2:11" ht="15" customHeight="1">
      <c r="B92" s="282"/>
      <c r="C92" s="262" t="s">
        <v>962</v>
      </c>
      <c r="D92" s="262"/>
      <c r="E92" s="262"/>
      <c r="F92" s="281" t="s">
        <v>930</v>
      </c>
      <c r="G92" s="280"/>
      <c r="H92" s="262" t="s">
        <v>963</v>
      </c>
      <c r="I92" s="262" t="s">
        <v>964</v>
      </c>
      <c r="J92" s="262"/>
      <c r="K92" s="273"/>
    </row>
    <row r="93" spans="2:11" ht="15" customHeight="1">
      <c r="B93" s="282"/>
      <c r="C93" s="262" t="s">
        <v>965</v>
      </c>
      <c r="D93" s="262"/>
      <c r="E93" s="262"/>
      <c r="F93" s="281" t="s">
        <v>930</v>
      </c>
      <c r="G93" s="280"/>
      <c r="H93" s="262" t="s">
        <v>965</v>
      </c>
      <c r="I93" s="262" t="s">
        <v>964</v>
      </c>
      <c r="J93" s="262"/>
      <c r="K93" s="273"/>
    </row>
    <row r="94" spans="2:11" ht="15" customHeight="1">
      <c r="B94" s="282"/>
      <c r="C94" s="262" t="s">
        <v>36</v>
      </c>
      <c r="D94" s="262"/>
      <c r="E94" s="262"/>
      <c r="F94" s="281" t="s">
        <v>930</v>
      </c>
      <c r="G94" s="280"/>
      <c r="H94" s="262" t="s">
        <v>966</v>
      </c>
      <c r="I94" s="262" t="s">
        <v>964</v>
      </c>
      <c r="J94" s="262"/>
      <c r="K94" s="273"/>
    </row>
    <row r="95" spans="2:11" ht="15" customHeight="1">
      <c r="B95" s="282"/>
      <c r="C95" s="262" t="s">
        <v>46</v>
      </c>
      <c r="D95" s="262"/>
      <c r="E95" s="262"/>
      <c r="F95" s="281" t="s">
        <v>930</v>
      </c>
      <c r="G95" s="280"/>
      <c r="H95" s="262" t="s">
        <v>967</v>
      </c>
      <c r="I95" s="262" t="s">
        <v>964</v>
      </c>
      <c r="J95" s="262"/>
      <c r="K95" s="273"/>
    </row>
    <row r="96" spans="2:11" ht="15" customHeight="1">
      <c r="B96" s="285"/>
      <c r="C96" s="286"/>
      <c r="D96" s="286"/>
      <c r="E96" s="286"/>
      <c r="F96" s="286"/>
      <c r="G96" s="286"/>
      <c r="H96" s="286"/>
      <c r="I96" s="286"/>
      <c r="J96" s="286"/>
      <c r="K96" s="287"/>
    </row>
    <row r="97" spans="2:11" ht="18.75" customHeight="1">
      <c r="B97" s="288"/>
      <c r="C97" s="289"/>
      <c r="D97" s="289"/>
      <c r="E97" s="289"/>
      <c r="F97" s="289"/>
      <c r="G97" s="289"/>
      <c r="H97" s="289"/>
      <c r="I97" s="289"/>
      <c r="J97" s="289"/>
      <c r="K97" s="288"/>
    </row>
    <row r="98" spans="2:11" ht="18.75" customHeight="1">
      <c r="B98" s="268"/>
      <c r="C98" s="268"/>
      <c r="D98" s="268"/>
      <c r="E98" s="268"/>
      <c r="F98" s="268"/>
      <c r="G98" s="268"/>
      <c r="H98" s="268"/>
      <c r="I98" s="268"/>
      <c r="J98" s="268"/>
      <c r="K98" s="268"/>
    </row>
    <row r="99" spans="2:11" ht="7.5" customHeight="1">
      <c r="B99" s="269"/>
      <c r="C99" s="270"/>
      <c r="D99" s="270"/>
      <c r="E99" s="270"/>
      <c r="F99" s="270"/>
      <c r="G99" s="270"/>
      <c r="H99" s="270"/>
      <c r="I99" s="270"/>
      <c r="J99" s="270"/>
      <c r="K99" s="271"/>
    </row>
    <row r="100" spans="2:11" ht="45" customHeight="1">
      <c r="B100" s="272"/>
      <c r="C100" s="374" t="s">
        <v>968</v>
      </c>
      <c r="D100" s="374"/>
      <c r="E100" s="374"/>
      <c r="F100" s="374"/>
      <c r="G100" s="374"/>
      <c r="H100" s="374"/>
      <c r="I100" s="374"/>
      <c r="J100" s="374"/>
      <c r="K100" s="273"/>
    </row>
    <row r="101" spans="2:11" ht="17.25" customHeight="1">
      <c r="B101" s="272"/>
      <c r="C101" s="274" t="s">
        <v>924</v>
      </c>
      <c r="D101" s="274"/>
      <c r="E101" s="274"/>
      <c r="F101" s="274" t="s">
        <v>925</v>
      </c>
      <c r="G101" s="275"/>
      <c r="H101" s="274" t="s">
        <v>134</v>
      </c>
      <c r="I101" s="274" t="s">
        <v>55</v>
      </c>
      <c r="J101" s="274" t="s">
        <v>926</v>
      </c>
      <c r="K101" s="273"/>
    </row>
    <row r="102" spans="2:11" ht="17.25" customHeight="1">
      <c r="B102" s="272"/>
      <c r="C102" s="276" t="s">
        <v>927</v>
      </c>
      <c r="D102" s="276"/>
      <c r="E102" s="276"/>
      <c r="F102" s="277" t="s">
        <v>928</v>
      </c>
      <c r="G102" s="278"/>
      <c r="H102" s="276"/>
      <c r="I102" s="276"/>
      <c r="J102" s="276" t="s">
        <v>929</v>
      </c>
      <c r="K102" s="273"/>
    </row>
    <row r="103" spans="2:11" ht="5.25" customHeight="1">
      <c r="B103" s="272"/>
      <c r="C103" s="274"/>
      <c r="D103" s="274"/>
      <c r="E103" s="274"/>
      <c r="F103" s="274"/>
      <c r="G103" s="290"/>
      <c r="H103" s="274"/>
      <c r="I103" s="274"/>
      <c r="J103" s="274"/>
      <c r="K103" s="273"/>
    </row>
    <row r="104" spans="2:11" ht="15" customHeight="1">
      <c r="B104" s="272"/>
      <c r="C104" s="262" t="s">
        <v>51</v>
      </c>
      <c r="D104" s="279"/>
      <c r="E104" s="279"/>
      <c r="F104" s="281" t="s">
        <v>930</v>
      </c>
      <c r="G104" s="290"/>
      <c r="H104" s="262" t="s">
        <v>969</v>
      </c>
      <c r="I104" s="262" t="s">
        <v>932</v>
      </c>
      <c r="J104" s="262">
        <v>20</v>
      </c>
      <c r="K104" s="273"/>
    </row>
    <row r="105" spans="2:11" ht="15" customHeight="1">
      <c r="B105" s="272"/>
      <c r="C105" s="262" t="s">
        <v>933</v>
      </c>
      <c r="D105" s="262"/>
      <c r="E105" s="262"/>
      <c r="F105" s="281" t="s">
        <v>930</v>
      </c>
      <c r="G105" s="262"/>
      <c r="H105" s="262" t="s">
        <v>969</v>
      </c>
      <c r="I105" s="262" t="s">
        <v>932</v>
      </c>
      <c r="J105" s="262">
        <v>120</v>
      </c>
      <c r="K105" s="273"/>
    </row>
    <row r="106" spans="2:11" ht="15" customHeight="1">
      <c r="B106" s="282"/>
      <c r="C106" s="262" t="s">
        <v>935</v>
      </c>
      <c r="D106" s="262"/>
      <c r="E106" s="262"/>
      <c r="F106" s="281" t="s">
        <v>936</v>
      </c>
      <c r="G106" s="262"/>
      <c r="H106" s="262" t="s">
        <v>969</v>
      </c>
      <c r="I106" s="262" t="s">
        <v>932</v>
      </c>
      <c r="J106" s="262">
        <v>50</v>
      </c>
      <c r="K106" s="273"/>
    </row>
    <row r="107" spans="2:11" ht="15" customHeight="1">
      <c r="B107" s="282"/>
      <c r="C107" s="262" t="s">
        <v>938</v>
      </c>
      <c r="D107" s="262"/>
      <c r="E107" s="262"/>
      <c r="F107" s="281" t="s">
        <v>930</v>
      </c>
      <c r="G107" s="262"/>
      <c r="H107" s="262" t="s">
        <v>969</v>
      </c>
      <c r="I107" s="262" t="s">
        <v>940</v>
      </c>
      <c r="J107" s="262"/>
      <c r="K107" s="273"/>
    </row>
    <row r="108" spans="2:11" ht="15" customHeight="1">
      <c r="B108" s="282"/>
      <c r="C108" s="262" t="s">
        <v>949</v>
      </c>
      <c r="D108" s="262"/>
      <c r="E108" s="262"/>
      <c r="F108" s="281" t="s">
        <v>936</v>
      </c>
      <c r="G108" s="262"/>
      <c r="H108" s="262" t="s">
        <v>969</v>
      </c>
      <c r="I108" s="262" t="s">
        <v>932</v>
      </c>
      <c r="J108" s="262">
        <v>50</v>
      </c>
      <c r="K108" s="273"/>
    </row>
    <row r="109" spans="2:11" ht="15" customHeight="1">
      <c r="B109" s="282"/>
      <c r="C109" s="262" t="s">
        <v>957</v>
      </c>
      <c r="D109" s="262"/>
      <c r="E109" s="262"/>
      <c r="F109" s="281" t="s">
        <v>936</v>
      </c>
      <c r="G109" s="262"/>
      <c r="H109" s="262" t="s">
        <v>969</v>
      </c>
      <c r="I109" s="262" t="s">
        <v>932</v>
      </c>
      <c r="J109" s="262">
        <v>50</v>
      </c>
      <c r="K109" s="273"/>
    </row>
    <row r="110" spans="2:11" ht="15" customHeight="1">
      <c r="B110" s="282"/>
      <c r="C110" s="262" t="s">
        <v>955</v>
      </c>
      <c r="D110" s="262"/>
      <c r="E110" s="262"/>
      <c r="F110" s="281" t="s">
        <v>936</v>
      </c>
      <c r="G110" s="262"/>
      <c r="H110" s="262" t="s">
        <v>969</v>
      </c>
      <c r="I110" s="262" t="s">
        <v>932</v>
      </c>
      <c r="J110" s="262">
        <v>50</v>
      </c>
      <c r="K110" s="273"/>
    </row>
    <row r="111" spans="2:11" ht="15" customHeight="1">
      <c r="B111" s="282"/>
      <c r="C111" s="262" t="s">
        <v>51</v>
      </c>
      <c r="D111" s="262"/>
      <c r="E111" s="262"/>
      <c r="F111" s="281" t="s">
        <v>930</v>
      </c>
      <c r="G111" s="262"/>
      <c r="H111" s="262" t="s">
        <v>970</v>
      </c>
      <c r="I111" s="262" t="s">
        <v>932</v>
      </c>
      <c r="J111" s="262">
        <v>20</v>
      </c>
      <c r="K111" s="273"/>
    </row>
    <row r="112" spans="2:11" ht="15" customHeight="1">
      <c r="B112" s="282"/>
      <c r="C112" s="262" t="s">
        <v>971</v>
      </c>
      <c r="D112" s="262"/>
      <c r="E112" s="262"/>
      <c r="F112" s="281" t="s">
        <v>930</v>
      </c>
      <c r="G112" s="262"/>
      <c r="H112" s="262" t="s">
        <v>972</v>
      </c>
      <c r="I112" s="262" t="s">
        <v>932</v>
      </c>
      <c r="J112" s="262">
        <v>120</v>
      </c>
      <c r="K112" s="273"/>
    </row>
    <row r="113" spans="2:11" ht="15" customHeight="1">
      <c r="B113" s="282"/>
      <c r="C113" s="262" t="s">
        <v>36</v>
      </c>
      <c r="D113" s="262"/>
      <c r="E113" s="262"/>
      <c r="F113" s="281" t="s">
        <v>930</v>
      </c>
      <c r="G113" s="262"/>
      <c r="H113" s="262" t="s">
        <v>973</v>
      </c>
      <c r="I113" s="262" t="s">
        <v>964</v>
      </c>
      <c r="J113" s="262"/>
      <c r="K113" s="273"/>
    </row>
    <row r="114" spans="2:11" ht="15" customHeight="1">
      <c r="B114" s="282"/>
      <c r="C114" s="262" t="s">
        <v>46</v>
      </c>
      <c r="D114" s="262"/>
      <c r="E114" s="262"/>
      <c r="F114" s="281" t="s">
        <v>930</v>
      </c>
      <c r="G114" s="262"/>
      <c r="H114" s="262" t="s">
        <v>974</v>
      </c>
      <c r="I114" s="262" t="s">
        <v>964</v>
      </c>
      <c r="J114" s="262"/>
      <c r="K114" s="273"/>
    </row>
    <row r="115" spans="2:11" ht="15" customHeight="1">
      <c r="B115" s="282"/>
      <c r="C115" s="262" t="s">
        <v>55</v>
      </c>
      <c r="D115" s="262"/>
      <c r="E115" s="262"/>
      <c r="F115" s="281" t="s">
        <v>930</v>
      </c>
      <c r="G115" s="262"/>
      <c r="H115" s="262" t="s">
        <v>975</v>
      </c>
      <c r="I115" s="262" t="s">
        <v>976</v>
      </c>
      <c r="J115" s="262"/>
      <c r="K115" s="273"/>
    </row>
    <row r="116" spans="2:11" ht="15" customHeight="1">
      <c r="B116" s="285"/>
      <c r="C116" s="291"/>
      <c r="D116" s="291"/>
      <c r="E116" s="291"/>
      <c r="F116" s="291"/>
      <c r="G116" s="291"/>
      <c r="H116" s="291"/>
      <c r="I116" s="291"/>
      <c r="J116" s="291"/>
      <c r="K116" s="287"/>
    </row>
    <row r="117" spans="2:11" ht="18.75" customHeight="1">
      <c r="B117" s="292"/>
      <c r="C117" s="259"/>
      <c r="D117" s="259"/>
      <c r="E117" s="259"/>
      <c r="F117" s="293"/>
      <c r="G117" s="259"/>
      <c r="H117" s="259"/>
      <c r="I117" s="259"/>
      <c r="J117" s="259"/>
      <c r="K117" s="292"/>
    </row>
    <row r="118" spans="2:11" ht="18.75" customHeight="1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</row>
    <row r="119" spans="2:11" ht="7.5" customHeight="1">
      <c r="B119" s="294"/>
      <c r="C119" s="295"/>
      <c r="D119" s="295"/>
      <c r="E119" s="295"/>
      <c r="F119" s="295"/>
      <c r="G119" s="295"/>
      <c r="H119" s="295"/>
      <c r="I119" s="295"/>
      <c r="J119" s="295"/>
      <c r="K119" s="296"/>
    </row>
    <row r="120" spans="2:11" ht="45" customHeight="1">
      <c r="B120" s="297"/>
      <c r="C120" s="371" t="s">
        <v>977</v>
      </c>
      <c r="D120" s="371"/>
      <c r="E120" s="371"/>
      <c r="F120" s="371"/>
      <c r="G120" s="371"/>
      <c r="H120" s="371"/>
      <c r="I120" s="371"/>
      <c r="J120" s="371"/>
      <c r="K120" s="298"/>
    </row>
    <row r="121" spans="2:11" ht="17.25" customHeight="1">
      <c r="B121" s="299"/>
      <c r="C121" s="274" t="s">
        <v>924</v>
      </c>
      <c r="D121" s="274"/>
      <c r="E121" s="274"/>
      <c r="F121" s="274" t="s">
        <v>925</v>
      </c>
      <c r="G121" s="275"/>
      <c r="H121" s="274" t="s">
        <v>134</v>
      </c>
      <c r="I121" s="274" t="s">
        <v>55</v>
      </c>
      <c r="J121" s="274" t="s">
        <v>926</v>
      </c>
      <c r="K121" s="300"/>
    </row>
    <row r="122" spans="2:11" ht="17.25" customHeight="1">
      <c r="B122" s="299"/>
      <c r="C122" s="276" t="s">
        <v>927</v>
      </c>
      <c r="D122" s="276"/>
      <c r="E122" s="276"/>
      <c r="F122" s="277" t="s">
        <v>928</v>
      </c>
      <c r="G122" s="278"/>
      <c r="H122" s="276"/>
      <c r="I122" s="276"/>
      <c r="J122" s="276" t="s">
        <v>929</v>
      </c>
      <c r="K122" s="300"/>
    </row>
    <row r="123" spans="2:11" ht="5.25" customHeight="1">
      <c r="B123" s="301"/>
      <c r="C123" s="279"/>
      <c r="D123" s="279"/>
      <c r="E123" s="279"/>
      <c r="F123" s="279"/>
      <c r="G123" s="262"/>
      <c r="H123" s="279"/>
      <c r="I123" s="279"/>
      <c r="J123" s="279"/>
      <c r="K123" s="302"/>
    </row>
    <row r="124" spans="2:11" ht="15" customHeight="1">
      <c r="B124" s="301"/>
      <c r="C124" s="262" t="s">
        <v>933</v>
      </c>
      <c r="D124" s="279"/>
      <c r="E124" s="279"/>
      <c r="F124" s="281" t="s">
        <v>930</v>
      </c>
      <c r="G124" s="262"/>
      <c r="H124" s="262" t="s">
        <v>969</v>
      </c>
      <c r="I124" s="262" t="s">
        <v>932</v>
      </c>
      <c r="J124" s="262">
        <v>120</v>
      </c>
      <c r="K124" s="303"/>
    </row>
    <row r="125" spans="2:11" ht="15" customHeight="1">
      <c r="B125" s="301"/>
      <c r="C125" s="262" t="s">
        <v>978</v>
      </c>
      <c r="D125" s="262"/>
      <c r="E125" s="262"/>
      <c r="F125" s="281" t="s">
        <v>930</v>
      </c>
      <c r="G125" s="262"/>
      <c r="H125" s="262" t="s">
        <v>979</v>
      </c>
      <c r="I125" s="262" t="s">
        <v>932</v>
      </c>
      <c r="J125" s="262" t="s">
        <v>980</v>
      </c>
      <c r="K125" s="303"/>
    </row>
    <row r="126" spans="2:11" ht="15" customHeight="1">
      <c r="B126" s="301"/>
      <c r="C126" s="262" t="s">
        <v>879</v>
      </c>
      <c r="D126" s="262"/>
      <c r="E126" s="262"/>
      <c r="F126" s="281" t="s">
        <v>930</v>
      </c>
      <c r="G126" s="262"/>
      <c r="H126" s="262" t="s">
        <v>981</v>
      </c>
      <c r="I126" s="262" t="s">
        <v>932</v>
      </c>
      <c r="J126" s="262" t="s">
        <v>980</v>
      </c>
      <c r="K126" s="303"/>
    </row>
    <row r="127" spans="2:11" ht="15" customHeight="1">
      <c r="B127" s="301"/>
      <c r="C127" s="262" t="s">
        <v>941</v>
      </c>
      <c r="D127" s="262"/>
      <c r="E127" s="262"/>
      <c r="F127" s="281" t="s">
        <v>936</v>
      </c>
      <c r="G127" s="262"/>
      <c r="H127" s="262" t="s">
        <v>942</v>
      </c>
      <c r="I127" s="262" t="s">
        <v>932</v>
      </c>
      <c r="J127" s="262">
        <v>15</v>
      </c>
      <c r="K127" s="303"/>
    </row>
    <row r="128" spans="2:11" ht="15" customHeight="1">
      <c r="B128" s="301"/>
      <c r="C128" s="283" t="s">
        <v>943</v>
      </c>
      <c r="D128" s="283"/>
      <c r="E128" s="283"/>
      <c r="F128" s="284" t="s">
        <v>936</v>
      </c>
      <c r="G128" s="283"/>
      <c r="H128" s="283" t="s">
        <v>944</v>
      </c>
      <c r="I128" s="283" t="s">
        <v>932</v>
      </c>
      <c r="J128" s="283">
        <v>15</v>
      </c>
      <c r="K128" s="303"/>
    </row>
    <row r="129" spans="2:11" ht="15" customHeight="1">
      <c r="B129" s="301"/>
      <c r="C129" s="283" t="s">
        <v>945</v>
      </c>
      <c r="D129" s="283"/>
      <c r="E129" s="283"/>
      <c r="F129" s="284" t="s">
        <v>936</v>
      </c>
      <c r="G129" s="283"/>
      <c r="H129" s="283" t="s">
        <v>946</v>
      </c>
      <c r="I129" s="283" t="s">
        <v>932</v>
      </c>
      <c r="J129" s="283">
        <v>20</v>
      </c>
      <c r="K129" s="303"/>
    </row>
    <row r="130" spans="2:11" ht="15" customHeight="1">
      <c r="B130" s="301"/>
      <c r="C130" s="283" t="s">
        <v>947</v>
      </c>
      <c r="D130" s="283"/>
      <c r="E130" s="283"/>
      <c r="F130" s="284" t="s">
        <v>936</v>
      </c>
      <c r="G130" s="283"/>
      <c r="H130" s="283" t="s">
        <v>948</v>
      </c>
      <c r="I130" s="283" t="s">
        <v>932</v>
      </c>
      <c r="J130" s="283">
        <v>20</v>
      </c>
      <c r="K130" s="303"/>
    </row>
    <row r="131" spans="2:11" ht="15" customHeight="1">
      <c r="B131" s="301"/>
      <c r="C131" s="262" t="s">
        <v>935</v>
      </c>
      <c r="D131" s="262"/>
      <c r="E131" s="262"/>
      <c r="F131" s="281" t="s">
        <v>936</v>
      </c>
      <c r="G131" s="262"/>
      <c r="H131" s="262" t="s">
        <v>969</v>
      </c>
      <c r="I131" s="262" t="s">
        <v>932</v>
      </c>
      <c r="J131" s="262">
        <v>50</v>
      </c>
      <c r="K131" s="303"/>
    </row>
    <row r="132" spans="2:11" ht="15" customHeight="1">
      <c r="B132" s="301"/>
      <c r="C132" s="262" t="s">
        <v>949</v>
      </c>
      <c r="D132" s="262"/>
      <c r="E132" s="262"/>
      <c r="F132" s="281" t="s">
        <v>936</v>
      </c>
      <c r="G132" s="262"/>
      <c r="H132" s="262" t="s">
        <v>969</v>
      </c>
      <c r="I132" s="262" t="s">
        <v>932</v>
      </c>
      <c r="J132" s="262">
        <v>50</v>
      </c>
      <c r="K132" s="303"/>
    </row>
    <row r="133" spans="2:11" ht="15" customHeight="1">
      <c r="B133" s="301"/>
      <c r="C133" s="262" t="s">
        <v>955</v>
      </c>
      <c r="D133" s="262"/>
      <c r="E133" s="262"/>
      <c r="F133" s="281" t="s">
        <v>936</v>
      </c>
      <c r="G133" s="262"/>
      <c r="H133" s="262" t="s">
        <v>969</v>
      </c>
      <c r="I133" s="262" t="s">
        <v>932</v>
      </c>
      <c r="J133" s="262">
        <v>50</v>
      </c>
      <c r="K133" s="303"/>
    </row>
    <row r="134" spans="2:11" ht="15" customHeight="1">
      <c r="B134" s="301"/>
      <c r="C134" s="262" t="s">
        <v>957</v>
      </c>
      <c r="D134" s="262"/>
      <c r="E134" s="262"/>
      <c r="F134" s="281" t="s">
        <v>936</v>
      </c>
      <c r="G134" s="262"/>
      <c r="H134" s="262" t="s">
        <v>969</v>
      </c>
      <c r="I134" s="262" t="s">
        <v>932</v>
      </c>
      <c r="J134" s="262">
        <v>50</v>
      </c>
      <c r="K134" s="303"/>
    </row>
    <row r="135" spans="2:11" ht="15" customHeight="1">
      <c r="B135" s="301"/>
      <c r="C135" s="262" t="s">
        <v>139</v>
      </c>
      <c r="D135" s="262"/>
      <c r="E135" s="262"/>
      <c r="F135" s="281" t="s">
        <v>936</v>
      </c>
      <c r="G135" s="262"/>
      <c r="H135" s="262" t="s">
        <v>982</v>
      </c>
      <c r="I135" s="262" t="s">
        <v>932</v>
      </c>
      <c r="J135" s="262">
        <v>255</v>
      </c>
      <c r="K135" s="303"/>
    </row>
    <row r="136" spans="2:11" ht="15" customHeight="1">
      <c r="B136" s="301"/>
      <c r="C136" s="262" t="s">
        <v>959</v>
      </c>
      <c r="D136" s="262"/>
      <c r="E136" s="262"/>
      <c r="F136" s="281" t="s">
        <v>930</v>
      </c>
      <c r="G136" s="262"/>
      <c r="H136" s="262" t="s">
        <v>983</v>
      </c>
      <c r="I136" s="262" t="s">
        <v>961</v>
      </c>
      <c r="J136" s="262"/>
      <c r="K136" s="303"/>
    </row>
    <row r="137" spans="2:11" ht="15" customHeight="1">
      <c r="B137" s="301"/>
      <c r="C137" s="262" t="s">
        <v>962</v>
      </c>
      <c r="D137" s="262"/>
      <c r="E137" s="262"/>
      <c r="F137" s="281" t="s">
        <v>930</v>
      </c>
      <c r="G137" s="262"/>
      <c r="H137" s="262" t="s">
        <v>984</v>
      </c>
      <c r="I137" s="262" t="s">
        <v>964</v>
      </c>
      <c r="J137" s="262"/>
      <c r="K137" s="303"/>
    </row>
    <row r="138" spans="2:11" ht="15" customHeight="1">
      <c r="B138" s="301"/>
      <c r="C138" s="262" t="s">
        <v>965</v>
      </c>
      <c r="D138" s="262"/>
      <c r="E138" s="262"/>
      <c r="F138" s="281" t="s">
        <v>930</v>
      </c>
      <c r="G138" s="262"/>
      <c r="H138" s="262" t="s">
        <v>965</v>
      </c>
      <c r="I138" s="262" t="s">
        <v>964</v>
      </c>
      <c r="J138" s="262"/>
      <c r="K138" s="303"/>
    </row>
    <row r="139" spans="2:11" ht="15" customHeight="1">
      <c r="B139" s="301"/>
      <c r="C139" s="262" t="s">
        <v>36</v>
      </c>
      <c r="D139" s="262"/>
      <c r="E139" s="262"/>
      <c r="F139" s="281" t="s">
        <v>930</v>
      </c>
      <c r="G139" s="262"/>
      <c r="H139" s="262" t="s">
        <v>985</v>
      </c>
      <c r="I139" s="262" t="s">
        <v>964</v>
      </c>
      <c r="J139" s="262"/>
      <c r="K139" s="303"/>
    </row>
    <row r="140" spans="2:11" ht="15" customHeight="1">
      <c r="B140" s="301"/>
      <c r="C140" s="262" t="s">
        <v>986</v>
      </c>
      <c r="D140" s="262"/>
      <c r="E140" s="262"/>
      <c r="F140" s="281" t="s">
        <v>930</v>
      </c>
      <c r="G140" s="262"/>
      <c r="H140" s="262" t="s">
        <v>987</v>
      </c>
      <c r="I140" s="262" t="s">
        <v>964</v>
      </c>
      <c r="J140" s="262"/>
      <c r="K140" s="303"/>
    </row>
    <row r="141" spans="2:11" ht="15" customHeight="1">
      <c r="B141" s="304"/>
      <c r="C141" s="305"/>
      <c r="D141" s="305"/>
      <c r="E141" s="305"/>
      <c r="F141" s="305"/>
      <c r="G141" s="305"/>
      <c r="H141" s="305"/>
      <c r="I141" s="305"/>
      <c r="J141" s="305"/>
      <c r="K141" s="306"/>
    </row>
    <row r="142" spans="2:11" ht="18.75" customHeight="1">
      <c r="B142" s="259"/>
      <c r="C142" s="259"/>
      <c r="D142" s="259"/>
      <c r="E142" s="259"/>
      <c r="F142" s="293"/>
      <c r="G142" s="259"/>
      <c r="H142" s="259"/>
      <c r="I142" s="259"/>
      <c r="J142" s="259"/>
      <c r="K142" s="259"/>
    </row>
    <row r="143" spans="2:11" ht="18.75" customHeight="1"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</row>
    <row r="144" spans="2:11" ht="7.5" customHeight="1">
      <c r="B144" s="269"/>
      <c r="C144" s="270"/>
      <c r="D144" s="270"/>
      <c r="E144" s="270"/>
      <c r="F144" s="270"/>
      <c r="G144" s="270"/>
      <c r="H144" s="270"/>
      <c r="I144" s="270"/>
      <c r="J144" s="270"/>
      <c r="K144" s="271"/>
    </row>
    <row r="145" spans="2:11" ht="45" customHeight="1">
      <c r="B145" s="272"/>
      <c r="C145" s="374" t="s">
        <v>988</v>
      </c>
      <c r="D145" s="374"/>
      <c r="E145" s="374"/>
      <c r="F145" s="374"/>
      <c r="G145" s="374"/>
      <c r="H145" s="374"/>
      <c r="I145" s="374"/>
      <c r="J145" s="374"/>
      <c r="K145" s="273"/>
    </row>
    <row r="146" spans="2:11" ht="17.25" customHeight="1">
      <c r="B146" s="272"/>
      <c r="C146" s="274" t="s">
        <v>924</v>
      </c>
      <c r="D146" s="274"/>
      <c r="E146" s="274"/>
      <c r="F146" s="274" t="s">
        <v>925</v>
      </c>
      <c r="G146" s="275"/>
      <c r="H146" s="274" t="s">
        <v>134</v>
      </c>
      <c r="I146" s="274" t="s">
        <v>55</v>
      </c>
      <c r="J146" s="274" t="s">
        <v>926</v>
      </c>
      <c r="K146" s="273"/>
    </row>
    <row r="147" spans="2:11" ht="17.25" customHeight="1">
      <c r="B147" s="272"/>
      <c r="C147" s="276" t="s">
        <v>927</v>
      </c>
      <c r="D147" s="276"/>
      <c r="E147" s="276"/>
      <c r="F147" s="277" t="s">
        <v>928</v>
      </c>
      <c r="G147" s="278"/>
      <c r="H147" s="276"/>
      <c r="I147" s="276"/>
      <c r="J147" s="276" t="s">
        <v>929</v>
      </c>
      <c r="K147" s="273"/>
    </row>
    <row r="148" spans="2:11" ht="5.25" customHeight="1">
      <c r="B148" s="282"/>
      <c r="C148" s="279"/>
      <c r="D148" s="279"/>
      <c r="E148" s="279"/>
      <c r="F148" s="279"/>
      <c r="G148" s="280"/>
      <c r="H148" s="279"/>
      <c r="I148" s="279"/>
      <c r="J148" s="279"/>
      <c r="K148" s="303"/>
    </row>
    <row r="149" spans="2:11" ht="15" customHeight="1">
      <c r="B149" s="282"/>
      <c r="C149" s="307" t="s">
        <v>933</v>
      </c>
      <c r="D149" s="262"/>
      <c r="E149" s="262"/>
      <c r="F149" s="308" t="s">
        <v>930</v>
      </c>
      <c r="G149" s="262"/>
      <c r="H149" s="307" t="s">
        <v>969</v>
      </c>
      <c r="I149" s="307" t="s">
        <v>932</v>
      </c>
      <c r="J149" s="307">
        <v>120</v>
      </c>
      <c r="K149" s="303"/>
    </row>
    <row r="150" spans="2:11" ht="15" customHeight="1">
      <c r="B150" s="282"/>
      <c r="C150" s="307" t="s">
        <v>978</v>
      </c>
      <c r="D150" s="262"/>
      <c r="E150" s="262"/>
      <c r="F150" s="308" t="s">
        <v>930</v>
      </c>
      <c r="G150" s="262"/>
      <c r="H150" s="307" t="s">
        <v>989</v>
      </c>
      <c r="I150" s="307" t="s">
        <v>932</v>
      </c>
      <c r="J150" s="307" t="s">
        <v>980</v>
      </c>
      <c r="K150" s="303"/>
    </row>
    <row r="151" spans="2:11" ht="15" customHeight="1">
      <c r="B151" s="282"/>
      <c r="C151" s="307" t="s">
        <v>879</v>
      </c>
      <c r="D151" s="262"/>
      <c r="E151" s="262"/>
      <c r="F151" s="308" t="s">
        <v>930</v>
      </c>
      <c r="G151" s="262"/>
      <c r="H151" s="307" t="s">
        <v>990</v>
      </c>
      <c r="I151" s="307" t="s">
        <v>932</v>
      </c>
      <c r="J151" s="307" t="s">
        <v>980</v>
      </c>
      <c r="K151" s="303"/>
    </row>
    <row r="152" spans="2:11" ht="15" customHeight="1">
      <c r="B152" s="282"/>
      <c r="C152" s="307" t="s">
        <v>935</v>
      </c>
      <c r="D152" s="262"/>
      <c r="E152" s="262"/>
      <c r="F152" s="308" t="s">
        <v>936</v>
      </c>
      <c r="G152" s="262"/>
      <c r="H152" s="307" t="s">
        <v>969</v>
      </c>
      <c r="I152" s="307" t="s">
        <v>932</v>
      </c>
      <c r="J152" s="307">
        <v>50</v>
      </c>
      <c r="K152" s="303"/>
    </row>
    <row r="153" spans="2:11" ht="15" customHeight="1">
      <c r="B153" s="282"/>
      <c r="C153" s="307" t="s">
        <v>938</v>
      </c>
      <c r="D153" s="262"/>
      <c r="E153" s="262"/>
      <c r="F153" s="308" t="s">
        <v>930</v>
      </c>
      <c r="G153" s="262"/>
      <c r="H153" s="307" t="s">
        <v>969</v>
      </c>
      <c r="I153" s="307" t="s">
        <v>940</v>
      </c>
      <c r="J153" s="307"/>
      <c r="K153" s="303"/>
    </row>
    <row r="154" spans="2:11" ht="15" customHeight="1">
      <c r="B154" s="282"/>
      <c r="C154" s="307" t="s">
        <v>949</v>
      </c>
      <c r="D154" s="262"/>
      <c r="E154" s="262"/>
      <c r="F154" s="308" t="s">
        <v>936</v>
      </c>
      <c r="G154" s="262"/>
      <c r="H154" s="307" t="s">
        <v>969</v>
      </c>
      <c r="I154" s="307" t="s">
        <v>932</v>
      </c>
      <c r="J154" s="307">
        <v>50</v>
      </c>
      <c r="K154" s="303"/>
    </row>
    <row r="155" spans="2:11" ht="15" customHeight="1">
      <c r="B155" s="282"/>
      <c r="C155" s="307" t="s">
        <v>957</v>
      </c>
      <c r="D155" s="262"/>
      <c r="E155" s="262"/>
      <c r="F155" s="308" t="s">
        <v>936</v>
      </c>
      <c r="G155" s="262"/>
      <c r="H155" s="307" t="s">
        <v>969</v>
      </c>
      <c r="I155" s="307" t="s">
        <v>932</v>
      </c>
      <c r="J155" s="307">
        <v>50</v>
      </c>
      <c r="K155" s="303"/>
    </row>
    <row r="156" spans="2:11" ht="15" customHeight="1">
      <c r="B156" s="282"/>
      <c r="C156" s="307" t="s">
        <v>955</v>
      </c>
      <c r="D156" s="262"/>
      <c r="E156" s="262"/>
      <c r="F156" s="308" t="s">
        <v>936</v>
      </c>
      <c r="G156" s="262"/>
      <c r="H156" s="307" t="s">
        <v>969</v>
      </c>
      <c r="I156" s="307" t="s">
        <v>932</v>
      </c>
      <c r="J156" s="307">
        <v>50</v>
      </c>
      <c r="K156" s="303"/>
    </row>
    <row r="157" spans="2:11" ht="15" customHeight="1">
      <c r="B157" s="282"/>
      <c r="C157" s="307" t="s">
        <v>113</v>
      </c>
      <c r="D157" s="262"/>
      <c r="E157" s="262"/>
      <c r="F157" s="308" t="s">
        <v>930</v>
      </c>
      <c r="G157" s="262"/>
      <c r="H157" s="307" t="s">
        <v>991</v>
      </c>
      <c r="I157" s="307" t="s">
        <v>932</v>
      </c>
      <c r="J157" s="307" t="s">
        <v>992</v>
      </c>
      <c r="K157" s="303"/>
    </row>
    <row r="158" spans="2:11" ht="15" customHeight="1">
      <c r="B158" s="282"/>
      <c r="C158" s="307" t="s">
        <v>993</v>
      </c>
      <c r="D158" s="262"/>
      <c r="E158" s="262"/>
      <c r="F158" s="308" t="s">
        <v>930</v>
      </c>
      <c r="G158" s="262"/>
      <c r="H158" s="307" t="s">
        <v>994</v>
      </c>
      <c r="I158" s="307" t="s">
        <v>964</v>
      </c>
      <c r="J158" s="307"/>
      <c r="K158" s="303"/>
    </row>
    <row r="159" spans="2:11" ht="15" customHeight="1">
      <c r="B159" s="309"/>
      <c r="C159" s="291"/>
      <c r="D159" s="291"/>
      <c r="E159" s="291"/>
      <c r="F159" s="291"/>
      <c r="G159" s="291"/>
      <c r="H159" s="291"/>
      <c r="I159" s="291"/>
      <c r="J159" s="291"/>
      <c r="K159" s="310"/>
    </row>
    <row r="160" spans="2:11" ht="18.75" customHeight="1">
      <c r="B160" s="259"/>
      <c r="C160" s="262"/>
      <c r="D160" s="262"/>
      <c r="E160" s="262"/>
      <c r="F160" s="281"/>
      <c r="G160" s="262"/>
      <c r="H160" s="262"/>
      <c r="I160" s="262"/>
      <c r="J160" s="262"/>
      <c r="K160" s="259"/>
    </row>
    <row r="161" spans="2:11" ht="18.75" customHeight="1"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371" t="s">
        <v>995</v>
      </c>
      <c r="D163" s="371"/>
      <c r="E163" s="371"/>
      <c r="F163" s="371"/>
      <c r="G163" s="371"/>
      <c r="H163" s="371"/>
      <c r="I163" s="371"/>
      <c r="J163" s="371"/>
      <c r="K163" s="253"/>
    </row>
    <row r="164" spans="2:11" ht="17.25" customHeight="1">
      <c r="B164" s="252"/>
      <c r="C164" s="274" t="s">
        <v>924</v>
      </c>
      <c r="D164" s="274"/>
      <c r="E164" s="274"/>
      <c r="F164" s="274" t="s">
        <v>925</v>
      </c>
      <c r="G164" s="311"/>
      <c r="H164" s="312" t="s">
        <v>134</v>
      </c>
      <c r="I164" s="312" t="s">
        <v>55</v>
      </c>
      <c r="J164" s="274" t="s">
        <v>926</v>
      </c>
      <c r="K164" s="253"/>
    </row>
    <row r="165" spans="2:11" ht="17.25" customHeight="1">
      <c r="B165" s="255"/>
      <c r="C165" s="276" t="s">
        <v>927</v>
      </c>
      <c r="D165" s="276"/>
      <c r="E165" s="276"/>
      <c r="F165" s="277" t="s">
        <v>928</v>
      </c>
      <c r="G165" s="313"/>
      <c r="H165" s="314"/>
      <c r="I165" s="314"/>
      <c r="J165" s="276" t="s">
        <v>929</v>
      </c>
      <c r="K165" s="256"/>
    </row>
    <row r="166" spans="2:11" ht="5.25" customHeight="1">
      <c r="B166" s="282"/>
      <c r="C166" s="279"/>
      <c r="D166" s="279"/>
      <c r="E166" s="279"/>
      <c r="F166" s="279"/>
      <c r="G166" s="280"/>
      <c r="H166" s="279"/>
      <c r="I166" s="279"/>
      <c r="J166" s="279"/>
      <c r="K166" s="303"/>
    </row>
    <row r="167" spans="2:11" ht="15" customHeight="1">
      <c r="B167" s="282"/>
      <c r="C167" s="262" t="s">
        <v>933</v>
      </c>
      <c r="D167" s="262"/>
      <c r="E167" s="262"/>
      <c r="F167" s="281" t="s">
        <v>930</v>
      </c>
      <c r="G167" s="262"/>
      <c r="H167" s="262" t="s">
        <v>969</v>
      </c>
      <c r="I167" s="262" t="s">
        <v>932</v>
      </c>
      <c r="J167" s="262">
        <v>120</v>
      </c>
      <c r="K167" s="303"/>
    </row>
    <row r="168" spans="2:11" ht="15" customHeight="1">
      <c r="B168" s="282"/>
      <c r="C168" s="262" t="s">
        <v>978</v>
      </c>
      <c r="D168" s="262"/>
      <c r="E168" s="262"/>
      <c r="F168" s="281" t="s">
        <v>930</v>
      </c>
      <c r="G168" s="262"/>
      <c r="H168" s="262" t="s">
        <v>979</v>
      </c>
      <c r="I168" s="262" t="s">
        <v>932</v>
      </c>
      <c r="J168" s="262" t="s">
        <v>980</v>
      </c>
      <c r="K168" s="303"/>
    </row>
    <row r="169" spans="2:11" ht="15" customHeight="1">
      <c r="B169" s="282"/>
      <c r="C169" s="262" t="s">
        <v>879</v>
      </c>
      <c r="D169" s="262"/>
      <c r="E169" s="262"/>
      <c r="F169" s="281" t="s">
        <v>930</v>
      </c>
      <c r="G169" s="262"/>
      <c r="H169" s="262" t="s">
        <v>996</v>
      </c>
      <c r="I169" s="262" t="s">
        <v>932</v>
      </c>
      <c r="J169" s="262" t="s">
        <v>980</v>
      </c>
      <c r="K169" s="303"/>
    </row>
    <row r="170" spans="2:11" ht="15" customHeight="1">
      <c r="B170" s="282"/>
      <c r="C170" s="262" t="s">
        <v>935</v>
      </c>
      <c r="D170" s="262"/>
      <c r="E170" s="262"/>
      <c r="F170" s="281" t="s">
        <v>936</v>
      </c>
      <c r="G170" s="262"/>
      <c r="H170" s="262" t="s">
        <v>996</v>
      </c>
      <c r="I170" s="262" t="s">
        <v>932</v>
      </c>
      <c r="J170" s="262">
        <v>50</v>
      </c>
      <c r="K170" s="303"/>
    </row>
    <row r="171" spans="2:11" ht="15" customHeight="1">
      <c r="B171" s="282"/>
      <c r="C171" s="262" t="s">
        <v>938</v>
      </c>
      <c r="D171" s="262"/>
      <c r="E171" s="262"/>
      <c r="F171" s="281" t="s">
        <v>930</v>
      </c>
      <c r="G171" s="262"/>
      <c r="H171" s="262" t="s">
        <v>996</v>
      </c>
      <c r="I171" s="262" t="s">
        <v>940</v>
      </c>
      <c r="J171" s="262"/>
      <c r="K171" s="303"/>
    </row>
    <row r="172" spans="2:11" ht="15" customHeight="1">
      <c r="B172" s="282"/>
      <c r="C172" s="262" t="s">
        <v>949</v>
      </c>
      <c r="D172" s="262"/>
      <c r="E172" s="262"/>
      <c r="F172" s="281" t="s">
        <v>936</v>
      </c>
      <c r="G172" s="262"/>
      <c r="H172" s="262" t="s">
        <v>996</v>
      </c>
      <c r="I172" s="262" t="s">
        <v>932</v>
      </c>
      <c r="J172" s="262">
        <v>50</v>
      </c>
      <c r="K172" s="303"/>
    </row>
    <row r="173" spans="2:11" ht="15" customHeight="1">
      <c r="B173" s="282"/>
      <c r="C173" s="262" t="s">
        <v>957</v>
      </c>
      <c r="D173" s="262"/>
      <c r="E173" s="262"/>
      <c r="F173" s="281" t="s">
        <v>936</v>
      </c>
      <c r="G173" s="262"/>
      <c r="H173" s="262" t="s">
        <v>996</v>
      </c>
      <c r="I173" s="262" t="s">
        <v>932</v>
      </c>
      <c r="J173" s="262">
        <v>50</v>
      </c>
      <c r="K173" s="303"/>
    </row>
    <row r="174" spans="2:11" ht="15" customHeight="1">
      <c r="B174" s="282"/>
      <c r="C174" s="262" t="s">
        <v>955</v>
      </c>
      <c r="D174" s="262"/>
      <c r="E174" s="262"/>
      <c r="F174" s="281" t="s">
        <v>936</v>
      </c>
      <c r="G174" s="262"/>
      <c r="H174" s="262" t="s">
        <v>996</v>
      </c>
      <c r="I174" s="262" t="s">
        <v>932</v>
      </c>
      <c r="J174" s="262">
        <v>50</v>
      </c>
      <c r="K174" s="303"/>
    </row>
    <row r="175" spans="2:11" ht="15" customHeight="1">
      <c r="B175" s="282"/>
      <c r="C175" s="262" t="s">
        <v>133</v>
      </c>
      <c r="D175" s="262"/>
      <c r="E175" s="262"/>
      <c r="F175" s="281" t="s">
        <v>930</v>
      </c>
      <c r="G175" s="262"/>
      <c r="H175" s="262" t="s">
        <v>997</v>
      </c>
      <c r="I175" s="262" t="s">
        <v>998</v>
      </c>
      <c r="J175" s="262"/>
      <c r="K175" s="303"/>
    </row>
    <row r="176" spans="2:11" ht="15" customHeight="1">
      <c r="B176" s="282"/>
      <c r="C176" s="262" t="s">
        <v>55</v>
      </c>
      <c r="D176" s="262"/>
      <c r="E176" s="262"/>
      <c r="F176" s="281" t="s">
        <v>930</v>
      </c>
      <c r="G176" s="262"/>
      <c r="H176" s="262" t="s">
        <v>999</v>
      </c>
      <c r="I176" s="262" t="s">
        <v>1000</v>
      </c>
      <c r="J176" s="262">
        <v>1</v>
      </c>
      <c r="K176" s="303"/>
    </row>
    <row r="177" spans="2:11" ht="15" customHeight="1">
      <c r="B177" s="282"/>
      <c r="C177" s="262" t="s">
        <v>51</v>
      </c>
      <c r="D177" s="262"/>
      <c r="E177" s="262"/>
      <c r="F177" s="281" t="s">
        <v>930</v>
      </c>
      <c r="G177" s="262"/>
      <c r="H177" s="262" t="s">
        <v>1001</v>
      </c>
      <c r="I177" s="262" t="s">
        <v>932</v>
      </c>
      <c r="J177" s="262">
        <v>20</v>
      </c>
      <c r="K177" s="303"/>
    </row>
    <row r="178" spans="2:11" ht="15" customHeight="1">
      <c r="B178" s="282"/>
      <c r="C178" s="262" t="s">
        <v>134</v>
      </c>
      <c r="D178" s="262"/>
      <c r="E178" s="262"/>
      <c r="F178" s="281" t="s">
        <v>930</v>
      </c>
      <c r="G178" s="262"/>
      <c r="H178" s="262" t="s">
        <v>1002</v>
      </c>
      <c r="I178" s="262" t="s">
        <v>932</v>
      </c>
      <c r="J178" s="262">
        <v>255</v>
      </c>
      <c r="K178" s="303"/>
    </row>
    <row r="179" spans="2:11" ht="15" customHeight="1">
      <c r="B179" s="282"/>
      <c r="C179" s="262" t="s">
        <v>135</v>
      </c>
      <c r="D179" s="262"/>
      <c r="E179" s="262"/>
      <c r="F179" s="281" t="s">
        <v>930</v>
      </c>
      <c r="G179" s="262"/>
      <c r="H179" s="262" t="s">
        <v>895</v>
      </c>
      <c r="I179" s="262" t="s">
        <v>932</v>
      </c>
      <c r="J179" s="262">
        <v>10</v>
      </c>
      <c r="K179" s="303"/>
    </row>
    <row r="180" spans="2:11" ht="15" customHeight="1">
      <c r="B180" s="282"/>
      <c r="C180" s="262" t="s">
        <v>136</v>
      </c>
      <c r="D180" s="262"/>
      <c r="E180" s="262"/>
      <c r="F180" s="281" t="s">
        <v>930</v>
      </c>
      <c r="G180" s="262"/>
      <c r="H180" s="262" t="s">
        <v>1003</v>
      </c>
      <c r="I180" s="262" t="s">
        <v>964</v>
      </c>
      <c r="J180" s="262"/>
      <c r="K180" s="303"/>
    </row>
    <row r="181" spans="2:11" ht="15" customHeight="1">
      <c r="B181" s="282"/>
      <c r="C181" s="262" t="s">
        <v>1004</v>
      </c>
      <c r="D181" s="262"/>
      <c r="E181" s="262"/>
      <c r="F181" s="281" t="s">
        <v>930</v>
      </c>
      <c r="G181" s="262"/>
      <c r="H181" s="262" t="s">
        <v>1005</v>
      </c>
      <c r="I181" s="262" t="s">
        <v>964</v>
      </c>
      <c r="J181" s="262"/>
      <c r="K181" s="303"/>
    </row>
    <row r="182" spans="2:11" ht="15" customHeight="1">
      <c r="B182" s="282"/>
      <c r="C182" s="262" t="s">
        <v>993</v>
      </c>
      <c r="D182" s="262"/>
      <c r="E182" s="262"/>
      <c r="F182" s="281" t="s">
        <v>930</v>
      </c>
      <c r="G182" s="262"/>
      <c r="H182" s="262" t="s">
        <v>1006</v>
      </c>
      <c r="I182" s="262" t="s">
        <v>964</v>
      </c>
      <c r="J182" s="262"/>
      <c r="K182" s="303"/>
    </row>
    <row r="183" spans="2:11" ht="15" customHeight="1">
      <c r="B183" s="282"/>
      <c r="C183" s="262" t="s">
        <v>138</v>
      </c>
      <c r="D183" s="262"/>
      <c r="E183" s="262"/>
      <c r="F183" s="281" t="s">
        <v>936</v>
      </c>
      <c r="G183" s="262"/>
      <c r="H183" s="262" t="s">
        <v>1007</v>
      </c>
      <c r="I183" s="262" t="s">
        <v>932</v>
      </c>
      <c r="J183" s="262">
        <v>50</v>
      </c>
      <c r="K183" s="303"/>
    </row>
    <row r="184" spans="2:11" ht="15" customHeight="1">
      <c r="B184" s="282"/>
      <c r="C184" s="262" t="s">
        <v>1008</v>
      </c>
      <c r="D184" s="262"/>
      <c r="E184" s="262"/>
      <c r="F184" s="281" t="s">
        <v>936</v>
      </c>
      <c r="G184" s="262"/>
      <c r="H184" s="262" t="s">
        <v>1009</v>
      </c>
      <c r="I184" s="262" t="s">
        <v>1010</v>
      </c>
      <c r="J184" s="262"/>
      <c r="K184" s="303"/>
    </row>
    <row r="185" spans="2:11" ht="15" customHeight="1">
      <c r="B185" s="282"/>
      <c r="C185" s="262" t="s">
        <v>1011</v>
      </c>
      <c r="D185" s="262"/>
      <c r="E185" s="262"/>
      <c r="F185" s="281" t="s">
        <v>936</v>
      </c>
      <c r="G185" s="262"/>
      <c r="H185" s="262" t="s">
        <v>1012</v>
      </c>
      <c r="I185" s="262" t="s">
        <v>1010</v>
      </c>
      <c r="J185" s="262"/>
      <c r="K185" s="303"/>
    </row>
    <row r="186" spans="2:11" ht="15" customHeight="1">
      <c r="B186" s="282"/>
      <c r="C186" s="262" t="s">
        <v>1013</v>
      </c>
      <c r="D186" s="262"/>
      <c r="E186" s="262"/>
      <c r="F186" s="281" t="s">
        <v>936</v>
      </c>
      <c r="G186" s="262"/>
      <c r="H186" s="262" t="s">
        <v>1014</v>
      </c>
      <c r="I186" s="262" t="s">
        <v>1010</v>
      </c>
      <c r="J186" s="262"/>
      <c r="K186" s="303"/>
    </row>
    <row r="187" spans="2:11" ht="15" customHeight="1">
      <c r="B187" s="282"/>
      <c r="C187" s="315" t="s">
        <v>1015</v>
      </c>
      <c r="D187" s="262"/>
      <c r="E187" s="262"/>
      <c r="F187" s="281" t="s">
        <v>936</v>
      </c>
      <c r="G187" s="262"/>
      <c r="H187" s="262" t="s">
        <v>1016</v>
      </c>
      <c r="I187" s="262" t="s">
        <v>1017</v>
      </c>
      <c r="J187" s="316" t="s">
        <v>1018</v>
      </c>
      <c r="K187" s="303"/>
    </row>
    <row r="188" spans="2:11" ht="15" customHeight="1">
      <c r="B188" s="282"/>
      <c r="C188" s="267" t="s">
        <v>40</v>
      </c>
      <c r="D188" s="262"/>
      <c r="E188" s="262"/>
      <c r="F188" s="281" t="s">
        <v>930</v>
      </c>
      <c r="G188" s="262"/>
      <c r="H188" s="259" t="s">
        <v>1019</v>
      </c>
      <c r="I188" s="262" t="s">
        <v>1020</v>
      </c>
      <c r="J188" s="262"/>
      <c r="K188" s="303"/>
    </row>
    <row r="189" spans="2:11" ht="15" customHeight="1">
      <c r="B189" s="282"/>
      <c r="C189" s="267" t="s">
        <v>1021</v>
      </c>
      <c r="D189" s="262"/>
      <c r="E189" s="262"/>
      <c r="F189" s="281" t="s">
        <v>930</v>
      </c>
      <c r="G189" s="262"/>
      <c r="H189" s="262" t="s">
        <v>1022</v>
      </c>
      <c r="I189" s="262" t="s">
        <v>964</v>
      </c>
      <c r="J189" s="262"/>
      <c r="K189" s="303"/>
    </row>
    <row r="190" spans="2:11" ht="15" customHeight="1">
      <c r="B190" s="282"/>
      <c r="C190" s="267" t="s">
        <v>1023</v>
      </c>
      <c r="D190" s="262"/>
      <c r="E190" s="262"/>
      <c r="F190" s="281" t="s">
        <v>930</v>
      </c>
      <c r="G190" s="262"/>
      <c r="H190" s="262" t="s">
        <v>1024</v>
      </c>
      <c r="I190" s="262" t="s">
        <v>964</v>
      </c>
      <c r="J190" s="262"/>
      <c r="K190" s="303"/>
    </row>
    <row r="191" spans="2:11" ht="15" customHeight="1">
      <c r="B191" s="282"/>
      <c r="C191" s="267" t="s">
        <v>1025</v>
      </c>
      <c r="D191" s="262"/>
      <c r="E191" s="262"/>
      <c r="F191" s="281" t="s">
        <v>936</v>
      </c>
      <c r="G191" s="262"/>
      <c r="H191" s="262" t="s">
        <v>1026</v>
      </c>
      <c r="I191" s="262" t="s">
        <v>964</v>
      </c>
      <c r="J191" s="262"/>
      <c r="K191" s="303"/>
    </row>
    <row r="192" spans="2:11" ht="15" customHeight="1">
      <c r="B192" s="309"/>
      <c r="C192" s="317"/>
      <c r="D192" s="291"/>
      <c r="E192" s="291"/>
      <c r="F192" s="291"/>
      <c r="G192" s="291"/>
      <c r="H192" s="291"/>
      <c r="I192" s="291"/>
      <c r="J192" s="291"/>
      <c r="K192" s="310"/>
    </row>
    <row r="193" spans="2:11" ht="18.75" customHeight="1">
      <c r="B193" s="259"/>
      <c r="C193" s="262"/>
      <c r="D193" s="262"/>
      <c r="E193" s="262"/>
      <c r="F193" s="281"/>
      <c r="G193" s="262"/>
      <c r="H193" s="262"/>
      <c r="I193" s="262"/>
      <c r="J193" s="262"/>
      <c r="K193" s="259"/>
    </row>
    <row r="194" spans="2:11" ht="18.75" customHeight="1">
      <c r="B194" s="259"/>
      <c r="C194" s="262"/>
      <c r="D194" s="262"/>
      <c r="E194" s="262"/>
      <c r="F194" s="281"/>
      <c r="G194" s="262"/>
      <c r="H194" s="262"/>
      <c r="I194" s="262"/>
      <c r="J194" s="262"/>
      <c r="K194" s="259"/>
    </row>
    <row r="195" spans="2:11" ht="18.75" customHeight="1"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</row>
    <row r="196" spans="2:11" ht="13.5">
      <c r="B196" s="249"/>
      <c r="C196" s="250"/>
      <c r="D196" s="250"/>
      <c r="E196" s="250"/>
      <c r="F196" s="250"/>
      <c r="G196" s="250"/>
      <c r="H196" s="250"/>
      <c r="I196" s="250"/>
      <c r="J196" s="250"/>
      <c r="K196" s="251"/>
    </row>
    <row r="197" spans="2:11" ht="21">
      <c r="B197" s="252"/>
      <c r="C197" s="371" t="s">
        <v>1027</v>
      </c>
      <c r="D197" s="371"/>
      <c r="E197" s="371"/>
      <c r="F197" s="371"/>
      <c r="G197" s="371"/>
      <c r="H197" s="371"/>
      <c r="I197" s="371"/>
      <c r="J197" s="371"/>
      <c r="K197" s="253"/>
    </row>
    <row r="198" spans="2:11" ht="25.5" customHeight="1">
      <c r="B198" s="252"/>
      <c r="C198" s="318" t="s">
        <v>1028</v>
      </c>
      <c r="D198" s="318"/>
      <c r="E198" s="318"/>
      <c r="F198" s="318" t="s">
        <v>1029</v>
      </c>
      <c r="G198" s="319"/>
      <c r="H198" s="372" t="s">
        <v>1030</v>
      </c>
      <c r="I198" s="372"/>
      <c r="J198" s="372"/>
      <c r="K198" s="253"/>
    </row>
    <row r="199" spans="2:11" ht="5.25" customHeight="1">
      <c r="B199" s="282"/>
      <c r="C199" s="279"/>
      <c r="D199" s="279"/>
      <c r="E199" s="279"/>
      <c r="F199" s="279"/>
      <c r="G199" s="262"/>
      <c r="H199" s="279"/>
      <c r="I199" s="279"/>
      <c r="J199" s="279"/>
      <c r="K199" s="303"/>
    </row>
    <row r="200" spans="2:11" ht="15" customHeight="1">
      <c r="B200" s="282"/>
      <c r="C200" s="262" t="s">
        <v>1020</v>
      </c>
      <c r="D200" s="262"/>
      <c r="E200" s="262"/>
      <c r="F200" s="281" t="s">
        <v>41</v>
      </c>
      <c r="G200" s="262"/>
      <c r="H200" s="370" t="s">
        <v>1031</v>
      </c>
      <c r="I200" s="370"/>
      <c r="J200" s="370"/>
      <c r="K200" s="303"/>
    </row>
    <row r="201" spans="2:11" ht="15" customHeight="1">
      <c r="B201" s="282"/>
      <c r="C201" s="288"/>
      <c r="D201" s="262"/>
      <c r="E201" s="262"/>
      <c r="F201" s="281" t="s">
        <v>42</v>
      </c>
      <c r="G201" s="262"/>
      <c r="H201" s="370" t="s">
        <v>1032</v>
      </c>
      <c r="I201" s="370"/>
      <c r="J201" s="370"/>
      <c r="K201" s="303"/>
    </row>
    <row r="202" spans="2:11" ht="15" customHeight="1">
      <c r="B202" s="282"/>
      <c r="C202" s="288"/>
      <c r="D202" s="262"/>
      <c r="E202" s="262"/>
      <c r="F202" s="281" t="s">
        <v>45</v>
      </c>
      <c r="G202" s="262"/>
      <c r="H202" s="370" t="s">
        <v>1033</v>
      </c>
      <c r="I202" s="370"/>
      <c r="J202" s="370"/>
      <c r="K202" s="303"/>
    </row>
    <row r="203" spans="2:11" ht="15" customHeight="1">
      <c r="B203" s="282"/>
      <c r="C203" s="262"/>
      <c r="D203" s="262"/>
      <c r="E203" s="262"/>
      <c r="F203" s="281" t="s">
        <v>43</v>
      </c>
      <c r="G203" s="262"/>
      <c r="H203" s="370" t="s">
        <v>1034</v>
      </c>
      <c r="I203" s="370"/>
      <c r="J203" s="370"/>
      <c r="K203" s="303"/>
    </row>
    <row r="204" spans="2:11" ht="15" customHeight="1">
      <c r="B204" s="282"/>
      <c r="C204" s="262"/>
      <c r="D204" s="262"/>
      <c r="E204" s="262"/>
      <c r="F204" s="281" t="s">
        <v>44</v>
      </c>
      <c r="G204" s="262"/>
      <c r="H204" s="370" t="s">
        <v>1035</v>
      </c>
      <c r="I204" s="370"/>
      <c r="J204" s="370"/>
      <c r="K204" s="303"/>
    </row>
    <row r="205" spans="2:11" ht="15" customHeight="1">
      <c r="B205" s="282"/>
      <c r="C205" s="262"/>
      <c r="D205" s="262"/>
      <c r="E205" s="262"/>
      <c r="F205" s="281"/>
      <c r="G205" s="262"/>
      <c r="H205" s="262"/>
      <c r="I205" s="262"/>
      <c r="J205" s="262"/>
      <c r="K205" s="303"/>
    </row>
    <row r="206" spans="2:11" ht="15" customHeight="1">
      <c r="B206" s="282"/>
      <c r="C206" s="262" t="s">
        <v>976</v>
      </c>
      <c r="D206" s="262"/>
      <c r="E206" s="262"/>
      <c r="F206" s="281" t="s">
        <v>76</v>
      </c>
      <c r="G206" s="262"/>
      <c r="H206" s="370" t="s">
        <v>1036</v>
      </c>
      <c r="I206" s="370"/>
      <c r="J206" s="370"/>
      <c r="K206" s="303"/>
    </row>
    <row r="207" spans="2:11" ht="15" customHeight="1">
      <c r="B207" s="282"/>
      <c r="C207" s="288"/>
      <c r="D207" s="262"/>
      <c r="E207" s="262"/>
      <c r="F207" s="281" t="s">
        <v>874</v>
      </c>
      <c r="G207" s="262"/>
      <c r="H207" s="370" t="s">
        <v>875</v>
      </c>
      <c r="I207" s="370"/>
      <c r="J207" s="370"/>
      <c r="K207" s="303"/>
    </row>
    <row r="208" spans="2:11" ht="15" customHeight="1">
      <c r="B208" s="282"/>
      <c r="C208" s="262"/>
      <c r="D208" s="262"/>
      <c r="E208" s="262"/>
      <c r="F208" s="281" t="s">
        <v>872</v>
      </c>
      <c r="G208" s="262"/>
      <c r="H208" s="370" t="s">
        <v>1037</v>
      </c>
      <c r="I208" s="370"/>
      <c r="J208" s="370"/>
      <c r="K208" s="303"/>
    </row>
    <row r="209" spans="2:11" ht="15" customHeight="1">
      <c r="B209" s="320"/>
      <c r="C209" s="288"/>
      <c r="D209" s="288"/>
      <c r="E209" s="288"/>
      <c r="F209" s="281" t="s">
        <v>876</v>
      </c>
      <c r="G209" s="267"/>
      <c r="H209" s="369" t="s">
        <v>877</v>
      </c>
      <c r="I209" s="369"/>
      <c r="J209" s="369"/>
      <c r="K209" s="321"/>
    </row>
    <row r="210" spans="2:11" ht="15" customHeight="1">
      <c r="B210" s="320"/>
      <c r="C210" s="288"/>
      <c r="D210" s="288"/>
      <c r="E210" s="288"/>
      <c r="F210" s="281" t="s">
        <v>79</v>
      </c>
      <c r="G210" s="267"/>
      <c r="H210" s="369" t="s">
        <v>1038</v>
      </c>
      <c r="I210" s="369"/>
      <c r="J210" s="369"/>
      <c r="K210" s="321"/>
    </row>
    <row r="211" spans="2:11" ht="15" customHeight="1">
      <c r="B211" s="320"/>
      <c r="C211" s="288"/>
      <c r="D211" s="288"/>
      <c r="E211" s="288"/>
      <c r="F211" s="322"/>
      <c r="G211" s="267"/>
      <c r="H211" s="323"/>
      <c r="I211" s="323"/>
      <c r="J211" s="323"/>
      <c r="K211" s="321"/>
    </row>
    <row r="212" spans="2:11" ht="15" customHeight="1">
      <c r="B212" s="320"/>
      <c r="C212" s="262" t="s">
        <v>1000</v>
      </c>
      <c r="D212" s="288"/>
      <c r="E212" s="288"/>
      <c r="F212" s="281">
        <v>1</v>
      </c>
      <c r="G212" s="267"/>
      <c r="H212" s="369" t="s">
        <v>1039</v>
      </c>
      <c r="I212" s="369"/>
      <c r="J212" s="369"/>
      <c r="K212" s="321"/>
    </row>
    <row r="213" spans="2:11" ht="15" customHeight="1">
      <c r="B213" s="320"/>
      <c r="C213" s="288"/>
      <c r="D213" s="288"/>
      <c r="E213" s="288"/>
      <c r="F213" s="281">
        <v>2</v>
      </c>
      <c r="G213" s="267"/>
      <c r="H213" s="369" t="s">
        <v>1040</v>
      </c>
      <c r="I213" s="369"/>
      <c r="J213" s="369"/>
      <c r="K213" s="321"/>
    </row>
    <row r="214" spans="2:11" ht="15" customHeight="1">
      <c r="B214" s="320"/>
      <c r="C214" s="288"/>
      <c r="D214" s="288"/>
      <c r="E214" s="288"/>
      <c r="F214" s="281">
        <v>3</v>
      </c>
      <c r="G214" s="267"/>
      <c r="H214" s="369" t="s">
        <v>1041</v>
      </c>
      <c r="I214" s="369"/>
      <c r="J214" s="369"/>
      <c r="K214" s="321"/>
    </row>
    <row r="215" spans="2:11" ht="15" customHeight="1">
      <c r="B215" s="320"/>
      <c r="C215" s="288"/>
      <c r="D215" s="288"/>
      <c r="E215" s="288"/>
      <c r="F215" s="281">
        <v>4</v>
      </c>
      <c r="G215" s="267"/>
      <c r="H215" s="369" t="s">
        <v>1042</v>
      </c>
      <c r="I215" s="369"/>
      <c r="J215" s="369"/>
      <c r="K215" s="321"/>
    </row>
    <row r="216" spans="2:11" ht="12.75" customHeight="1">
      <c r="B216" s="324"/>
      <c r="C216" s="325"/>
      <c r="D216" s="325"/>
      <c r="E216" s="325"/>
      <c r="F216" s="325"/>
      <c r="G216" s="325"/>
      <c r="H216" s="325"/>
      <c r="I216" s="325"/>
      <c r="J216" s="325"/>
      <c r="K216" s="326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Zahradnikova-PC\Zahradnikova</dc:creator>
  <cp:keywords/>
  <dc:description/>
  <cp:lastModifiedBy>Zahradnikova</cp:lastModifiedBy>
  <cp:lastPrinted>2016-10-26T06:49:24Z</cp:lastPrinted>
  <dcterms:created xsi:type="dcterms:W3CDTF">2016-10-26T06:38:57Z</dcterms:created>
  <dcterms:modified xsi:type="dcterms:W3CDTF">2016-10-26T06:50:05Z</dcterms:modified>
  <cp:category/>
  <cp:version/>
  <cp:contentType/>
  <cp:contentStatus/>
</cp:coreProperties>
</file>