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bookViews>
    <workbookView xWindow="240" yWindow="600" windowWidth="13095" windowHeight="7110"/>
  </bookViews>
  <sheets>
    <sheet name="Rekapitulace stavby" sheetId="1" r:id="rId1"/>
    <sheet name="D.1 - Architektonicko sta..." sheetId="2" r:id="rId2"/>
    <sheet name="D.1.1 - Vybavení interiérů" sheetId="3" r:id="rId3"/>
    <sheet name="D.3 - Vzduchotechnická za..." sheetId="4" r:id="rId4"/>
    <sheet name="D.4 - Zdravotně technické..." sheetId="5" r:id="rId5"/>
    <sheet name="D.5 - Silnoproudé elektro..." sheetId="6" r:id="rId6"/>
    <sheet name="D.6 - Slaboproudé elektro..." sheetId="7" r:id="rId7"/>
    <sheet name="D.7 - Plynová zařízení" sheetId="8" r:id="rId8"/>
    <sheet name="03 - VRN" sheetId="9" r:id="rId9"/>
    <sheet name="Pokyny pro vyplnění" sheetId="10" r:id="rId10"/>
  </sheets>
  <definedNames>
    <definedName name="_xlnm._FilterDatabase" localSheetId="8" hidden="1">'03 - VRN'!$C$78:$K$88</definedName>
    <definedName name="_xlnm._FilterDatabase" localSheetId="1" hidden="1">'D.1 - Architektonicko sta...'!$C$98:$K$598</definedName>
    <definedName name="_xlnm._FilterDatabase" localSheetId="2" hidden="1">'D.1.1 - Vybavení interiérů'!$C$83:$K$121</definedName>
    <definedName name="_xlnm._FilterDatabase" localSheetId="3" hidden="1">'D.3 - Vzduchotechnická za...'!$C$82:$K$124</definedName>
    <definedName name="_xlnm._FilterDatabase" localSheetId="4" hidden="1">'D.4 - Zdravotně technické...'!$C$87:$K$217</definedName>
    <definedName name="_xlnm._FilterDatabase" localSheetId="5" hidden="1">'D.5 - Silnoproudé elektro...'!$C$90:$K$190</definedName>
    <definedName name="_xlnm._FilterDatabase" localSheetId="6" hidden="1">'D.6 - Slaboproudé elektro...'!$C$84:$K$123</definedName>
    <definedName name="_xlnm._FilterDatabase" localSheetId="7" hidden="1">'D.7 - Plynová zařízení'!$C$85:$K$126</definedName>
    <definedName name="_xlnm.Print_Titles" localSheetId="8">'03 - VRN'!$78:$78</definedName>
    <definedName name="_xlnm.Print_Titles" localSheetId="1">'D.1 - Architektonicko sta...'!$98:$98</definedName>
    <definedName name="_xlnm.Print_Titles" localSheetId="2">'D.1.1 - Vybavení interiérů'!$83:$83</definedName>
    <definedName name="_xlnm.Print_Titles" localSheetId="3">'D.3 - Vzduchotechnická za...'!$82:$82</definedName>
    <definedName name="_xlnm.Print_Titles" localSheetId="4">'D.4 - Zdravotně technické...'!$87:$87</definedName>
    <definedName name="_xlnm.Print_Titles" localSheetId="5">'D.5 - Silnoproudé elektro...'!$90:$90</definedName>
    <definedName name="_xlnm.Print_Titles" localSheetId="6">'D.6 - Slaboproudé elektro...'!$84:$84</definedName>
    <definedName name="_xlnm.Print_Titles" localSheetId="7">'D.7 - Plynová zařízení'!$85:$85</definedName>
    <definedName name="_xlnm.Print_Titles" localSheetId="0">'Rekapitulace stavby'!$49:$49</definedName>
    <definedName name="_xlnm.Print_Area" localSheetId="8">'03 - VRN'!$C$4:$J$36,'03 - VRN'!$C$42:$J$60,'03 - VRN'!$C$66:$K$88</definedName>
    <definedName name="_xlnm.Print_Area" localSheetId="1">'D.1 - Architektonicko sta...'!$C$4:$J$38,'D.1 - Architektonicko sta...'!$C$44:$J$78,'D.1 - Architektonicko sta...'!$C$84:$K$598</definedName>
    <definedName name="_xlnm.Print_Area" localSheetId="2">'D.1.1 - Vybavení interiérů'!$C$4:$J$38,'D.1.1 - Vybavení interiérů'!$C$44:$J$63,'D.1.1 - Vybavení interiérů'!$C$69:$K$121</definedName>
    <definedName name="_xlnm.Print_Area" localSheetId="3">'D.3 - Vzduchotechnická za...'!$C$4:$J$38,'D.3 - Vzduchotechnická za...'!$C$44:$J$62,'D.3 - Vzduchotechnická za...'!$C$68:$K$124</definedName>
    <definedName name="_xlnm.Print_Area" localSheetId="4">'D.4 - Zdravotně technické...'!$C$4:$J$38,'D.4 - Zdravotně technické...'!$C$44:$J$67,'D.4 - Zdravotně technické...'!$C$73:$K$217</definedName>
    <definedName name="_xlnm.Print_Area" localSheetId="5">'D.5 - Silnoproudé elektro...'!$C$4:$J$38,'D.5 - Silnoproudé elektro...'!$C$44:$J$70,'D.5 - Silnoproudé elektro...'!$C$76:$K$190</definedName>
    <definedName name="_xlnm.Print_Area" localSheetId="6">'D.6 - Slaboproudé elektro...'!$C$4:$J$38,'D.6 - Slaboproudé elektro...'!$C$44:$J$64,'D.6 - Slaboproudé elektro...'!$C$70:$K$123</definedName>
    <definedName name="_xlnm.Print_Area" localSheetId="7">'D.7 - Plynová zařízení'!$C$4:$J$38,'D.7 - Plynová zařízení'!$C$44:$J$65,'D.7 - Plynová zařízení'!$C$71:$K$126</definedName>
    <definedName name="_xlnm.Print_Area" localSheetId="9">'Pokyny pro vyplnění'!$B$2:$K$69,'Pokyny pro vyplnění'!$B$72:$K$116,'Pokyny pro vyplnění'!$B$119:$K$188,'Pokyny pro vyplnění'!$B$196:$K$216</definedName>
    <definedName name="_xlnm.Print_Area" localSheetId="0">'Rekapitulace stavby'!$D$4:$AO$33,'Rekapitulace stavby'!$C$39:$AQ$61</definedName>
  </definedNames>
  <calcPr calcId="124519"/>
</workbook>
</file>

<file path=xl/calcChain.xml><?xml version="1.0" encoding="utf-8"?>
<calcChain xmlns="http://schemas.openxmlformats.org/spreadsheetml/2006/main">
  <c r="AY60" i="1"/>
  <c r="AX60"/>
  <c r="BI87" i="9"/>
  <c r="BH87"/>
  <c r="BG87"/>
  <c r="BF87"/>
  <c r="BE87"/>
  <c r="T87"/>
  <c r="R87"/>
  <c r="P87"/>
  <c r="BK87"/>
  <c r="J87"/>
  <c r="BI85"/>
  <c r="BH85"/>
  <c r="BG85"/>
  <c r="BF85"/>
  <c r="BE85"/>
  <c r="T85"/>
  <c r="T84" s="1"/>
  <c r="R85"/>
  <c r="R84" s="1"/>
  <c r="P85"/>
  <c r="P84" s="1"/>
  <c r="BK85"/>
  <c r="BK84" s="1"/>
  <c r="J84" s="1"/>
  <c r="J59" s="1"/>
  <c r="J85"/>
  <c r="BI82"/>
  <c r="F34" s="1"/>
  <c r="BD60" i="1" s="1"/>
  <c r="BH82" i="9"/>
  <c r="F33" s="1"/>
  <c r="BC60" i="1" s="1"/>
  <c r="BG82" i="9"/>
  <c r="F32" s="1"/>
  <c r="BB60" i="1" s="1"/>
  <c r="BF82" i="9"/>
  <c r="F31" s="1"/>
  <c r="BA60" i="1" s="1"/>
  <c r="T82" i="9"/>
  <c r="T81" s="1"/>
  <c r="T80" s="1"/>
  <c r="T79" s="1"/>
  <c r="R82"/>
  <c r="R81" s="1"/>
  <c r="R80" s="1"/>
  <c r="R79" s="1"/>
  <c r="P82"/>
  <c r="P81" s="1"/>
  <c r="BK82"/>
  <c r="BK81" s="1"/>
  <c r="J82"/>
  <c r="BE82" s="1"/>
  <c r="F73"/>
  <c r="E71"/>
  <c r="F49"/>
  <c r="E47"/>
  <c r="J21"/>
  <c r="E21"/>
  <c r="J75" s="1"/>
  <c r="J20"/>
  <c r="J18"/>
  <c r="E18"/>
  <c r="F76" s="1"/>
  <c r="J17"/>
  <c r="J15"/>
  <c r="E15"/>
  <c r="F75" s="1"/>
  <c r="J14"/>
  <c r="J12"/>
  <c r="J49" s="1"/>
  <c r="E7"/>
  <c r="E69" s="1"/>
  <c r="AY59" i="1"/>
  <c r="AX59"/>
  <c r="BI124" i="8"/>
  <c r="BH124"/>
  <c r="BG124"/>
  <c r="BF124"/>
  <c r="T124"/>
  <c r="R124"/>
  <c r="P124"/>
  <c r="BK124"/>
  <c r="J124"/>
  <c r="BE124" s="1"/>
  <c r="BI122"/>
  <c r="BH122"/>
  <c r="BG122"/>
  <c r="BF122"/>
  <c r="T122"/>
  <c r="R122"/>
  <c r="P122"/>
  <c r="BK122"/>
  <c r="J122"/>
  <c r="BE122" s="1"/>
  <c r="BI118"/>
  <c r="BH118"/>
  <c r="BG118"/>
  <c r="BF118"/>
  <c r="T118"/>
  <c r="R118"/>
  <c r="P118"/>
  <c r="BK118"/>
  <c r="J118"/>
  <c r="BE118" s="1"/>
  <c r="BI113"/>
  <c r="BH113"/>
  <c r="BG113"/>
  <c r="BF113"/>
  <c r="BE113"/>
  <c r="T113"/>
  <c r="R113"/>
  <c r="P113"/>
  <c r="BK113"/>
  <c r="J113"/>
  <c r="BI109"/>
  <c r="BH109"/>
  <c r="BG109"/>
  <c r="BF109"/>
  <c r="BE109"/>
  <c r="T109"/>
  <c r="R109"/>
  <c r="P109"/>
  <c r="BK109"/>
  <c r="J109"/>
  <c r="BI105"/>
  <c r="BH105"/>
  <c r="BG105"/>
  <c r="BF105"/>
  <c r="BE105"/>
  <c r="T105"/>
  <c r="R105"/>
  <c r="P105"/>
  <c r="BK105"/>
  <c r="J105"/>
  <c r="BI101"/>
  <c r="BH101"/>
  <c r="BG101"/>
  <c r="BF101"/>
  <c r="BE101"/>
  <c r="T101"/>
  <c r="R101"/>
  <c r="P101"/>
  <c r="BK101"/>
  <c r="J101"/>
  <c r="BI97"/>
  <c r="BH97"/>
  <c r="BG97"/>
  <c r="BF97"/>
  <c r="BE97"/>
  <c r="T97"/>
  <c r="R97"/>
  <c r="P97"/>
  <c r="BK97"/>
  <c r="J97"/>
  <c r="BI93"/>
  <c r="BH93"/>
  <c r="BG93"/>
  <c r="BF93"/>
  <c r="BE93"/>
  <c r="T93"/>
  <c r="T92" s="1"/>
  <c r="T91" s="1"/>
  <c r="R93"/>
  <c r="R92" s="1"/>
  <c r="R91" s="1"/>
  <c r="P93"/>
  <c r="P92" s="1"/>
  <c r="P91" s="1"/>
  <c r="BK93"/>
  <c r="BK92" s="1"/>
  <c r="J93"/>
  <c r="BI89"/>
  <c r="F36" s="1"/>
  <c r="BD59" i="1" s="1"/>
  <c r="BH89" i="8"/>
  <c r="F35" s="1"/>
  <c r="BC59" i="1" s="1"/>
  <c r="BG89" i="8"/>
  <c r="F34" s="1"/>
  <c r="BB59" i="1" s="1"/>
  <c r="BF89" i="8"/>
  <c r="F33" s="1"/>
  <c r="BA59" i="1" s="1"/>
  <c r="BE89" i="8"/>
  <c r="F32" s="1"/>
  <c r="AZ59" i="1" s="1"/>
  <c r="T89" i="8"/>
  <c r="T88" s="1"/>
  <c r="T87" s="1"/>
  <c r="R89"/>
  <c r="R88" s="1"/>
  <c r="R87" s="1"/>
  <c r="P89"/>
  <c r="P88" s="1"/>
  <c r="P87" s="1"/>
  <c r="P86" s="1"/>
  <c r="AU59" i="1" s="1"/>
  <c r="BK89" i="8"/>
  <c r="BK88" s="1"/>
  <c r="J89"/>
  <c r="F83"/>
  <c r="F80"/>
  <c r="E78"/>
  <c r="E74"/>
  <c r="F53"/>
  <c r="E51"/>
  <c r="J23"/>
  <c r="E23"/>
  <c r="J82" s="1"/>
  <c r="J22"/>
  <c r="J20"/>
  <c r="E20"/>
  <c r="F56" s="1"/>
  <c r="J19"/>
  <c r="J17"/>
  <c r="E17"/>
  <c r="F82" s="1"/>
  <c r="J16"/>
  <c r="J14"/>
  <c r="J80" s="1"/>
  <c r="E7"/>
  <c r="E47" s="1"/>
  <c r="T121" i="7"/>
  <c r="P121"/>
  <c r="AY58" i="1"/>
  <c r="AX58"/>
  <c r="BI123" i="7"/>
  <c r="BH123"/>
  <c r="BG123"/>
  <c r="BF123"/>
  <c r="BE123"/>
  <c r="T123"/>
  <c r="R123"/>
  <c r="P123"/>
  <c r="BK123"/>
  <c r="J123"/>
  <c r="BI122"/>
  <c r="BH122"/>
  <c r="BG122"/>
  <c r="BF122"/>
  <c r="BE122"/>
  <c r="T122"/>
  <c r="R122"/>
  <c r="R121" s="1"/>
  <c r="P122"/>
  <c r="BK122"/>
  <c r="BK121" s="1"/>
  <c r="J121" s="1"/>
  <c r="J63" s="1"/>
  <c r="J122"/>
  <c r="BI119"/>
  <c r="BH119"/>
  <c r="BG119"/>
  <c r="BF119"/>
  <c r="T119"/>
  <c r="R119"/>
  <c r="P119"/>
  <c r="BK119"/>
  <c r="J119"/>
  <c r="BE119" s="1"/>
  <c r="BI117"/>
  <c r="BH117"/>
  <c r="BG117"/>
  <c r="BF117"/>
  <c r="T117"/>
  <c r="R117"/>
  <c r="P117"/>
  <c r="BK117"/>
  <c r="J117"/>
  <c r="BE117" s="1"/>
  <c r="BI115"/>
  <c r="BH115"/>
  <c r="BG115"/>
  <c r="BF115"/>
  <c r="T115"/>
  <c r="T114" s="1"/>
  <c r="R115"/>
  <c r="R114" s="1"/>
  <c r="P115"/>
  <c r="P114" s="1"/>
  <c r="BK115"/>
  <c r="BK114" s="1"/>
  <c r="J114" s="1"/>
  <c r="J62" s="1"/>
  <c r="J115"/>
  <c r="BE115" s="1"/>
  <c r="BI111"/>
  <c r="BH111"/>
  <c r="BG111"/>
  <c r="BF111"/>
  <c r="BE111"/>
  <c r="T111"/>
  <c r="R111"/>
  <c r="P111"/>
  <c r="BK111"/>
  <c r="J111"/>
  <c r="BI108"/>
  <c r="BH108"/>
  <c r="BG108"/>
  <c r="BF108"/>
  <c r="BE108"/>
  <c r="T108"/>
  <c r="R108"/>
  <c r="P108"/>
  <c r="BK108"/>
  <c r="J108"/>
  <c r="BI105"/>
  <c r="BH105"/>
  <c r="BG105"/>
  <c r="BF105"/>
  <c r="BE105"/>
  <c r="T105"/>
  <c r="R105"/>
  <c r="P105"/>
  <c r="BK105"/>
  <c r="J105"/>
  <c r="BI102"/>
  <c r="BH102"/>
  <c r="BG102"/>
  <c r="BF102"/>
  <c r="BE102"/>
  <c r="T102"/>
  <c r="R102"/>
  <c r="P102"/>
  <c r="BK102"/>
  <c r="J102"/>
  <c r="BI99"/>
  <c r="BH99"/>
  <c r="BG99"/>
  <c r="BF99"/>
  <c r="BE99"/>
  <c r="T99"/>
  <c r="R99"/>
  <c r="P99"/>
  <c r="BK99"/>
  <c r="J99"/>
  <c r="BI96"/>
  <c r="BH96"/>
  <c r="BG96"/>
  <c r="BF96"/>
  <c r="BE96"/>
  <c r="T96"/>
  <c r="R96"/>
  <c r="P96"/>
  <c r="BK96"/>
  <c r="J96"/>
  <c r="BI93"/>
  <c r="BH93"/>
  <c r="BG93"/>
  <c r="BF93"/>
  <c r="BE93"/>
  <c r="T93"/>
  <c r="R93"/>
  <c r="P93"/>
  <c r="BK93"/>
  <c r="J93"/>
  <c r="BI90"/>
  <c r="BH90"/>
  <c r="BG90"/>
  <c r="BF90"/>
  <c r="BE90"/>
  <c r="T90"/>
  <c r="R90"/>
  <c r="P90"/>
  <c r="BK90"/>
  <c r="J90"/>
  <c r="BI87"/>
  <c r="F36" s="1"/>
  <c r="BD58" i="1" s="1"/>
  <c r="BH87" i="7"/>
  <c r="F35" s="1"/>
  <c r="BC58" i="1" s="1"/>
  <c r="BG87" i="7"/>
  <c r="F34" s="1"/>
  <c r="BB58" i="1" s="1"/>
  <c r="BF87" i="7"/>
  <c r="F33" s="1"/>
  <c r="BA58" i="1" s="1"/>
  <c r="BE87" i="7"/>
  <c r="T87"/>
  <c r="T86" s="1"/>
  <c r="T85" s="1"/>
  <c r="R87"/>
  <c r="R86" s="1"/>
  <c r="R85" s="1"/>
  <c r="P87"/>
  <c r="P86" s="1"/>
  <c r="BK87"/>
  <c r="BK86" s="1"/>
  <c r="J87"/>
  <c r="J81"/>
  <c r="J79"/>
  <c r="F79"/>
  <c r="E77"/>
  <c r="F55"/>
  <c r="F53"/>
  <c r="E51"/>
  <c r="J23"/>
  <c r="E23"/>
  <c r="J55" s="1"/>
  <c r="J22"/>
  <c r="J20"/>
  <c r="E20"/>
  <c r="F82" s="1"/>
  <c r="J19"/>
  <c r="J17"/>
  <c r="E17"/>
  <c r="F81" s="1"/>
  <c r="J16"/>
  <c r="J14"/>
  <c r="J53" s="1"/>
  <c r="E7"/>
  <c r="E73" s="1"/>
  <c r="R188" i="6"/>
  <c r="T181"/>
  <c r="P181"/>
  <c r="AY57" i="1"/>
  <c r="AX57"/>
  <c r="BI190" i="6"/>
  <c r="BH190"/>
  <c r="BG190"/>
  <c r="BF190"/>
  <c r="T190"/>
  <c r="R190"/>
  <c r="P190"/>
  <c r="BK190"/>
  <c r="J190"/>
  <c r="BE190" s="1"/>
  <c r="BI189"/>
  <c r="BH189"/>
  <c r="BG189"/>
  <c r="BF189"/>
  <c r="T189"/>
  <c r="T188" s="1"/>
  <c r="R189"/>
  <c r="P189"/>
  <c r="P188" s="1"/>
  <c r="BK189"/>
  <c r="BK188" s="1"/>
  <c r="J188" s="1"/>
  <c r="J69" s="1"/>
  <c r="J189"/>
  <c r="BE189" s="1"/>
  <c r="BI186"/>
  <c r="BH186"/>
  <c r="BG186"/>
  <c r="BF186"/>
  <c r="BE186"/>
  <c r="T186"/>
  <c r="R186"/>
  <c r="P186"/>
  <c r="BK186"/>
  <c r="J186"/>
  <c r="BI184"/>
  <c r="BH184"/>
  <c r="BG184"/>
  <c r="BF184"/>
  <c r="BE184"/>
  <c r="T184"/>
  <c r="R184"/>
  <c r="P184"/>
  <c r="BK184"/>
  <c r="J184"/>
  <c r="BI182"/>
  <c r="BH182"/>
  <c r="BG182"/>
  <c r="BF182"/>
  <c r="BE182"/>
  <c r="T182"/>
  <c r="R182"/>
  <c r="R181" s="1"/>
  <c r="P182"/>
  <c r="BK182"/>
  <c r="BK181" s="1"/>
  <c r="J181" s="1"/>
  <c r="J68" s="1"/>
  <c r="J182"/>
  <c r="BI179"/>
  <c r="BH179"/>
  <c r="BG179"/>
  <c r="BF179"/>
  <c r="T179"/>
  <c r="R179"/>
  <c r="P179"/>
  <c r="BK179"/>
  <c r="J179"/>
  <c r="BE179" s="1"/>
  <c r="BI177"/>
  <c r="BH177"/>
  <c r="BG177"/>
  <c r="BF177"/>
  <c r="T177"/>
  <c r="R177"/>
  <c r="P177"/>
  <c r="BK177"/>
  <c r="J177"/>
  <c r="BE177" s="1"/>
  <c r="BI174"/>
  <c r="BH174"/>
  <c r="BG174"/>
  <c r="BF174"/>
  <c r="T174"/>
  <c r="T173" s="1"/>
  <c r="R174"/>
  <c r="R173" s="1"/>
  <c r="P174"/>
  <c r="P173" s="1"/>
  <c r="BK174"/>
  <c r="BK173" s="1"/>
  <c r="J173" s="1"/>
  <c r="J67" s="1"/>
  <c r="J174"/>
  <c r="BE174" s="1"/>
  <c r="BI170"/>
  <c r="BH170"/>
  <c r="BG170"/>
  <c r="BF170"/>
  <c r="BE170"/>
  <c r="T170"/>
  <c r="R170"/>
  <c r="P170"/>
  <c r="BK170"/>
  <c r="J170"/>
  <c r="BI167"/>
  <c r="BH167"/>
  <c r="BG167"/>
  <c r="BF167"/>
  <c r="BE167"/>
  <c r="T167"/>
  <c r="R167"/>
  <c r="P167"/>
  <c r="BK167"/>
  <c r="J167"/>
  <c r="BI164"/>
  <c r="BH164"/>
  <c r="BG164"/>
  <c r="BF164"/>
  <c r="BE164"/>
  <c r="T164"/>
  <c r="R164"/>
  <c r="P164"/>
  <c r="BK164"/>
  <c r="J164"/>
  <c r="BI161"/>
  <c r="BH161"/>
  <c r="BG161"/>
  <c r="BF161"/>
  <c r="BE161"/>
  <c r="T161"/>
  <c r="T160" s="1"/>
  <c r="R161"/>
  <c r="R160" s="1"/>
  <c r="P161"/>
  <c r="P160" s="1"/>
  <c r="BK161"/>
  <c r="BK160" s="1"/>
  <c r="J160" s="1"/>
  <c r="J66" s="1"/>
  <c r="J161"/>
  <c r="BI157"/>
  <c r="BH157"/>
  <c r="BG157"/>
  <c r="BF157"/>
  <c r="T157"/>
  <c r="R157"/>
  <c r="P157"/>
  <c r="BK157"/>
  <c r="J157"/>
  <c r="BE157" s="1"/>
  <c r="BI154"/>
  <c r="BH154"/>
  <c r="BG154"/>
  <c r="BF154"/>
  <c r="T154"/>
  <c r="T153" s="1"/>
  <c r="R154"/>
  <c r="R153" s="1"/>
  <c r="P154"/>
  <c r="P153" s="1"/>
  <c r="BK154"/>
  <c r="BK153" s="1"/>
  <c r="J153" s="1"/>
  <c r="J65" s="1"/>
  <c r="J154"/>
  <c r="BE154" s="1"/>
  <c r="BI150"/>
  <c r="BH150"/>
  <c r="BG150"/>
  <c r="BF150"/>
  <c r="BE150"/>
  <c r="T150"/>
  <c r="T149" s="1"/>
  <c r="R150"/>
  <c r="R149" s="1"/>
  <c r="P150"/>
  <c r="P149" s="1"/>
  <c r="BK150"/>
  <c r="BK149" s="1"/>
  <c r="J149" s="1"/>
  <c r="J64" s="1"/>
  <c r="J150"/>
  <c r="BI146"/>
  <c r="BH146"/>
  <c r="BG146"/>
  <c r="BF146"/>
  <c r="T146"/>
  <c r="R146"/>
  <c r="P146"/>
  <c r="BK146"/>
  <c r="J146"/>
  <c r="BE146" s="1"/>
  <c r="BI143"/>
  <c r="BH143"/>
  <c r="BG143"/>
  <c r="BF143"/>
  <c r="T143"/>
  <c r="R143"/>
  <c r="P143"/>
  <c r="BK143"/>
  <c r="J143"/>
  <c r="BE143" s="1"/>
  <c r="BI140"/>
  <c r="BH140"/>
  <c r="BG140"/>
  <c r="BF140"/>
  <c r="T140"/>
  <c r="R140"/>
  <c r="P140"/>
  <c r="BK140"/>
  <c r="J140"/>
  <c r="BE140" s="1"/>
  <c r="BI137"/>
  <c r="BH137"/>
  <c r="BG137"/>
  <c r="BF137"/>
  <c r="T137"/>
  <c r="R137"/>
  <c r="P137"/>
  <c r="BK137"/>
  <c r="J137"/>
  <c r="BE137" s="1"/>
  <c r="BI134"/>
  <c r="BH134"/>
  <c r="BG134"/>
  <c r="BF134"/>
  <c r="T134"/>
  <c r="R134"/>
  <c r="P134"/>
  <c r="BK134"/>
  <c r="J134"/>
  <c r="BE134" s="1"/>
  <c r="BI131"/>
  <c r="BH131"/>
  <c r="BG131"/>
  <c r="BF131"/>
  <c r="T131"/>
  <c r="T130" s="1"/>
  <c r="R131"/>
  <c r="R130" s="1"/>
  <c r="P131"/>
  <c r="P130" s="1"/>
  <c r="BK131"/>
  <c r="BK130" s="1"/>
  <c r="J130" s="1"/>
  <c r="J63" s="1"/>
  <c r="J131"/>
  <c r="BE131" s="1"/>
  <c r="BI127"/>
  <c r="BH127"/>
  <c r="BG127"/>
  <c r="BF127"/>
  <c r="BE127"/>
  <c r="T127"/>
  <c r="R127"/>
  <c r="P127"/>
  <c r="BK127"/>
  <c r="J127"/>
  <c r="BI124"/>
  <c r="BH124"/>
  <c r="BG124"/>
  <c r="BF124"/>
  <c r="BE124"/>
  <c r="T124"/>
  <c r="R124"/>
  <c r="P124"/>
  <c r="BK124"/>
  <c r="J124"/>
  <c r="BI121"/>
  <c r="BH121"/>
  <c r="BG121"/>
  <c r="BF121"/>
  <c r="BE121"/>
  <c r="T121"/>
  <c r="R121"/>
  <c r="P121"/>
  <c r="BK121"/>
  <c r="J121"/>
  <c r="BI118"/>
  <c r="BH118"/>
  <c r="BG118"/>
  <c r="BF118"/>
  <c r="BE118"/>
  <c r="T118"/>
  <c r="R118"/>
  <c r="P118"/>
  <c r="BK118"/>
  <c r="J118"/>
  <c r="BI115"/>
  <c r="BH115"/>
  <c r="BG115"/>
  <c r="BF115"/>
  <c r="BE115"/>
  <c r="T115"/>
  <c r="R115"/>
  <c r="P115"/>
  <c r="BK115"/>
  <c r="J115"/>
  <c r="BI112"/>
  <c r="BH112"/>
  <c r="BG112"/>
  <c r="BF112"/>
  <c r="BE112"/>
  <c r="T112"/>
  <c r="T111" s="1"/>
  <c r="R112"/>
  <c r="R111" s="1"/>
  <c r="P112"/>
  <c r="P111" s="1"/>
  <c r="BK112"/>
  <c r="BK111" s="1"/>
  <c r="J111" s="1"/>
  <c r="J62" s="1"/>
  <c r="J112"/>
  <c r="BI108"/>
  <c r="BH108"/>
  <c r="BG108"/>
  <c r="BF108"/>
  <c r="T108"/>
  <c r="R108"/>
  <c r="P108"/>
  <c r="BK108"/>
  <c r="J108"/>
  <c r="BE108" s="1"/>
  <c r="BI105"/>
  <c r="BH105"/>
  <c r="BG105"/>
  <c r="BF105"/>
  <c r="T105"/>
  <c r="R105"/>
  <c r="P105"/>
  <c r="BK105"/>
  <c r="J105"/>
  <c r="BE105" s="1"/>
  <c r="BI102"/>
  <c r="BH102"/>
  <c r="BG102"/>
  <c r="BF102"/>
  <c r="T102"/>
  <c r="R102"/>
  <c r="P102"/>
  <c r="BK102"/>
  <c r="J102"/>
  <c r="BE102" s="1"/>
  <c r="BI99"/>
  <c r="BH99"/>
  <c r="BG99"/>
  <c r="BF99"/>
  <c r="T99"/>
  <c r="R99"/>
  <c r="P99"/>
  <c r="BK99"/>
  <c r="J99"/>
  <c r="BE99" s="1"/>
  <c r="BI96"/>
  <c r="BH96"/>
  <c r="BG96"/>
  <c r="BF96"/>
  <c r="T96"/>
  <c r="R96"/>
  <c r="P96"/>
  <c r="BK96"/>
  <c r="J96"/>
  <c r="BE96" s="1"/>
  <c r="BI93"/>
  <c r="F36" s="1"/>
  <c r="BD57" i="1" s="1"/>
  <c r="BH93" i="6"/>
  <c r="F35" s="1"/>
  <c r="BC57" i="1" s="1"/>
  <c r="BG93" i="6"/>
  <c r="F34" s="1"/>
  <c r="BB57" i="1" s="1"/>
  <c r="BF93" i="6"/>
  <c r="F33" s="1"/>
  <c r="BA57" i="1" s="1"/>
  <c r="T93" i="6"/>
  <c r="T92" s="1"/>
  <c r="R93"/>
  <c r="R92" s="1"/>
  <c r="P93"/>
  <c r="P92" s="1"/>
  <c r="P91" s="1"/>
  <c r="AU57" i="1" s="1"/>
  <c r="BK93" i="6"/>
  <c r="BK92" s="1"/>
  <c r="J93"/>
  <c r="BE93" s="1"/>
  <c r="F88"/>
  <c r="F85"/>
  <c r="E83"/>
  <c r="E79"/>
  <c r="F53"/>
  <c r="E51"/>
  <c r="J23"/>
  <c r="E23"/>
  <c r="J87" s="1"/>
  <c r="J22"/>
  <c r="J20"/>
  <c r="E20"/>
  <c r="F56" s="1"/>
  <c r="J19"/>
  <c r="J17"/>
  <c r="E17"/>
  <c r="F87" s="1"/>
  <c r="J16"/>
  <c r="J14"/>
  <c r="J85" s="1"/>
  <c r="E7"/>
  <c r="E47" s="1"/>
  <c r="AY56" i="1"/>
  <c r="AX56"/>
  <c r="BI215" i="5"/>
  <c r="BH215"/>
  <c r="BG215"/>
  <c r="BF215"/>
  <c r="T215"/>
  <c r="R215"/>
  <c r="P215"/>
  <c r="BK215"/>
  <c r="J215"/>
  <c r="BE215" s="1"/>
  <c r="BI213"/>
  <c r="BH213"/>
  <c r="BG213"/>
  <c r="BF213"/>
  <c r="T213"/>
  <c r="R213"/>
  <c r="P213"/>
  <c r="BK213"/>
  <c r="J213"/>
  <c r="BE213" s="1"/>
  <c r="BI210"/>
  <c r="BH210"/>
  <c r="BG210"/>
  <c r="BF210"/>
  <c r="T210"/>
  <c r="R210"/>
  <c r="P210"/>
  <c r="BK210"/>
  <c r="J210"/>
  <c r="BE210" s="1"/>
  <c r="BI208"/>
  <c r="BH208"/>
  <c r="BG208"/>
  <c r="BF208"/>
  <c r="T208"/>
  <c r="R208"/>
  <c r="P208"/>
  <c r="BK208"/>
  <c r="J208"/>
  <c r="BE208" s="1"/>
  <c r="BI204"/>
  <c r="BH204"/>
  <c r="BG204"/>
  <c r="BF204"/>
  <c r="T204"/>
  <c r="R204"/>
  <c r="P204"/>
  <c r="BK204"/>
  <c r="J204"/>
  <c r="BE204" s="1"/>
  <c r="BI201"/>
  <c r="BH201"/>
  <c r="BG201"/>
  <c r="BF201"/>
  <c r="T201"/>
  <c r="T200" s="1"/>
  <c r="R201"/>
  <c r="R200" s="1"/>
  <c r="P201"/>
  <c r="P200" s="1"/>
  <c r="BK201"/>
  <c r="BK200" s="1"/>
  <c r="J200" s="1"/>
  <c r="J66" s="1"/>
  <c r="J201"/>
  <c r="BE201" s="1"/>
  <c r="BI197"/>
  <c r="BH197"/>
  <c r="BG197"/>
  <c r="BF197"/>
  <c r="BE197"/>
  <c r="T197"/>
  <c r="R197"/>
  <c r="P197"/>
  <c r="BK197"/>
  <c r="J197"/>
  <c r="BI194"/>
  <c r="BH194"/>
  <c r="BG194"/>
  <c r="BF194"/>
  <c r="BE194"/>
  <c r="T194"/>
  <c r="R194"/>
  <c r="P194"/>
  <c r="BK194"/>
  <c r="J194"/>
  <c r="BI189"/>
  <c r="BH189"/>
  <c r="BG189"/>
  <c r="BF189"/>
  <c r="BE189"/>
  <c r="T189"/>
  <c r="R189"/>
  <c r="P189"/>
  <c r="BK189"/>
  <c r="J189"/>
  <c r="BI185"/>
  <c r="BH185"/>
  <c r="BG185"/>
  <c r="BF185"/>
  <c r="BE185"/>
  <c r="T185"/>
  <c r="R185"/>
  <c r="P185"/>
  <c r="BK185"/>
  <c r="J185"/>
  <c r="BI181"/>
  <c r="BH181"/>
  <c r="BG181"/>
  <c r="BF181"/>
  <c r="BE181"/>
  <c r="T181"/>
  <c r="R181"/>
  <c r="P181"/>
  <c r="BK181"/>
  <c r="J181"/>
  <c r="BI178"/>
  <c r="BH178"/>
  <c r="BG178"/>
  <c r="BF178"/>
  <c r="BE178"/>
  <c r="T178"/>
  <c r="R178"/>
  <c r="P178"/>
  <c r="BK178"/>
  <c r="J178"/>
  <c r="BI175"/>
  <c r="BH175"/>
  <c r="BG175"/>
  <c r="BF175"/>
  <c r="BE175"/>
  <c r="T175"/>
  <c r="R175"/>
  <c r="P175"/>
  <c r="BK175"/>
  <c r="J175"/>
  <c r="BI170"/>
  <c r="BH170"/>
  <c r="BG170"/>
  <c r="BF170"/>
  <c r="BE170"/>
  <c r="T170"/>
  <c r="R170"/>
  <c r="P170"/>
  <c r="BK170"/>
  <c r="J170"/>
  <c r="BI166"/>
  <c r="BH166"/>
  <c r="BG166"/>
  <c r="BF166"/>
  <c r="BE166"/>
  <c r="T166"/>
  <c r="R166"/>
  <c r="P166"/>
  <c r="BK166"/>
  <c r="J166"/>
  <c r="BI161"/>
  <c r="BH161"/>
  <c r="BG161"/>
  <c r="BF161"/>
  <c r="BE161"/>
  <c r="T161"/>
  <c r="R161"/>
  <c r="P161"/>
  <c r="BK161"/>
  <c r="J161"/>
  <c r="BI157"/>
  <c r="BH157"/>
  <c r="BG157"/>
  <c r="BF157"/>
  <c r="BE157"/>
  <c r="T157"/>
  <c r="R157"/>
  <c r="P157"/>
  <c r="BK157"/>
  <c r="J157"/>
  <c r="BI153"/>
  <c r="BH153"/>
  <c r="BG153"/>
  <c r="BF153"/>
  <c r="BE153"/>
  <c r="T153"/>
  <c r="R153"/>
  <c r="P153"/>
  <c r="BK153"/>
  <c r="J153"/>
  <c r="BI148"/>
  <c r="BH148"/>
  <c r="BG148"/>
  <c r="BF148"/>
  <c r="BE148"/>
  <c r="T148"/>
  <c r="T147" s="1"/>
  <c r="R148"/>
  <c r="R147" s="1"/>
  <c r="P148"/>
  <c r="P147" s="1"/>
  <c r="BK148"/>
  <c r="BK147" s="1"/>
  <c r="J147" s="1"/>
  <c r="J65" s="1"/>
  <c r="J148"/>
  <c r="BI144"/>
  <c r="BH144"/>
  <c r="BG144"/>
  <c r="BF144"/>
  <c r="T144"/>
  <c r="R144"/>
  <c r="P144"/>
  <c r="BK144"/>
  <c r="J144"/>
  <c r="BE144" s="1"/>
  <c r="BI139"/>
  <c r="BH139"/>
  <c r="BG139"/>
  <c r="BF139"/>
  <c r="T139"/>
  <c r="R139"/>
  <c r="P139"/>
  <c r="BK139"/>
  <c r="J139"/>
  <c r="BE139" s="1"/>
  <c r="BI135"/>
  <c r="BH135"/>
  <c r="BG135"/>
  <c r="BF135"/>
  <c r="T135"/>
  <c r="R135"/>
  <c r="P135"/>
  <c r="BK135"/>
  <c r="J135"/>
  <c r="BE135" s="1"/>
  <c r="BI131"/>
  <c r="BH131"/>
  <c r="BG131"/>
  <c r="BF131"/>
  <c r="T131"/>
  <c r="R131"/>
  <c r="P131"/>
  <c r="BK131"/>
  <c r="J131"/>
  <c r="BE131" s="1"/>
  <c r="BI127"/>
  <c r="BH127"/>
  <c r="BG127"/>
  <c r="BF127"/>
  <c r="T127"/>
  <c r="R127"/>
  <c r="P127"/>
  <c r="BK127"/>
  <c r="J127"/>
  <c r="BE127" s="1"/>
  <c r="BI122"/>
  <c r="BH122"/>
  <c r="BG122"/>
  <c r="BF122"/>
  <c r="T122"/>
  <c r="R122"/>
  <c r="P122"/>
  <c r="BK122"/>
  <c r="J122"/>
  <c r="BE122" s="1"/>
  <c r="BI118"/>
  <c r="BH118"/>
  <c r="BG118"/>
  <c r="BF118"/>
  <c r="T118"/>
  <c r="R118"/>
  <c r="P118"/>
  <c r="BK118"/>
  <c r="J118"/>
  <c r="BE118" s="1"/>
  <c r="BI113"/>
  <c r="BH113"/>
  <c r="BG113"/>
  <c r="BF113"/>
  <c r="T113"/>
  <c r="R113"/>
  <c r="P113"/>
  <c r="BK113"/>
  <c r="J113"/>
  <c r="BE113" s="1"/>
  <c r="BI109"/>
  <c r="BH109"/>
  <c r="BG109"/>
  <c r="BF109"/>
  <c r="T109"/>
  <c r="R109"/>
  <c r="P109"/>
  <c r="BK109"/>
  <c r="J109"/>
  <c r="BE109" s="1"/>
  <c r="BI104"/>
  <c r="BH104"/>
  <c r="BG104"/>
  <c r="BF104"/>
  <c r="T104"/>
  <c r="R104"/>
  <c r="P104"/>
  <c r="BK104"/>
  <c r="J104"/>
  <c r="BE104" s="1"/>
  <c r="BI99"/>
  <c r="BH99"/>
  <c r="BG99"/>
  <c r="BF99"/>
  <c r="T99"/>
  <c r="R99"/>
  <c r="P99"/>
  <c r="BK99"/>
  <c r="J99"/>
  <c r="BE99" s="1"/>
  <c r="BI95"/>
  <c r="BH95"/>
  <c r="BG95"/>
  <c r="BF95"/>
  <c r="T95"/>
  <c r="T94" s="1"/>
  <c r="T93" s="1"/>
  <c r="R95"/>
  <c r="R94" s="1"/>
  <c r="R93" s="1"/>
  <c r="P95"/>
  <c r="P94" s="1"/>
  <c r="P93" s="1"/>
  <c r="BK95"/>
  <c r="BK94" s="1"/>
  <c r="J95"/>
  <c r="BE95" s="1"/>
  <c r="BI91"/>
  <c r="F36" s="1"/>
  <c r="BD56" i="1" s="1"/>
  <c r="BH91" i="5"/>
  <c r="F35" s="1"/>
  <c r="BC56" i="1" s="1"/>
  <c r="BG91" i="5"/>
  <c r="F34" s="1"/>
  <c r="BB56" i="1" s="1"/>
  <c r="BF91" i="5"/>
  <c r="F33" s="1"/>
  <c r="BA56" i="1" s="1"/>
  <c r="T91" i="5"/>
  <c r="T90" s="1"/>
  <c r="T89" s="1"/>
  <c r="R91"/>
  <c r="R90" s="1"/>
  <c r="R89" s="1"/>
  <c r="R88" s="1"/>
  <c r="P91"/>
  <c r="P90" s="1"/>
  <c r="P89" s="1"/>
  <c r="P88" s="1"/>
  <c r="AU56" i="1" s="1"/>
  <c r="BK91" i="5"/>
  <c r="BK90" s="1"/>
  <c r="J91"/>
  <c r="BE91" s="1"/>
  <c r="J84"/>
  <c r="J82"/>
  <c r="F82"/>
  <c r="E80"/>
  <c r="F55"/>
  <c r="F53"/>
  <c r="E51"/>
  <c r="J23"/>
  <c r="E23"/>
  <c r="J55" s="1"/>
  <c r="J22"/>
  <c r="J20"/>
  <c r="E20"/>
  <c r="F85" s="1"/>
  <c r="J19"/>
  <c r="J17"/>
  <c r="E17"/>
  <c r="F84" s="1"/>
  <c r="J16"/>
  <c r="J14"/>
  <c r="J53" s="1"/>
  <c r="E7"/>
  <c r="E76" s="1"/>
  <c r="AY55" i="1"/>
  <c r="AX55"/>
  <c r="BI123" i="4"/>
  <c r="BH123"/>
  <c r="BG123"/>
  <c r="BF123"/>
  <c r="T123"/>
  <c r="R123"/>
  <c r="P123"/>
  <c r="BK123"/>
  <c r="J123"/>
  <c r="BE123" s="1"/>
  <c r="BI121"/>
  <c r="BH121"/>
  <c r="BG121"/>
  <c r="BF121"/>
  <c r="T121"/>
  <c r="R121"/>
  <c r="P121"/>
  <c r="BK121"/>
  <c r="J121"/>
  <c r="BE121" s="1"/>
  <c r="BI117"/>
  <c r="BH117"/>
  <c r="BG117"/>
  <c r="BF117"/>
  <c r="T117"/>
  <c r="R117"/>
  <c r="P117"/>
  <c r="BK117"/>
  <c r="J117"/>
  <c r="BE117" s="1"/>
  <c r="BI113"/>
  <c r="BH113"/>
  <c r="BG113"/>
  <c r="BF113"/>
  <c r="T113"/>
  <c r="R113"/>
  <c r="P113"/>
  <c r="BK113"/>
  <c r="J113"/>
  <c r="BE113" s="1"/>
  <c r="BI109"/>
  <c r="BH109"/>
  <c r="BG109"/>
  <c r="BF109"/>
  <c r="T109"/>
  <c r="R109"/>
  <c r="P109"/>
  <c r="BK109"/>
  <c r="J109"/>
  <c r="BE109" s="1"/>
  <c r="BI105"/>
  <c r="BH105"/>
  <c r="BG105"/>
  <c r="BF105"/>
  <c r="T105"/>
  <c r="R105"/>
  <c r="P105"/>
  <c r="BK105"/>
  <c r="J105"/>
  <c r="BE105" s="1"/>
  <c r="BI101"/>
  <c r="BH101"/>
  <c r="BG101"/>
  <c r="BF101"/>
  <c r="T101"/>
  <c r="R101"/>
  <c r="P101"/>
  <c r="BK101"/>
  <c r="J101"/>
  <c r="BE101" s="1"/>
  <c r="BI97"/>
  <c r="BH97"/>
  <c r="BG97"/>
  <c r="BF97"/>
  <c r="T97"/>
  <c r="R97"/>
  <c r="P97"/>
  <c r="BK97"/>
  <c r="J97"/>
  <c r="BE97" s="1"/>
  <c r="BI93"/>
  <c r="BH93"/>
  <c r="BG93"/>
  <c r="BF93"/>
  <c r="BE93"/>
  <c r="T93"/>
  <c r="R93"/>
  <c r="P93"/>
  <c r="BK93"/>
  <c r="J93"/>
  <c r="BI89"/>
  <c r="BH89"/>
  <c r="BG89"/>
  <c r="BF89"/>
  <c r="T89"/>
  <c r="R89"/>
  <c r="P89"/>
  <c r="BK89"/>
  <c r="J89"/>
  <c r="BE89" s="1"/>
  <c r="BI85"/>
  <c r="F36" s="1"/>
  <c r="BD55" i="1" s="1"/>
  <c r="BH85" i="4"/>
  <c r="F35" s="1"/>
  <c r="BC55" i="1" s="1"/>
  <c r="BG85" i="4"/>
  <c r="F34" s="1"/>
  <c r="BB55" i="1" s="1"/>
  <c r="BF85" i="4"/>
  <c r="J33" s="1"/>
  <c r="AW55" i="1" s="1"/>
  <c r="BE85" i="4"/>
  <c r="T85"/>
  <c r="T84" s="1"/>
  <c r="T83" s="1"/>
  <c r="R85"/>
  <c r="R84" s="1"/>
  <c r="R83" s="1"/>
  <c r="P85"/>
  <c r="P84" s="1"/>
  <c r="P83" s="1"/>
  <c r="AU55" i="1" s="1"/>
  <c r="BK85" i="4"/>
  <c r="BK84" s="1"/>
  <c r="J85"/>
  <c r="F77"/>
  <c r="E75"/>
  <c r="F53"/>
  <c r="E51"/>
  <c r="J23"/>
  <c r="E23"/>
  <c r="J79" s="1"/>
  <c r="J22"/>
  <c r="J20"/>
  <c r="E20"/>
  <c r="F80" s="1"/>
  <c r="J19"/>
  <c r="J17"/>
  <c r="E17"/>
  <c r="F55" s="1"/>
  <c r="J16"/>
  <c r="J14"/>
  <c r="J77" s="1"/>
  <c r="E7"/>
  <c r="E47" s="1"/>
  <c r="AY54" i="1"/>
  <c r="AX54"/>
  <c r="BI121" i="3"/>
  <c r="BH121"/>
  <c r="BG121"/>
  <c r="BF121"/>
  <c r="BE121"/>
  <c r="T121"/>
  <c r="R121"/>
  <c r="P121"/>
  <c r="BK121"/>
  <c r="J121"/>
  <c r="BI120"/>
  <c r="BH120"/>
  <c r="BG120"/>
  <c r="BF120"/>
  <c r="T120"/>
  <c r="R120"/>
  <c r="P120"/>
  <c r="BK120"/>
  <c r="J120"/>
  <c r="BE120" s="1"/>
  <c r="BI118"/>
  <c r="BH118"/>
  <c r="BG118"/>
  <c r="BF118"/>
  <c r="BE118"/>
  <c r="T118"/>
  <c r="R118"/>
  <c r="P118"/>
  <c r="BK118"/>
  <c r="J118"/>
  <c r="BI117"/>
  <c r="BH117"/>
  <c r="BG117"/>
  <c r="BF117"/>
  <c r="T117"/>
  <c r="R117"/>
  <c r="P117"/>
  <c r="BK117"/>
  <c r="J117"/>
  <c r="BE117" s="1"/>
  <c r="BI115"/>
  <c r="BH115"/>
  <c r="BG115"/>
  <c r="BF115"/>
  <c r="BE115"/>
  <c r="T115"/>
  <c r="R115"/>
  <c r="P115"/>
  <c r="BK115"/>
  <c r="J115"/>
  <c r="BI113"/>
  <c r="BH113"/>
  <c r="BG113"/>
  <c r="BF113"/>
  <c r="BE113"/>
  <c r="T113"/>
  <c r="R113"/>
  <c r="P113"/>
  <c r="BK113"/>
  <c r="J113"/>
  <c r="BI111"/>
  <c r="BH111"/>
  <c r="BG111"/>
  <c r="BF111"/>
  <c r="BE111"/>
  <c r="T111"/>
  <c r="R111"/>
  <c r="P111"/>
  <c r="BK111"/>
  <c r="J111"/>
  <c r="BI109"/>
  <c r="BH109"/>
  <c r="BG109"/>
  <c r="BF109"/>
  <c r="BE109"/>
  <c r="T109"/>
  <c r="R109"/>
  <c r="P109"/>
  <c r="BK109"/>
  <c r="J109"/>
  <c r="BI107"/>
  <c r="BH107"/>
  <c r="BG107"/>
  <c r="BF107"/>
  <c r="BE107"/>
  <c r="T107"/>
  <c r="R107"/>
  <c r="P107"/>
  <c r="BK107"/>
  <c r="J107"/>
  <c r="BI105"/>
  <c r="BH105"/>
  <c r="BG105"/>
  <c r="BF105"/>
  <c r="BE105"/>
  <c r="T105"/>
  <c r="R105"/>
  <c r="P105"/>
  <c r="BK105"/>
  <c r="J105"/>
  <c r="BI103"/>
  <c r="BH103"/>
  <c r="BG103"/>
  <c r="BF103"/>
  <c r="BE103"/>
  <c r="T103"/>
  <c r="R103"/>
  <c r="P103"/>
  <c r="BK103"/>
  <c r="J103"/>
  <c r="BI101"/>
  <c r="BH101"/>
  <c r="BG101"/>
  <c r="BF101"/>
  <c r="BE101"/>
  <c r="T101"/>
  <c r="R101"/>
  <c r="P101"/>
  <c r="BK101"/>
  <c r="J101"/>
  <c r="BI99"/>
  <c r="BH99"/>
  <c r="BG99"/>
  <c r="BF99"/>
  <c r="BE99"/>
  <c r="T99"/>
  <c r="R99"/>
  <c r="P99"/>
  <c r="BK99"/>
  <c r="J99"/>
  <c r="BI97"/>
  <c r="BH97"/>
  <c r="BG97"/>
  <c r="BF97"/>
  <c r="BE97"/>
  <c r="T97"/>
  <c r="R97"/>
  <c r="P97"/>
  <c r="BK97"/>
  <c r="J97"/>
  <c r="BI95"/>
  <c r="BH95"/>
  <c r="BG95"/>
  <c r="BF95"/>
  <c r="BE95"/>
  <c r="T95"/>
  <c r="R95"/>
  <c r="P95"/>
  <c r="BK95"/>
  <c r="J95"/>
  <c r="BI93"/>
  <c r="BH93"/>
  <c r="BG93"/>
  <c r="BF93"/>
  <c r="BE93"/>
  <c r="T93"/>
  <c r="R93"/>
  <c r="P93"/>
  <c r="BK93"/>
  <c r="J93"/>
  <c r="BI91"/>
  <c r="BH91"/>
  <c r="BG91"/>
  <c r="BF91"/>
  <c r="BE91"/>
  <c r="T91"/>
  <c r="R91"/>
  <c r="P91"/>
  <c r="BK91"/>
  <c r="J91"/>
  <c r="BI89"/>
  <c r="BH89"/>
  <c r="BG89"/>
  <c r="BF89"/>
  <c r="BE89"/>
  <c r="T89"/>
  <c r="R89"/>
  <c r="P89"/>
  <c r="BK89"/>
  <c r="J89"/>
  <c r="BI87"/>
  <c r="F36" s="1"/>
  <c r="BD54" i="1" s="1"/>
  <c r="BH87" i="3"/>
  <c r="F35" s="1"/>
  <c r="BC54" i="1" s="1"/>
  <c r="BG87" i="3"/>
  <c r="F34" s="1"/>
  <c r="BB54" i="1" s="1"/>
  <c r="BF87" i="3"/>
  <c r="J33" s="1"/>
  <c r="AW54" i="1" s="1"/>
  <c r="BE87" i="3"/>
  <c r="F32" s="1"/>
  <c r="AZ54" i="1" s="1"/>
  <c r="T87" i="3"/>
  <c r="T86" s="1"/>
  <c r="T85" s="1"/>
  <c r="T84" s="1"/>
  <c r="R87"/>
  <c r="R86" s="1"/>
  <c r="R85" s="1"/>
  <c r="R84" s="1"/>
  <c r="P87"/>
  <c r="P86" s="1"/>
  <c r="P85" s="1"/>
  <c r="P84" s="1"/>
  <c r="AU54" i="1" s="1"/>
  <c r="BK87" i="3"/>
  <c r="BK86" s="1"/>
  <c r="J87"/>
  <c r="F81"/>
  <c r="F78"/>
  <c r="E76"/>
  <c r="E72"/>
  <c r="F53"/>
  <c r="E51"/>
  <c r="J23"/>
  <c r="E23"/>
  <c r="J55" s="1"/>
  <c r="J22"/>
  <c r="J20"/>
  <c r="E20"/>
  <c r="F56" s="1"/>
  <c r="J19"/>
  <c r="J17"/>
  <c r="E17"/>
  <c r="F80" s="1"/>
  <c r="J16"/>
  <c r="J14"/>
  <c r="J78" s="1"/>
  <c r="E7"/>
  <c r="E47" s="1"/>
  <c r="AY53" i="1"/>
  <c r="AX53"/>
  <c r="BI596" i="2"/>
  <c r="BH596"/>
  <c r="BG596"/>
  <c r="BF596"/>
  <c r="BE596"/>
  <c r="T596"/>
  <c r="R596"/>
  <c r="P596"/>
  <c r="BK596"/>
  <c r="J596"/>
  <c r="BI593"/>
  <c r="BH593"/>
  <c r="BG593"/>
  <c r="BF593"/>
  <c r="BE593"/>
  <c r="T593"/>
  <c r="R593"/>
  <c r="P593"/>
  <c r="BK593"/>
  <c r="J593"/>
  <c r="BI590"/>
  <c r="BH590"/>
  <c r="BG590"/>
  <c r="BF590"/>
  <c r="BE590"/>
  <c r="T590"/>
  <c r="R590"/>
  <c r="P590"/>
  <c r="BK590"/>
  <c r="J590"/>
  <c r="BI586"/>
  <c r="BH586"/>
  <c r="BG586"/>
  <c r="BF586"/>
  <c r="BE586"/>
  <c r="T586"/>
  <c r="R586"/>
  <c r="P586"/>
  <c r="BK586"/>
  <c r="J586"/>
  <c r="BI583"/>
  <c r="BH583"/>
  <c r="BG583"/>
  <c r="BF583"/>
  <c r="BE583"/>
  <c r="T583"/>
  <c r="R583"/>
  <c r="P583"/>
  <c r="BK583"/>
  <c r="J583"/>
  <c r="BI566"/>
  <c r="BH566"/>
  <c r="BG566"/>
  <c r="BF566"/>
  <c r="BE566"/>
  <c r="T566"/>
  <c r="R566"/>
  <c r="P566"/>
  <c r="BK566"/>
  <c r="J566"/>
  <c r="BI563"/>
  <c r="BH563"/>
  <c r="BG563"/>
  <c r="BF563"/>
  <c r="BE563"/>
  <c r="T563"/>
  <c r="R563"/>
  <c r="P563"/>
  <c r="BK563"/>
  <c r="J563"/>
  <c r="BI559"/>
  <c r="BH559"/>
  <c r="BG559"/>
  <c r="BF559"/>
  <c r="BE559"/>
  <c r="T559"/>
  <c r="R559"/>
  <c r="P559"/>
  <c r="BK559"/>
  <c r="J559"/>
  <c r="BI556"/>
  <c r="BH556"/>
  <c r="BG556"/>
  <c r="BF556"/>
  <c r="BE556"/>
  <c r="T556"/>
  <c r="R556"/>
  <c r="P556"/>
  <c r="BK556"/>
  <c r="J556"/>
  <c r="BI553"/>
  <c r="BH553"/>
  <c r="BG553"/>
  <c r="BF553"/>
  <c r="BE553"/>
  <c r="T553"/>
  <c r="T552" s="1"/>
  <c r="R553"/>
  <c r="R552" s="1"/>
  <c r="P553"/>
  <c r="P552" s="1"/>
  <c r="BK553"/>
  <c r="BK552" s="1"/>
  <c r="J552" s="1"/>
  <c r="J77" s="1"/>
  <c r="J553"/>
  <c r="BI550"/>
  <c r="BH550"/>
  <c r="BG550"/>
  <c r="BF550"/>
  <c r="T550"/>
  <c r="R550"/>
  <c r="P550"/>
  <c r="BK550"/>
  <c r="J550"/>
  <c r="BE550" s="1"/>
  <c r="BI547"/>
  <c r="BH547"/>
  <c r="BG547"/>
  <c r="BF547"/>
  <c r="T547"/>
  <c r="R547"/>
  <c r="P547"/>
  <c r="BK547"/>
  <c r="J547"/>
  <c r="BE547" s="1"/>
  <c r="BI544"/>
  <c r="BH544"/>
  <c r="BG544"/>
  <c r="BF544"/>
  <c r="T544"/>
  <c r="R544"/>
  <c r="P544"/>
  <c r="BK544"/>
  <c r="J544"/>
  <c r="BE544" s="1"/>
  <c r="BI541"/>
  <c r="BH541"/>
  <c r="BG541"/>
  <c r="BF541"/>
  <c r="T541"/>
  <c r="R541"/>
  <c r="P541"/>
  <c r="BK541"/>
  <c r="J541"/>
  <c r="BE541" s="1"/>
  <c r="BI538"/>
  <c r="BH538"/>
  <c r="BG538"/>
  <c r="BF538"/>
  <c r="T538"/>
  <c r="R538"/>
  <c r="P538"/>
  <c r="BK538"/>
  <c r="J538"/>
  <c r="BE538" s="1"/>
  <c r="BI535"/>
  <c r="BH535"/>
  <c r="BG535"/>
  <c r="BF535"/>
  <c r="T535"/>
  <c r="R535"/>
  <c r="P535"/>
  <c r="BK535"/>
  <c r="J535"/>
  <c r="BE535" s="1"/>
  <c r="BI515"/>
  <c r="BH515"/>
  <c r="BG515"/>
  <c r="BF515"/>
  <c r="T515"/>
  <c r="R515"/>
  <c r="P515"/>
  <c r="BK515"/>
  <c r="J515"/>
  <c r="BE515" s="1"/>
  <c r="BI512"/>
  <c r="BH512"/>
  <c r="BG512"/>
  <c r="BF512"/>
  <c r="T512"/>
  <c r="R512"/>
  <c r="P512"/>
  <c r="BK512"/>
  <c r="J512"/>
  <c r="BE512" s="1"/>
  <c r="BI509"/>
  <c r="BH509"/>
  <c r="BG509"/>
  <c r="BF509"/>
  <c r="T509"/>
  <c r="R509"/>
  <c r="P509"/>
  <c r="BK509"/>
  <c r="J509"/>
  <c r="BE509" s="1"/>
  <c r="BI506"/>
  <c r="BH506"/>
  <c r="BG506"/>
  <c r="BF506"/>
  <c r="T506"/>
  <c r="R506"/>
  <c r="P506"/>
  <c r="BK506"/>
  <c r="J506"/>
  <c r="BE506" s="1"/>
  <c r="BI503"/>
  <c r="BH503"/>
  <c r="BG503"/>
  <c r="BF503"/>
  <c r="T503"/>
  <c r="T502" s="1"/>
  <c r="R503"/>
  <c r="R502" s="1"/>
  <c r="P503"/>
  <c r="P502" s="1"/>
  <c r="BK503"/>
  <c r="BK502" s="1"/>
  <c r="J502" s="1"/>
  <c r="J76" s="1"/>
  <c r="J503"/>
  <c r="BE503" s="1"/>
  <c r="BI500"/>
  <c r="BH500"/>
  <c r="BG500"/>
  <c r="BF500"/>
  <c r="BE500"/>
  <c r="T500"/>
  <c r="R500"/>
  <c r="P500"/>
  <c r="BK500"/>
  <c r="J500"/>
  <c r="BI494"/>
  <c r="BH494"/>
  <c r="BG494"/>
  <c r="BF494"/>
  <c r="BE494"/>
  <c r="T494"/>
  <c r="R494"/>
  <c r="P494"/>
  <c r="BK494"/>
  <c r="J494"/>
  <c r="BI491"/>
  <c r="BH491"/>
  <c r="BG491"/>
  <c r="BF491"/>
  <c r="BE491"/>
  <c r="T491"/>
  <c r="R491"/>
  <c r="P491"/>
  <c r="BK491"/>
  <c r="J491"/>
  <c r="BI488"/>
  <c r="BH488"/>
  <c r="BG488"/>
  <c r="BF488"/>
  <c r="BE488"/>
  <c r="T488"/>
  <c r="R488"/>
  <c r="P488"/>
  <c r="BK488"/>
  <c r="J488"/>
  <c r="BI485"/>
  <c r="BH485"/>
  <c r="BG485"/>
  <c r="BF485"/>
  <c r="BE485"/>
  <c r="T485"/>
  <c r="R485"/>
  <c r="P485"/>
  <c r="BK485"/>
  <c r="J485"/>
  <c r="BI473"/>
  <c r="BH473"/>
  <c r="BG473"/>
  <c r="BF473"/>
  <c r="BE473"/>
  <c r="T473"/>
  <c r="R473"/>
  <c r="P473"/>
  <c r="BK473"/>
  <c r="J473"/>
  <c r="BI464"/>
  <c r="BH464"/>
  <c r="BG464"/>
  <c r="BF464"/>
  <c r="BE464"/>
  <c r="T464"/>
  <c r="T463" s="1"/>
  <c r="R464"/>
  <c r="R463" s="1"/>
  <c r="P464"/>
  <c r="P463" s="1"/>
  <c r="BK464"/>
  <c r="BK463" s="1"/>
  <c r="J463" s="1"/>
  <c r="J75" s="1"/>
  <c r="J464"/>
  <c r="BI461"/>
  <c r="BH461"/>
  <c r="BG461"/>
  <c r="BF461"/>
  <c r="T461"/>
  <c r="R461"/>
  <c r="P461"/>
  <c r="BK461"/>
  <c r="J461"/>
  <c r="BE461" s="1"/>
  <c r="BI458"/>
  <c r="BH458"/>
  <c r="BG458"/>
  <c r="BF458"/>
  <c r="T458"/>
  <c r="R458"/>
  <c r="P458"/>
  <c r="BK458"/>
  <c r="J458"/>
  <c r="BE458" s="1"/>
  <c r="BI452"/>
  <c r="BH452"/>
  <c r="BG452"/>
  <c r="BF452"/>
  <c r="T452"/>
  <c r="R452"/>
  <c r="P452"/>
  <c r="BK452"/>
  <c r="J452"/>
  <c r="BE452" s="1"/>
  <c r="BI449"/>
  <c r="BH449"/>
  <c r="BG449"/>
  <c r="BF449"/>
  <c r="T449"/>
  <c r="R449"/>
  <c r="P449"/>
  <c r="BK449"/>
  <c r="J449"/>
  <c r="BE449" s="1"/>
  <c r="BI436"/>
  <c r="BH436"/>
  <c r="BG436"/>
  <c r="BF436"/>
  <c r="T436"/>
  <c r="R436"/>
  <c r="P436"/>
  <c r="BK436"/>
  <c r="J436"/>
  <c r="BE436" s="1"/>
  <c r="BI423"/>
  <c r="BH423"/>
  <c r="BG423"/>
  <c r="BF423"/>
  <c r="T423"/>
  <c r="R423"/>
  <c r="P423"/>
  <c r="BK423"/>
  <c r="J423"/>
  <c r="BE423" s="1"/>
  <c r="BI420"/>
  <c r="BH420"/>
  <c r="BG420"/>
  <c r="BF420"/>
  <c r="T420"/>
  <c r="R420"/>
  <c r="P420"/>
  <c r="BK420"/>
  <c r="J420"/>
  <c r="BE420" s="1"/>
  <c r="BI417"/>
  <c r="BH417"/>
  <c r="BG417"/>
  <c r="BF417"/>
  <c r="T417"/>
  <c r="R417"/>
  <c r="P417"/>
  <c r="BK417"/>
  <c r="J417"/>
  <c r="BE417" s="1"/>
  <c r="BI404"/>
  <c r="BH404"/>
  <c r="BG404"/>
  <c r="BF404"/>
  <c r="T404"/>
  <c r="R404"/>
  <c r="P404"/>
  <c r="BK404"/>
  <c r="J404"/>
  <c r="BE404" s="1"/>
  <c r="BI401"/>
  <c r="BH401"/>
  <c r="BG401"/>
  <c r="BF401"/>
  <c r="T401"/>
  <c r="R401"/>
  <c r="P401"/>
  <c r="BK401"/>
  <c r="J401"/>
  <c r="BE401" s="1"/>
  <c r="BI398"/>
  <c r="BH398"/>
  <c r="BG398"/>
  <c r="BF398"/>
  <c r="T398"/>
  <c r="R398"/>
  <c r="P398"/>
  <c r="BK398"/>
  <c r="J398"/>
  <c r="BE398" s="1"/>
  <c r="BI395"/>
  <c r="BH395"/>
  <c r="BG395"/>
  <c r="BF395"/>
  <c r="T395"/>
  <c r="T394" s="1"/>
  <c r="R395"/>
  <c r="R394" s="1"/>
  <c r="P395"/>
  <c r="P394" s="1"/>
  <c r="BK395"/>
  <c r="BK394" s="1"/>
  <c r="J394" s="1"/>
  <c r="J74" s="1"/>
  <c r="J395"/>
  <c r="BE395" s="1"/>
  <c r="BI392"/>
  <c r="BH392"/>
  <c r="BG392"/>
  <c r="BF392"/>
  <c r="BE392"/>
  <c r="T392"/>
  <c r="R392"/>
  <c r="P392"/>
  <c r="BK392"/>
  <c r="J392"/>
  <c r="BI389"/>
  <c r="BH389"/>
  <c r="BG389"/>
  <c r="BF389"/>
  <c r="BE389"/>
  <c r="T389"/>
  <c r="R389"/>
  <c r="P389"/>
  <c r="BK389"/>
  <c r="J389"/>
  <c r="BI386"/>
  <c r="BH386"/>
  <c r="BG386"/>
  <c r="BF386"/>
  <c r="BE386"/>
  <c r="T386"/>
  <c r="R386"/>
  <c r="P386"/>
  <c r="BK386"/>
  <c r="J386"/>
  <c r="BI383"/>
  <c r="BH383"/>
  <c r="BG383"/>
  <c r="BF383"/>
  <c r="BE383"/>
  <c r="T383"/>
  <c r="R383"/>
  <c r="P383"/>
  <c r="BK383"/>
  <c r="J383"/>
  <c r="BI380"/>
  <c r="BH380"/>
  <c r="BG380"/>
  <c r="BF380"/>
  <c r="BE380"/>
  <c r="T380"/>
  <c r="R380"/>
  <c r="P380"/>
  <c r="BK380"/>
  <c r="J380"/>
  <c r="BI371"/>
  <c r="BH371"/>
  <c r="BG371"/>
  <c r="BF371"/>
  <c r="BE371"/>
  <c r="T371"/>
  <c r="T370" s="1"/>
  <c r="R371"/>
  <c r="R370" s="1"/>
  <c r="P371"/>
  <c r="P370" s="1"/>
  <c r="BK371"/>
  <c r="BK370" s="1"/>
  <c r="J370" s="1"/>
  <c r="J73" s="1"/>
  <c r="J371"/>
  <c r="BI368"/>
  <c r="BH368"/>
  <c r="BG368"/>
  <c r="BF368"/>
  <c r="T368"/>
  <c r="R368"/>
  <c r="P368"/>
  <c r="BK368"/>
  <c r="J368"/>
  <c r="BE368" s="1"/>
  <c r="BI365"/>
  <c r="BH365"/>
  <c r="BG365"/>
  <c r="BF365"/>
  <c r="T365"/>
  <c r="T364" s="1"/>
  <c r="R365"/>
  <c r="R364" s="1"/>
  <c r="P365"/>
  <c r="P364" s="1"/>
  <c r="BK365"/>
  <c r="BK364" s="1"/>
  <c r="J364" s="1"/>
  <c r="J72" s="1"/>
  <c r="J365"/>
  <c r="BE365" s="1"/>
  <c r="BI362"/>
  <c r="BH362"/>
  <c r="BG362"/>
  <c r="BF362"/>
  <c r="BE362"/>
  <c r="T362"/>
  <c r="R362"/>
  <c r="P362"/>
  <c r="BK362"/>
  <c r="J362"/>
  <c r="BI357"/>
  <c r="BH357"/>
  <c r="BG357"/>
  <c r="BF357"/>
  <c r="BE357"/>
  <c r="T357"/>
  <c r="R357"/>
  <c r="P357"/>
  <c r="BK357"/>
  <c r="J357"/>
  <c r="BI352"/>
  <c r="BH352"/>
  <c r="BG352"/>
  <c r="BF352"/>
  <c r="BE352"/>
  <c r="T352"/>
  <c r="R352"/>
  <c r="P352"/>
  <c r="BK352"/>
  <c r="J352"/>
  <c r="BI348"/>
  <c r="BH348"/>
  <c r="BG348"/>
  <c r="BF348"/>
  <c r="BE348"/>
  <c r="T348"/>
  <c r="R348"/>
  <c r="P348"/>
  <c r="BK348"/>
  <c r="J348"/>
  <c r="BI344"/>
  <c r="BH344"/>
  <c r="BG344"/>
  <c r="BF344"/>
  <c r="BE344"/>
  <c r="T344"/>
  <c r="R344"/>
  <c r="P344"/>
  <c r="BK344"/>
  <c r="J344"/>
  <c r="BI333"/>
  <c r="BH333"/>
  <c r="BG333"/>
  <c r="BF333"/>
  <c r="BE333"/>
  <c r="T333"/>
  <c r="R333"/>
  <c r="P333"/>
  <c r="BK333"/>
  <c r="J333"/>
  <c r="BI327"/>
  <c r="BH327"/>
  <c r="BG327"/>
  <c r="BF327"/>
  <c r="BE327"/>
  <c r="T327"/>
  <c r="T326" s="1"/>
  <c r="R327"/>
  <c r="R326" s="1"/>
  <c r="P327"/>
  <c r="P326" s="1"/>
  <c r="BK327"/>
  <c r="BK326" s="1"/>
  <c r="J326" s="1"/>
  <c r="J71" s="1"/>
  <c r="J327"/>
  <c r="BI324"/>
  <c r="BH324"/>
  <c r="BG324"/>
  <c r="BF324"/>
  <c r="T324"/>
  <c r="R324"/>
  <c r="P324"/>
  <c r="BK324"/>
  <c r="J324"/>
  <c r="BE324" s="1"/>
  <c r="BI321"/>
  <c r="BH321"/>
  <c r="BG321"/>
  <c r="BF321"/>
  <c r="T321"/>
  <c r="R321"/>
  <c r="P321"/>
  <c r="BK321"/>
  <c r="J321"/>
  <c r="BE321" s="1"/>
  <c r="BI316"/>
  <c r="BH316"/>
  <c r="BG316"/>
  <c r="BF316"/>
  <c r="T316"/>
  <c r="R316"/>
  <c r="P316"/>
  <c r="BK316"/>
  <c r="J316"/>
  <c r="BE316" s="1"/>
  <c r="BI311"/>
  <c r="BH311"/>
  <c r="BG311"/>
  <c r="BF311"/>
  <c r="T311"/>
  <c r="T310" s="1"/>
  <c r="R311"/>
  <c r="R310" s="1"/>
  <c r="P311"/>
  <c r="P310" s="1"/>
  <c r="BK311"/>
  <c r="BK310" s="1"/>
  <c r="J310" s="1"/>
  <c r="J70" s="1"/>
  <c r="J311"/>
  <c r="BE311" s="1"/>
  <c r="BI308"/>
  <c r="BH308"/>
  <c r="BG308"/>
  <c r="BF308"/>
  <c r="BE308"/>
  <c r="T308"/>
  <c r="R308"/>
  <c r="P308"/>
  <c r="BK308"/>
  <c r="J308"/>
  <c r="BI305"/>
  <c r="BH305"/>
  <c r="BG305"/>
  <c r="BF305"/>
  <c r="BE305"/>
  <c r="T305"/>
  <c r="R305"/>
  <c r="P305"/>
  <c r="BK305"/>
  <c r="J305"/>
  <c r="BI302"/>
  <c r="BH302"/>
  <c r="BG302"/>
  <c r="BF302"/>
  <c r="BE302"/>
  <c r="T302"/>
  <c r="R302"/>
  <c r="P302"/>
  <c r="BK302"/>
  <c r="J302"/>
  <c r="BI299"/>
  <c r="BH299"/>
  <c r="BG299"/>
  <c r="BF299"/>
  <c r="BE299"/>
  <c r="T299"/>
  <c r="R299"/>
  <c r="P299"/>
  <c r="BK299"/>
  <c r="J299"/>
  <c r="BI294"/>
  <c r="BH294"/>
  <c r="BG294"/>
  <c r="BF294"/>
  <c r="BE294"/>
  <c r="T294"/>
  <c r="R294"/>
  <c r="P294"/>
  <c r="BK294"/>
  <c r="J294"/>
  <c r="BI289"/>
  <c r="BH289"/>
  <c r="BG289"/>
  <c r="BF289"/>
  <c r="BE289"/>
  <c r="T289"/>
  <c r="R289"/>
  <c r="P289"/>
  <c r="BK289"/>
  <c r="J289"/>
  <c r="BI286"/>
  <c r="BH286"/>
  <c r="BG286"/>
  <c r="BF286"/>
  <c r="BE286"/>
  <c r="T286"/>
  <c r="R286"/>
  <c r="P286"/>
  <c r="BK286"/>
  <c r="J286"/>
  <c r="BI282"/>
  <c r="BH282"/>
  <c r="BG282"/>
  <c r="BF282"/>
  <c r="BE282"/>
  <c r="T282"/>
  <c r="T281" s="1"/>
  <c r="R282"/>
  <c r="R281" s="1"/>
  <c r="P282"/>
  <c r="P281" s="1"/>
  <c r="BK282"/>
  <c r="BK281" s="1"/>
  <c r="J281" s="1"/>
  <c r="J69" s="1"/>
  <c r="J282"/>
  <c r="BI276"/>
  <c r="BH276"/>
  <c r="BG276"/>
  <c r="BF276"/>
  <c r="T276"/>
  <c r="T275" s="1"/>
  <c r="T274" s="1"/>
  <c r="R276"/>
  <c r="R275" s="1"/>
  <c r="P276"/>
  <c r="P275" s="1"/>
  <c r="P274" s="1"/>
  <c r="BK276"/>
  <c r="BK275" s="1"/>
  <c r="J276"/>
  <c r="BE276" s="1"/>
  <c r="BI272"/>
  <c r="BH272"/>
  <c r="BG272"/>
  <c r="BF272"/>
  <c r="T272"/>
  <c r="T271" s="1"/>
  <c r="R272"/>
  <c r="R271" s="1"/>
  <c r="P272"/>
  <c r="P271" s="1"/>
  <c r="BK272"/>
  <c r="BK271" s="1"/>
  <c r="J271" s="1"/>
  <c r="J66" s="1"/>
  <c r="J272"/>
  <c r="BE272" s="1"/>
  <c r="BI268"/>
  <c r="BH268"/>
  <c r="BG268"/>
  <c r="BF268"/>
  <c r="BE268"/>
  <c r="T268"/>
  <c r="R268"/>
  <c r="P268"/>
  <c r="BK268"/>
  <c r="J268"/>
  <c r="BI265"/>
  <c r="BH265"/>
  <c r="BG265"/>
  <c r="BF265"/>
  <c r="BE265"/>
  <c r="T265"/>
  <c r="R265"/>
  <c r="P265"/>
  <c r="BK265"/>
  <c r="J265"/>
  <c r="BI263"/>
  <c r="BH263"/>
  <c r="BG263"/>
  <c r="BF263"/>
  <c r="BE263"/>
  <c r="T263"/>
  <c r="R263"/>
  <c r="P263"/>
  <c r="BK263"/>
  <c r="J263"/>
  <c r="BI261"/>
  <c r="BH261"/>
  <c r="BG261"/>
  <c r="BF261"/>
  <c r="BE261"/>
  <c r="T261"/>
  <c r="R261"/>
  <c r="P261"/>
  <c r="BK261"/>
  <c r="J261"/>
  <c r="BI258"/>
  <c r="BH258"/>
  <c r="BG258"/>
  <c r="BF258"/>
  <c r="BE258"/>
  <c r="T258"/>
  <c r="R258"/>
  <c r="P258"/>
  <c r="BK258"/>
  <c r="J258"/>
  <c r="BI256"/>
  <c r="BH256"/>
  <c r="BG256"/>
  <c r="BF256"/>
  <c r="BE256"/>
  <c r="T256"/>
  <c r="T255" s="1"/>
  <c r="R256"/>
  <c r="R255" s="1"/>
  <c r="P256"/>
  <c r="P255" s="1"/>
  <c r="BK256"/>
  <c r="BK255" s="1"/>
  <c r="J255" s="1"/>
  <c r="J65" s="1"/>
  <c r="J256"/>
  <c r="BI246"/>
  <c r="BH246"/>
  <c r="BG246"/>
  <c r="BF246"/>
  <c r="T246"/>
  <c r="R246"/>
  <c r="P246"/>
  <c r="BK246"/>
  <c r="J246"/>
  <c r="BE246" s="1"/>
  <c r="BI241"/>
  <c r="BH241"/>
  <c r="BG241"/>
  <c r="BF241"/>
  <c r="T241"/>
  <c r="R241"/>
  <c r="P241"/>
  <c r="BK241"/>
  <c r="J241"/>
  <c r="BE241" s="1"/>
  <c r="BI231"/>
  <c r="BH231"/>
  <c r="BG231"/>
  <c r="BF231"/>
  <c r="T231"/>
  <c r="R231"/>
  <c r="P231"/>
  <c r="BK231"/>
  <c r="J231"/>
  <c r="BE231" s="1"/>
  <c r="BI220"/>
  <c r="BH220"/>
  <c r="BG220"/>
  <c r="BF220"/>
  <c r="T220"/>
  <c r="R220"/>
  <c r="P220"/>
  <c r="BK220"/>
  <c r="J220"/>
  <c r="BE220" s="1"/>
  <c r="BI204"/>
  <c r="BH204"/>
  <c r="BG204"/>
  <c r="BF204"/>
  <c r="T204"/>
  <c r="R204"/>
  <c r="P204"/>
  <c r="BK204"/>
  <c r="J204"/>
  <c r="BE204" s="1"/>
  <c r="BI200"/>
  <c r="BH200"/>
  <c r="BG200"/>
  <c r="BF200"/>
  <c r="T200"/>
  <c r="T199" s="1"/>
  <c r="R200"/>
  <c r="R199" s="1"/>
  <c r="P200"/>
  <c r="P199" s="1"/>
  <c r="BK200"/>
  <c r="BK199" s="1"/>
  <c r="J199" s="1"/>
  <c r="J64" s="1"/>
  <c r="J200"/>
  <c r="BE200" s="1"/>
  <c r="BI179"/>
  <c r="BH179"/>
  <c r="BG179"/>
  <c r="BF179"/>
  <c r="BE179"/>
  <c r="T179"/>
  <c r="R179"/>
  <c r="P179"/>
  <c r="BK179"/>
  <c r="J179"/>
  <c r="BI165"/>
  <c r="BH165"/>
  <c r="BG165"/>
  <c r="BF165"/>
  <c r="BE165"/>
  <c r="T165"/>
  <c r="R165"/>
  <c r="P165"/>
  <c r="BK165"/>
  <c r="J165"/>
  <c r="BI130"/>
  <c r="BH130"/>
  <c r="BG130"/>
  <c r="BF130"/>
  <c r="BE130"/>
  <c r="T130"/>
  <c r="R130"/>
  <c r="P130"/>
  <c r="BK130"/>
  <c r="J130"/>
  <c r="BI113"/>
  <c r="BH113"/>
  <c r="BG113"/>
  <c r="BF113"/>
  <c r="BE113"/>
  <c r="T113"/>
  <c r="T112" s="1"/>
  <c r="R113"/>
  <c r="R112" s="1"/>
  <c r="P113"/>
  <c r="P112" s="1"/>
  <c r="BK113"/>
  <c r="BK112" s="1"/>
  <c r="J112" s="1"/>
  <c r="J63" s="1"/>
  <c r="J113"/>
  <c r="BI107"/>
  <c r="BH107"/>
  <c r="BG107"/>
  <c r="BF107"/>
  <c r="T107"/>
  <c r="R107"/>
  <c r="P107"/>
  <c r="BK107"/>
  <c r="J107"/>
  <c r="BE107" s="1"/>
  <c r="BI102"/>
  <c r="F36" s="1"/>
  <c r="BD53" i="1" s="1"/>
  <c r="BD52" s="1"/>
  <c r="BD51" s="1"/>
  <c r="W30" s="1"/>
  <c r="BH102" i="2"/>
  <c r="F35" s="1"/>
  <c r="BC53" i="1" s="1"/>
  <c r="BC52" s="1"/>
  <c r="BG102" i="2"/>
  <c r="F34" s="1"/>
  <c r="BB53" i="1" s="1"/>
  <c r="BB52" s="1"/>
  <c r="BF102" i="2"/>
  <c r="J33" s="1"/>
  <c r="AW53" i="1" s="1"/>
  <c r="T102" i="2"/>
  <c r="T101" s="1"/>
  <c r="T100" s="1"/>
  <c r="T99" s="1"/>
  <c r="R102"/>
  <c r="R101" s="1"/>
  <c r="R100" s="1"/>
  <c r="P102"/>
  <c r="P101" s="1"/>
  <c r="P100" s="1"/>
  <c r="P99" s="1"/>
  <c r="AU53" i="1" s="1"/>
  <c r="BK102" i="2"/>
  <c r="BK101" s="1"/>
  <c r="J102"/>
  <c r="BE102" s="1"/>
  <c r="J95"/>
  <c r="J93"/>
  <c r="F93"/>
  <c r="E91"/>
  <c r="F55"/>
  <c r="F53"/>
  <c r="E51"/>
  <c r="J23"/>
  <c r="E23"/>
  <c r="J55" s="1"/>
  <c r="J22"/>
  <c r="J20"/>
  <c r="E20"/>
  <c r="F96" s="1"/>
  <c r="J19"/>
  <c r="J17"/>
  <c r="E17"/>
  <c r="F95" s="1"/>
  <c r="J16"/>
  <c r="J14"/>
  <c r="J53" s="1"/>
  <c r="E7"/>
  <c r="E87" s="1"/>
  <c r="AS52" i="1"/>
  <c r="AS51" s="1"/>
  <c r="L47"/>
  <c r="AM46"/>
  <c r="L46"/>
  <c r="AM44"/>
  <c r="L44"/>
  <c r="L42"/>
  <c r="L41"/>
  <c r="F32" i="2" l="1"/>
  <c r="AZ53" i="1" s="1"/>
  <c r="J32" i="2"/>
  <c r="AV53" i="1" s="1"/>
  <c r="AT53" s="1"/>
  <c r="BK83" i="4"/>
  <c r="J83" s="1"/>
  <c r="J84"/>
  <c r="J61" s="1"/>
  <c r="J32" i="5"/>
  <c r="AV56" i="1" s="1"/>
  <c r="F32" i="5"/>
  <c r="AZ56" i="1" s="1"/>
  <c r="J32" i="6"/>
  <c r="AV57" i="1" s="1"/>
  <c r="F32" i="6"/>
  <c r="AZ57" i="1" s="1"/>
  <c r="R274" i="2"/>
  <c r="F32" i="4"/>
  <c r="AZ55" i="1" s="1"/>
  <c r="T88" i="5"/>
  <c r="T91" i="6"/>
  <c r="P85" i="7"/>
  <c r="AU58" i="1" s="1"/>
  <c r="T86" i="8"/>
  <c r="P80" i="9"/>
  <c r="P79" s="1"/>
  <c r="AU60" i="1" s="1"/>
  <c r="BC51"/>
  <c r="AY52"/>
  <c r="J86" i="3"/>
  <c r="J62" s="1"/>
  <c r="BK85"/>
  <c r="J86" i="7"/>
  <c r="J61" s="1"/>
  <c r="BK85"/>
  <c r="J85" s="1"/>
  <c r="J92" i="8"/>
  <c r="J64" s="1"/>
  <c r="BK91"/>
  <c r="J91" s="1"/>
  <c r="J63" s="1"/>
  <c r="BK80" i="9"/>
  <c r="J81"/>
  <c r="J58" s="1"/>
  <c r="R99" i="2"/>
  <c r="R91" i="6"/>
  <c r="F32" i="7"/>
  <c r="AZ58" i="1" s="1"/>
  <c r="R86" i="8"/>
  <c r="BB51" i="1"/>
  <c r="AX52"/>
  <c r="BK274" i="2"/>
  <c r="J274" s="1"/>
  <c r="J67" s="1"/>
  <c r="J275"/>
  <c r="J68" s="1"/>
  <c r="J94" i="5"/>
  <c r="J64" s="1"/>
  <c r="BK93"/>
  <c r="J93" s="1"/>
  <c r="J63" s="1"/>
  <c r="F30" i="9"/>
  <c r="AZ60" i="1" s="1"/>
  <c r="J30" i="9"/>
  <c r="AV60" i="1" s="1"/>
  <c r="AU52"/>
  <c r="AU51" s="1"/>
  <c r="J101" i="2"/>
  <c r="J62" s="1"/>
  <c r="BK100"/>
  <c r="BK89" i="5"/>
  <c r="J90"/>
  <c r="J62" s="1"/>
  <c r="J92" i="6"/>
  <c r="J61" s="1"/>
  <c r="BK91"/>
  <c r="J91" s="1"/>
  <c r="BK87" i="8"/>
  <c r="J88"/>
  <c r="J62" s="1"/>
  <c r="E47" i="2"/>
  <c r="F33"/>
  <c r="BA53" i="1" s="1"/>
  <c r="BA52" s="1"/>
  <c r="F55" i="3"/>
  <c r="J80"/>
  <c r="F33"/>
  <c r="BA54" i="1" s="1"/>
  <c r="J53" i="4"/>
  <c r="E71"/>
  <c r="F79"/>
  <c r="F33"/>
  <c r="BA55" i="1" s="1"/>
  <c r="E47" i="5"/>
  <c r="J55" i="6"/>
  <c r="F56" i="7"/>
  <c r="J32"/>
  <c r="AV58" i="1" s="1"/>
  <c r="J55" i="8"/>
  <c r="J33"/>
  <c r="AW59" i="1" s="1"/>
  <c r="F52" i="9"/>
  <c r="J73"/>
  <c r="J31"/>
  <c r="AW60" i="1" s="1"/>
  <c r="F56" i="2"/>
  <c r="J53" i="3"/>
  <c r="J32"/>
  <c r="AV54" i="1" s="1"/>
  <c r="AT54" s="1"/>
  <c r="F56" i="4"/>
  <c r="J32"/>
  <c r="AV55" i="1" s="1"/>
  <c r="AT55" s="1"/>
  <c r="J33" i="5"/>
  <c r="AW56" i="1" s="1"/>
  <c r="F55" i="6"/>
  <c r="J33"/>
  <c r="AW57" i="1" s="1"/>
  <c r="F55" i="8"/>
  <c r="J51" i="9"/>
  <c r="J55" i="4"/>
  <c r="F56" i="5"/>
  <c r="J53" i="6"/>
  <c r="E47" i="7"/>
  <c r="J33"/>
  <c r="AW58" i="1" s="1"/>
  <c r="J53" i="8"/>
  <c r="J32"/>
  <c r="AV59" i="1" s="1"/>
  <c r="AT59" s="1"/>
  <c r="E45" i="9"/>
  <c r="F51"/>
  <c r="BK86" i="8" l="1"/>
  <c r="J86" s="1"/>
  <c r="J87"/>
  <c r="J61" s="1"/>
  <c r="J89" i="5"/>
  <c r="J61" s="1"/>
  <c r="BK88"/>
  <c r="J88" s="1"/>
  <c r="J29" i="7"/>
  <c r="J60"/>
  <c r="AT60" i="1"/>
  <c r="AT56"/>
  <c r="AZ52"/>
  <c r="AX51"/>
  <c r="W28"/>
  <c r="BK84" i="3"/>
  <c r="J84" s="1"/>
  <c r="J85"/>
  <c r="J61" s="1"/>
  <c r="J29" i="4"/>
  <c r="J60"/>
  <c r="AT58" i="1"/>
  <c r="AT57"/>
  <c r="AW52"/>
  <c r="BA51"/>
  <c r="J29" i="6"/>
  <c r="J60"/>
  <c r="BK99" i="2"/>
  <c r="J99" s="1"/>
  <c r="J100"/>
  <c r="J61" s="1"/>
  <c r="BK79" i="9"/>
  <c r="J79" s="1"/>
  <c r="J80"/>
  <c r="J57" s="1"/>
  <c r="AY51" i="1"/>
  <c r="W29"/>
  <c r="AG57" l="1"/>
  <c r="AN57" s="1"/>
  <c r="J38" i="6"/>
  <c r="AZ51" i="1"/>
  <c r="AV52"/>
  <c r="AT52" s="1"/>
  <c r="J38" i="7"/>
  <c r="AG58" i="1"/>
  <c r="AN58" s="1"/>
  <c r="J60" i="8"/>
  <c r="J29"/>
  <c r="J29" i="2"/>
  <c r="J60"/>
  <c r="AG55" i="1"/>
  <c r="AN55" s="1"/>
  <c r="J38" i="4"/>
  <c r="W27" i="1"/>
  <c r="AW51"/>
  <c r="AK27" s="1"/>
  <c r="J56" i="9"/>
  <c r="J27"/>
  <c r="J29" i="3"/>
  <c r="J60"/>
  <c r="J29" i="5"/>
  <c r="J60"/>
  <c r="J36" i="9" l="1"/>
  <c r="AG60" i="1"/>
  <c r="AN60" s="1"/>
  <c r="AG59"/>
  <c r="AN59" s="1"/>
  <c r="J38" i="8"/>
  <c r="AG54" i="1"/>
  <c r="AN54" s="1"/>
  <c r="J38" i="3"/>
  <c r="AG53" i="1"/>
  <c r="J38" i="2"/>
  <c r="AG56" i="1"/>
  <c r="AN56" s="1"/>
  <c r="J38" i="5"/>
  <c r="W26" i="1"/>
  <c r="AV51"/>
  <c r="AT51" l="1"/>
  <c r="AK26"/>
  <c r="AN53"/>
  <c r="AG52"/>
  <c r="AN52" l="1"/>
  <c r="AG51"/>
  <c r="AN51" l="1"/>
  <c r="AK23"/>
  <c r="AK32" s="1"/>
</calcChain>
</file>

<file path=xl/sharedStrings.xml><?xml version="1.0" encoding="utf-8"?>
<sst xmlns="http://schemas.openxmlformats.org/spreadsheetml/2006/main" count="9607" uniqueCount="1459">
  <si>
    <t>Export VZ</t>
  </si>
  <si>
    <t>List obsahuje:</t>
  </si>
  <si>
    <t>1) Rekapitulace stavby</t>
  </si>
  <si>
    <t>2) Rekapitulace objektů stavby a soupisů prací</t>
  </si>
  <si>
    <t>3.0</t>
  </si>
  <si>
    <t/>
  </si>
  <si>
    <t>False</t>
  </si>
  <si>
    <t>{93a9035c-44ab-4903-ba0a-f2efc19dbc02}</t>
  </si>
  <si>
    <t>&gt;&gt;  skryté sloupce  &lt;&lt;</t>
  </si>
  <si>
    <t>0,01</t>
  </si>
  <si>
    <t>21</t>
  </si>
  <si>
    <t>15</t>
  </si>
  <si>
    <t>REKAPITULACE STAVBY</t>
  </si>
  <si>
    <t>v ---  níže se nacházejí doplnkové a pomocné údaje k sestavám  --- v</t>
  </si>
  <si>
    <t>Návod na vyplnění</t>
  </si>
  <si>
    <t>0,001</t>
  </si>
  <si>
    <t>Kód:</t>
  </si>
  <si>
    <t>16018_01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</si>
  <si>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</si>
  <si>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</si>
  <si>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VOŠZ A SZŠ HRADEC KRÁLOVÉ, Rekonstrukce laboratoří fyziky, chemie, biologie</t>
  </si>
  <si>
    <t>KSO:</t>
  </si>
  <si>
    <t>CC-CZ:</t>
  </si>
  <si>
    <t>Místo:</t>
  </si>
  <si>
    <t>Parc. č. st. 299, parc. č. 118/1</t>
  </si>
  <si>
    <t>Datum:</t>
  </si>
  <si>
    <t>22.2.2017</t>
  </si>
  <si>
    <t>Zadavatel:</t>
  </si>
  <si>
    <t>IČ:</t>
  </si>
  <si>
    <t xml:space="preserve"> </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</si>
  <si>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</si>
  <si>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</si>
  <si>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</si>
  <si>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</si>
  <si>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</si>
  <si>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</si>
  <si>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</si>
  <si>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</si>
  <si>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</si>
  <si>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</si>
  <si>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</si>
  <si>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</si>
  <si>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</si>
  <si>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</si>
  <si>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</si>
  <si>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</si>
  <si>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</si>
  <si>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</si>
  <si>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</si>
  <si>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</si>
  <si>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</si>
  <si>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</si>
  <si>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</si>
  <si>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</si>
  <si>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</si>
  <si>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</si>
  <si>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</si>
  <si>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</si>
  <si>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</si>
  <si>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</si>
  <si>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</si>
  <si>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</si>
  <si>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</si>
  <si>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</si>
  <si>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</si>
  <si>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</si>
  <si>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</si>
  <si>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</si>
  <si>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</si>
  <si>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</si>
  <si>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</si>
  <si>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</si>
  <si>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</si>
  <si>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</si>
  <si>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</si>
  <si>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Stavební úpravy</t>
  </si>
  <si>
    <t>STA</t>
  </si>
  <si>
    <t>1</t>
  </si>
  <si>
    <t>{e0f477a3-e027-4687-bcf0-d8e8442179e9}</t>
  </si>
  <si>
    <t>2</t>
  </si>
  <si>
    <t>/</t>
  </si>
  <si>
    <t>D.1</t>
  </si>
  <si>
    <t>Architektonicko stavební řešení</t>
  </si>
  <si>
    <t>Soupis</t>
  </si>
  <si>
    <t>{35010f91-1813-46d1-aa14-5e261a4ecea6}</t>
  </si>
  <si>
    <t>D.1.1</t>
  </si>
  <si>
    <t>Vybavení interiérů</t>
  </si>
  <si>
    <t>{3b773bc1-f91d-4c5b-9893-0187ce999e69}</t>
  </si>
  <si>
    <t>D.3</t>
  </si>
  <si>
    <t>Vzduchotechnická zařízení</t>
  </si>
  <si>
    <t>{a9d167d2-9dda-4a9e-ad52-a943b0c92892}</t>
  </si>
  <si>
    <t>D.4</t>
  </si>
  <si>
    <t>Zdravotně technické instalace</t>
  </si>
  <si>
    <t>{4a15f9aa-9fff-4c02-b207-f7b9290128be}</t>
  </si>
  <si>
    <t>D.5</t>
  </si>
  <si>
    <t>Silnoproudé elektroinstalace</t>
  </si>
  <si>
    <t>{2c13c033-dddf-4ce4-af78-83fb40924cfc}</t>
  </si>
  <si>
    <t>D.6</t>
  </si>
  <si>
    <t>Slaboproudé elektroinstalace</t>
  </si>
  <si>
    <t>{0bdbf2a7-1975-4a89-ae70-d1911a9f4f83}</t>
  </si>
  <si>
    <t>D.7</t>
  </si>
  <si>
    <t>Plynová zařízení</t>
  </si>
  <si>
    <t>{0db16aa6-c9dd-4e86-b71a-231d4d0cd551}</t>
  </si>
  <si>
    <t>03</t>
  </si>
  <si>
    <t>VRN</t>
  </si>
  <si>
    <t>{f923f160-9b62-42e7-9bfa-78813c842c8e}</t>
  </si>
  <si>
    <t>1) Krycí list soupisu</t>
  </si>
  <si>
    <t>2) Rekapitulace</t>
  </si>
  <si>
    <t>3) Soupis prací</t>
  </si>
  <si>
    <t>Zpět na list:</t>
  </si>
  <si>
    <t>Rekapitulace stavby</t>
  </si>
  <si>
    <t>Ker_obklad</t>
  </si>
  <si>
    <t>obklady</t>
  </si>
  <si>
    <t>17,864</t>
  </si>
  <si>
    <t>Malby</t>
  </si>
  <si>
    <t>malby</t>
  </si>
  <si>
    <t>937,609</t>
  </si>
  <si>
    <t>KRYCÍ LIST SOUPISU</t>
  </si>
  <si>
    <t>Omítka_stěny</t>
  </si>
  <si>
    <t>oprava_stěny</t>
  </si>
  <si>
    <t>675,843</t>
  </si>
  <si>
    <t>Omítka_strop</t>
  </si>
  <si>
    <t>stropy oprava</t>
  </si>
  <si>
    <t>261,766</t>
  </si>
  <si>
    <t>Rest_dveře</t>
  </si>
  <si>
    <t>dveře nový nátěr</t>
  </si>
  <si>
    <t>48,685</t>
  </si>
  <si>
    <t>Rest_zár</t>
  </si>
  <si>
    <t>zárubně</t>
  </si>
  <si>
    <t>45,85</t>
  </si>
  <si>
    <t>Objekt:</t>
  </si>
  <si>
    <t>SDK_obklad</t>
  </si>
  <si>
    <t>sdk</t>
  </si>
  <si>
    <t>8,18</t>
  </si>
  <si>
    <t>01 - Stavební úpravy</t>
  </si>
  <si>
    <t>Skladba_P01N</t>
  </si>
  <si>
    <t>P01N</t>
  </si>
  <si>
    <t>124,56</t>
  </si>
  <si>
    <t>Soupis:</t>
  </si>
  <si>
    <t>Skladba_P02N</t>
  </si>
  <si>
    <t>12,559</t>
  </si>
  <si>
    <t>D.1 - Architektonicko stavební řešení</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</si>
  <si>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</si>
  <si>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</si>
  <si>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</si>
  <si>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</si>
  <si>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</si>
  <si>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</si>
  <si>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</si>
  <si>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</si>
  <si>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</si>
  <si>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</si>
  <si>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</si>
  <si>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</si>
  <si>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751 - Vzduchotechnika</t>
  </si>
  <si>
    <t xml:space="preserve">    762 - Konstrukce tesařské</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</si>
  <si>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</si>
  <si>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</si>
  <si>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</si>
  <si>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</si>
  <si>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</si>
  <si>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</si>
  <si>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</si>
  <si>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</si>
  <si>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</si>
  <si>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</si>
  <si>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</si>
  <si>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</si>
  <si>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</si>
  <si>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</si>
  <si>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</si>
  <si>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</si>
  <si>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</si>
  <si>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</si>
  <si>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</si>
  <si>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</si>
  <si>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</si>
  <si>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</si>
  <si>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</si>
  <si>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</si>
  <si>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</si>
  <si>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</si>
  <si>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</si>
  <si>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</si>
  <si>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310237251</t>
  </si>
  <si>
    <t>Zazdívka otvorů pl do 0,25 m2 ve zdivu nadzákladovém cihlami pálenými tl do 450 mm</t>
  </si>
  <si>
    <t>kus</t>
  </si>
  <si>
    <t>CS ÚRS 2016 02</t>
  </si>
  <si>
    <t>4</t>
  </si>
  <si>
    <t>-933740990</t>
  </si>
  <si>
    <t>PP</t>
  </si>
  <si>
    <t>Zazdívka otvorů ve zdivu nadzákladovém cihlami pálenými plochy přes 0,09 m2 do 0,25 m2, ve zdi tl. přes 300 do 450 mm</t>
  </si>
  <si>
    <t>VV</t>
  </si>
  <si>
    <t>Místnost č.120 - zazdění kapsy pro napojení VZT 400x600x400 mm</t>
  </si>
  <si>
    <t>PD: D.1.1 Technická zpráva, výkresy: D.1.3</t>
  </si>
  <si>
    <t>340239222</t>
  </si>
  <si>
    <t>Zazdívka otvorů pl do 4 m2 v příčkách nebo stěnách z cihel tl 115 mm</t>
  </si>
  <si>
    <t>m2</t>
  </si>
  <si>
    <t>622557473</t>
  </si>
  <si>
    <t>Zazdívka otvorů v příčkách nebo stěnách plochy přes 1 m2 do 4 m2 děrovanými cihlami, pevnosti P10, tl. příčky 115 mm</t>
  </si>
  <si>
    <t>Místnost č.119</t>
  </si>
  <si>
    <t xml:space="preserve">PD: D.1.1 Technická zpráva, výkresy: D.1.3 </t>
  </si>
  <si>
    <t>1,05*2,5</t>
  </si>
  <si>
    <t>6</t>
  </si>
  <si>
    <t>Úpravy povrchů, podlahy a osazování výplní</t>
  </si>
  <si>
    <t>611325423</t>
  </si>
  <si>
    <t>Oprava vnitřní vápenocementové štukové omítky stropů v rozsahu plochy do 50%</t>
  </si>
  <si>
    <t>241646973</t>
  </si>
  <si>
    <t>Oprava vápenocementové nebo vápenné omítky vnitřních ploch štukové dvouvrstvé, tloušťky do 20 mm stropů, v rozsahu opravované plochy přes 30 do 50%</t>
  </si>
  <si>
    <t>PD: D.1.1 Technická zpráva, výkresy - D.1.2, D.1.3, D.1.4, D.1.5</t>
  </si>
  <si>
    <t>V uvažované ploše oprav do 30% je počítáno s opravou omítek po elektroinstalacích</t>
  </si>
  <si>
    <t>Místnost č. 119 - koeficient 1,15 (klenby)</t>
  </si>
  <si>
    <t>31,79*1,15</t>
  </si>
  <si>
    <t>Místnost č. 120 - koeficient 1,15 (klenby)</t>
  </si>
  <si>
    <t>51,06*1,15</t>
  </si>
  <si>
    <t xml:space="preserve">Místnost č. 121 - koeficient 1,15 (klenby) </t>
  </si>
  <si>
    <t>61,02*1,15</t>
  </si>
  <si>
    <t>Místnost č. 125 - koeficient 1,15 (klenby)</t>
  </si>
  <si>
    <t>23,66*1,15</t>
  </si>
  <si>
    <t>Místnost č. 222</t>
  </si>
  <si>
    <t>7,37*7,551</t>
  </si>
  <si>
    <t>Místnost č. 223</t>
  </si>
  <si>
    <t>4,6*2,925</t>
  </si>
  <si>
    <t>Součet</t>
  </si>
  <si>
    <t>612325423</t>
  </si>
  <si>
    <t>Oprava vnitřní vápenocementové štukové omítky stěn v rozsahu plochy do 50%</t>
  </si>
  <si>
    <t>1516324899</t>
  </si>
  <si>
    <t>Oprava vápenocementové nebo vápenné omítky vnitřních ploch štukové dvouvrstvé, tloušťky do 20 mm stěn, v rozsahu opravované plochy přes 30 do 50%</t>
  </si>
  <si>
    <t>Místnost č. 119</t>
  </si>
  <si>
    <t>4,53*(9,45*2+3,25*2)</t>
  </si>
  <si>
    <t>"odpočty otvory"-(1,35*2,7*2+1,7)</t>
  </si>
  <si>
    <t>Místnost č. 120</t>
  </si>
  <si>
    <t>4,53*(2*6,9+2*7,4)</t>
  </si>
  <si>
    <t>"odpočty otvory"-(1,35*2,7*2+0,9*2,02+1,7*2)</t>
  </si>
  <si>
    <t>Místnost č. 121</t>
  </si>
  <si>
    <t>4,53*(8,1*2+7,4*2)</t>
  </si>
  <si>
    <t>"odpočty otvory"-(1,35*2,7*2+0,9*2,02+1,7*3)</t>
  </si>
  <si>
    <t>Místnost č. 125</t>
  </si>
  <si>
    <t>4,53*(3,1*2+7,4*2)</t>
  </si>
  <si>
    <t>4,24*(7,37*2+7,551*2)</t>
  </si>
  <si>
    <t>"odpočty otvory"-(1*2,02+1,7*4)</t>
  </si>
  <si>
    <t>4,24*(4,6*2+2,925*2)</t>
  </si>
  <si>
    <t>"odpočty otvory"-(1*2,02*3+1,35*2,7)</t>
  </si>
  <si>
    <t>Mezisoučet</t>
  </si>
  <si>
    <t>Místnost č. 119 - špalety</t>
  </si>
  <si>
    <t>(0,8*2,95*2+0,8*1,8)</t>
  </si>
  <si>
    <t>Místnost č. 120 - špalety</t>
  </si>
  <si>
    <t>(0,8*2,95*2+0,8*1,8)*2+(0,3*1*2)*2</t>
  </si>
  <si>
    <t>Místnost č. 121 - špalety</t>
  </si>
  <si>
    <t>(0,8*2,95*2+0,8*1,8)*3+(0,3*1*2)*3</t>
  </si>
  <si>
    <t>Místnost č. 125 - špalety</t>
  </si>
  <si>
    <t>(0,8*2,95*2+0,8*1,8)+(0,3*1*2)*1</t>
  </si>
  <si>
    <t>(0,8*2,95*2+0,8*1,8)*4+(0,3*1*2)*4</t>
  </si>
  <si>
    <t>5</t>
  </si>
  <si>
    <t>631312141</t>
  </si>
  <si>
    <t>Doplnění rýh v dosavadních mazaninách betonem prostým</t>
  </si>
  <si>
    <t>m3</t>
  </si>
  <si>
    <t>423029440</t>
  </si>
  <si>
    <t>Doplnění dosavadních mazanin prostým betonem s dodáním hmot, bez potěru, plochy jednotlivě rýh v dosavadních mazaninách</t>
  </si>
  <si>
    <t>Doplnění a vyrovnání betonu v místě vedení žlabů elektro - 20mm</t>
  </si>
  <si>
    <t>M.č. 120,121</t>
  </si>
  <si>
    <t>Skladba_P02N*0,02</t>
  </si>
  <si>
    <t>Průchod pod příčkou tl. 150 mm</t>
  </si>
  <si>
    <t>0,02*0,3*0,15</t>
  </si>
  <si>
    <t>Vysekání mazaniny pod prahem mezi místnostmi 119,120,121,125</t>
  </si>
  <si>
    <t>0,3*(0,9+0,9)*0,02</t>
  </si>
  <si>
    <t>Vyrovnání podlah pro položení dlažby v místě vedení žlabů elektro - 45mm</t>
  </si>
  <si>
    <t>(0,3*(2,8+2,26+1,285+2,26+0,37+1,06+3,861+3,06+1,504+1,504+1,26+1,33+0,36+1,555+1,795))*0,045</t>
  </si>
  <si>
    <t>635111115</t>
  </si>
  <si>
    <t>Násyp pod podlahy ze štěrkopísku s udusáním</t>
  </si>
  <si>
    <t>-1187329156</t>
  </si>
  <si>
    <t>Násyp ze štěrkopísku, písku nebo kameniva pod podlahy s udusáním a urovnáním povrchu ze štěrkopísku</t>
  </si>
  <si>
    <t>Doplnění a vyrovnání podlahy v místě vedení žlabů elektro - 20 mm</t>
  </si>
  <si>
    <t>M.č. 119</t>
  </si>
  <si>
    <t>(0,5*(2,354+2,52+2,15)+4*(0,47*0,47))*0,02</t>
  </si>
  <si>
    <t>M.č. 125</t>
  </si>
  <si>
    <t>(0,5*(2,43+2,44)+2*(0,47*0,47))*0,02</t>
  </si>
  <si>
    <t>M.č. 222</t>
  </si>
  <si>
    <t>(0,5*(2,49+1,14+1,32+2,55+1+1+1+1+1,46+3,49)+11*(0,47*0,47))*0,02</t>
  </si>
  <si>
    <t>Vyrovnání pro provedení podlahy v místě vedení žlabů elektro - 35 mm</t>
  </si>
  <si>
    <t>0,5*(2,354+2,52+2,15)*0,035</t>
  </si>
  <si>
    <t>0,5*(2,43+2,44)*0,035</t>
  </si>
  <si>
    <t>0,5*(2,49+1,14+1,32+2,55+1+1+1+1+1,46+3,49)*0,035</t>
  </si>
  <si>
    <t>9</t>
  </si>
  <si>
    <t>Ostatní konstrukce a práce, bourání</t>
  </si>
  <si>
    <t>7</t>
  </si>
  <si>
    <t>949101112</t>
  </si>
  <si>
    <t>Lešení pomocné pro objekty pozemních staveb s lešeňovou podlahou v do 3,5 m zatížení do 150 kg/m2</t>
  </si>
  <si>
    <t>968870415</t>
  </si>
  <si>
    <t>Lešení pomocné pracovní pro objekty pozemních staveb pro zatížení do 150 kg/m2, o výšce lešeňové podlahy přes 1,9 do 3,5 m</t>
  </si>
  <si>
    <t>31,79+51,06+61,02+23,66+55,65+13,46</t>
  </si>
  <si>
    <t>8</t>
  </si>
  <si>
    <t>952901114</t>
  </si>
  <si>
    <t>Vyčištění budov bytové a občanské výstavby při výšce podlaží přes 4 m</t>
  </si>
  <si>
    <t>-356161689</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</si>
  <si>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přes 4 m</t>
  </si>
  <si>
    <t>31,79</t>
  </si>
  <si>
    <t>51,06</t>
  </si>
  <si>
    <t>61,02</t>
  </si>
  <si>
    <t>23,66</t>
  </si>
  <si>
    <t>55,65</t>
  </si>
  <si>
    <t>13,46</t>
  </si>
  <si>
    <t>965042141</t>
  </si>
  <si>
    <t>Bourání podkladů pod dlažby nebo mazanin betonových nebo z litého asfaltu tl do 100 mm pl přes 4 m2</t>
  </si>
  <si>
    <t>1494015304</t>
  </si>
  <si>
    <t>Bourání podkladů pod dlažby nebo litých celistvých podlah a mazanin betonových nebo z litého asfaltu tl. do 100 mm, plochy přes 4 m2</t>
  </si>
  <si>
    <t>Vybourání mazaniny pro osazení žlabů</t>
  </si>
  <si>
    <t>Skladba_P02N*0,11</t>
  </si>
  <si>
    <t>0,110*0,3*0,15</t>
  </si>
  <si>
    <t>Průchod pod prahem mezi místnostmi 119,120,121,125</t>
  </si>
  <si>
    <t>0,3*(0,9+0,9)*0,05</t>
  </si>
  <si>
    <t>10</t>
  </si>
  <si>
    <t>965082933</t>
  </si>
  <si>
    <t>Odstranění násypů pod podlahami tl do 200 mm pl přes 2 m2</t>
  </si>
  <si>
    <t>1491360114</t>
  </si>
  <si>
    <t>Odstranění násypu pod podlahami nebo ochranného násypu na střechách tl. do 200 mm, plochy přes 2 m2</t>
  </si>
  <si>
    <t>(0,5*(2,354+2,52+2,15)+4*(0,47*0,47))*0,11</t>
  </si>
  <si>
    <t>(0,5*(2,43+2,44)+2*(0,47*0,47))*0,11</t>
  </si>
  <si>
    <t>(0,5*(2,49+1,14+1,32+2,55+1+1+1+1+1,46+3,49)+11*(0,47*0,47))*0,11</t>
  </si>
  <si>
    <t>11</t>
  </si>
  <si>
    <t>973031346</t>
  </si>
  <si>
    <t>Vysekání kapes ve zdivu cihelném na MV nebo MVC pl do 0,25 m2 hl do 450 mm</t>
  </si>
  <si>
    <t>-768314040</t>
  </si>
  <si>
    <t>Vysekání výklenků nebo kapes ve zdivu z cihel na maltu vápennou nebo vápenocementovou kapes, plochy do 0,25 m2, hl. do 450 mm</t>
  </si>
  <si>
    <t>Místnost č.120 - vysekání kapsy pro napojení VZT 400x600x400 mm</t>
  </si>
  <si>
    <t xml:space="preserve">PD: D.1.1 Technická zpráva, výkresy: D.1.5 </t>
  </si>
  <si>
    <t>12</t>
  </si>
  <si>
    <t>977311113</t>
  </si>
  <si>
    <t>Řezání stávajících betonových mazanin nevyztužených hl do 150 mm</t>
  </si>
  <si>
    <t>m</t>
  </si>
  <si>
    <t>1605773884</t>
  </si>
  <si>
    <t>Řezání stávajících betonových mazanin bez vyztužení hloubky přes 100 do 150 mm</t>
  </si>
  <si>
    <t>M.č. 119,120</t>
  </si>
  <si>
    <t>Demontáže pro kabelové žlaby</t>
  </si>
  <si>
    <t>2*(2,8+2,26+1,285+2,26+0,37+1,06+3,861+3,06+1,504+1,504+1,26+1,33+0,36+1,555+1,795)</t>
  </si>
  <si>
    <t>Demontáže pro žlabové krabice š. - 4 dlaždice</t>
  </si>
  <si>
    <t>13*4*0,47</t>
  </si>
  <si>
    <t>997</t>
  </si>
  <si>
    <t>Přesun sutě</t>
  </si>
  <si>
    <t>13</t>
  </si>
  <si>
    <t>997006512</t>
  </si>
  <si>
    <t>Vodorovné doprava suti s naložením a složením na skládku do 1 km</t>
  </si>
  <si>
    <t>t</t>
  </si>
  <si>
    <t>2111438895</t>
  </si>
  <si>
    <t>Vodorovná doprava suti na skládku s naložením na dopravní prostředek a složením přes 100 m do 1 km</t>
  </si>
  <si>
    <t>14</t>
  </si>
  <si>
    <t>997006519</t>
  </si>
  <si>
    <t>Příplatek k vodorovnému přemístění suti na skládku ZKD 1 km přes 1 km</t>
  </si>
  <si>
    <t>1911236284</t>
  </si>
  <si>
    <t>Vodorovná doprava suti na skládku s naložením na dopravní prostředek a složením Příplatek k ceně za každý další i započatý 1 km</t>
  </si>
  <si>
    <t>10,204*14 'Přepočtené koeficientem množství</t>
  </si>
  <si>
    <t>997013112</t>
  </si>
  <si>
    <t>Vnitrostaveništní doprava suti a vybouraných hmot pro budovy v do 9 m s použitím mechanizace</t>
  </si>
  <si>
    <t>2080955390</t>
  </si>
  <si>
    <t>Vnitrostaveništní doprava suti a vybouraných hmot vodorovně do 50 m svisle s použitím mechanizace pro budovy a haly výšky přes 6 do 9 m</t>
  </si>
  <si>
    <t>16</t>
  </si>
  <si>
    <t>997013831</t>
  </si>
  <si>
    <t>Poplatek za uložení stavebního směsného odpadu na skládce (skládkovné)</t>
  </si>
  <si>
    <t>-1136808981</t>
  </si>
  <si>
    <t>Poplatek za uložení stavebního odpadu na skládce (skládkovné) směsného</t>
  </si>
  <si>
    <t>17</t>
  </si>
  <si>
    <t>R0901</t>
  </si>
  <si>
    <t>Stěhování nábytku a vybavení vč. jeho likvidace - dle PD</t>
  </si>
  <si>
    <t>kpl</t>
  </si>
  <si>
    <t>1414253185</t>
  </si>
  <si>
    <t>18</t>
  </si>
  <si>
    <t>R0902</t>
  </si>
  <si>
    <t>Stěhování nábytku a vybavení vč. zpětné montáže - dle PD</t>
  </si>
  <si>
    <t>256565357</t>
  </si>
  <si>
    <t>998</t>
  </si>
  <si>
    <t>Přesun hmot</t>
  </si>
  <si>
    <t>19</t>
  </si>
  <si>
    <t>998011002</t>
  </si>
  <si>
    <t>Přesun hmot pro budovy zděné v do 12 m</t>
  </si>
  <si>
    <t>757246024</t>
  </si>
  <si>
    <t>Přesun hmot pro budovy občanské výstavby, bydlení, výrobu a služby s nosnou svislou konstrukcí zděnou z cihel, tvárnic nebo kamene vodorovná dopravní vzdálenost do 100 m pro budovy výšky přes 6 do 12 m</t>
  </si>
  <si>
    <t>PSV</t>
  </si>
  <si>
    <t>Práce a dodávky PSV</t>
  </si>
  <si>
    <t>751</t>
  </si>
  <si>
    <t>Vzduchotechnika</t>
  </si>
  <si>
    <t>20</t>
  </si>
  <si>
    <t>R75102</t>
  </si>
  <si>
    <t xml:space="preserve">Demontáž stávajících rozvodů VZT od digestoří </t>
  </si>
  <si>
    <t>1484477894</t>
  </si>
  <si>
    <t>1,7+0,3+0,5+0,4+0,5+7,1+0,5</t>
  </si>
  <si>
    <t>762</t>
  </si>
  <si>
    <t>Konstrukce tesařské</t>
  </si>
  <si>
    <t>762523104</t>
  </si>
  <si>
    <t>Položení podlahy z hoblovaných prken na sraz</t>
  </si>
  <si>
    <t>1388552403</t>
  </si>
  <si>
    <t>Položení podlah hoblovaných na sraz z prken</t>
  </si>
  <si>
    <t>PD: D.1.1 Technická zpráva, výkresy - D.1.2, D.1.3, D.1.7.1</t>
  </si>
  <si>
    <t>22</t>
  </si>
  <si>
    <t>M</t>
  </si>
  <si>
    <t>R60501</t>
  </si>
  <si>
    <t>Prkno hoblované tl. 28 mm</t>
  </si>
  <si>
    <t>32</t>
  </si>
  <si>
    <t>-2123902451</t>
  </si>
  <si>
    <t>124,56*1,05 'Přepočtené koeficientem množství</t>
  </si>
  <si>
    <t>23</t>
  </si>
  <si>
    <t>R76201</t>
  </si>
  <si>
    <t>Demontáž polštářů pod podlahy při osové vzdálenosti 100 cm</t>
  </si>
  <si>
    <t>38705844</t>
  </si>
  <si>
    <t>Výměna poškozených polštářů - předpoklad 10% z plochy</t>
  </si>
  <si>
    <t>PD: D.1.1 Technická zpráva, výkresy - D.1.2, D.1.3, D.1.7.</t>
  </si>
  <si>
    <t>Skladba_P01N*0,1</t>
  </si>
  <si>
    <t>24</t>
  </si>
  <si>
    <t>762526130</t>
  </si>
  <si>
    <t>Položení polštáře pod podlahy při osové vzdálenosti 100 cm</t>
  </si>
  <si>
    <t>-1848260763</t>
  </si>
  <si>
    <t>Položení podlah položení polštářů pod podlahy osové vzdálenosti přes 650 do 1000 mm</t>
  </si>
  <si>
    <t>25</t>
  </si>
  <si>
    <t>R60502</t>
  </si>
  <si>
    <t>doplnění polštářů pod podlahy - dodávka vč. nátěru (nátěr fungicidní, proti plísni a dřevokaznému hmyzu)</t>
  </si>
  <si>
    <t>-199269883</t>
  </si>
  <si>
    <t>řezivo jehličnaté hranol jakost I do 120 cm2</t>
  </si>
  <si>
    <t>0,15*0,15*14</t>
  </si>
  <si>
    <t>26</t>
  </si>
  <si>
    <t>762812811</t>
  </si>
  <si>
    <t>Demontáž záklopů z hoblovaných prken tl do 32 mm</t>
  </si>
  <si>
    <t>-1001554096</t>
  </si>
  <si>
    <t>Demontáž stropů vrchních a zapuštěných z hoblovaných prken s olištováním, tl. do 32 mm</t>
  </si>
  <si>
    <t>27</t>
  </si>
  <si>
    <t>R76202</t>
  </si>
  <si>
    <t>Úprava stávajícího podkladového roštu pro osazení žlabů</t>
  </si>
  <si>
    <t>-1711834669</t>
  </si>
  <si>
    <t>28</t>
  </si>
  <si>
    <t>998762202</t>
  </si>
  <si>
    <t>Přesun hmot procentní pro kce tesařské v objektech v do 12 m</t>
  </si>
  <si>
    <t>%</t>
  </si>
  <si>
    <t>1228736645</t>
  </si>
  <si>
    <t>Přesun hmot pro konstrukce tesařské stanovený procentní sazbou z ceny vodorovná dopravní vzdálenost do 50 m v objektech výšky přes 6 do 12 m</t>
  </si>
  <si>
    <t>763</t>
  </si>
  <si>
    <t>Konstrukce suché výstavby</t>
  </si>
  <si>
    <t>29</t>
  </si>
  <si>
    <t>763164557</t>
  </si>
  <si>
    <t>SDK obklad kovových kcí tvaru L š přes 0,8 m desky 2xDF 12,5</t>
  </si>
  <si>
    <t>344764376</t>
  </si>
  <si>
    <t>Obklad ze sádrokartonových desek konstrukcí kovových včetně ochranných úhelníků ve tvaru L rozvinuté šíře přes 0,8 m, opláštěný deskou protipožární DF, tl. 2 x 12,5 mm</t>
  </si>
  <si>
    <t>Místnost č.119, 120 - Obložení ventilátoru ze SDK (2x12,5 mm)</t>
  </si>
  <si>
    <t xml:space="preserve">PD: D.1.1 Technická zpráva, D.1.3 </t>
  </si>
  <si>
    <t>(1,2+1,7+0,7*1,7)*2</t>
  </si>
  <si>
    <t>30</t>
  </si>
  <si>
    <t>763172315</t>
  </si>
  <si>
    <t>Montáž revizních dvířek SDK kcí vel. 600x600 mm</t>
  </si>
  <si>
    <t>-340764266</t>
  </si>
  <si>
    <t>Instalační technika pro konstrukce ze sádrokartonových desek montáž revizních dvířek velikost 600 x 600 mm</t>
  </si>
  <si>
    <t>Místnost č.119, 120</t>
  </si>
  <si>
    <t>1+1</t>
  </si>
  <si>
    <t>31</t>
  </si>
  <si>
    <t>590307140</t>
  </si>
  <si>
    <t>dvířka revizní s automatickým zámkem 600 x 600 mm</t>
  </si>
  <si>
    <t>1406206160</t>
  </si>
  <si>
    <t>P</t>
  </si>
  <si>
    <t>Poznámka k položce:
akustické</t>
  </si>
  <si>
    <t>998763402</t>
  </si>
  <si>
    <t>Přesun hmot procentní pro sádrokartonové konstrukce v objektech v do 12 m</t>
  </si>
  <si>
    <t>-548517464</t>
  </si>
  <si>
    <t>Přesun hmot pro konstrukce montované z desek stanovený procentní sazbou (%) z ceny vodorovná dopravní vzdálenost do 50 m v objektech výšky přes 6 do 12 m</t>
  </si>
  <si>
    <t>766</t>
  </si>
  <si>
    <t>Konstrukce truhlářské</t>
  </si>
  <si>
    <t>33</t>
  </si>
  <si>
    <t>766662811</t>
  </si>
  <si>
    <t>Demontáž truhlářských prahů dveří jednokřídlových</t>
  </si>
  <si>
    <t>-1823871767</t>
  </si>
  <si>
    <t>Demontáž dveřních konstrukcí prahů dveří jednokřídlových</t>
  </si>
  <si>
    <t>M.č. 223</t>
  </si>
  <si>
    <t>34</t>
  </si>
  <si>
    <t>766691915</t>
  </si>
  <si>
    <t>Vyvěšení nebo zavěšení dřevěných křídel dveří pl přes 2 m2</t>
  </si>
  <si>
    <t>-1616098302</t>
  </si>
  <si>
    <t>Ostatní práce vyvěšení nebo zavěšení křídel s případným uložením a opětovným zavěšením po provedení stavebních změn dřevěných dveřních, plochy přes 2 m2</t>
  </si>
  <si>
    <t>Dveře - vyvěšení s uložením a zpětným zavěšením</t>
  </si>
  <si>
    <t>M.č. 119,120,121,125</t>
  </si>
  <si>
    <t>M.č. 120,125</t>
  </si>
  <si>
    <t>35</t>
  </si>
  <si>
    <t>R76600</t>
  </si>
  <si>
    <t>Demontáž truhlářských prahů dveří doukřídlých</t>
  </si>
  <si>
    <t>-2103735440</t>
  </si>
  <si>
    <t>Stávající práh je osazen na původním prahu (2x odstranění prahu)</t>
  </si>
  <si>
    <t>(2*1,30*0,9+4*1,30*0,8+5*1,30*0,75)*2</t>
  </si>
  <si>
    <t>36</t>
  </si>
  <si>
    <t>R76601</t>
  </si>
  <si>
    <t>Osazení nového dubové prahu T02 o rozměru 1,30*0,9m, vč. očištění a vyrovnání podlahy</t>
  </si>
  <si>
    <t>-658727938</t>
  </si>
  <si>
    <t>PD: D.1.1 Technická zpráva, výkresy - D.1.2, D.1.3, D.1.4, D.1.5, D.1.6.3.1</t>
  </si>
  <si>
    <t>37</t>
  </si>
  <si>
    <t>R76602</t>
  </si>
  <si>
    <t>Osazení nového dubové prahu T01 o rozměru 1,30*0,75m, vč. očištění a vyrovnání podlahy</t>
  </si>
  <si>
    <t>1292014749</t>
  </si>
  <si>
    <t>PD: D.1.1 Technická zpráva, výkresy - D.1.2, D.1.3, D.1.6.3.1</t>
  </si>
  <si>
    <t>M.č. 119,120,121,122</t>
  </si>
  <si>
    <t>38</t>
  </si>
  <si>
    <t>R76603</t>
  </si>
  <si>
    <t>Osazení nového dubové prahu T03 o rozměru 1,30*0,8m, vč. očištění a vyrovnání podlahy</t>
  </si>
  <si>
    <t>158326089</t>
  </si>
  <si>
    <t>39</t>
  </si>
  <si>
    <t>998766202</t>
  </si>
  <si>
    <t>Přesun hmot procentní pro konstrukce truhlářské v objektech v do 12 m</t>
  </si>
  <si>
    <t>1577796695</t>
  </si>
  <si>
    <t>Přesun hmot pro konstrukce truhlářské stanovený procentní sazbou z ceny vodorovná dopravní vzdálenost do 50 m v objektech výšky přes 6 do 12 m</t>
  </si>
  <si>
    <t>767</t>
  </si>
  <si>
    <t>Konstrukce zámečnické</t>
  </si>
  <si>
    <t>40</t>
  </si>
  <si>
    <t>R76701</t>
  </si>
  <si>
    <t>D+M prvku Z01 - nájezd do dveří mezi laboratoří biologie a chemie</t>
  </si>
  <si>
    <t>1098597982</t>
  </si>
  <si>
    <t>PD: D.1.1 Technická zpráva, výkresy - D.1.3, D.1.6.2.1</t>
  </si>
  <si>
    <t>41</t>
  </si>
  <si>
    <t>998767202</t>
  </si>
  <si>
    <t>Přesun hmot procentní pro zámečnické konstrukce v objektech v do 12 m</t>
  </si>
  <si>
    <t>-154360397</t>
  </si>
  <si>
    <t>Přesun hmot pro zámečnické konstrukce stanovený procentní sazbou (%) z ceny vodorovná dopravní vzdálenost do 50 m v objektech výšky přes 6 do 12 m</t>
  </si>
  <si>
    <t>771</t>
  </si>
  <si>
    <t>Podlahy z dlaždic</t>
  </si>
  <si>
    <t>42</t>
  </si>
  <si>
    <t>771573810</t>
  </si>
  <si>
    <t>Demontáž podlah z dlaždic keramických lepených</t>
  </si>
  <si>
    <t>-637498818</t>
  </si>
  <si>
    <t>0,3*(2,8+2,26+1,285+2,26+0,37+1,06+3,861+3,06+1,504+1,504+1,26+1,33+0,36+1,555+1,795)</t>
  </si>
  <si>
    <t>13*(4*0,3*0,3)</t>
  </si>
  <si>
    <t>43</t>
  </si>
  <si>
    <t>771574113</t>
  </si>
  <si>
    <t>Montáž podlah keramických režných hladkých lepených flexibilním lepidlem do 12 ks/m2</t>
  </si>
  <si>
    <t>-1405939410</t>
  </si>
  <si>
    <t>Montáž podlah z dlaždic keramických lepených flexibilním lepidlem režných nebo glazovaných hladkých přes 9 do 12 ks/ m2</t>
  </si>
  <si>
    <t>44</t>
  </si>
  <si>
    <t>R59701</t>
  </si>
  <si>
    <t>dlaždice keramické - doplnění stávající dlažby</t>
  </si>
  <si>
    <t>70959553</t>
  </si>
  <si>
    <t xml:space="preserve">Keramické dlažby jsou z vysoce slinutých neglazovaných dlaždic matné hladké tl.9 mm rozměr 300/300 mm. Barva dle stávající světlá i tmavá dle potřeby. </t>
  </si>
  <si>
    <t>12,559*1,05 'Přepočtené koeficientem množství</t>
  </si>
  <si>
    <t>45</t>
  </si>
  <si>
    <t>771591111</t>
  </si>
  <si>
    <t>Podlahy penetrace podkladu</t>
  </si>
  <si>
    <t>-403180298</t>
  </si>
  <si>
    <t>Podlahy - ostatní práce penetrace podkladu</t>
  </si>
  <si>
    <t>46</t>
  </si>
  <si>
    <t>771990111</t>
  </si>
  <si>
    <t>Vyrovnání podkladu samonivelační stěrkou tl 4 mm pevnosti 15 Mpa</t>
  </si>
  <si>
    <t>-1663827786</t>
  </si>
  <si>
    <t>Vyrovnání podkladní vrstvy samonivelační stěrkou tl. 4 mm, min. pevnosti 15 MPa</t>
  </si>
  <si>
    <t>47</t>
  </si>
  <si>
    <t>998771202</t>
  </si>
  <si>
    <t>Přesun hmot procentní pro podlahy z dlaždic v objektech v do 12 m</t>
  </si>
  <si>
    <t>-705256923</t>
  </si>
  <si>
    <t>Přesun hmot pro podlahy z dlaždic stanovený procentní sazbou z ceny vodorovná dopravní vzdálenost do 50 m v objektech výšky přes 6 do 12 m</t>
  </si>
  <si>
    <t>776</t>
  </si>
  <si>
    <t>Podlahy povlakové</t>
  </si>
  <si>
    <t>48</t>
  </si>
  <si>
    <t>776111311</t>
  </si>
  <si>
    <t>Vysátí podkladu povlakových podlah</t>
  </si>
  <si>
    <t>-36469903</t>
  </si>
  <si>
    <t>Příprava podkladu vysátí podlah</t>
  </si>
  <si>
    <t>49</t>
  </si>
  <si>
    <t>776121111</t>
  </si>
  <si>
    <t>Vodou ředitelná penetrace savého podkladu povlakových podlah ředěná v poměru 1:3</t>
  </si>
  <si>
    <t>586869525</t>
  </si>
  <si>
    <t>Příprava podkladu penetrace vodou ředitelná na savý podklad (válečkováním) ředěná v poměru 1:3 podlah</t>
  </si>
  <si>
    <t>50</t>
  </si>
  <si>
    <t>776141111</t>
  </si>
  <si>
    <t>Vyrovnání podkladu povlakových podlah stěrkou pevnosti 20 MPa tl 3 mm</t>
  </si>
  <si>
    <t>496865652</t>
  </si>
  <si>
    <t>Příprava podkladu vyrovnání samonivelační stěrkou podlah min.pevnosti 20 MPa, tloušťky do 3 mm</t>
  </si>
  <si>
    <t>51</t>
  </si>
  <si>
    <t>776201811</t>
  </si>
  <si>
    <t>Demontáž lepených povlakových podlah bez podložky ručně</t>
  </si>
  <si>
    <t>-592462556</t>
  </si>
  <si>
    <t>Demontáž povlakových podlahovin lepených ručně bez podložky</t>
  </si>
  <si>
    <t>Skladba P01S a  P01N</t>
  </si>
  <si>
    <t>PD: D.1.1 Technická zpráva, výkresy - D.1.2, D.1.3, D.1.4, D.1.5, D.1.6.1.1, D.1.6.1.2</t>
  </si>
  <si>
    <t>52</t>
  </si>
  <si>
    <t>776221111</t>
  </si>
  <si>
    <t>Lepení pásů z PVC standardním lepidlem</t>
  </si>
  <si>
    <t>523706446</t>
  </si>
  <si>
    <t>Montáž podlahovin z PVC lepením standardním lepidlem z pásů standardních</t>
  </si>
  <si>
    <t>53</t>
  </si>
  <si>
    <t>R28401</t>
  </si>
  <si>
    <t>Podlahoviny z  PVC</t>
  </si>
  <si>
    <t>1648782463</t>
  </si>
  <si>
    <t>PVC dekor pískový zrnitý šedý. PVC musí splňovat parametry protiskluznosti viz výše a třídu zátěže 33, tl. min. 2 mm, tl. nášlapné vrstvy min. 0,6 mm. PVC je navrženo lepené lepidlem dle doporučení výrobce podlahoviny (většinou akrylátová báze) včetně penetrace</t>
  </si>
  <si>
    <t>124,56*1,1 'Přepočtené koeficientem množství</t>
  </si>
  <si>
    <t>54</t>
  </si>
  <si>
    <t>776410811</t>
  </si>
  <si>
    <t>Odstranění soklíků a lišt pryžových nebo plastových</t>
  </si>
  <si>
    <t>-528998805</t>
  </si>
  <si>
    <t>Demontáž soklíků nebo lišt pryžových nebo plastových</t>
  </si>
  <si>
    <t>Skladba P01S</t>
  </si>
  <si>
    <t>2*3,25+2*9,45-1,35*2</t>
  </si>
  <si>
    <t>2*7,4+2*3,1-0,9-2*1,35+2*0,3+2*0,8</t>
  </si>
  <si>
    <t>2*7,37+2*7,551-1</t>
  </si>
  <si>
    <t>2*4,6+2*2,925-1,35-3*1</t>
  </si>
  <si>
    <t>55</t>
  </si>
  <si>
    <t>776421111</t>
  </si>
  <si>
    <t>Montáž obvodových lišt lepením</t>
  </si>
  <si>
    <t>-1042783865</t>
  </si>
  <si>
    <t>Montáž lišt obvodových lepených</t>
  </si>
  <si>
    <t>Skladba P01N</t>
  </si>
  <si>
    <t>56</t>
  </si>
  <si>
    <t>284110070</t>
  </si>
  <si>
    <t>lišta speciální soklová PVC</t>
  </si>
  <si>
    <t>201754995</t>
  </si>
  <si>
    <t xml:space="preserve">Po obvodu místností (kde není nábytek) přilepena PVC (kanálková) lišta výšky 50 mm šířka 22 mm barva šedá, včetně tvarovek rohů a koncovek.
</t>
  </si>
  <si>
    <t>81,842*1,02 'Přepočtené koeficientem množství</t>
  </si>
  <si>
    <t>57</t>
  </si>
  <si>
    <t>776421311</t>
  </si>
  <si>
    <t>Montáž přechodových samolepících lišt</t>
  </si>
  <si>
    <t>-809789817</t>
  </si>
  <si>
    <t>Montáž lišt přechodových samolepících</t>
  </si>
  <si>
    <t>58</t>
  </si>
  <si>
    <t>R59001</t>
  </si>
  <si>
    <t>profil přechodový, hliník, 8 x 20 x 1000 mm</t>
  </si>
  <si>
    <t>81137662</t>
  </si>
  <si>
    <t>profil přechodový podlahový hliník, (8 x 20 x 1000mm)</t>
  </si>
  <si>
    <t>1*1,02 'Přepočtené koeficientem množství</t>
  </si>
  <si>
    <t>59</t>
  </si>
  <si>
    <t>998776202</t>
  </si>
  <si>
    <t>Přesun hmot procentní pro podlahy povlakové v objektech v do 12 m</t>
  </si>
  <si>
    <t>-618635299</t>
  </si>
  <si>
    <t>Přesun hmot pro podlahy povlakové stanovený procentní sazbou z ceny vodorovná dopravní vzdálenost do 50 m v objektech výšky přes 6 do 12 m</t>
  </si>
  <si>
    <t>781</t>
  </si>
  <si>
    <t>Dokončovací práce - obklady</t>
  </si>
  <si>
    <t>60</t>
  </si>
  <si>
    <t>781473810</t>
  </si>
  <si>
    <t>Demontáž obkladů z obkladaček keramických lepených</t>
  </si>
  <si>
    <t>-1653694173</t>
  </si>
  <si>
    <t>Demontáž obkladů z dlaždic keramických lepených</t>
  </si>
  <si>
    <t>1,6*(0,3+0,3+1,05)+1,78*(7,7+0,97+0,6+5,6)</t>
  </si>
  <si>
    <t>1,55*2</t>
  </si>
  <si>
    <t>1,55*2,4</t>
  </si>
  <si>
    <t>61</t>
  </si>
  <si>
    <t>781474113</t>
  </si>
  <si>
    <t>Montáž obkladů vnitřních keramických hladkých do 19 ks/m2 lepených flexibilním lepidlem</t>
  </si>
  <si>
    <t>1707006196</t>
  </si>
  <si>
    <t>Montáž obkladů vnitřních stěn z dlaždic keramických lepených flexibilním lepidlem režných nebo glazovaných hladkých přes 12 do 19 ks/m2</t>
  </si>
  <si>
    <t>PD: D.1.1 Technická zpráva, výkresy - D.1.2, D.1.3</t>
  </si>
  <si>
    <t>1,5*(0,65+2,25)+0,3*(7,2+0,97+0,61+5,6)</t>
  </si>
  <si>
    <t xml:space="preserve">Místnost č.120 </t>
  </si>
  <si>
    <t>3*2</t>
  </si>
  <si>
    <t>Místnost č.121</t>
  </si>
  <si>
    <t>2*0,8</t>
  </si>
  <si>
    <t>62</t>
  </si>
  <si>
    <t>R78101</t>
  </si>
  <si>
    <t>Obkladačky keramické - dle PD</t>
  </si>
  <si>
    <t>1658439795</t>
  </si>
  <si>
    <t>Keramické obkladačky jednobarevné bílé matné s přeglazovanou hranou tl. 6,5 mm rozměr 200/200 mm. rohy a ukončení opatřeny nerezovými profily příslušné tloušťky. Spárování bílé.</t>
  </si>
  <si>
    <t>17,864*1,1 'Přepočtené koeficientem množství</t>
  </si>
  <si>
    <t>63</t>
  </si>
  <si>
    <t>781479191</t>
  </si>
  <si>
    <t>Příplatek k montáži obkladů vnitřních keramických hladkých za plochu do 10 m2</t>
  </si>
  <si>
    <t>-1586950886</t>
  </si>
  <si>
    <t>Montáž obkladů vnitřních stěn z dlaždic keramických Příplatek k cenám za plochu do 10 m2 jednotlivě</t>
  </si>
  <si>
    <t>64</t>
  </si>
  <si>
    <t>R78102</t>
  </si>
  <si>
    <t>D+M Hydroizolační nátěr</t>
  </si>
  <si>
    <t>644417937</t>
  </si>
  <si>
    <t>Vodotěsný disperzní výrobek nanášený v tekutém stavu, odolný při kontaktu s chlorovanou vodou druh / třída DMP podle EN 14891. Je navržen jednosložkový dvouvrstvý nátěr. Tloušťka vrstvy dle doporučení výrobce min. 1 kg/m2 suchého nátěru. Počáteční tahová přídržnou min. 0,5 MPa, průsak tlakovou vodou (150 kPa) 0 mm, Schopnost přemostění trhliny za standardních podmínek min. 0,75 mm. Nátěr včetně bandáží, rohů a doplňků.</t>
  </si>
  <si>
    <t>65</t>
  </si>
  <si>
    <t>R78103</t>
  </si>
  <si>
    <t>D+M ukončovací nerezové lišty</t>
  </si>
  <si>
    <t>-219915429</t>
  </si>
  <si>
    <t xml:space="preserve">Lišta ukončovací oblá nerez, tl dle obkladu
</t>
  </si>
  <si>
    <t>66</t>
  </si>
  <si>
    <t>998781202</t>
  </si>
  <si>
    <t>Přesun hmot procentní pro obklady keramické v objektech v do 12 m</t>
  </si>
  <si>
    <t>862007383</t>
  </si>
  <si>
    <t>Přesun hmot pro obklady keramické stanovený procentní sazbou z ceny vodorovná dopravní vzdálenost do 50 m v objektech výšky přes 6 do 12 m</t>
  </si>
  <si>
    <t>783</t>
  </si>
  <si>
    <t>Dokončovací práce - nátěry</t>
  </si>
  <si>
    <t>67</t>
  </si>
  <si>
    <t>783101201</t>
  </si>
  <si>
    <t>Hrubé obroušení podkladu truhlářských konstrukcí před provedením nátěru</t>
  </si>
  <si>
    <t>-1442045382</t>
  </si>
  <si>
    <t>Příprava podkladu truhlářských konstrukcí před provedením nátěru broušení smirkovým papírem nebo plátnem hrubé</t>
  </si>
  <si>
    <t>68</t>
  </si>
  <si>
    <t>783101203</t>
  </si>
  <si>
    <t>Jemné obroušení podkladu truhlářských konstrukcí před provedením nátěru</t>
  </si>
  <si>
    <t>-1972243886</t>
  </si>
  <si>
    <t>Příprava podkladu truhlářských konstrukcí před provedením nátěru broušení smirkovým papírem nebo plátnem jemné</t>
  </si>
  <si>
    <t>Rest_dveře+Rest_zár</t>
  </si>
  <si>
    <t>69</t>
  </si>
  <si>
    <t>783101401</t>
  </si>
  <si>
    <t>Ometení podkladu truhlářských konstrukcí před provedením nátěru</t>
  </si>
  <si>
    <t>-1973933664</t>
  </si>
  <si>
    <t>Příprava podkladu truhlářských konstrukcí před provedením nátěru broušení smirkovým papírem nebo plátnem ometení</t>
  </si>
  <si>
    <t>70</t>
  </si>
  <si>
    <t>783101403</t>
  </si>
  <si>
    <t>Oprášení podkladu truhlářských konstrukcí před provedením nátěru</t>
  </si>
  <si>
    <t>1015116123</t>
  </si>
  <si>
    <t>Příprava podkladu truhlářských konstrukcí před provedením nátěru broušení smirkovým papírem nebo plátnem oprášení</t>
  </si>
  <si>
    <t>71</t>
  </si>
  <si>
    <t>783106805</t>
  </si>
  <si>
    <t>Odstranění nátěrů z truhlářských konstrukcí opálením a obroušením</t>
  </si>
  <si>
    <t>-539982946</t>
  </si>
  <si>
    <t>Odstranění nátěrů z truhlářských konstrukcí opálením s obroušením</t>
  </si>
  <si>
    <t>Dveře</t>
  </si>
  <si>
    <t>2*(2,65+0,025)*(1,25+0,05)</t>
  </si>
  <si>
    <t>4*(2*(2,65+0,025)*(1,25+0,05))</t>
  </si>
  <si>
    <t>2*(2*(2,65+0,025)*(1,25+0,05))</t>
  </si>
  <si>
    <t>Obložkové zárubně</t>
  </si>
  <si>
    <t>(2*2,65+1,25)*(0,8+2*0,1)</t>
  </si>
  <si>
    <t>4*(2*2,65+1,25)*(0,75+2*0,1)</t>
  </si>
  <si>
    <t>2*(2*2,65+1,25)*(0,9+2*0,1)</t>
  </si>
  <si>
    <t>72</t>
  </si>
  <si>
    <t>783113101</t>
  </si>
  <si>
    <t>Jednonásobný napouštěcí syntetický nátěr truhlářských konstrukcí</t>
  </si>
  <si>
    <t>-410274510</t>
  </si>
  <si>
    <t>Napouštěcí nátěr truhlářských konstrukcí jednonásobný syntetický</t>
  </si>
  <si>
    <t>73</t>
  </si>
  <si>
    <t>783114101</t>
  </si>
  <si>
    <t>Základní jednonásobný syntetický nátěr truhlářských konstrukcí</t>
  </si>
  <si>
    <t>-704375186</t>
  </si>
  <si>
    <t>Základní nátěr truhlářských konstrukcí jednonásobný syntetický</t>
  </si>
  <si>
    <t>74</t>
  </si>
  <si>
    <t>783117101</t>
  </si>
  <si>
    <t>Krycí jednonásobný syntetický nátěr truhlářských konstrukcí</t>
  </si>
  <si>
    <t>501635081</t>
  </si>
  <si>
    <t>Krycí nátěr truhlářských konstrukcí jednonásobný syntetický</t>
  </si>
  <si>
    <t>75</t>
  </si>
  <si>
    <t>783118101</t>
  </si>
  <si>
    <t>Lazurovací jednonásobný syntetický nátěr truhlářských konstrukcí</t>
  </si>
  <si>
    <t>-1349896337</t>
  </si>
  <si>
    <t>Lazurovací nátěr truhlářských konstrukcí jednonásobný syntetický</t>
  </si>
  <si>
    <t>76</t>
  </si>
  <si>
    <t>783132111</t>
  </si>
  <si>
    <t>Lokální tmelení truhlářských konstrukcí včetně přebroušení epoxidovým tmelem plochy do 30%</t>
  </si>
  <si>
    <t>1477566515</t>
  </si>
  <si>
    <t>Tmelení truhlářských konstrukcí lokální, včetně přebroušení tmelených míst rozsahu přes 10 do 30% plochy, tmelem epoxidovým</t>
  </si>
  <si>
    <t>77</t>
  </si>
  <si>
    <t>R78301</t>
  </si>
  <si>
    <t>Očištění a ošetření podpůrné konstrukce podlahy (nátěr fungicidní, proti plísni a dřevokaznému hmyzu)</t>
  </si>
  <si>
    <t>-74712022</t>
  </si>
  <si>
    <t>784</t>
  </si>
  <si>
    <t>Dokončovací práce - malby a tapety</t>
  </si>
  <si>
    <t>78</t>
  </si>
  <si>
    <t>784111003</t>
  </si>
  <si>
    <t>Oprášení (ometení ) podkladu v místnostech výšky do 5,00 m</t>
  </si>
  <si>
    <t>-930495270</t>
  </si>
  <si>
    <t>Oprášení (ometení) podkladu v místnostech výšky přes 3,80 do 5,00 m</t>
  </si>
  <si>
    <t>Omítka_strop+Omítka_stěny</t>
  </si>
  <si>
    <t>79</t>
  </si>
  <si>
    <t>784121003</t>
  </si>
  <si>
    <t>Oškrabání malby v mísnostech výšky do 5,00 m</t>
  </si>
  <si>
    <t>2045885538</t>
  </si>
  <si>
    <t>Oškrabání malby v místnostech výšky přes 3,80 do 5,00 m</t>
  </si>
  <si>
    <t>80</t>
  </si>
  <si>
    <t>784171101</t>
  </si>
  <si>
    <t>Zakrytí vnitřních podlah včetně pozdějšího odkrytí</t>
  </si>
  <si>
    <t>522447051</t>
  </si>
  <si>
    <t>Zakrytí nemalovaných ploch (materiál ve specifikaci) včetně pozdějšího odkrytí podlah</t>
  </si>
  <si>
    <t>81</t>
  </si>
  <si>
    <t>581248440</t>
  </si>
  <si>
    <t>fólie pro malířské potřeby zakrývací, PG 4021-20, 25µ,  4 x 5 m</t>
  </si>
  <si>
    <t>1973232784</t>
  </si>
  <si>
    <t>Zeminy jílovinové - hlinky a nátěry malířské nátěry upravené tekuté PRIMALEX (systém) pásky a fólie - malířské potřeby páska do 60° C LDPE  40µ    4 x 5 m</t>
  </si>
  <si>
    <t>236,64*1,05 'Přepočtené koeficientem množství</t>
  </si>
  <si>
    <t>82</t>
  </si>
  <si>
    <t>784171113</t>
  </si>
  <si>
    <t>Zakrytí vnitřních ploch stěn v místnostech výšky do 5,00 m</t>
  </si>
  <si>
    <t>238779024</t>
  </si>
  <si>
    <t>Zakrytí nemalovaných ploch (materiál ve specifikaci) včetně pozdějšího odkrytí svislých ploch např. stěn, oken, dveří v místnostech výšky přes 3,80 do 5,00</t>
  </si>
  <si>
    <t>Dveře a okna</t>
  </si>
  <si>
    <t>1,35*2,7*2+1,54*1,1</t>
  </si>
  <si>
    <t>1,35*2,7*2+0,9*2,02+1,54*1,1*2</t>
  </si>
  <si>
    <t>1,35*2,7*2+0,9*2,02+1,54*1,1*3</t>
  </si>
  <si>
    <t>Místnost č. 122</t>
  </si>
  <si>
    <t>1,35*2,7*2+0,9*2,02+1,54*1,1</t>
  </si>
  <si>
    <t>1,35*2,7+1*2,02*2</t>
  </si>
  <si>
    <t>1*2,02+1,54*1,1*4</t>
  </si>
  <si>
    <t>83</t>
  </si>
  <si>
    <t>-802221808</t>
  </si>
  <si>
    <t>62,953*1,05 'Přepočtené koeficientem množství</t>
  </si>
  <si>
    <t>84</t>
  </si>
  <si>
    <t>784171123</t>
  </si>
  <si>
    <t>Zakrytí vnitřních ploch konstrukcí nebo prvků v místnostech výšky do 5,00 m</t>
  </si>
  <si>
    <t>1494300681</t>
  </si>
  <si>
    <t>Zakrytí nemalovaných ploch (materiál ve specifikaci) včetně pozdějšího odkrytí konstrukcí nebo samostatných prvků např. schodišť, nábytku, radiátorů, zábradlí v místnostech výšky přes 3,80 do 5,00</t>
  </si>
  <si>
    <t>Laboratoře</t>
  </si>
  <si>
    <t>124</t>
  </si>
  <si>
    <t>85</t>
  </si>
  <si>
    <t>510860348</t>
  </si>
  <si>
    <t>124*1,05 'Přepočtené koeficientem množství</t>
  </si>
  <si>
    <t>86</t>
  </si>
  <si>
    <t>784181123</t>
  </si>
  <si>
    <t>Hloubková jednonásobná penetrace podkladu v místnostech výšky do 5,00 m</t>
  </si>
  <si>
    <t>2009182163</t>
  </si>
  <si>
    <t>Penetrace podkladu jednonásobná hloubková v místnostech výšky přes 3,80 do 5,00 m</t>
  </si>
  <si>
    <t>Malby+SDK_obklad</t>
  </si>
  <si>
    <t>87</t>
  </si>
  <si>
    <t>784221103</t>
  </si>
  <si>
    <t>Dvojnásobné bílé malby  ze směsí za sucha dobře otěruvzdorných v místnostech do 5,00 m</t>
  </si>
  <si>
    <t>1450893324</t>
  </si>
  <si>
    <t>Malby z malířských směsí otěruvzdorných za sucha dvojnásobné, bílé za sucha otěruvzdorné dobře v místnostech výšky přes 3,80 do 5,00 m</t>
  </si>
  <si>
    <t>D.1.1 - Vybavení interiérů</t>
  </si>
  <si>
    <t>HSV - HSV</t>
  </si>
  <si>
    <t xml:space="preserve">    01 - Vybavení interiérů - viz výpis D.1.6.4 </t>
  </si>
  <si>
    <t xml:space="preserve">Vybavení interiérů - viz výpis D.1.6.4 </t>
  </si>
  <si>
    <t>O01</t>
  </si>
  <si>
    <t>Laboratorní stůl žáků</t>
  </si>
  <si>
    <t>1457351144</t>
  </si>
  <si>
    <t xml:space="preserve">"Laboratorní stůl pro žáky, pracovní plocha konglomerovaný kámen. Stůl s rozměry š120xh79xv90cm z jackelové konstrukce 40x20mm s komaxitovou úpravou. Krytování rozvodů médií z laminované dřevotřísky tl. 18mm s olepenými hranami ABS 0,5mm technologií PUR. Desky vloženy do uzavřené kovové konstrukce, chráněny ze všech čtyř stran. Pracovní plocha konglomerovaný kámen tl. 20mm s přípravou pro osazení vpustě,  armatury. Police pod pracovní deskou z lamnované dřevotřísky tl. 18mm olepenou 0,5mm ABS hranou z boků a zezadu technologií PUR, z přední strany olepeno 2mm ABS hranou technologií PUR.
"
"Police jednopatrová na laboratorní pracoviště, pracovní deska konglomerovaný kámen. Žákovská police na laboratorní stůl s rozměry š120xh20xv30cm z jackelové  konstrukce 40x20mm s komaxitovou úpravou. Pracovní deska komglomerovaný kámen tl. 20mm se zadní lištou z kompaktu rezistant tl. 12mm s hranou ve tvaru bombátka s převýšením nad pracovní desku 20mm.
"
"Laboratorní médiový sloup kovový zkosený pro osazení médii. Médiový sloup pro montáž na laboratorní stůl s rozměry š14,5xh,2xv30cm z  jackelové 40x20 a plechové konstrukce s komaxitovou úpravou - 2ks
"
Vpusť kameninová 14,5x14,5cm
"Výtokové ramínko s nátrubkem. Ramínko s neotočným ramenem z nerezavějící oceli opatřené komaxitem, s  jedním kohoutem a nátrubkem průměr 8mm na studenou vodu, vhodný k nasazení hadičky a vývěvy. Hadička není zahrnuta v ceně.  V ceně je zahrnuta montáž.
"
Plynový kahan pro ZP malý 1300W, s hadičkou - 2ks
Plynový vývod laboratorní poplastovaný s nátrubkem vývodem dolů pod 45 stupni - 2ks
Elektropanel kovový pro žáka - 1xSS, 1xST, 1x230V, 1x RJ45 - 2ks
Zapojení elektroinstalace ve stole na připravené přívody
Zapojení plynu ve stole na připravené přívody
Zapojení vody  a kanalizace ve stole na připravené přívody
Zapojení PC sítě ve stole na připravené přívody
Vynosení, montáž, doprava
</t>
  </si>
  <si>
    <t>O02</t>
  </si>
  <si>
    <t>Laboratorní stůl pro postiženého žáka</t>
  </si>
  <si>
    <t>-1403276834</t>
  </si>
  <si>
    <t xml:space="preserve">"Laboratorní stůl pro žáky, pracovní plocha konglomerovaný kámen. Stůl s rozměry š100xh79xv76cm z jackelové konstrukce 40x20mm s komaxitovou úpravou. Krytování rozvodů médií z laminované dřevotřísky tl. 18mm s olepenými hranami ABS 0,5mm technologií PUR. Desky vloženy do  uzavřené kovové konstrukce, chráněny ze všech čtyř stran. Pracovní plocha konglomerovaný kámen tl. 20mm s přípravou pro osazení vpustě,  armatury.
"
"Police jednopatrová na laboratorní pracoviště, pracovní deska konglomerovaný kámen. Žákovská police na laboratorní stůl s rozměry š100xh20xv30cm z jackelové konstrukce 40x20mm s komaxitovou úpravou. Pracovní deska komglomerovaný kámen tl. 20mm se zadní lištou z kompaktu rezistant tl. 12mm s hranou ve tvaru bombátka s převýšením nad pracovní desku 20mm.
"
"Laboratorní médiový sloupkovový zkosený pro osazení médii. Médiový sloup pro montáž na laboratorní stůl s rozměry š14,5xh,2xv30cm z  jackelové 40x20 a plechové konstrukce s komaxitovou úpravou.
"
Vpusť kameninová 14,5x14,5cm
"Výtokové ramínko s nátrubkem. Ramínko s neotočným ramenem z nerezavějící oceli opatřené komaxitem, s  jedním kohoutem a nátrubkem průměr 8mm na studenou vodu, vhodný k nasazení hadičky a vývěvy. Hadička není zahrnuta v ceně.  V ceně je zahrnuta montáž.
"
Plynový kahan pro ZP malý 1300W, s hadičkou
Plynový vývod laboratorní poplastovaný s nátrubkem vývodem dolů pod 45 stupni
Elektropanel kovový pro žáka - 1xSS, 1xST, 1x230V, 1x RJ45
Zapojení elektroinstalace ve stole na připravené přívody
Zapojení plynu ve stole na připravené přívody
Zapojení vody  a kanalizace ve stole na připravené přívody
Zapojení PC sítě ve stole na připravené přívody
Vynosení, montáž, doprava
</t>
  </si>
  <si>
    <t>O03</t>
  </si>
  <si>
    <t>Laboratorní mycí stůl žáků</t>
  </si>
  <si>
    <t>-1091250992</t>
  </si>
  <si>
    <t xml:space="preserve">"Mycí laboratorní stůl pro spodní umístění dřezu a armatury, konglomerovaný kámen. Mycí stůl s rozměry š50xh79xv90cm z jackelové konstrukce 40x20mm s komaxitovou úpravou. Krytování rozvodů médií z laminované dřevotřísky  tl. 18mm s olepenými hranami ABS 0,5mm technologií PUR s uzamykatelnými  dvířky. Pracovní deska s přípravou pro spodní osazení dřezu, baterii a ramínko konglomerovaný kámen tl. 20mm. Boky a záda bílá perlička, dveře  UNI barva.
"
Dřez kameninový bílý 45x45cm
Baterie páková stojánková vysoké ramínko
Zapojení vody a kanalizace ve stole na připravené přívody včetně užávěrů pro žákovské pracoviště
</t>
  </si>
  <si>
    <t>O04</t>
  </si>
  <si>
    <t>2134353434</t>
  </si>
  <si>
    <t xml:space="preserve">"Laboratorní stůl s rozměry š180xh79xv76cm z jackelové konstrukce 
 40x20mm s komaxitovou úpravou. Krytování dvojité rozvodů médií z 
 laminované dřevotřísky tl. 18mm s olepenými hranami ABS 0,5mm 
 technologií PUR. Pracovní deska kompakt rezistant tl. 12mm, s výklopem
  pro média a výjklopem pro notebook. Výklopy uzamykatelné s 
 elektrozámky včetně vzpěr. Pod stolem (pod dřezem) skřínka z 
 laminované dřevotřísky tl. 18mm olepená 0,5mm ABS hranou technologií 
 PUR, uzamykatelná dvířka. 
"
Žákovský elektrozámek
Zásuvka 230V na boku stolu
Elektropanel  kovový pro žáky - 1xSS, 1xST, 1x230V, 1x RJ45
Vpusť kameninová 28x14,5cm
Baterie páková stojánková
Zapojení elektroinstalaci ve stole
Zapojení pc sítě ve stole
Zapojení vody a kanalizace ve stole
Vynosení, montáž, doprava
</t>
  </si>
  <si>
    <t>O06</t>
  </si>
  <si>
    <t>Učitelský stůl na sezení PC</t>
  </si>
  <si>
    <t>675814254</t>
  </si>
  <si>
    <t xml:space="preserve">"Učitelský stůl s rozměry š180xh79xv76cm z jackelové konstrukce 40x20mm s komaxitovou úpravou. Krytování boku stolu a rozvodů médií z laminované dřevotřísky tl. 18mm s olepenými hranami ABS 0,5mm technologií PUR. Desky vloženy do uzavřené kovové konstrukce, chráněny ze všech čtyř stran. Pracovní deska s uzamykatelným výklopem pro média kompakt rezistant tl. 12mm. Hrany ve tvaru bombátka.
"
"Výsuv pro klávesnici a myš montovaný do žákovských nebo učitelských počítačových stolů. Rozměr výsuvu je šíře 70cm, hloubka 35cm. Korpus z  laminované dřevotřísky ohraněný hranou ABS 0,5mm technologií PUR, čelní hrana hranou ABS 2,0mm technologií PUR.
"
Držák kovový pro PC - přivařený ke konstrukci bočnice 
"Skříňka do učitelského stolu pro školní zdroj. Rozměř š60xh53xv73cm. Korpus a dvě zásuvky z laminované dřevotřísky tl. 18mm, olepené 0,5mm ABS hranou technologií PUR, s uzamykatelnou zásuvkou pro školní zdroj a ve spodní části s uzamykatelnou zásuvkou. Zásuvky na plnovýsuvech pro vyšší zátěž. Čelo zásuvek olepeny 2mm ABS  hranou technologií PUR.
"
"Školní zdroj s plynulou regulací napětí 0-24V stejnosměrného a střídavého proudu Plynulá regulace napětí 0-24V pro střídavý a stejnosměrný proud s 
 ukazatelem nastaveného napětí a odebíraného proudu. Samostatně 
 zapínaný okruh pro učitelské pracoviště a samostatně zapínaný okruh 
 pro žákovské pracoviště. Výstup chráněn jištěním. Tento zdroj umožňuje plynule nastavit jakékoliv napětí v rozsahu 0- 24V.
"
Zásuvka 230V s přepěťovou ochranou
Zásuvka 230V - 3ks
Zásuvka 1x RJ45
Ovládací kovový panel pro zatemnění
Zapojení elektroinstalaci ve stole
Zapojení pc sítě ve stole
Vynosení, montáž, doprava
</t>
  </si>
  <si>
    <t>O07</t>
  </si>
  <si>
    <t>Učitelský stůl na pokusy</t>
  </si>
  <si>
    <t>526329214</t>
  </si>
  <si>
    <t xml:space="preserve">"Demonstrační mycí stůl s rozměry š50xh79xv90cm z jackelové konstrukce 40x20mms komaxitovou úpravou. Krytování rozvodů médií z laminované dřevotřísky tl. 18mm, s olepenými hranami ABS 0,5mm technologií PUR s uzamykatelnými dvířky, desky vloženy do kovových konstrukcí chráněny ze všech čtyř stran. Pracovní deska s přípravou pro spodní usazení dřezu a horní osazení baterie a ramínka. Pracovní deska kompakt rezistant tl. 12mm, hrany ve tvaru bombátka.
"
"Demonstrační učitelský stůl s rozměry š130xh79xv90cm z jackelové 
 konstrukce 40x20mm s komaxitovou úpravou. Krytování rozvodů 
 (dvojitá záda) médií z laminované dřevotřísky tl. 18mm s olepenými 
 hranami ABS 0,5mm technologií PUR. Desky vloženy do uzavřené kovové 
 konstrukce, chráněny ze všech čtyř stran. Pracovní deska s zamykatelným výklopem pro média a výklopem pro notebook, se vzpěrami a zapuštěnými madly, kompakt rezistant tl. 12mm.
"
"Skříňka do učitelského stolu se čtyřmi zásuvkami s centrálním zámkem. Korpus s rozměry š63xh53xv84cm. Korpus a celé zásuvky z laminované 
 dřevotřísky tl. 18mm olepené 0,5mm ABS hranou technologií PUR, čela 
 zásuvek olepené 2mm ABS hranou technologií PUR. Zásuvky na 
 plnovýsuvech pro vyšší zátěž s centrálním zámkem.
"
"Skříňka na pomůcky s policemi uzamykatelná. Rozměr š63xh53xv84cm. Korpus z laminované dřevotřísky tl. 18mm, olepené 0,5mm ABS hranou technologií PUR. Dvě police přestavitelné, vrtáno průběžně po celé výšce skříňky. Dvířka olepené 2mm ABS hranou technologií PUR, uzamykatelná.
"
Vpusť kameninová 28x14,5cm
Baterie páková stojánková
Ovládací panel žákovských elektrozámků, trafo 
Elektropanel kovový pro učitele - 1xSS, 1xST, 1x230V, RJ45
Zapojení elektroinstalaci ve stole
Zapojení pc sítě ve stole
Zapojení vody a kanalizace ve stole
Vynosení, montáž, doprava
</t>
  </si>
  <si>
    <t>O08</t>
  </si>
  <si>
    <t>Učitelský stůl</t>
  </si>
  <si>
    <t>525367609</t>
  </si>
  <si>
    <t xml:space="preserve">Učitelský stůl, do "L" kompakt rezistant. Učitelský stůl s rozměry š200/50xh160/50xv76cm z jackelové konstrukce 40x20mm s komaxitovou úpravou. Krytování boků azad stolu z laminované dřevotřísky tl. 18mm s olepenými hranami ABS 0,5mm technologií PUR. Desky vloženy do uzavřené kovové konstrukce, chráněny ze všech čtyř stran. Pracovní deska kompakt rezistant tl. 12mm. Hrany ve tvaru bombátka.
Výsuv pro klávesnici a myš montovaný do žákovských nebo učitelských počítačových stolů. Rozměr výsuvu je šíře 70cm, hloubka 35cm. Korpus z  laminované dřevotřísky ohraněný hranou ABS 0,5mm technologií PUR, čelní hrana hranou ABS 2,0mm technologií PUR.
Skříňka do učitelského stolu se čtyřmi zásuvkami s centrálním zámkem. Korpus s rozměry š60xh50xv75cm. Korpus a celé zásuvky (boky, záda, čelo  dna) z laminované dřevotřísky tl. 18mm olepené 0,5mm ABS hranou technologií PUR, čela zásuvek olepené 2mm ABS hranou technologií PUR. Zásuvky na plnovýsuvech pro vyšší zátěž s centrálním zámkem. Vše bílá perlička, čelo zásuvek v UNI barvě.
Skříňka do učitelského stolu pro školní zdroj. Rozměř š60xh46xv73cm. Korpus a dvě zásuvky z laminované dřevotřísky tl. 18mm, olepené 0,5mm ABS hranou technologií PUR, s uzamykatelnou zásuvkou pro školní zdroj a ve spodní části s uzamykatelnou zásuvkou. Zásuvky na plnovýsuvech pro vyšší zátěž. Čelo zásuvek olepeny 2mm ABS hranou technologií PUR.
Sokl pro PC tower. Sokl pro počítač - tower. Korpus je z laminované dřevotřísky tl. 18mm, ohraněný hranou ABS 0,5mm technologií PUR, bílá perlička.
Školní zdroj s plynulou regulací napětí 0-24V stejnosměrného a střídavého proudu Plynulá regulace napětí 0-24V pro střídavý a stejnosměrný proud s 
ukazatelem nastaveného napětí a odebíraného proudu. Samostatně 
zapínaný okruh pro učitelské pracoviště a samostatně zapínaný okruh 
pro žákovské pracoviště. Výstup chráněn jištěním. Tento zdroj umožňuje plynule nastavit jakékoliv napětí v rozsahu 0- 24V.
Zásuvka 230V s přepěťovou ochranou
Zásuvka 230V - 3ks
Zásuvka 1x RJ45
Zapojení elektroinstalaci ve stole
Zapojení pc sítě ve stole
Vynosení, montáž, doprava
</t>
  </si>
  <si>
    <t>O09</t>
  </si>
  <si>
    <t>1001754527</t>
  </si>
  <si>
    <t xml:space="preserve">"Učitelský stůl, kompakt rezistant. Učitelský stůl s rozměry š160xh60xv76cm z jackelové konstrukce 40x20mm s komaxitovou úpravou. Krytování boků a zad stolu z laminované dřevotřísky tl. 18mm s olepenými hranami ABS 0,5mm technologií PUR. Desky vloženy do uzavřené kovové konstrukce, chráněny ze všech čtyř stran. Pracovní deska kompakt rezistant tl. 12mm. Hrany ve tvaru bombátka.
"
"Výsuv pro klávesnici a myš montovaný do žákovských nebo učitelských počítačových stolů. Rozměr výsuvu je šíře 70cm, hloubka 35cm. Korpus z  laminované dřevotřísky ohraněný hranou ABS 0,5mm technologií PUR, čelní hrana hranou ABS 2,0mm technologií PUR.
"
"Skříňka do učitelského stolu pro školní zdroj. Rozměř š60xh46xv73cm. Korpus a dvě zásuvky z laminované dřevotřísky tl. 18mm, olepené 0,5mm ABS hranou technologií PUR, s uzamykatelnou zásuvkou pro školní zdroj a ve spodní části s uzamykatelnou zásuvkou. Zásuvky na plnovýsuvech pro vyšší zátěž. Čelo zásuvek olepeny 2mm ABS hranou technologií PUR. Korpus bílý, dvířka UNI barva.
"
"Sokl pro PC tower. Sokl pro počítač - tower. Korpus je z laminované dřevotřísky tl. 18mm, ohraněný hranou ABS 0,5mm technologií PUR, bílá perlička.
"
"Školní zdroj s plynulou regulací napětí 0-24V stejnosměrného a střídavého proudu Plynulá regulace napětí 0-24V pro střídavý a stejnosměrný proud s 
ukazatelem nastaveného napětí a odebíraného proudu. Samostatně 
zapínaný okruh pro učitelské pracoviště a samostatně zapínaný okruh 
pro žákovské pracoviště. Výstup chráněn jištěním. Tento zdroj umožňuje plynule nastavit jakékoliv napětí v rozsahu 0- 24V.
"
Zásuvka 230V s přepěťovou ochranou
Zásuvka 230V - 3ks
Zásuvka 1x RJ45
Zapojení elektroinstalaci ve stole
Zapojení pc sítě ve stole
"Učitelský stůl, kompakt rezistant. Učitelský stůl s rozměry š124xh60xv76cm z jackelové konstrukce 40x20mm s komaxitovou úpravou. Krytování boků a zad stolu z laminované dřevotřísky tl. 18mm s olepenými hranami ABS 0,5mm technologií PUR. Desky vloženy do uzavřené kovové konstrukce, chráněny ze všech čtyř stran. Pracovní deska kompakt rezistant tl. 12mm. Hrany ve tvaru bombátka.
"
"Skříňka do stolu uzamykatelná, dvoje dvířka. Skříňka o rozměrech š60xh56xv76cm. Boky z laminované dřevotřísky tl. 18mm s olepenými 0,5mm ABS hranami technologií PUR, police, strop a dno z laminované dřevotřísky tl. 25mm olepené 0,5mm ABS hranou. Dvířka z laminované dřevotřísky tl. 18mm olepené 2mm ABS hranou technologií PUR. Police stavitelná, vrtáno průběžně. Korpus bílý, dvířka UNI barva.
"
Vynosení, montáž, doprava
</t>
  </si>
  <si>
    <t>O17</t>
  </si>
  <si>
    <t>Mycí kout</t>
  </si>
  <si>
    <t>-119787668</t>
  </si>
  <si>
    <t xml:space="preserve">"""Dřezová skříňka do sestavy, s přípravou pro umyvadlo, pracovní deska kompakt rezistant. Dřezová skříňka o rozměrech š60xh60xv90cm s přípravou pro spodní osazení dřezu. Boky z laminované dřevotřísky tl. 18mm s olepenými 0,5mm ABS hranami technologií PUR, police a dno z laminované dřevotřísky tl.  25mm olepené 0,5mm ABS hranou. Dvířka z laminované dřevotřísky tl. 18mm olepené 2mm ABS hranou technologií PUR. Pracovní deska ko
mpakt rezistant tl. 12mm s  hranou ve tvaru bombátka. Korpus bílá perlička, dvířka UNI barva.
""
Dřez kameninový bílý 45x45cm
Rozvod a zapojení odpadu dřezová skříňka
Vynosení, montáž, doprava
"
</t>
  </si>
  <si>
    <t>O18c</t>
  </si>
  <si>
    <t>Dřezová skříňka do sestavy, s přípravou pro umyvadlo, Dřezová skříňka o rozměrech š50xh50xv90cm</t>
  </si>
  <si>
    <t>1627388296</t>
  </si>
  <si>
    <t xml:space="preserve">"Dřezová skříňka do sestavy, s přípravou pro umyvadlo, Dřezová skříňka o rozměrech š50xh50xv90cm s přípravou pro spodní osazení dřezu. Boky z laminované dřevotřísky tl. 18mm s olepenými 0,5mm ABS hranami technologií PUR, police a dno z laminované dřevotřísky tl. 25mm olepené 0,5mm ABS hranou. Dvířka z laminované dřevotřísky tl. 18mm olepené 2mm ABS hranou technologií PUR. Pracovní deska kompakt rezistant tl. 12mm s  hranou ve tvaru bombátka.
""
Dřez kameninový bílý 45x45cm
Rozvod a zapojení odpadu dřezová skříňka
</t>
  </si>
  <si>
    <t>O18d</t>
  </si>
  <si>
    <t>Sestava pracovního pultu na boční stěně</t>
  </si>
  <si>
    <t>1640946112</t>
  </si>
  <si>
    <t xml:space="preserve">"""Dřezová skříňka do sestavy, s přípravou pro umyvadlo, pracovní deska kompakt rezistant. Dřezová skříňka o rozměrech š105xh50xv90cm s přípravou pro spodní osazení dřezu. Boky z laminované dřevotřísky tl. 18mm s olepenými 0,5mm ABS hranami technologií PUR, police a dno z laminované dřevotřísky tl.  25mm olepené 0,5mm ABS hranou. Dvířka z laminované dřevotřísky tl. 18mm olepené 2mm ABS hranou technologií PUR. Pracovní deska kompakt rezistant tl. 12mm s  hranou ve tvaru bombátka.
"
"
Dřez kameninový bílý 45x45cm
Rozvod a zapojení odpadu dřezová skříňka
"
</t>
  </si>
  <si>
    <t>O22b</t>
  </si>
  <si>
    <t>Dřezová skříňka do sestavy, s přípravou pro umyvadlo, pracovní deska kompakt rezistant</t>
  </si>
  <si>
    <t>-1355430731</t>
  </si>
  <si>
    <t xml:space="preserve">"Dřezová skříňka do sestavy, s přípravou pro umyvadlo, pracovní deska kompakt rezistant. Dřezová skříňka o rozměrech š6xh60xv90cm s přípravou pro spodní osazení dřezu. Boky z laminované dřevotřísky tl. 18mm s olepenými 0,5mm ABS hranami technologií PUR, police a dno z laminované dřevotřísky tl.  25mm olepené 0,5mm ABS hranou. Dvířka z laminované dřevotřísky tl. 18mm olepené 2mm ABS hranou technologií PUR. Pracovní deska kompakt rezistant tl. 12mm s  hranou ve tvaru bombátka. Korpus bílá perlička, dvířka UNI barva.
"
Dřez kameninový bílý 45x45cm
Rozvod a zapojení odpadu dřezová skříňka
Vynosení, montáž, doprava
</t>
  </si>
  <si>
    <t>O26a</t>
  </si>
  <si>
    <t>-915636367</t>
  </si>
  <si>
    <t xml:space="preserve">"Dřezová skříňka do sestavy, s přípravou pro umyvadlo, pracovní deska kompakt rezistant. Dřezová skříňka o rozměrech š60xh60xv90cm s přípravou pro spodní  osazení dřezu. Boky z laminované dřevotřísky tl. 18mm s olepenými 0,5mm ABS hranami technologií PUR, police a dno z laminované dřevotřísky tl. 25mm olepené 0,5mm ABS hranou. Dvířka z laminované dřevotřísky tl. 18mm olepené 2mm ABS hranou technologií PUR. Pracovní deska kompakt rezistant tl. 12mm s hranou ve tvaru bombátka.
"
Dřez keramický bílý 45x53cm
Rozvod vody a kanalizace
</t>
  </si>
  <si>
    <t>O26b</t>
  </si>
  <si>
    <t>Skříňka do sestavy na myčku, pracovní deska kompakt rezistant</t>
  </si>
  <si>
    <t>-1143083501</t>
  </si>
  <si>
    <t xml:space="preserve">"Skříňka do sestavy na myčku, pracovní deska kompakt rezistant. Skříňka o rozměrech š60xh60xv90cm. Boky z laminované dřevotřísky tl. 18mm s olepenými 0,5mm ABS hranami technologií PUR. Dvířka z laminované dřevotřísky tl. 18mm olepené 2mm ABS hranou technologií PUR. Pracovní deska kompakt rezistant tl. 12mm s hranou ve tvaru bombátka.
"
</t>
  </si>
  <si>
    <t>O30</t>
  </si>
  <si>
    <t>Školní digestoř celokovová. Rozměry š120xh70xv245, s pracovní deskou ve výšce 90cm</t>
  </si>
  <si>
    <t>-1854063012</t>
  </si>
  <si>
    <t xml:space="preserve">"Školní digestoř celokovová. Rozměry š120xh70xv245, s pracovní deskou ve výšce 90cm. Pracovní deska konglomerovaný kámen - z chemicky odolného materiálu, pevné zadní a boční bezpečnostní skla, čelní sklo plynule výsuvné, v jednom boku bezpečnostní sklo pevné. Konstrukce jackel s komaxitovou úpravou. Ve spodní části skříňka z laminované dřevotřísky tl. 18mm olepená 0,5mm ABS hranou technologií PUR. V horní části zabudovaný ventiláror. V přední čáti ovládání osvětlení, ventilátoru, 2x230V. Digestoř vybavena plynovým kohoutem s kahanem na zemní plyn s výkonem 1300W, kameninovou vpustí 14,5x14,5cm a výtokové armaturou s nátrubkem s neotočným ramenem z nerezavějící oceli opatřené komaxitem, s  jedním kohoutem a nátrubkem průměr 8mm na studenou vodu, vhodný k nasazení hadičky a vývěvy. Hadička není zahrnuta v ceně.  Součástí je osvětlení pracovní plochy. V ceně je  zahrnuta montáž, instalace (plyn, elktro, voda a kanalizece) a napojení na odvod zplodin na připravené potrubí do 1,5 metru.
"
</t>
  </si>
  <si>
    <t>O31</t>
  </si>
  <si>
    <t>Vertikální žaluzie neprůsvitné látkové, mechanické, včetně montáže</t>
  </si>
  <si>
    <t>-513491884</t>
  </si>
  <si>
    <t>O32</t>
  </si>
  <si>
    <t>Projekční plátno elektrické, formát 4:3, v152 x š203cm</t>
  </si>
  <si>
    <t>1855948380</t>
  </si>
  <si>
    <t xml:space="preserve">"Projekční plátno elektrické, formát 4:3, v152 x š203cm, včetně montáže. Elektrické promítací plátno s kompaktním tubusem na stěnu. Plátno je opatřeno patentovaným motorem pro nehlučný provoz. Navíjecí mechanizmus je uložen v nylonových pouzdrech, které zajišťují bezúdržbový provoz.
"
</t>
  </si>
  <si>
    <t>O33</t>
  </si>
  <si>
    <t>Zatemnění textilní pro okno, s vodícími lištami, neprůsvitné, motorické, včetně montáže</t>
  </si>
  <si>
    <t>-2023760607</t>
  </si>
  <si>
    <t>Myčka nádobí vestavná do skřínky 026b</t>
  </si>
  <si>
    <t>-1078081408</t>
  </si>
  <si>
    <t>D.3 - Vzduchotechnická zařízení</t>
  </si>
  <si>
    <t>1 - DIGESTOŘE</t>
  </si>
  <si>
    <t>DIGESTOŘE</t>
  </si>
  <si>
    <t>Odvodní radiální ventilátor z materiálu PE/PP v EX provedení na parametry 800 m3/h; 680 Pa; 0,37kW; vč. příslušenství 2x tlumící vložka v ex provedení; 4x nerezová spona; sada izolátorů chvění; ocelové stoličky a konzola pro uchycení na stěnu</t>
  </si>
  <si>
    <t>1785699366</t>
  </si>
  <si>
    <t>umístění položky na výkrese (číslo výkresu) D.3.3</t>
  </si>
  <si>
    <t>Frekvenční měnič s 5tistupňovým spínačem pro zadávání počtu otáček ventilátoru; IP54</t>
  </si>
  <si>
    <t>ks</t>
  </si>
  <si>
    <t>1443714769</t>
  </si>
  <si>
    <t>Uzavírací klapka těsná O160 mm; příprava pro ovládaní servopohonem - vč. servopohonu 230V</t>
  </si>
  <si>
    <t>1136456029</t>
  </si>
  <si>
    <t>4a</t>
  </si>
  <si>
    <t>Tlumič hluku do kruhového potrubí O200/1000</t>
  </si>
  <si>
    <t>-206480461</t>
  </si>
  <si>
    <t>4b</t>
  </si>
  <si>
    <t>Tlumič hluku do kruhového potrubí O160/1000</t>
  </si>
  <si>
    <t>1008378736</t>
  </si>
  <si>
    <t>Kruhové potrubí SPIRO O200 mm z pozinkovaného plechu, vč. tvarovek, montážního, závěsového, spojovacího a těsnícího materiálu, viz TZ a výkresová dokumentace</t>
  </si>
  <si>
    <t>bm</t>
  </si>
  <si>
    <t>2005643937</t>
  </si>
  <si>
    <t>Kruhové potrubí SPIRO O160 mm z pozinkovaného plechu, vč. tvarovek, montážního, závěsového, spojovacího a těsnícího materiálu, viz TZ a výkresová dokumentace</t>
  </si>
  <si>
    <t>-1198222100</t>
  </si>
  <si>
    <t>Izolace hluková kaučuková složená ze 2 vrstev vysoce pohltivého materiál na povrchu 3mm + pružného materiálu 10mm</t>
  </si>
  <si>
    <t>-1110697710</t>
  </si>
  <si>
    <t>Prodrátování servopohonu uzavírací klapky, vč. přípravy kabelových cest, lišt, a kebelů (na stavbě nutno koordinovat s profesí elektro!!)</t>
  </si>
  <si>
    <t>-159005582</t>
  </si>
  <si>
    <t>Doprava</t>
  </si>
  <si>
    <t>1067997535</t>
  </si>
  <si>
    <t>Zaregulování a předání</t>
  </si>
  <si>
    <t>82285949</t>
  </si>
  <si>
    <t>D.4 - Zdravotně technické instalace</t>
  </si>
  <si>
    <t xml:space="preserve">    9 - Ostatní konstrukce a práce-bourání</t>
  </si>
  <si>
    <t>PSV - PSV</t>
  </si>
  <si>
    <t xml:space="preserve">    721 - Zdravotechnika - vnitřní kanalizace</t>
  </si>
  <si>
    <t xml:space="preserve">    722 - Zdravotechnika - vnitřní vodovod</t>
  </si>
  <si>
    <t xml:space="preserve">    725 - Zdravotechnika - zařizovací předměty</t>
  </si>
  <si>
    <t>Ostatní konstrukce a práce-bourání</t>
  </si>
  <si>
    <t>910-R1</t>
  </si>
  <si>
    <t>Demontáž stávajícího potrubí, zařizovacích předmětů, baterií, zápachových uzávěrek</t>
  </si>
  <si>
    <t>soubor</t>
  </si>
  <si>
    <t>721</t>
  </si>
  <si>
    <t>Zdravotechnika - vnitřní kanalizace</t>
  </si>
  <si>
    <t>721174023</t>
  </si>
  <si>
    <t>Potrubí kanalizační z PP hrdlové odpadní systém HT DN 50</t>
  </si>
  <si>
    <t xml:space="preserve">13 "připojovací potrubí   </t>
  </si>
  <si>
    <t>721174042</t>
  </si>
  <si>
    <t>Potrubí kanalizační z PP připojovací systém HT DN 40</t>
  </si>
  <si>
    <t>Potrubí z plastových trub polypropylenové [HT systém] připojovací DN 40</t>
  </si>
  <si>
    <t>PSC</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</si>
  <si>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</si>
  <si>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 xml:space="preserve">45 "připojovací potrubí   </t>
  </si>
  <si>
    <t>721174043</t>
  </si>
  <si>
    <t>Potrubí kanalizační z PP připojovací systém HT DN 50</t>
  </si>
  <si>
    <t>Potrubí z plastových trub polypropylenové [HT systém] připojovací DN 50</t>
  </si>
  <si>
    <t xml:space="preserve">51 "připojovací potrubí   </t>
  </si>
  <si>
    <t>721100101</t>
  </si>
  <si>
    <t>Upevňovací materiál pro kanalizační potrubí</t>
  </si>
  <si>
    <t xml:space="preserve">(45+51)/1,5 "upevnění potrubí   </t>
  </si>
  <si>
    <t>721194104</t>
  </si>
  <si>
    <t>Vyvedení a upevnění odpadních výpustek DN 40</t>
  </si>
  <si>
    <t>Vyměření přípojek na potrubí vyvedení a upevnění odpadních výpustek DN 40</t>
  </si>
  <si>
    <t xml:space="preserve">Poznámka k souboru cen:_x000D_
1. Cenami lze oceňovat i vyvedení a upevnění odpadních výpustek ke strojům a zařízením. 2. Potrubí odpadních výpustek se oceňují cenami souboru cen 721 17- . . Potrubí z plastových trub, části A 01. </t>
  </si>
  <si>
    <t xml:space="preserve">37 "výpustky DN40   </t>
  </si>
  <si>
    <t>721226512</t>
  </si>
  <si>
    <t>Zápachová uzávěrka podomítková pro pračku a myčku DN 50</t>
  </si>
  <si>
    <t>Zápachové uzávěrky podomítkové (Pe) s krycí deskou pro pračku a myčku DN 50 [HL 440]</t>
  </si>
  <si>
    <t xml:space="preserve">1 "myčka   </t>
  </si>
  <si>
    <t>725862103</t>
  </si>
  <si>
    <t>Zápachová uzávěrka pro dřezy DN 40/50</t>
  </si>
  <si>
    <t>Zápachové uzávěrky zařizovacích předmětů pro dřezy DN 40/50 [HL 100G]</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</si>
  <si>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</si>
  <si>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 xml:space="preserve">36 "sifony pro připojení zařízení   </t>
  </si>
  <si>
    <t>pc.722022</t>
  </si>
  <si>
    <t>Napojení technologie laboratoře</t>
  </si>
  <si>
    <t xml:space="preserve">36 "připojení zařízení   </t>
  </si>
  <si>
    <t>R-721901</t>
  </si>
  <si>
    <t>Vtok se zápachovou uzávěrkou HL 21 s přídavným uzávěrem pro suchý stav</t>
  </si>
  <si>
    <t xml:space="preserve">1 "odvodnění stoupačky vzduchotechniky   </t>
  </si>
  <si>
    <t>R-721911</t>
  </si>
  <si>
    <t>Napojení nového potrubí na stávající potrubí kanalizace</t>
  </si>
  <si>
    <t xml:space="preserve">11 "napojení na stávající kanalizaci   </t>
  </si>
  <si>
    <t>721290111</t>
  </si>
  <si>
    <t>Zkouška těsnosti potrubí kanalizace vodou do DN 125</t>
  </si>
  <si>
    <t>Zkouška těsnosti kanalizace v objektech vodou do DN 125</t>
  </si>
  <si>
    <t xml:space="preserve">Poznámka k souboru cen:_x000D_
1. V ceně -0123 není započteno dodání média; jeho dodávka se oceňuje ve specifikaci. </t>
  </si>
  <si>
    <t xml:space="preserve">13+45+51   </t>
  </si>
  <si>
    <t>998721101</t>
  </si>
  <si>
    <t>Přesun hmot tonážní pro vnitřní kanalizace v objektech v do 6 m</t>
  </si>
  <si>
    <t>Přesun hmot pro vnitřní kanalizace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</si>
  <si>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</si>
  <si>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</si>
  <si>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</si>
  <si>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722176112</t>
  </si>
  <si>
    <t>Montáž potrubí plastové spojované svary polyfuzně do D 20 mm</t>
  </si>
  <si>
    <t>Montáž potrubí z plastových trub svařovaných polyfuzně D přes 16 do 20 mm</t>
  </si>
  <si>
    <t xml:space="preserve">Poznámka k souboru cen:_x000D_
1. V cenách -6111 až -6140 jsou započteny i náklady na montáž tvarovek. 2. V cenách -6111 až -6140 je započtena tato četnost spojů na 1 m délky rozvodu: a) u polyfuze: 3 svary, b) na tupo: 1,5 svaru. 3. Odlišné množství spojů lze ocenit přípočtem či odpočtem cen -3911 až -3990 části C02 Opravy a údržba vnitřního vodovodu 4. V cenách –6111 až -6140 nejsou započteny náklady na dodání potrubí a tvarovky; tyto se oceňují ve specifikaci. Ztratné lze stanovit: a) u potrubí ve výši 3%, b) u tvarovek se nestanoví. </t>
  </si>
  <si>
    <t xml:space="preserve">79 "připojovací potrubí   </t>
  </si>
  <si>
    <t>286151520</t>
  </si>
  <si>
    <t>trubka tlaková PPR řada PN 20 20 x 3,4 x 4000 mm</t>
  </si>
  <si>
    <t xml:space="preserve">1,03*79   </t>
  </si>
  <si>
    <t>286151510</t>
  </si>
  <si>
    <t>tvarovky PPR pro vnitřní rozvod tlakové</t>
  </si>
  <si>
    <t>komplet</t>
  </si>
  <si>
    <t xml:space="preserve">1   </t>
  </si>
  <si>
    <t>722181221</t>
  </si>
  <si>
    <t>Ochrana vodovodního potrubí přilepenými tepelně izolačními trubicemi z PE tl do 10 mm DN do 22 mm</t>
  </si>
  <si>
    <t>Ochrana potrubí tepelně izolačními trubicemi z pěnového polyetylenu PE přilepenými v příčných a podélných spojích, tloušťky izolace přes 6 do 10 mm, vnitřního průměru izolace DN do 22 mm</t>
  </si>
  <si>
    <t xml:space="preserve">Poznámka k souboru cen:_x000D_
1. V cenách -1211 až -1255 jsou započteny i náklady na dodání tepelně izolačních trubic. </t>
  </si>
  <si>
    <t xml:space="preserve">1,03*(79)   </t>
  </si>
  <si>
    <t>722100101</t>
  </si>
  <si>
    <t>Upevňovací materiál pro vodovodní potrubí</t>
  </si>
  <si>
    <t xml:space="preserve">79/1,5 "upevnění potrubí   </t>
  </si>
  <si>
    <t>722220151</t>
  </si>
  <si>
    <t>Nástěnka závitová plastová PPR PN 20 DN 16 x G 1/2</t>
  </si>
  <si>
    <t>Armatury s jedním závitem plastové (PPR) PN 20 (SDR 6) DN 16 x G 1/2</t>
  </si>
  <si>
    <t xml:space="preserve">Poznámka k souboru cen:_x000D_
1. Cenami -9101 až -9106 nelze oceňovat montáž nástěnek. 2. V cenách –0111 až -0122 je započteno i vyvedení a upevnění výpustek. </t>
  </si>
  <si>
    <t xml:space="preserve">35 "nástěnka ventil   </t>
  </si>
  <si>
    <t>722229101</t>
  </si>
  <si>
    <t>Montáž vodovodních armatur s jedním závitem G 1/2 ostatní typ</t>
  </si>
  <si>
    <t>Armatury s jedním závitem montáž vodovodních armatur s jedním závitem ostatních typů G 1/2</t>
  </si>
  <si>
    <t>551119960</t>
  </si>
  <si>
    <t>ventil pračkový kulový s filtrem IVAR 1/2" x 3/4"</t>
  </si>
  <si>
    <t>ventil pračkový kulový s filtrem 1/2" x 3/4"</t>
  </si>
  <si>
    <t>Poznámka k položce:
IVAR, ceníkový kód: art.240</t>
  </si>
  <si>
    <t>722232061</t>
  </si>
  <si>
    <t>Kohout kulový přímý G 1/2 PN 42 do 185°C vnitřní závit s vypouštěním</t>
  </si>
  <si>
    <t>Armatury se dvěma závity kulové kohouty PN 42 do 185  st.C přímé vnitřní závit s vypouštěním [R 250 DS Giacomini] G 1/2</t>
  </si>
  <si>
    <t xml:space="preserve">15 "uzávěry pro přívody k zařízením   </t>
  </si>
  <si>
    <t>7222801-R</t>
  </si>
  <si>
    <t>Napojení na stávající potrubí vodovodu</t>
  </si>
  <si>
    <t xml:space="preserve">13 "napojení na stávající vodovod   </t>
  </si>
  <si>
    <t>722290226</t>
  </si>
  <si>
    <t>Zkouška těsnosti vodovodního potrubí závitového do DN 50</t>
  </si>
  <si>
    <t>Zkoušky, proplach a desinfekce vodovodního potrubí zkoušky těsnosti vodovodního potrubí závitového do DN 50</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</si>
  <si>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</si>
  <si>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 xml:space="preserve">79   </t>
  </si>
  <si>
    <t>722290234</t>
  </si>
  <si>
    <t>Proplach a dezinfekce vodovodního potrubí do DN 80</t>
  </si>
  <si>
    <t>Zkoušky, proplach a desinfekce vodovodního potrubí proplach a desinfekce vodovodního potrubí do DN 80</t>
  </si>
  <si>
    <t>998722101</t>
  </si>
  <si>
    <t>Přesun hmot tonážní pro vnitřní vodovod v objektech v do 6 m</t>
  </si>
  <si>
    <t>Přesun hmot pro vnitřní vodovod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</si>
  <si>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</si>
  <si>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</si>
  <si>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</si>
  <si>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725211601</t>
  </si>
  <si>
    <t>Umyvadlo keramické připevněné na stěnu šrouby bílé bez krytu na sifon 500 mm</t>
  </si>
  <si>
    <t>Umyvadla keramická bez výtokových armatur se zápachovou uzávěrkou připevněná na stěnu šrouby bílá bez sloupu nebo krytu na sifon 500 mm</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</si>
  <si>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</si>
  <si>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725819401</t>
  </si>
  <si>
    <t>Montáž ventilů rohových G 1/2 s připojovací trubičkou</t>
  </si>
  <si>
    <t>Ventily montáž ventilů ostatních typů rohových s připojovací trubičkou G 1/2</t>
  </si>
  <si>
    <t xml:space="preserve">41 "rohové ventily pro připojení zařízení   </t>
  </si>
  <si>
    <t>551410400</t>
  </si>
  <si>
    <t>ventil rohový mosazný 1TE66 DN 15 1/2"</t>
  </si>
  <si>
    <t>ventil rohový mosazný DN 15 1/2"</t>
  </si>
  <si>
    <t>725822611</t>
  </si>
  <si>
    <t>Baterie umyvadlové stojánkové pákové bez výpusti</t>
  </si>
  <si>
    <t xml:space="preserve">Poznámka k souboru cen:_x000D_
1. V cenách –2654, 56, -9101-9202 není započten napájecí zdroj. </t>
  </si>
  <si>
    <t>725861211</t>
  </si>
  <si>
    <t>Zápachové uzávěrky pro zařizovací předměty umyvadlové chromované</t>
  </si>
  <si>
    <t>998725101</t>
  </si>
  <si>
    <t>Přesun hmot tonážní pro zařizovací předměty v objektech v do 6 m</t>
  </si>
  <si>
    <t>Přesun hmot pro zařizovací předměty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</si>
  <si>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</si>
  <si>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D.5 - Silnoproudé elektroinstalace</t>
  </si>
  <si>
    <t>D1 - SILNOPROUDÉ ROZVÁDĚČE</t>
  </si>
  <si>
    <t>D2 - kabely CYKY</t>
  </si>
  <si>
    <t>D3 - VODIC PRO POSPOJOVANI CY</t>
  </si>
  <si>
    <t>D4 - KRABICOVA ROZV.Z LIS.ISOLANTU</t>
  </si>
  <si>
    <t>D5 - D 23   mm</t>
  </si>
  <si>
    <t>D6 - UKONCENI VODICU V ROZVADECICH</t>
  </si>
  <si>
    <t>D7 - HODINOVE ZUCTOVACI SAZBY</t>
  </si>
  <si>
    <t>D9 - DLE CSN 331500</t>
  </si>
  <si>
    <t>D10 VRN - VRN</t>
  </si>
  <si>
    <t>D1</t>
  </si>
  <si>
    <t>SILNOPROUDÉ ROZVÁDĚČE</t>
  </si>
  <si>
    <t>Pol1</t>
  </si>
  <si>
    <t>rozvaděč RMS.1</t>
  </si>
  <si>
    <t>1837773401</t>
  </si>
  <si>
    <t xml:space="preserve">Poznámka k položce:
Číslo výkresu / specifikace
D.5.2.1, D.5.2.3
</t>
  </si>
  <si>
    <t>Pol2</t>
  </si>
  <si>
    <t>rozvaděč RMS.2</t>
  </si>
  <si>
    <t>-1319936897</t>
  </si>
  <si>
    <t xml:space="preserve">Poznámka k položce:
Číslo výkresu / specifikace
D.5.3.1, D.5.3.3
</t>
  </si>
  <si>
    <t>Pol3</t>
  </si>
  <si>
    <t>rozvaděč RMS.3</t>
  </si>
  <si>
    <t>396318095</t>
  </si>
  <si>
    <t xml:space="preserve">Poznámka k položce:
Číslo výkresu / specifikace
D.5.3.1, D.5.3.4
</t>
  </si>
  <si>
    <t>Pol4</t>
  </si>
  <si>
    <t>jistič 32C/3</t>
  </si>
  <si>
    <t>-1674438350</t>
  </si>
  <si>
    <t xml:space="preserve">Poznámka k položce:
Číslo výkresu / specifikace
D.5.2.1
</t>
  </si>
  <si>
    <t>Pol5</t>
  </si>
  <si>
    <t xml:space="preserve">Podlahová krabice kompletní IP54 do dutých podlah a do betonu </t>
  </si>
  <si>
    <t>-746612312</t>
  </si>
  <si>
    <t xml:space="preserve">Poznámka k položce:
Číslo výkresu / specifikace
D.5.2.1, D.5.3.1
</t>
  </si>
  <si>
    <t>Pol6</t>
  </si>
  <si>
    <t>Podlahový kanál 28x250 3komorový</t>
  </si>
  <si>
    <t>496378639</t>
  </si>
  <si>
    <t>Poznámka k položce:
Číslo výkresu / specifikace
D.5.2.1, D.5.3.1</t>
  </si>
  <si>
    <t>D2</t>
  </si>
  <si>
    <t>kabely CYKY</t>
  </si>
  <si>
    <t>Pol7</t>
  </si>
  <si>
    <t>3x1.5 mm2       pevně</t>
  </si>
  <si>
    <t>1722867966</t>
  </si>
  <si>
    <t>Pol8</t>
  </si>
  <si>
    <t>3x2.5 mm2       pevně</t>
  </si>
  <si>
    <t>-632114465</t>
  </si>
  <si>
    <t>Pol9</t>
  </si>
  <si>
    <t>5x1,5</t>
  </si>
  <si>
    <t>-1703210037</t>
  </si>
  <si>
    <t>Pol10</t>
  </si>
  <si>
    <t>5x2,5</t>
  </si>
  <si>
    <t>159563883</t>
  </si>
  <si>
    <t>Pol11</t>
  </si>
  <si>
    <t>5x10</t>
  </si>
  <si>
    <t>1872042204</t>
  </si>
  <si>
    <t>Pol12</t>
  </si>
  <si>
    <t>JYTY 4x1</t>
  </si>
  <si>
    <t>-2008625810</t>
  </si>
  <si>
    <t>D3</t>
  </si>
  <si>
    <t>VODIC PRO POSPOJOVANI CY</t>
  </si>
  <si>
    <t>Pol13</t>
  </si>
  <si>
    <t>6-  Zlutozeleny pevně</t>
  </si>
  <si>
    <t>1489596303</t>
  </si>
  <si>
    <t>Pol14</t>
  </si>
  <si>
    <t>16- Zlutozelen pevně</t>
  </si>
  <si>
    <t>-2094048297</t>
  </si>
  <si>
    <t>Pol15</t>
  </si>
  <si>
    <t>zásuvka 230V/16A- jednoduchá včetně krabice IP20...IP44</t>
  </si>
  <si>
    <t>-41086974</t>
  </si>
  <si>
    <t xml:space="preserve">Poznámka k položce:
Číslo výkresu / specifikace
D.5.2.2, D.5.3.2
</t>
  </si>
  <si>
    <t>Pol16</t>
  </si>
  <si>
    <t>Dtto s přepěťovou ochranou</t>
  </si>
  <si>
    <t>-1330335758</t>
  </si>
  <si>
    <t>Pol17</t>
  </si>
  <si>
    <t>Dvojzásuvka 230V/16A včetně krabice IP20..IP44</t>
  </si>
  <si>
    <t>-1996653820</t>
  </si>
  <si>
    <t>včetně krabice IP20..IP44</t>
  </si>
  <si>
    <t>Pol18</t>
  </si>
  <si>
    <t>Dtto s přepětovou ochranou</t>
  </si>
  <si>
    <t>211426983</t>
  </si>
  <si>
    <t>D4</t>
  </si>
  <si>
    <t>KRABICOVA ROZV.Z LIS.ISOLANTU</t>
  </si>
  <si>
    <t>Pol19</t>
  </si>
  <si>
    <t>do  4 mm2</t>
  </si>
  <si>
    <t>-98967114</t>
  </si>
  <si>
    <t>D5</t>
  </si>
  <si>
    <t>D 23   mm</t>
  </si>
  <si>
    <t>Pol20</t>
  </si>
  <si>
    <t>2223/LPE-2D 23mm</t>
  </si>
  <si>
    <t>1154810184</t>
  </si>
  <si>
    <t>Pol21</t>
  </si>
  <si>
    <t>Rozbočné krabice dle použití pro světelné a zásuvkové obvody</t>
  </si>
  <si>
    <t>-586150611</t>
  </si>
  <si>
    <t>D6</t>
  </si>
  <si>
    <t>UKONCENI VODICU V ROZVADECICH</t>
  </si>
  <si>
    <t>Pol22</t>
  </si>
  <si>
    <t>Do   2,5 mm2</t>
  </si>
  <si>
    <t>1352986307</t>
  </si>
  <si>
    <t>Pol23</t>
  </si>
  <si>
    <t>Do   6   mm2</t>
  </si>
  <si>
    <t>-1215215489</t>
  </si>
  <si>
    <t>Pol24</t>
  </si>
  <si>
    <t>Do  16   mm2</t>
  </si>
  <si>
    <t>1114319654</t>
  </si>
  <si>
    <t>Pol25</t>
  </si>
  <si>
    <t>Vypínače, tlačítka - 230V/10A řaz1...7 IP20-IP43 včetně krabice</t>
  </si>
  <si>
    <t>423863847</t>
  </si>
  <si>
    <t>D7</t>
  </si>
  <si>
    <t>HODINOVE ZUCTOVACI SAZBY</t>
  </si>
  <si>
    <t>Pol26</t>
  </si>
  <si>
    <t>zednické přípomoce</t>
  </si>
  <si>
    <t>hod</t>
  </si>
  <si>
    <t>1328987987</t>
  </si>
  <si>
    <t xml:space="preserve">zednické přípomoce </t>
  </si>
  <si>
    <t>Poznámka k položce:
sekání drážek a začištění</t>
  </si>
  <si>
    <t>Pol27</t>
  </si>
  <si>
    <t>Připojení technického zařízení</t>
  </si>
  <si>
    <t>-1146207179</t>
  </si>
  <si>
    <t>Pol28</t>
  </si>
  <si>
    <t>Zkusebni provoz</t>
  </si>
  <si>
    <t>1020439132</t>
  </si>
  <si>
    <t>D9</t>
  </si>
  <si>
    <t>DLE CSN 331500</t>
  </si>
  <si>
    <t>Pol29</t>
  </si>
  <si>
    <t>Revizni technik</t>
  </si>
  <si>
    <t>-1426430061</t>
  </si>
  <si>
    <t>Pol30</t>
  </si>
  <si>
    <t>Spolupráce s reviz.technikem</t>
  </si>
  <si>
    <t>-683388041</t>
  </si>
  <si>
    <t>Spoluprace s reviz.technikem</t>
  </si>
  <si>
    <t>Pol31</t>
  </si>
  <si>
    <t>přířpravné práce, seznámení s PD, zákres jednotlivých tras, vyměření dle PD interiéru</t>
  </si>
  <si>
    <t>45903353</t>
  </si>
  <si>
    <t>D10 VRN</t>
  </si>
  <si>
    <t>Pol32</t>
  </si>
  <si>
    <t xml:space="preserve">PPV z montáží </t>
  </si>
  <si>
    <t>1379563461</t>
  </si>
  <si>
    <t>Pol33</t>
  </si>
  <si>
    <t>Dodav. dokumentace</t>
  </si>
  <si>
    <t>-1459008629</t>
  </si>
  <si>
    <t>D.6 - Slaboproudé elektroinstalace</t>
  </si>
  <si>
    <t>D2 - HODINOVE ZUCTOVACI SAZBY</t>
  </si>
  <si>
    <t>D3 - VRN</t>
  </si>
  <si>
    <t>Pol01</t>
  </si>
  <si>
    <t>rozvaděč RACK 19" 10U</t>
  </si>
  <si>
    <t>-387428412</t>
  </si>
  <si>
    <t xml:space="preserve">jednodílný rozvaděč určený k 
umístění 19"hubů,routerů a
switchů při budování strukturované
datové kabeláže.Uzamykatelná
předné dvířka s průhledným sklem
odvětrání rozvaděče průduchy
v bocích horní i spodní části a jeden
z průduch ve středu horní části,
určen k přichycení na stěnu
</t>
  </si>
  <si>
    <t xml:space="preserve">Poznámka k položce:
Číslo výkresu/specifikace
D.6.2,D.6.3
</t>
  </si>
  <si>
    <t>Pol02</t>
  </si>
  <si>
    <t>SWITCH 24port</t>
  </si>
  <si>
    <t>-1461091405</t>
  </si>
  <si>
    <t xml:space="preserve">Switch 24port 10/100/1000,
4xGigabit combo (SFP/RJ-45),
WebManaged,PoE 802,3at,
19" rackmount
</t>
  </si>
  <si>
    <t xml:space="preserve">Poznámka k položce:
Číslo výkresu/specifikace
D.6.2
</t>
  </si>
  <si>
    <t>Pol03</t>
  </si>
  <si>
    <t>SWITCH 44port</t>
  </si>
  <si>
    <t>2053131509</t>
  </si>
  <si>
    <t xml:space="preserve">Switch 44port 10/100/1000,
4xGigabit combo (SFP/RJ-45),
WebManaged,PoE 802,3at,
"19"" rackmount"
</t>
  </si>
  <si>
    <t xml:space="preserve">Poznámka k položce:
Číslo výkresu/specifikace
D.6.3
</t>
  </si>
  <si>
    <t>Pol04</t>
  </si>
  <si>
    <t>zásuvka RJ45, včetně krabice</t>
  </si>
  <si>
    <t>-1408132552</t>
  </si>
  <si>
    <t xml:space="preserve">zásuvka RJ45, včetně krabice, ostatní zásuvky jsou součástí
dodávky s nábytkem
</t>
  </si>
  <si>
    <t>Pol05</t>
  </si>
  <si>
    <t>kabel UTP cat.6e</t>
  </si>
  <si>
    <t>1428576675</t>
  </si>
  <si>
    <t xml:space="preserve">Kabel UTP (kroucená dvoulinka,drát)
se 4páry,certifikace Cat.6 pro GB
sítě, včetně koncovek
</t>
  </si>
  <si>
    <t xml:space="preserve">Poznámka k položce:
Číslo výkresu/specifikace
D.6.2, D.6.3
</t>
  </si>
  <si>
    <t>Pol06</t>
  </si>
  <si>
    <t>Kabely VGA</t>
  </si>
  <si>
    <t>8914558</t>
  </si>
  <si>
    <t xml:space="preserve">kabel stíněný pro použití v prostředí
s rušivými vlivy.Kabel je zakončený
15pinovými VGA konektory
</t>
  </si>
  <si>
    <t>Pol07</t>
  </si>
  <si>
    <t>Kabel HDMI</t>
  </si>
  <si>
    <t>-963764433</t>
  </si>
  <si>
    <t xml:space="preserve">Video kabel DTV  rozlišení 480i/480p/
720i/720p/1080p/4Kx2K,
Kompatibilní s PC rozlišením VGA/
SVGA/XGA/UXGA
+konektory
</t>
  </si>
  <si>
    <t xml:space="preserve">Poznámka k položce:
Číslo výkresu/specifikace
D.6.2, D.6.3
</t>
  </si>
  <si>
    <t>Pol08</t>
  </si>
  <si>
    <t>Kabelový rozvod pro REPRO 2x1,5</t>
  </si>
  <si>
    <t>383205404</t>
  </si>
  <si>
    <t xml:space="preserve">Kabel transparentní, vyroben 
z 99,99%bezkyslíkaté mědi,barevně
odlišené kanály pro snadnou
identifikaci,včetně koncovek
</t>
  </si>
  <si>
    <t>Pol09</t>
  </si>
  <si>
    <t>PVC o 16...23</t>
  </si>
  <si>
    <t>-1358581284</t>
  </si>
  <si>
    <t xml:space="preserve">vytrubkování pro slaboproudy
vstupy do podlahového systému
</t>
  </si>
  <si>
    <t>-1132140040</t>
  </si>
  <si>
    <t>689495840</t>
  </si>
  <si>
    <t>310905033</t>
  </si>
  <si>
    <t>PPV z montáže</t>
  </si>
  <si>
    <t>790174869</t>
  </si>
  <si>
    <t>Dodav. dokumetace</t>
  </si>
  <si>
    <t>1039084754</t>
  </si>
  <si>
    <t>D.7 - Plynová zařízení</t>
  </si>
  <si>
    <t xml:space="preserve">    723 - Zdravotechnika - vnitřní plynovod</t>
  </si>
  <si>
    <t>723</t>
  </si>
  <si>
    <t>Zdravotechnika - vnitřní plynovod</t>
  </si>
  <si>
    <t>723181022</t>
  </si>
  <si>
    <t>Potrubí měděné tvrdé spojované lisováním DN 15</t>
  </si>
  <si>
    <t>Potrubí z měděných trubek tvrdých, spojovaných lisováním (mapress) DN 15</t>
  </si>
  <si>
    <t xml:space="preserve">34 "potrubí, připojení spotřebičů   </t>
  </si>
  <si>
    <t>723181023</t>
  </si>
  <si>
    <t>Potrubí měděné tvrdé spojované lisováním DN 20</t>
  </si>
  <si>
    <t>Potrubí z měděných trubek tvrdých, spojovaných lisováním (mapress) DN 20</t>
  </si>
  <si>
    <t xml:space="preserve">28 "potrubí, hlavní vedení v nábytku   </t>
  </si>
  <si>
    <t>723100101</t>
  </si>
  <si>
    <t>Upevňovací materiál pro plynovodní potrubí</t>
  </si>
  <si>
    <t xml:space="preserve">(34+28)/1,5 "upevnění potrubí   </t>
  </si>
  <si>
    <t>723190109</t>
  </si>
  <si>
    <t>Přípojka plynovodní nerezová hadice G1/2 F x G1/2 M délky 100 cm spojovaná na závit</t>
  </si>
  <si>
    <t>Přípojky plynovodní ke spotřebičům z hadic nerezových [FLEXIGAS] vnější závit G 1/2 FM, délky 100 cm</t>
  </si>
  <si>
    <t xml:space="preserve">34 "připojení spotřebičů   </t>
  </si>
  <si>
    <t>723221302</t>
  </si>
  <si>
    <t>Ventil vzorkovací rohový G 1/2 PN 5 s vnějším závitem</t>
  </si>
  <si>
    <t>Armatury s jedním závitem ventily vzorkovací [IVAR] rohové PN 5 vnější závit G 1/2</t>
  </si>
  <si>
    <t xml:space="preserve">34 "napojení spotřebiče   </t>
  </si>
  <si>
    <t>723230103</t>
  </si>
  <si>
    <t>Kulový uzávěr přímý PN 5 G 3/4 FF s protipožární armaturou a 2x vnitřním závitem</t>
  </si>
  <si>
    <t>Armatury se dvěma závity s protipožární armaturou PN 5 [FIREBAG] kulové uzávěry přímé závity vnitřní G 3/4 FF</t>
  </si>
  <si>
    <t xml:space="preserve">Poznámka k souboru cen:_x000D_
1. Cenami -9101 až -9108 nelze oceňovat montáž středotlakých regulátorů nebo jejich souprav. 2. V cenách -4351 a -4352 je upevňovací spojovací materiál součástí dodávky skříňky a soklu. </t>
  </si>
  <si>
    <t xml:space="preserve">4 "uzávěr pro vedení ve stolech   </t>
  </si>
  <si>
    <t>723290001</t>
  </si>
  <si>
    <t>Napojení na stávající potrubí plynovodu</t>
  </si>
  <si>
    <t xml:space="preserve">4 "napojení na stávající plynovod   </t>
  </si>
  <si>
    <t>720290226</t>
  </si>
  <si>
    <t>Tlaková zkouška plynovodního potrubí do DN 50, včetně revize a revizní knihy</t>
  </si>
  <si>
    <t>998723102</t>
  </si>
  <si>
    <t>Přesun hmot tonážní pro vnitřní plynovod v objektech v do 12 m</t>
  </si>
  <si>
    <t>Přesun hmot pro vnitřní plynovod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</si>
  <si>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</si>
  <si>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03 - VRN</t>
  </si>
  <si>
    <t>VRN - Vedlejší rozpočtové náklady</t>
  </si>
  <si>
    <t xml:space="preserve">    VRN3 - Zařízení staveniště</t>
  </si>
  <si>
    <t xml:space="preserve">    VRN9 - Ostatní náklady</t>
  </si>
  <si>
    <t>Vedlejší rozpočtové náklady</t>
  </si>
  <si>
    <t>VRN3</t>
  </si>
  <si>
    <t>Zařízení staveniště</t>
  </si>
  <si>
    <t>030001000</t>
  </si>
  <si>
    <t>Kč</t>
  </si>
  <si>
    <t>1024</t>
  </si>
  <si>
    <t>670536011</t>
  </si>
  <si>
    <t>Základní rozdělení průvodních činností a nákladů zařízení staveniště</t>
  </si>
  <si>
    <t>VRN9</t>
  </si>
  <si>
    <t>Ostatní náklady</t>
  </si>
  <si>
    <t>091002000a</t>
  </si>
  <si>
    <t>Zhotovení a montáž velkoplošného celobarevného informačního panelu k označení staveniště po dobu stavby</t>
  </si>
  <si>
    <t>1950328879</t>
  </si>
  <si>
    <t>Hlavní tituly průvodních činností a nákladů ostatní náklady související s objektem</t>
  </si>
  <si>
    <t>091002000b</t>
  </si>
  <si>
    <t>Zhotovení a montáž stálé informační tabule pro venkovní prostředí (pamětní desky), (minimální rozměry 300 x 400 mm)</t>
  </si>
  <si>
    <t>-2105403277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</si>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</sst>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5">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charset val="238"/>
    </font>
    <font>
      <sz val="8"/>
      <color rgb="FFFAE682"/>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sz val="8"/>
      <color rgb="FF00000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sz val="8"/>
      <color rgb="FF800080"/>
      <name val="Trebuchet MS"/>
    </font>
    <font>
      <sz val="8"/>
      <color rgb="FFFF0000"/>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3" fillId="0" borderId="0" applyNumberFormat="0" applyFill="0" applyBorder="0" applyAlignment="0" applyProtection="0"/>
  </cellStyleXfs>
  <cellXfs count="40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3"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8" fillId="0" borderId="0" xfId="0" applyFont="1" applyBorder="1" applyAlignment="1">
      <alignment horizontal="left" vertical="center"/>
    </xf>
    <xf numFmtId="0" fontId="0" fillId="0" borderId="6" xfId="0" applyBorder="1"/>
    <xf numFmtId="0" fontId="17"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20"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2"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8" fillId="0" borderId="0" xfId="0" applyFont="1" applyAlignment="1">
      <alignment horizontal="left" vertical="center"/>
    </xf>
    <xf numFmtId="0" fontId="2" fillId="0" borderId="5" xfId="0" applyFont="1" applyBorder="1" applyAlignment="1">
      <alignment vertical="center"/>
    </xf>
    <xf numFmtId="0" fontId="20"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3"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0" fillId="0" borderId="15"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0" fontId="3" fillId="0" borderId="0" xfId="0" applyFont="1" applyAlignment="1">
      <alignment horizontal="center" vertical="center"/>
    </xf>
    <xf numFmtId="4" fontId="24" fillId="0" borderId="18"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9" xfId="0" applyNumberFormat="1" applyFont="1" applyBorder="1" applyAlignment="1">
      <alignment vertical="center"/>
    </xf>
    <xf numFmtId="0" fontId="26" fillId="0" borderId="0" xfId="0" applyFont="1" applyAlignment="1">
      <alignment horizontal="left"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lignment vertical="center"/>
    </xf>
    <xf numFmtId="0" fontId="5" fillId="0" borderId="0" xfId="0" applyFont="1" applyAlignment="1">
      <alignment horizontal="center" vertical="center"/>
    </xf>
    <xf numFmtId="4" fontId="33" fillId="0" borderId="18" xfId="0" applyNumberFormat="1" applyFont="1" applyBorder="1" applyAlignment="1">
      <alignment vertical="center"/>
    </xf>
    <xf numFmtId="4" fontId="33" fillId="0" borderId="0" xfId="0" applyNumberFormat="1" applyFont="1" applyBorder="1" applyAlignment="1">
      <alignment vertical="center"/>
    </xf>
    <xf numFmtId="166" fontId="33" fillId="0" borderId="0" xfId="0" applyNumberFormat="1" applyFont="1" applyBorder="1" applyAlignment="1">
      <alignment vertical="center"/>
    </xf>
    <xf numFmtId="4" fontId="33" fillId="0" borderId="19" xfId="0" applyNumberFormat="1" applyFont="1" applyBorder="1" applyAlignment="1">
      <alignment vertical="center"/>
    </xf>
    <xf numFmtId="0" fontId="5"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35"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2" fillId="0" borderId="0" xfId="0" applyFont="1" applyBorder="1" applyAlignment="1">
      <alignment horizontal="left" vertical="center"/>
    </xf>
    <xf numFmtId="4" fontId="25"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6" fillId="0" borderId="0" xfId="0" applyFont="1" applyBorder="1" applyAlignment="1">
      <alignment horizontal="lef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lignment vertical="center"/>
    </xf>
    <xf numFmtId="0" fontId="7" fillId="0" borderId="6" xfId="0" applyFont="1" applyBorder="1" applyAlignment="1">
      <alignment vertical="center"/>
    </xf>
    <xf numFmtId="0" fontId="2" fillId="0" borderId="0" xfId="0" applyFont="1" applyAlignment="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7"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5" fillId="0" borderId="0" xfId="0" applyNumberFormat="1" applyFont="1" applyAlignment="1"/>
    <xf numFmtId="166" fontId="38" fillId="0" borderId="16" xfId="0" applyNumberFormat="1" applyFont="1" applyBorder="1" applyAlignment="1"/>
    <xf numFmtId="166" fontId="38" fillId="0" borderId="17" xfId="0" applyNumberFormat="1" applyFont="1" applyBorder="1" applyAlignment="1"/>
    <xf numFmtId="4" fontId="39" fillId="0" borderId="0" xfId="0" applyNumberFormat="1" applyFont="1" applyAlignment="1">
      <alignment vertical="center"/>
    </xf>
    <xf numFmtId="0" fontId="8" fillId="0" borderId="5"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8" xfId="0" applyFont="1" applyBorder="1" applyAlignment="1"/>
    <xf numFmtId="0" fontId="8" fillId="0" borderId="0" xfId="0" applyFont="1" applyBorder="1" applyAlignment="1"/>
    <xf numFmtId="166" fontId="8" fillId="0" borderId="0" xfId="0" applyNumberFormat="1" applyFont="1" applyBorder="1" applyAlignment="1"/>
    <xf numFmtId="166" fontId="8" fillId="0" borderId="19"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lignment horizontal="left"/>
    </xf>
    <xf numFmtId="0" fontId="7" fillId="0" borderId="0" xfId="0" applyFont="1" applyBorder="1" applyAlignment="1">
      <alignment horizontal="left"/>
    </xf>
    <xf numFmtId="4" fontId="7"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40" fillId="0" borderId="0" xfId="0" applyFont="1" applyAlignment="1">
      <alignment horizontal="left" vertical="center"/>
    </xf>
    <xf numFmtId="0" fontId="41" fillId="0" borderId="0" xfId="0" applyFont="1" applyAlignment="1">
      <alignment horizontal="lef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9" fillId="0" borderId="5" xfId="0" applyFont="1" applyBorder="1" applyAlignment="1">
      <alignment vertical="center"/>
    </xf>
    <xf numFmtId="0" fontId="42" fillId="0" borderId="0" xfId="0" applyFont="1" applyAlignment="1">
      <alignment horizontal="left" vertical="center"/>
    </xf>
    <xf numFmtId="0" fontId="42"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40" fillId="0" borderId="0" xfId="0" applyFont="1" applyBorder="1" applyAlignment="1">
      <alignment horizontal="left" vertical="center"/>
    </xf>
    <xf numFmtId="0" fontId="10" fillId="0" borderId="0" xfId="0" applyFont="1" applyBorder="1" applyAlignment="1">
      <alignment horizontal="left" vertical="center"/>
    </xf>
    <xf numFmtId="0" fontId="10" fillId="0" borderId="0" xfId="0" applyFont="1" applyBorder="1" applyAlignment="1">
      <alignment horizontal="left" vertical="center" wrapText="1"/>
    </xf>
    <xf numFmtId="167" fontId="10" fillId="0" borderId="0" xfId="0" applyNumberFormat="1" applyFont="1" applyBorder="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1" fillId="0" borderId="5" xfId="0" applyFont="1" applyBorder="1" applyAlignment="1">
      <alignment vertical="center"/>
    </xf>
    <xf numFmtId="0" fontId="43" fillId="0" borderId="0" xfId="0" applyFont="1" applyBorder="1" applyAlignment="1">
      <alignment horizontal="left" vertical="center"/>
    </xf>
    <xf numFmtId="0" fontId="43" fillId="0" borderId="0" xfId="0" applyFont="1" applyBorder="1" applyAlignment="1">
      <alignment horizontal="left" vertical="center" wrapText="1"/>
    </xf>
    <xf numFmtId="167" fontId="11" fillId="0" borderId="0" xfId="0" applyNumberFormat="1" applyFont="1" applyBorder="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11" fillId="0" borderId="0" xfId="0" applyFont="1" applyAlignment="1">
      <alignment horizontal="left" vertical="center"/>
    </xf>
    <xf numFmtId="0" fontId="12" fillId="0" borderId="5"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8" xfId="0" applyFont="1" applyBorder="1" applyAlignment="1">
      <alignment vertical="center"/>
    </xf>
    <xf numFmtId="0" fontId="12" fillId="0" borderId="0" xfId="0" applyFont="1" applyBorder="1" applyAlignment="1">
      <alignment vertical="center"/>
    </xf>
    <xf numFmtId="0" fontId="12" fillId="0" borderId="19" xfId="0" applyFont="1" applyBorder="1" applyAlignment="1">
      <alignment vertical="center"/>
    </xf>
    <xf numFmtId="0" fontId="43" fillId="0" borderId="0" xfId="0" applyFont="1" applyAlignment="1">
      <alignment horizontal="left" vertical="center"/>
    </xf>
    <xf numFmtId="0" fontId="43" fillId="0" borderId="0" xfId="0" applyFont="1" applyAlignment="1">
      <alignment horizontal="left" vertical="center" wrapText="1"/>
    </xf>
    <xf numFmtId="167" fontId="11" fillId="0" borderId="0" xfId="0" applyNumberFormat="1" applyFont="1" applyAlignment="1">
      <alignment vertical="center"/>
    </xf>
    <xf numFmtId="0" fontId="41" fillId="0" borderId="0" xfId="0" applyFont="1" applyBorder="1" applyAlignment="1">
      <alignment horizontal="left" vertical="center" wrapText="1"/>
    </xf>
    <xf numFmtId="0" fontId="44" fillId="0" borderId="28" xfId="0" applyFont="1" applyBorder="1" applyAlignment="1" applyProtection="1">
      <alignment horizontal="center" vertical="center"/>
      <protection locked="0"/>
    </xf>
    <xf numFmtId="49" fontId="44" fillId="0" borderId="28" xfId="0" applyNumberFormat="1" applyFont="1" applyBorder="1" applyAlignment="1" applyProtection="1">
      <alignment horizontal="left" vertical="center" wrapText="1"/>
      <protection locked="0"/>
    </xf>
    <xf numFmtId="0" fontId="44" fillId="0" borderId="28" xfId="0" applyFont="1" applyBorder="1" applyAlignment="1" applyProtection="1">
      <alignment horizontal="left" vertical="center" wrapText="1"/>
      <protection locked="0"/>
    </xf>
    <xf numFmtId="0" fontId="44" fillId="0" borderId="28" xfId="0" applyFont="1" applyBorder="1" applyAlignment="1" applyProtection="1">
      <alignment horizontal="center" vertical="center" wrapText="1"/>
      <protection locked="0"/>
    </xf>
    <xf numFmtId="167" fontId="44" fillId="0" borderId="28" xfId="0" applyNumberFormat="1" applyFont="1" applyBorder="1" applyAlignment="1" applyProtection="1">
      <alignment vertical="center"/>
      <protection locked="0"/>
    </xf>
    <xf numFmtId="4" fontId="44" fillId="5" borderId="28" xfId="0" applyNumberFormat="1" applyFont="1" applyFill="1" applyBorder="1" applyAlignment="1" applyProtection="1">
      <alignment vertical="center"/>
      <protection locked="0"/>
    </xf>
    <xf numFmtId="4" fontId="44" fillId="0" borderId="28" xfId="0" applyNumberFormat="1" applyFont="1" applyBorder="1" applyAlignment="1" applyProtection="1">
      <alignment vertical="center"/>
      <protection locked="0"/>
    </xf>
    <xf numFmtId="0" fontId="44" fillId="0" borderId="5" xfId="0" applyFont="1" applyBorder="1" applyAlignment="1">
      <alignment vertical="center"/>
    </xf>
    <xf numFmtId="0" fontId="44" fillId="5" borderId="28" xfId="0" applyFont="1" applyFill="1" applyBorder="1" applyAlignment="1" applyProtection="1">
      <alignment horizontal="left" vertical="center"/>
      <protection locked="0"/>
    </xf>
    <xf numFmtId="0" fontId="44" fillId="0" borderId="0" xfId="0" applyFont="1" applyBorder="1" applyAlignment="1">
      <alignment horizontal="center" vertical="center"/>
    </xf>
    <xf numFmtId="167" fontId="0" fillId="5" borderId="28" xfId="0" applyNumberFormat="1" applyFont="1" applyFill="1" applyBorder="1" applyAlignment="1" applyProtection="1">
      <alignment vertical="center"/>
      <protection locked="0"/>
    </xf>
    <xf numFmtId="0" fontId="45" fillId="0" borderId="0" xfId="0" applyFont="1" applyBorder="1" applyAlignment="1">
      <alignment vertical="center" wrapText="1"/>
    </xf>
    <xf numFmtId="0" fontId="10" fillId="0" borderId="23" xfId="0" applyFont="1" applyBorder="1" applyAlignment="1">
      <alignment vertical="center"/>
    </xf>
    <xf numFmtId="0" fontId="10" fillId="0" borderId="24" xfId="0" applyFont="1" applyBorder="1" applyAlignment="1">
      <alignment vertical="center"/>
    </xf>
    <xf numFmtId="0" fontId="10" fillId="0" borderId="25" xfId="0" applyFont="1" applyBorder="1" applyAlignment="1">
      <alignment vertical="center"/>
    </xf>
    <xf numFmtId="0" fontId="41" fillId="0" borderId="0" xfId="0" applyFont="1" applyBorder="1" applyAlignment="1">
      <alignment horizontal="left" vertical="top" wrapText="1"/>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6" fillId="0" borderId="0" xfId="0" applyFont="1" applyBorder="1" applyAlignment="1">
      <alignment horizontal="left"/>
    </xf>
    <xf numFmtId="4" fontId="6" fillId="0" borderId="0" xfId="0" applyNumberFormat="1" applyFont="1" applyBorder="1" applyAlignment="1"/>
    <xf numFmtId="0" fontId="0" fillId="0" borderId="23" xfId="0" applyFont="1" applyBorder="1" applyAlignment="1">
      <alignment vertical="center"/>
    </xf>
    <xf numFmtId="0" fontId="0" fillId="0" borderId="25" xfId="0" applyFont="1" applyBorder="1" applyAlignment="1">
      <alignment vertical="center"/>
    </xf>
    <xf numFmtId="0" fontId="45" fillId="0" borderId="0" xfId="0" applyFont="1" applyAlignment="1">
      <alignment vertical="center" wrapText="1"/>
    </xf>
    <xf numFmtId="0" fontId="0" fillId="0" borderId="0" xfId="0" applyAlignment="1" applyProtection="1">
      <alignment vertical="top"/>
      <protection locked="0"/>
    </xf>
    <xf numFmtId="0" fontId="46" fillId="0" borderId="29" xfId="0" applyFont="1" applyBorder="1" applyAlignment="1" applyProtection="1">
      <alignment vertical="center" wrapText="1"/>
      <protection locked="0"/>
    </xf>
    <xf numFmtId="0" fontId="46" fillId="0" borderId="30" xfId="0" applyFont="1" applyBorder="1" applyAlignment="1" applyProtection="1">
      <alignment vertical="center" wrapText="1"/>
      <protection locked="0"/>
    </xf>
    <xf numFmtId="0" fontId="46" fillId="0" borderId="31" xfId="0" applyFont="1" applyBorder="1" applyAlignment="1" applyProtection="1">
      <alignment vertical="center" wrapText="1"/>
      <protection locked="0"/>
    </xf>
    <xf numFmtId="0" fontId="46" fillId="0" borderId="32" xfId="0" applyFont="1" applyBorder="1" applyAlignment="1" applyProtection="1">
      <alignment horizontal="center" vertical="center" wrapText="1"/>
      <protection locked="0"/>
    </xf>
    <xf numFmtId="0" fontId="46" fillId="0" borderId="33" xfId="0" applyFont="1" applyBorder="1" applyAlignment="1" applyProtection="1">
      <alignment horizontal="center" vertical="center" wrapText="1"/>
      <protection locked="0"/>
    </xf>
    <xf numFmtId="0" fontId="46" fillId="0" borderId="32" xfId="0" applyFont="1" applyBorder="1" applyAlignment="1" applyProtection="1">
      <alignment vertical="center" wrapText="1"/>
      <protection locked="0"/>
    </xf>
    <xf numFmtId="0" fontId="46" fillId="0" borderId="33" xfId="0" applyFont="1" applyBorder="1" applyAlignment="1" applyProtection="1">
      <alignment vertical="center" wrapText="1"/>
      <protection locked="0"/>
    </xf>
    <xf numFmtId="0" fontId="48" fillId="0" borderId="1" xfId="0" applyFont="1" applyBorder="1" applyAlignment="1" applyProtection="1">
      <alignment horizontal="left" vertical="center" wrapText="1"/>
      <protection locked="0"/>
    </xf>
    <xf numFmtId="0" fontId="49" fillId="0" borderId="1" xfId="0" applyFont="1" applyBorder="1" applyAlignment="1" applyProtection="1">
      <alignment horizontal="left" vertical="center" wrapText="1"/>
      <protection locked="0"/>
    </xf>
    <xf numFmtId="0" fontId="49" fillId="0" borderId="32" xfId="0" applyFont="1" applyBorder="1" applyAlignment="1" applyProtection="1">
      <alignment vertical="center" wrapText="1"/>
      <protection locked="0"/>
    </xf>
    <xf numFmtId="0" fontId="49" fillId="0" borderId="1" xfId="0" applyFont="1" applyBorder="1" applyAlignment="1" applyProtection="1">
      <alignment vertical="center" wrapText="1"/>
      <protection locked="0"/>
    </xf>
    <xf numFmtId="0" fontId="49" fillId="0" borderId="1" xfId="0" applyFont="1" applyBorder="1" applyAlignment="1" applyProtection="1">
      <alignment vertical="center"/>
      <protection locked="0"/>
    </xf>
    <xf numFmtId="0" fontId="49" fillId="0" borderId="1" xfId="0" applyFont="1" applyBorder="1" applyAlignment="1" applyProtection="1">
      <alignment horizontal="left" vertical="center"/>
      <protection locked="0"/>
    </xf>
    <xf numFmtId="49" fontId="49" fillId="0" borderId="1" xfId="0" applyNumberFormat="1" applyFont="1" applyBorder="1" applyAlignment="1" applyProtection="1">
      <alignment vertical="center" wrapText="1"/>
      <protection locked="0"/>
    </xf>
    <xf numFmtId="0" fontId="46" fillId="0" borderId="35" xfId="0" applyFont="1" applyBorder="1" applyAlignment="1" applyProtection="1">
      <alignment vertical="center" wrapText="1"/>
      <protection locked="0"/>
    </xf>
    <xf numFmtId="0" fontId="50" fillId="0" borderId="34" xfId="0" applyFont="1" applyBorder="1" applyAlignment="1" applyProtection="1">
      <alignment vertical="center" wrapText="1"/>
      <protection locked="0"/>
    </xf>
    <xf numFmtId="0" fontId="46" fillId="0" borderId="36" xfId="0" applyFont="1" applyBorder="1" applyAlignment="1" applyProtection="1">
      <alignment vertical="center" wrapText="1"/>
      <protection locked="0"/>
    </xf>
    <xf numFmtId="0" fontId="46" fillId="0" borderId="1" xfId="0" applyFont="1" applyBorder="1" applyAlignment="1" applyProtection="1">
      <alignment vertical="top"/>
      <protection locked="0"/>
    </xf>
    <xf numFmtId="0" fontId="46" fillId="0" borderId="0" xfId="0" applyFont="1" applyAlignment="1" applyProtection="1">
      <alignment vertical="top"/>
      <protection locked="0"/>
    </xf>
    <xf numFmtId="0" fontId="46" fillId="0" borderId="29" xfId="0" applyFont="1" applyBorder="1" applyAlignment="1" applyProtection="1">
      <alignment horizontal="left" vertical="center"/>
      <protection locked="0"/>
    </xf>
    <xf numFmtId="0" fontId="46" fillId="0" borderId="30" xfId="0" applyFont="1" applyBorder="1" applyAlignment="1" applyProtection="1">
      <alignment horizontal="left" vertical="center"/>
      <protection locked="0"/>
    </xf>
    <xf numFmtId="0" fontId="46" fillId="0" borderId="31" xfId="0" applyFont="1" applyBorder="1" applyAlignment="1" applyProtection="1">
      <alignment horizontal="left" vertical="center"/>
      <protection locked="0"/>
    </xf>
    <xf numFmtId="0" fontId="46" fillId="0" borderId="32" xfId="0" applyFont="1" applyBorder="1" applyAlignment="1" applyProtection="1">
      <alignment horizontal="left" vertical="center"/>
      <protection locked="0"/>
    </xf>
    <xf numFmtId="0" fontId="46" fillId="0" borderId="33"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51" fillId="0" borderId="0" xfId="0" applyFont="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8" fillId="0" borderId="34" xfId="0" applyFont="1" applyBorder="1" applyAlignment="1" applyProtection="1">
      <alignment horizontal="center" vertical="center"/>
      <protection locked="0"/>
    </xf>
    <xf numFmtId="0" fontId="51" fillId="0" borderId="34" xfId="0" applyFont="1" applyBorder="1" applyAlignment="1" applyProtection="1">
      <alignment horizontal="left" vertical="center"/>
      <protection locked="0"/>
    </xf>
    <xf numFmtId="0" fontId="52"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9" fillId="0" borderId="1" xfId="0" applyFont="1" applyBorder="1" applyAlignment="1" applyProtection="1">
      <alignment horizontal="center" vertical="center"/>
      <protection locked="0"/>
    </xf>
    <xf numFmtId="0" fontId="49" fillId="0" borderId="32" xfId="0" applyFont="1" applyBorder="1" applyAlignment="1" applyProtection="1">
      <alignment horizontal="left" vertical="center"/>
      <protection locked="0"/>
    </xf>
    <xf numFmtId="0" fontId="49" fillId="2" borderId="1" xfId="0" applyFont="1" applyFill="1" applyBorder="1" applyAlignment="1" applyProtection="1">
      <alignment horizontal="left" vertical="center"/>
      <protection locked="0"/>
    </xf>
    <xf numFmtId="0" fontId="49" fillId="2" borderId="1" xfId="0" applyFont="1" applyFill="1" applyBorder="1" applyAlignment="1" applyProtection="1">
      <alignment horizontal="center" vertical="center"/>
      <protection locked="0"/>
    </xf>
    <xf numFmtId="0" fontId="46" fillId="0" borderId="35" xfId="0" applyFont="1" applyBorder="1" applyAlignment="1" applyProtection="1">
      <alignment horizontal="left" vertical="center"/>
      <protection locked="0"/>
    </xf>
    <xf numFmtId="0" fontId="50" fillId="0" borderId="34" xfId="0" applyFont="1" applyBorder="1" applyAlignment="1" applyProtection="1">
      <alignment horizontal="left" vertical="center"/>
      <protection locked="0"/>
    </xf>
    <xf numFmtId="0" fontId="46" fillId="0" borderId="36"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51" fillId="0" borderId="1" xfId="0" applyFont="1" applyBorder="1" applyAlignment="1" applyProtection="1">
      <alignment horizontal="left" vertical="center"/>
      <protection locked="0"/>
    </xf>
    <xf numFmtId="0" fontId="49"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wrapText="1"/>
      <protection locked="0"/>
    </xf>
    <xf numFmtId="0" fontId="49" fillId="0" borderId="1" xfId="0" applyFont="1" applyBorder="1" applyAlignment="1" applyProtection="1">
      <alignment horizontal="center" vertical="center" wrapText="1"/>
      <protection locked="0"/>
    </xf>
    <xf numFmtId="0" fontId="46" fillId="0" borderId="29" xfId="0" applyFont="1" applyBorder="1" applyAlignment="1" applyProtection="1">
      <alignment horizontal="left" vertical="center" wrapText="1"/>
      <protection locked="0"/>
    </xf>
    <xf numFmtId="0" fontId="46" fillId="0" borderId="30" xfId="0" applyFont="1" applyBorder="1" applyAlignment="1" applyProtection="1">
      <alignment horizontal="left" vertical="center" wrapText="1"/>
      <protection locked="0"/>
    </xf>
    <xf numFmtId="0" fontId="46" fillId="0" borderId="31"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51" fillId="0" borderId="32" xfId="0" applyFont="1" applyBorder="1" applyAlignment="1" applyProtection="1">
      <alignment horizontal="left" vertical="center" wrapText="1"/>
      <protection locked="0"/>
    </xf>
    <xf numFmtId="0" fontId="51"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protection locked="0"/>
    </xf>
    <xf numFmtId="0" fontId="49" fillId="0" borderId="35" xfId="0" applyFont="1" applyBorder="1" applyAlignment="1" applyProtection="1">
      <alignment horizontal="left" vertical="center" wrapText="1"/>
      <protection locked="0"/>
    </xf>
    <xf numFmtId="0" fontId="49" fillId="0" borderId="34" xfId="0" applyFont="1" applyBorder="1" applyAlignment="1" applyProtection="1">
      <alignment horizontal="left" vertical="center" wrapText="1"/>
      <protection locked="0"/>
    </xf>
    <xf numFmtId="0" fontId="49" fillId="0" borderId="36" xfId="0" applyFont="1" applyBorder="1" applyAlignment="1" applyProtection="1">
      <alignment horizontal="left" vertical="center" wrapText="1"/>
      <protection locked="0"/>
    </xf>
    <xf numFmtId="0" fontId="49" fillId="0" borderId="1" xfId="0" applyFont="1" applyBorder="1" applyAlignment="1" applyProtection="1">
      <alignment horizontal="left" vertical="top"/>
      <protection locked="0"/>
    </xf>
    <xf numFmtId="0" fontId="49" fillId="0" borderId="1" xfId="0" applyFont="1" applyBorder="1" applyAlignment="1" applyProtection="1">
      <alignment horizontal="center" vertical="top"/>
      <protection locked="0"/>
    </xf>
    <xf numFmtId="0" fontId="49" fillId="0" borderId="35" xfId="0" applyFont="1" applyBorder="1" applyAlignment="1" applyProtection="1">
      <alignment horizontal="left" vertical="center"/>
      <protection locked="0"/>
    </xf>
    <xf numFmtId="0" fontId="49" fillId="0" borderId="36" xfId="0" applyFont="1" applyBorder="1" applyAlignment="1" applyProtection="1">
      <alignment horizontal="left" vertical="center"/>
      <protection locked="0"/>
    </xf>
    <xf numFmtId="0" fontId="51" fillId="0" borderId="0" xfId="0" applyFont="1" applyAlignment="1" applyProtection="1">
      <alignment vertical="center"/>
      <protection locked="0"/>
    </xf>
    <xf numFmtId="0" fontId="48" fillId="0" borderId="1" xfId="0" applyFont="1" applyBorder="1" applyAlignment="1" applyProtection="1">
      <alignment vertical="center"/>
      <protection locked="0"/>
    </xf>
    <xf numFmtId="0" fontId="51" fillId="0" borderId="34" xfId="0" applyFont="1" applyBorder="1" applyAlignment="1" applyProtection="1">
      <alignment vertical="center"/>
      <protection locked="0"/>
    </xf>
    <xf numFmtId="0" fontId="48"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9"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8" fillId="0" borderId="34" xfId="0" applyFont="1" applyBorder="1" applyAlignment="1" applyProtection="1">
      <alignment horizontal="left"/>
      <protection locked="0"/>
    </xf>
    <xf numFmtId="0" fontId="51" fillId="0" borderId="34" xfId="0" applyFont="1" applyBorder="1" applyAlignment="1" applyProtection="1">
      <protection locked="0"/>
    </xf>
    <xf numFmtId="0" fontId="46" fillId="0" borderId="32" xfId="0" applyFont="1" applyBorder="1" applyAlignment="1" applyProtection="1">
      <alignment vertical="top"/>
      <protection locked="0"/>
    </xf>
    <xf numFmtId="0" fontId="46" fillId="0" borderId="33" xfId="0" applyFont="1" applyBorder="1" applyAlignment="1" applyProtection="1">
      <alignment vertical="top"/>
      <protection locked="0"/>
    </xf>
    <xf numFmtId="0" fontId="46" fillId="0" borderId="1" xfId="0" applyFont="1" applyBorder="1" applyAlignment="1" applyProtection="1">
      <alignment horizontal="center" vertical="center"/>
      <protection locked="0"/>
    </xf>
    <xf numFmtId="0" fontId="46" fillId="0" borderId="1" xfId="0" applyFont="1" applyBorder="1" applyAlignment="1" applyProtection="1">
      <alignment horizontal="left" vertical="top"/>
      <protection locked="0"/>
    </xf>
    <xf numFmtId="0" fontId="46" fillId="0" borderId="35" xfId="0" applyFont="1" applyBorder="1" applyAlignment="1" applyProtection="1">
      <alignment vertical="top"/>
      <protection locked="0"/>
    </xf>
    <xf numFmtId="0" fontId="46" fillId="0" borderId="34" xfId="0" applyFont="1" applyBorder="1" applyAlignment="1" applyProtection="1">
      <alignment vertical="top"/>
      <protection locked="0"/>
    </xf>
    <xf numFmtId="0" fontId="46" fillId="0" borderId="36" xfId="0" applyFont="1" applyBorder="1" applyAlignment="1" applyProtection="1">
      <alignment vertical="top"/>
      <protection locked="0"/>
    </xf>
    <xf numFmtId="0" fontId="17" fillId="4"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4" fontId="7" fillId="0" borderId="0" xfId="0" applyNumberFormat="1" applyFont="1" applyAlignment="1">
      <alignment vertical="center"/>
    </xf>
    <xf numFmtId="0" fontId="7" fillId="0" borderId="0" xfId="0" applyFont="1" applyAlignment="1">
      <alignment vertical="center"/>
    </xf>
    <xf numFmtId="0" fontId="32" fillId="0" borderId="0" xfId="0" applyFont="1" applyAlignment="1">
      <alignment horizontal="left" vertical="center" wrapText="1"/>
    </xf>
    <xf numFmtId="4" fontId="28" fillId="0" borderId="0" xfId="0" applyNumberFormat="1"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1" fillId="0" borderId="0" xfId="0" applyNumberFormat="1" applyFont="1" applyBorder="1" applyAlignment="1">
      <alignmen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2"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34" fillId="3" borderId="0" xfId="1" applyFont="1" applyFill="1" applyAlignment="1">
      <alignment vertical="center"/>
    </xf>
    <xf numFmtId="0" fontId="20" fillId="0" borderId="0" xfId="0" applyFont="1" applyBorder="1" applyAlignment="1">
      <alignment horizontal="left" vertical="center" wrapText="1"/>
    </xf>
    <xf numFmtId="0" fontId="0" fillId="0" borderId="0" xfId="0" applyFont="1" applyBorder="1" applyAlignment="1">
      <alignment vertical="center"/>
    </xf>
    <xf numFmtId="0" fontId="3" fillId="0" borderId="0" xfId="0" applyFont="1" applyBorder="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0" fillId="0" borderId="0" xfId="0" applyFont="1" applyAlignment="1">
      <alignment vertical="center"/>
    </xf>
    <xf numFmtId="0" fontId="20" fillId="0" borderId="0" xfId="0" applyFont="1" applyBorder="1" applyAlignment="1">
      <alignment horizontal="left" vertical="center"/>
    </xf>
    <xf numFmtId="0" fontId="49" fillId="0" borderId="1" xfId="0" applyFont="1" applyBorder="1" applyAlignment="1" applyProtection="1">
      <alignment horizontal="left" vertical="center" wrapText="1"/>
      <protection locked="0"/>
    </xf>
    <xf numFmtId="0" fontId="47" fillId="0" borderId="1" xfId="0" applyFont="1" applyBorder="1" applyAlignment="1" applyProtection="1">
      <alignment horizontal="center" vertical="center" wrapText="1"/>
      <protection locked="0"/>
    </xf>
    <xf numFmtId="0" fontId="48" fillId="0" borderId="34" xfId="0" applyFont="1" applyBorder="1" applyAlignment="1" applyProtection="1">
      <alignment horizontal="left" wrapText="1"/>
      <protection locked="0"/>
    </xf>
    <xf numFmtId="0" fontId="49" fillId="0" borderId="1" xfId="0" applyFont="1" applyBorder="1" applyAlignment="1" applyProtection="1">
      <alignment horizontal="left" vertical="center"/>
      <protection locked="0"/>
    </xf>
    <xf numFmtId="49" fontId="49" fillId="0" borderId="1" xfId="0" applyNumberFormat="1" applyFont="1" applyBorder="1" applyAlignment="1" applyProtection="1">
      <alignment horizontal="left" vertical="center" wrapText="1"/>
      <protection locked="0"/>
    </xf>
    <xf numFmtId="0" fontId="47" fillId="0" borderId="1" xfId="0" applyFont="1" applyBorder="1" applyAlignment="1" applyProtection="1">
      <alignment horizontal="center" vertical="center"/>
      <protection locked="0"/>
    </xf>
    <xf numFmtId="0" fontId="48" fillId="0" borderId="34" xfId="0" applyFont="1" applyBorder="1" applyAlignment="1" applyProtection="1">
      <alignment horizontal="left"/>
      <protection locked="0"/>
    </xf>
    <xf numFmtId="0" fontId="49"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M62"/>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344" t="s">
        <v>8</v>
      </c>
      <c r="AS2" s="345"/>
      <c r="AT2" s="345"/>
      <c r="AU2" s="345"/>
      <c r="AV2" s="345"/>
      <c r="AW2" s="345"/>
      <c r="AX2" s="345"/>
      <c r="AY2" s="345"/>
      <c r="AZ2" s="345"/>
      <c r="BA2" s="345"/>
      <c r="BB2" s="345"/>
      <c r="BC2" s="345"/>
      <c r="BD2" s="345"/>
      <c r="BE2" s="345"/>
      <c r="BS2" s="25" t="s">
        <v>9</v>
      </c>
      <c r="BT2" s="25" t="s">
        <v>10</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9</v>
      </c>
      <c r="BT3" s="25" t="s">
        <v>11</v>
      </c>
    </row>
    <row r="4" spans="1:74" ht="36.950000000000003" customHeight="1">
      <c r="B4" s="29"/>
      <c r="C4" s="30"/>
      <c r="D4" s="31" t="s">
        <v>12</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13</v>
      </c>
      <c r="BE4" s="34" t="s">
        <v>14</v>
      </c>
      <c r="BS4" s="25" t="s">
        <v>15</v>
      </c>
    </row>
    <row r="5" spans="1:74" ht="14.45" customHeight="1">
      <c r="B5" s="29"/>
      <c r="C5" s="30"/>
      <c r="D5" s="35" t="s">
        <v>16</v>
      </c>
      <c r="E5" s="30"/>
      <c r="F5" s="30"/>
      <c r="G5" s="30"/>
      <c r="H5" s="30"/>
      <c r="I5" s="30"/>
      <c r="J5" s="30"/>
      <c r="K5" s="376" t="s">
        <v>17</v>
      </c>
      <c r="L5" s="377"/>
      <c r="M5" s="377"/>
      <c r="N5" s="377"/>
      <c r="O5" s="377"/>
      <c r="P5" s="377"/>
      <c r="Q5" s="377"/>
      <c r="R5" s="377"/>
      <c r="S5" s="377"/>
      <c r="T5" s="377"/>
      <c r="U5" s="377"/>
      <c r="V5" s="377"/>
      <c r="W5" s="377"/>
      <c r="X5" s="377"/>
      <c r="Y5" s="377"/>
      <c r="Z5" s="377"/>
      <c r="AA5" s="377"/>
      <c r="AB5" s="377"/>
      <c r="AC5" s="377"/>
      <c r="AD5" s="377"/>
      <c r="AE5" s="377"/>
      <c r="AF5" s="377"/>
      <c r="AG5" s="377"/>
      <c r="AH5" s="377"/>
      <c r="AI5" s="377"/>
      <c r="AJ5" s="377"/>
      <c r="AK5" s="377"/>
      <c r="AL5" s="377"/>
      <c r="AM5" s="377"/>
      <c r="AN5" s="377"/>
      <c r="AO5" s="377"/>
      <c r="AP5" s="30"/>
      <c r="AQ5" s="32"/>
      <c r="BE5" s="374" t="s">
        <v>18</v>
      </c>
      <c r="BS5" s="25" t="s">
        <v>9</v>
      </c>
    </row>
    <row r="6" spans="1:74" ht="36.950000000000003" customHeight="1">
      <c r="B6" s="29"/>
      <c r="C6" s="30"/>
      <c r="D6" s="37" t="s">
        <v>19</v>
      </c>
      <c r="E6" s="30"/>
      <c r="F6" s="30"/>
      <c r="G6" s="30"/>
      <c r="H6" s="30"/>
      <c r="I6" s="30"/>
      <c r="J6" s="30"/>
      <c r="K6" s="378" t="s">
        <v>20</v>
      </c>
      <c r="L6" s="377"/>
      <c r="M6" s="377"/>
      <c r="N6" s="377"/>
      <c r="O6" s="377"/>
      <c r="P6" s="377"/>
      <c r="Q6" s="377"/>
      <c r="R6" s="377"/>
      <c r="S6" s="377"/>
      <c r="T6" s="377"/>
      <c r="U6" s="377"/>
      <c r="V6" s="377"/>
      <c r="W6" s="377"/>
      <c r="X6" s="377"/>
      <c r="Y6" s="377"/>
      <c r="Z6" s="377"/>
      <c r="AA6" s="377"/>
      <c r="AB6" s="377"/>
      <c r="AC6" s="377"/>
      <c r="AD6" s="377"/>
      <c r="AE6" s="377"/>
      <c r="AF6" s="377"/>
      <c r="AG6" s="377"/>
      <c r="AH6" s="377"/>
      <c r="AI6" s="377"/>
      <c r="AJ6" s="377"/>
      <c r="AK6" s="377"/>
      <c r="AL6" s="377"/>
      <c r="AM6" s="377"/>
      <c r="AN6" s="377"/>
      <c r="AO6" s="377"/>
      <c r="AP6" s="30"/>
      <c r="AQ6" s="32"/>
      <c r="BE6" s="375"/>
      <c r="BS6" s="25" t="s">
        <v>9</v>
      </c>
    </row>
    <row r="7" spans="1:74" ht="14.45" customHeight="1">
      <c r="B7" s="29"/>
      <c r="C7" s="30"/>
      <c r="D7" s="38" t="s">
        <v>21</v>
      </c>
      <c r="E7" s="30"/>
      <c r="F7" s="30"/>
      <c r="G7" s="30"/>
      <c r="H7" s="30"/>
      <c r="I7" s="30"/>
      <c r="J7" s="30"/>
      <c r="K7" s="36" t="s">
        <v>5</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5</v>
      </c>
      <c r="AO7" s="30"/>
      <c r="AP7" s="30"/>
      <c r="AQ7" s="32"/>
      <c r="BE7" s="375"/>
      <c r="BS7" s="25" t="s">
        <v>9</v>
      </c>
    </row>
    <row r="8" spans="1:74" ht="14.45" customHeight="1">
      <c r="B8" s="29"/>
      <c r="C8" s="30"/>
      <c r="D8" s="38"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25</v>
      </c>
      <c r="AL8" s="30"/>
      <c r="AM8" s="30"/>
      <c r="AN8" s="39" t="s">
        <v>26</v>
      </c>
      <c r="AO8" s="30"/>
      <c r="AP8" s="30"/>
      <c r="AQ8" s="32"/>
      <c r="BE8" s="375"/>
      <c r="BS8" s="25" t="s">
        <v>9</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75"/>
      <c r="BS9" s="25" t="s">
        <v>9</v>
      </c>
    </row>
    <row r="10" spans="1:74" ht="14.45" customHeight="1">
      <c r="B10" s="29"/>
      <c r="C10" s="30"/>
      <c r="D10" s="38"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28</v>
      </c>
      <c r="AL10" s="30"/>
      <c r="AM10" s="30"/>
      <c r="AN10" s="36" t="s">
        <v>5</v>
      </c>
      <c r="AO10" s="30"/>
      <c r="AP10" s="30"/>
      <c r="AQ10" s="32"/>
      <c r="BE10" s="375"/>
      <c r="BS10" s="25" t="s">
        <v>9</v>
      </c>
    </row>
    <row r="11" spans="1:74" ht="18.399999999999999"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30</v>
      </c>
      <c r="AL11" s="30"/>
      <c r="AM11" s="30"/>
      <c r="AN11" s="36" t="s">
        <v>5</v>
      </c>
      <c r="AO11" s="30"/>
      <c r="AP11" s="30"/>
      <c r="AQ11" s="32"/>
      <c r="BE11" s="375"/>
      <c r="BS11" s="25" t="s">
        <v>9</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5"/>
      <c r="BS12" s="25" t="s">
        <v>9</v>
      </c>
    </row>
    <row r="13" spans="1:74" ht="14.45" customHeight="1">
      <c r="B13" s="29"/>
      <c r="C13" s="30"/>
      <c r="D13" s="38"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28</v>
      </c>
      <c r="AL13" s="30"/>
      <c r="AM13" s="30"/>
      <c r="AN13" s="40" t="s">
        <v>32</v>
      </c>
      <c r="AO13" s="30"/>
      <c r="AP13" s="30"/>
      <c r="AQ13" s="32"/>
      <c r="BE13" s="375"/>
      <c r="BS13" s="25" t="s">
        <v>9</v>
      </c>
    </row>
    <row r="14" spans="1:74" ht="15">
      <c r="B14" s="29"/>
      <c r="C14" s="30"/>
      <c r="D14" s="30"/>
      <c r="E14" s="379" t="s">
        <v>32</v>
      </c>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380"/>
      <c r="AJ14" s="380"/>
      <c r="AK14" s="38" t="s">
        <v>30</v>
      </c>
      <c r="AL14" s="30"/>
      <c r="AM14" s="30"/>
      <c r="AN14" s="40" t="s">
        <v>32</v>
      </c>
      <c r="AO14" s="30"/>
      <c r="AP14" s="30"/>
      <c r="AQ14" s="32"/>
      <c r="BE14" s="375"/>
      <c r="BS14" s="25" t="s">
        <v>9</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5"/>
      <c r="BS15" s="25" t="s">
        <v>6</v>
      </c>
    </row>
    <row r="16" spans="1:74" ht="14.45" customHeight="1">
      <c r="B16" s="29"/>
      <c r="C16" s="30"/>
      <c r="D16" s="38"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28</v>
      </c>
      <c r="AL16" s="30"/>
      <c r="AM16" s="30"/>
      <c r="AN16" s="36" t="s">
        <v>5</v>
      </c>
      <c r="AO16" s="30"/>
      <c r="AP16" s="30"/>
      <c r="AQ16" s="32"/>
      <c r="BE16" s="375"/>
      <c r="BS16" s="25" t="s">
        <v>6</v>
      </c>
    </row>
    <row r="17" spans="2:71" ht="18.399999999999999" customHeight="1">
      <c r="B17" s="29"/>
      <c r="C17" s="30"/>
      <c r="D17" s="30"/>
      <c r="E17" s="36" t="s">
        <v>29</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30</v>
      </c>
      <c r="AL17" s="30"/>
      <c r="AM17" s="30"/>
      <c r="AN17" s="36" t="s">
        <v>5</v>
      </c>
      <c r="AO17" s="30"/>
      <c r="AP17" s="30"/>
      <c r="AQ17" s="32"/>
      <c r="BE17" s="375"/>
      <c r="BS17" s="25" t="s">
        <v>34</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5"/>
      <c r="BS18" s="25" t="s">
        <v>9</v>
      </c>
    </row>
    <row r="19" spans="2:71" ht="14.45" customHeight="1">
      <c r="B19" s="29"/>
      <c r="C19" s="30"/>
      <c r="D19" s="38" t="s">
        <v>35</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5"/>
      <c r="BS19" s="25" t="s">
        <v>9</v>
      </c>
    </row>
    <row r="20" spans="2:71" ht="22.5" customHeight="1">
      <c r="B20" s="29"/>
      <c r="C20" s="30"/>
      <c r="D20" s="30"/>
      <c r="E20" s="381" t="s">
        <v>5</v>
      </c>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0"/>
      <c r="AP20" s="30"/>
      <c r="AQ20" s="32"/>
      <c r="BE20" s="375"/>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5"/>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75"/>
    </row>
    <row r="23" spans="2:71" s="1" customFormat="1" ht="25.9" customHeight="1">
      <c r="B23" s="42"/>
      <c r="C23" s="43"/>
      <c r="D23" s="44" t="s">
        <v>36</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82">
        <f>ROUND(AG51,2)</f>
        <v>0</v>
      </c>
      <c r="AL23" s="383"/>
      <c r="AM23" s="383"/>
      <c r="AN23" s="383"/>
      <c r="AO23" s="383"/>
      <c r="AP23" s="43"/>
      <c r="AQ23" s="46"/>
      <c r="BE23" s="375"/>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75"/>
    </row>
    <row r="25" spans="2:71" s="1" customFormat="1">
      <c r="B25" s="42"/>
      <c r="C25" s="43"/>
      <c r="D25" s="43"/>
      <c r="E25" s="43"/>
      <c r="F25" s="43"/>
      <c r="G25" s="43"/>
      <c r="H25" s="43"/>
      <c r="I25" s="43"/>
      <c r="J25" s="43"/>
      <c r="K25" s="43"/>
      <c r="L25" s="384" t="s">
        <v>37</v>
      </c>
      <c r="M25" s="384"/>
      <c r="N25" s="384"/>
      <c r="O25" s="384"/>
      <c r="P25" s="43"/>
      <c r="Q25" s="43"/>
      <c r="R25" s="43"/>
      <c r="S25" s="43"/>
      <c r="T25" s="43"/>
      <c r="U25" s="43"/>
      <c r="V25" s="43"/>
      <c r="W25" s="384" t="s">
        <v>38</v>
      </c>
      <c r="X25" s="384"/>
      <c r="Y25" s="384"/>
      <c r="Z25" s="384"/>
      <c r="AA25" s="384"/>
      <c r="AB25" s="384"/>
      <c r="AC25" s="384"/>
      <c r="AD25" s="384"/>
      <c r="AE25" s="384"/>
      <c r="AF25" s="43"/>
      <c r="AG25" s="43"/>
      <c r="AH25" s="43"/>
      <c r="AI25" s="43"/>
      <c r="AJ25" s="43"/>
      <c r="AK25" s="384" t="s">
        <v>39</v>
      </c>
      <c r="AL25" s="384"/>
      <c r="AM25" s="384"/>
      <c r="AN25" s="384"/>
      <c r="AO25" s="384"/>
      <c r="AP25" s="43"/>
      <c r="AQ25" s="46"/>
      <c r="BE25" s="375"/>
    </row>
    <row r="26" spans="2:71" s="2" customFormat="1" ht="14.45" customHeight="1">
      <c r="B26" s="48"/>
      <c r="C26" s="49"/>
      <c r="D26" s="50" t="s">
        <v>40</v>
      </c>
      <c r="E26" s="49"/>
      <c r="F26" s="50" t="s">
        <v>41</v>
      </c>
      <c r="G26" s="49"/>
      <c r="H26" s="49"/>
      <c r="I26" s="49"/>
      <c r="J26" s="49"/>
      <c r="K26" s="49"/>
      <c r="L26" s="367">
        <v>0.21</v>
      </c>
      <c r="M26" s="368"/>
      <c r="N26" s="368"/>
      <c r="O26" s="368"/>
      <c r="P26" s="49"/>
      <c r="Q26" s="49"/>
      <c r="R26" s="49"/>
      <c r="S26" s="49"/>
      <c r="T26" s="49"/>
      <c r="U26" s="49"/>
      <c r="V26" s="49"/>
      <c r="W26" s="369">
        <f>ROUND(AZ51,2)</f>
        <v>0</v>
      </c>
      <c r="X26" s="368"/>
      <c r="Y26" s="368"/>
      <c r="Z26" s="368"/>
      <c r="AA26" s="368"/>
      <c r="AB26" s="368"/>
      <c r="AC26" s="368"/>
      <c r="AD26" s="368"/>
      <c r="AE26" s="368"/>
      <c r="AF26" s="49"/>
      <c r="AG26" s="49"/>
      <c r="AH26" s="49"/>
      <c r="AI26" s="49"/>
      <c r="AJ26" s="49"/>
      <c r="AK26" s="369">
        <f>ROUND(AV51,2)</f>
        <v>0</v>
      </c>
      <c r="AL26" s="368"/>
      <c r="AM26" s="368"/>
      <c r="AN26" s="368"/>
      <c r="AO26" s="368"/>
      <c r="AP26" s="49"/>
      <c r="AQ26" s="51"/>
      <c r="BE26" s="375"/>
    </row>
    <row r="27" spans="2:71" s="2" customFormat="1" ht="14.45" customHeight="1">
      <c r="B27" s="48"/>
      <c r="C27" s="49"/>
      <c r="D27" s="49"/>
      <c r="E27" s="49"/>
      <c r="F27" s="50" t="s">
        <v>42</v>
      </c>
      <c r="G27" s="49"/>
      <c r="H27" s="49"/>
      <c r="I27" s="49"/>
      <c r="J27" s="49"/>
      <c r="K27" s="49"/>
      <c r="L27" s="367">
        <v>0.15</v>
      </c>
      <c r="M27" s="368"/>
      <c r="N27" s="368"/>
      <c r="O27" s="368"/>
      <c r="P27" s="49"/>
      <c r="Q27" s="49"/>
      <c r="R27" s="49"/>
      <c r="S27" s="49"/>
      <c r="T27" s="49"/>
      <c r="U27" s="49"/>
      <c r="V27" s="49"/>
      <c r="W27" s="369">
        <f>ROUND(BA51,2)</f>
        <v>0</v>
      </c>
      <c r="X27" s="368"/>
      <c r="Y27" s="368"/>
      <c r="Z27" s="368"/>
      <c r="AA27" s="368"/>
      <c r="AB27" s="368"/>
      <c r="AC27" s="368"/>
      <c r="AD27" s="368"/>
      <c r="AE27" s="368"/>
      <c r="AF27" s="49"/>
      <c r="AG27" s="49"/>
      <c r="AH27" s="49"/>
      <c r="AI27" s="49"/>
      <c r="AJ27" s="49"/>
      <c r="AK27" s="369">
        <f>ROUND(AW51,2)</f>
        <v>0</v>
      </c>
      <c r="AL27" s="368"/>
      <c r="AM27" s="368"/>
      <c r="AN27" s="368"/>
      <c r="AO27" s="368"/>
      <c r="AP27" s="49"/>
      <c r="AQ27" s="51"/>
      <c r="BE27" s="375"/>
    </row>
    <row r="28" spans="2:71" s="2" customFormat="1" ht="14.45" hidden="1" customHeight="1">
      <c r="B28" s="48"/>
      <c r="C28" s="49"/>
      <c r="D28" s="49"/>
      <c r="E28" s="49"/>
      <c r="F28" s="50" t="s">
        <v>43</v>
      </c>
      <c r="G28" s="49"/>
      <c r="H28" s="49"/>
      <c r="I28" s="49"/>
      <c r="J28" s="49"/>
      <c r="K28" s="49"/>
      <c r="L28" s="367">
        <v>0.21</v>
      </c>
      <c r="M28" s="368"/>
      <c r="N28" s="368"/>
      <c r="O28" s="368"/>
      <c r="P28" s="49"/>
      <c r="Q28" s="49"/>
      <c r="R28" s="49"/>
      <c r="S28" s="49"/>
      <c r="T28" s="49"/>
      <c r="U28" s="49"/>
      <c r="V28" s="49"/>
      <c r="W28" s="369">
        <f>ROUND(BB51,2)</f>
        <v>0</v>
      </c>
      <c r="X28" s="368"/>
      <c r="Y28" s="368"/>
      <c r="Z28" s="368"/>
      <c r="AA28" s="368"/>
      <c r="AB28" s="368"/>
      <c r="AC28" s="368"/>
      <c r="AD28" s="368"/>
      <c r="AE28" s="368"/>
      <c r="AF28" s="49"/>
      <c r="AG28" s="49"/>
      <c r="AH28" s="49"/>
      <c r="AI28" s="49"/>
      <c r="AJ28" s="49"/>
      <c r="AK28" s="369">
        <v>0</v>
      </c>
      <c r="AL28" s="368"/>
      <c r="AM28" s="368"/>
      <c r="AN28" s="368"/>
      <c r="AO28" s="368"/>
      <c r="AP28" s="49"/>
      <c r="AQ28" s="51"/>
      <c r="BE28" s="375"/>
    </row>
    <row r="29" spans="2:71" s="2" customFormat="1" ht="14.45" hidden="1" customHeight="1">
      <c r="B29" s="48"/>
      <c r="C29" s="49"/>
      <c r="D29" s="49"/>
      <c r="E29" s="49"/>
      <c r="F29" s="50" t="s">
        <v>44</v>
      </c>
      <c r="G29" s="49"/>
      <c r="H29" s="49"/>
      <c r="I29" s="49"/>
      <c r="J29" s="49"/>
      <c r="K29" s="49"/>
      <c r="L29" s="367">
        <v>0.15</v>
      </c>
      <c r="M29" s="368"/>
      <c r="N29" s="368"/>
      <c r="O29" s="368"/>
      <c r="P29" s="49"/>
      <c r="Q29" s="49"/>
      <c r="R29" s="49"/>
      <c r="S29" s="49"/>
      <c r="T29" s="49"/>
      <c r="U29" s="49"/>
      <c r="V29" s="49"/>
      <c r="W29" s="369">
        <f>ROUND(BC51,2)</f>
        <v>0</v>
      </c>
      <c r="X29" s="368"/>
      <c r="Y29" s="368"/>
      <c r="Z29" s="368"/>
      <c r="AA29" s="368"/>
      <c r="AB29" s="368"/>
      <c r="AC29" s="368"/>
      <c r="AD29" s="368"/>
      <c r="AE29" s="368"/>
      <c r="AF29" s="49"/>
      <c r="AG29" s="49"/>
      <c r="AH29" s="49"/>
      <c r="AI29" s="49"/>
      <c r="AJ29" s="49"/>
      <c r="AK29" s="369">
        <v>0</v>
      </c>
      <c r="AL29" s="368"/>
      <c r="AM29" s="368"/>
      <c r="AN29" s="368"/>
      <c r="AO29" s="368"/>
      <c r="AP29" s="49"/>
      <c r="AQ29" s="51"/>
      <c r="BE29" s="375"/>
    </row>
    <row r="30" spans="2:71" s="2" customFormat="1" ht="14.45" hidden="1" customHeight="1">
      <c r="B30" s="48"/>
      <c r="C30" s="49"/>
      <c r="D30" s="49"/>
      <c r="E30" s="49"/>
      <c r="F30" s="50" t="s">
        <v>45</v>
      </c>
      <c r="G30" s="49"/>
      <c r="H30" s="49"/>
      <c r="I30" s="49"/>
      <c r="J30" s="49"/>
      <c r="K30" s="49"/>
      <c r="L30" s="367">
        <v>0</v>
      </c>
      <c r="M30" s="368"/>
      <c r="N30" s="368"/>
      <c r="O30" s="368"/>
      <c r="P30" s="49"/>
      <c r="Q30" s="49"/>
      <c r="R30" s="49"/>
      <c r="S30" s="49"/>
      <c r="T30" s="49"/>
      <c r="U30" s="49"/>
      <c r="V30" s="49"/>
      <c r="W30" s="369">
        <f>ROUND(BD51,2)</f>
        <v>0</v>
      </c>
      <c r="X30" s="368"/>
      <c r="Y30" s="368"/>
      <c r="Z30" s="368"/>
      <c r="AA30" s="368"/>
      <c r="AB30" s="368"/>
      <c r="AC30" s="368"/>
      <c r="AD30" s="368"/>
      <c r="AE30" s="368"/>
      <c r="AF30" s="49"/>
      <c r="AG30" s="49"/>
      <c r="AH30" s="49"/>
      <c r="AI30" s="49"/>
      <c r="AJ30" s="49"/>
      <c r="AK30" s="369">
        <v>0</v>
      </c>
      <c r="AL30" s="368"/>
      <c r="AM30" s="368"/>
      <c r="AN30" s="368"/>
      <c r="AO30" s="368"/>
      <c r="AP30" s="49"/>
      <c r="AQ30" s="51"/>
      <c r="BE30" s="375"/>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75"/>
    </row>
    <row r="32" spans="2:71" s="1" customFormat="1" ht="25.9" customHeight="1">
      <c r="B32" s="42"/>
      <c r="C32" s="52"/>
      <c r="D32" s="53" t="s">
        <v>46</v>
      </c>
      <c r="E32" s="54"/>
      <c r="F32" s="54"/>
      <c r="G32" s="54"/>
      <c r="H32" s="54"/>
      <c r="I32" s="54"/>
      <c r="J32" s="54"/>
      <c r="K32" s="54"/>
      <c r="L32" s="54"/>
      <c r="M32" s="54"/>
      <c r="N32" s="54"/>
      <c r="O32" s="54"/>
      <c r="P32" s="54"/>
      <c r="Q32" s="54"/>
      <c r="R32" s="54"/>
      <c r="S32" s="54"/>
      <c r="T32" s="55" t="s">
        <v>47</v>
      </c>
      <c r="U32" s="54"/>
      <c r="V32" s="54"/>
      <c r="W32" s="54"/>
      <c r="X32" s="370" t="s">
        <v>48</v>
      </c>
      <c r="Y32" s="371"/>
      <c r="Z32" s="371"/>
      <c r="AA32" s="371"/>
      <c r="AB32" s="371"/>
      <c r="AC32" s="54"/>
      <c r="AD32" s="54"/>
      <c r="AE32" s="54"/>
      <c r="AF32" s="54"/>
      <c r="AG32" s="54"/>
      <c r="AH32" s="54"/>
      <c r="AI32" s="54"/>
      <c r="AJ32" s="54"/>
      <c r="AK32" s="372">
        <f>SUM(AK23:AK30)</f>
        <v>0</v>
      </c>
      <c r="AL32" s="371"/>
      <c r="AM32" s="371"/>
      <c r="AN32" s="371"/>
      <c r="AO32" s="373"/>
      <c r="AP32" s="52"/>
      <c r="AQ32" s="56"/>
      <c r="BE32" s="375"/>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42"/>
    </row>
    <row r="39" spans="2:56" s="1" customFormat="1" ht="36.950000000000003" customHeight="1">
      <c r="B39" s="42"/>
      <c r="C39" s="62" t="s">
        <v>49</v>
      </c>
      <c r="AR39" s="42"/>
    </row>
    <row r="40" spans="2:56" s="1" customFormat="1" ht="6.95" customHeight="1">
      <c r="B40" s="42"/>
      <c r="AR40" s="42"/>
    </row>
    <row r="41" spans="2:56" s="3" customFormat="1" ht="14.45" customHeight="1">
      <c r="B41" s="63"/>
      <c r="C41" s="64" t="s">
        <v>16</v>
      </c>
      <c r="L41" s="3" t="str">
        <f>K5</f>
        <v>16018_01</v>
      </c>
      <c r="AR41" s="63"/>
    </row>
    <row r="42" spans="2:56" s="4" customFormat="1" ht="36.950000000000003" customHeight="1">
      <c r="B42" s="65"/>
      <c r="C42" s="66" t="s">
        <v>19</v>
      </c>
      <c r="L42" s="355" t="str">
        <f>K6</f>
        <v>VOŠZ A SZŠ HRADEC KRÁLOVÉ, Rekonstrukce laboratoří fyziky, chemie, biologie</v>
      </c>
      <c r="M42" s="356"/>
      <c r="N42" s="356"/>
      <c r="O42" s="356"/>
      <c r="P42" s="356"/>
      <c r="Q42" s="356"/>
      <c r="R42" s="356"/>
      <c r="S42" s="356"/>
      <c r="T42" s="356"/>
      <c r="U42" s="356"/>
      <c r="V42" s="356"/>
      <c r="W42" s="356"/>
      <c r="X42" s="356"/>
      <c r="Y42" s="356"/>
      <c r="Z42" s="356"/>
      <c r="AA42" s="356"/>
      <c r="AB42" s="356"/>
      <c r="AC42" s="356"/>
      <c r="AD42" s="356"/>
      <c r="AE42" s="356"/>
      <c r="AF42" s="356"/>
      <c r="AG42" s="356"/>
      <c r="AH42" s="356"/>
      <c r="AI42" s="356"/>
      <c r="AJ42" s="356"/>
      <c r="AK42" s="356"/>
      <c r="AL42" s="356"/>
      <c r="AM42" s="356"/>
      <c r="AN42" s="356"/>
      <c r="AO42" s="356"/>
      <c r="AR42" s="65"/>
    </row>
    <row r="43" spans="2:56" s="1" customFormat="1" ht="6.95" customHeight="1">
      <c r="B43" s="42"/>
      <c r="AR43" s="42"/>
    </row>
    <row r="44" spans="2:56" s="1" customFormat="1" ht="15">
      <c r="B44" s="42"/>
      <c r="C44" s="64" t="s">
        <v>23</v>
      </c>
      <c r="L44" s="67" t="str">
        <f>IF(K8="","",K8)</f>
        <v>Parc. č. st. 299, parc. č. 118/1</v>
      </c>
      <c r="AI44" s="64" t="s">
        <v>25</v>
      </c>
      <c r="AM44" s="357" t="str">
        <f>IF(AN8= "","",AN8)</f>
        <v>22.2.2017</v>
      </c>
      <c r="AN44" s="357"/>
      <c r="AR44" s="42"/>
    </row>
    <row r="45" spans="2:56" s="1" customFormat="1" ht="6.95" customHeight="1">
      <c r="B45" s="42"/>
      <c r="AR45" s="42"/>
    </row>
    <row r="46" spans="2:56" s="1" customFormat="1" ht="15">
      <c r="B46" s="42"/>
      <c r="C46" s="64" t="s">
        <v>27</v>
      </c>
      <c r="L46" s="3" t="str">
        <f>IF(E11= "","",E11)</f>
        <v xml:space="preserve"> </v>
      </c>
      <c r="AI46" s="64" t="s">
        <v>33</v>
      </c>
      <c r="AM46" s="358" t="str">
        <f>IF(E17="","",E17)</f>
        <v xml:space="preserve"> </v>
      </c>
      <c r="AN46" s="358"/>
      <c r="AO46" s="358"/>
      <c r="AP46" s="358"/>
      <c r="AR46" s="42"/>
      <c r="AS46" s="359" t="s">
        <v>50</v>
      </c>
      <c r="AT46" s="360"/>
      <c r="AU46" s="69"/>
      <c r="AV46" s="69"/>
      <c r="AW46" s="69"/>
      <c r="AX46" s="69"/>
      <c r="AY46" s="69"/>
      <c r="AZ46" s="69"/>
      <c r="BA46" s="69"/>
      <c r="BB46" s="69"/>
      <c r="BC46" s="69"/>
      <c r="BD46" s="70"/>
    </row>
    <row r="47" spans="2:56" s="1" customFormat="1" ht="15">
      <c r="B47" s="42"/>
      <c r="C47" s="64" t="s">
        <v>31</v>
      </c>
      <c r="L47" s="3" t="str">
        <f>IF(E14= "Vyplň údaj","",E14)</f>
        <v/>
      </c>
      <c r="AR47" s="42"/>
      <c r="AS47" s="361"/>
      <c r="AT47" s="362"/>
      <c r="AU47" s="43"/>
      <c r="AV47" s="43"/>
      <c r="AW47" s="43"/>
      <c r="AX47" s="43"/>
      <c r="AY47" s="43"/>
      <c r="AZ47" s="43"/>
      <c r="BA47" s="43"/>
      <c r="BB47" s="43"/>
      <c r="BC47" s="43"/>
      <c r="BD47" s="71"/>
    </row>
    <row r="48" spans="2:56" s="1" customFormat="1" ht="10.9" customHeight="1">
      <c r="B48" s="42"/>
      <c r="AR48" s="42"/>
      <c r="AS48" s="361"/>
      <c r="AT48" s="362"/>
      <c r="AU48" s="43"/>
      <c r="AV48" s="43"/>
      <c r="AW48" s="43"/>
      <c r="AX48" s="43"/>
      <c r="AY48" s="43"/>
      <c r="AZ48" s="43"/>
      <c r="BA48" s="43"/>
      <c r="BB48" s="43"/>
      <c r="BC48" s="43"/>
      <c r="BD48" s="71"/>
    </row>
    <row r="49" spans="1:91" s="1" customFormat="1" ht="29.25" customHeight="1">
      <c r="B49" s="42"/>
      <c r="C49" s="363" t="s">
        <v>51</v>
      </c>
      <c r="D49" s="364"/>
      <c r="E49" s="364"/>
      <c r="F49" s="364"/>
      <c r="G49" s="364"/>
      <c r="H49" s="72"/>
      <c r="I49" s="365" t="s">
        <v>52</v>
      </c>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6" t="s">
        <v>53</v>
      </c>
      <c r="AH49" s="364"/>
      <c r="AI49" s="364"/>
      <c r="AJ49" s="364"/>
      <c r="AK49" s="364"/>
      <c r="AL49" s="364"/>
      <c r="AM49" s="364"/>
      <c r="AN49" s="365" t="s">
        <v>54</v>
      </c>
      <c r="AO49" s="364"/>
      <c r="AP49" s="364"/>
      <c r="AQ49" s="73" t="s">
        <v>55</v>
      </c>
      <c r="AR49" s="42"/>
      <c r="AS49" s="74" t="s">
        <v>56</v>
      </c>
      <c r="AT49" s="75" t="s">
        <v>57</v>
      </c>
      <c r="AU49" s="75" t="s">
        <v>58</v>
      </c>
      <c r="AV49" s="75" t="s">
        <v>59</v>
      </c>
      <c r="AW49" s="75" t="s">
        <v>60</v>
      </c>
      <c r="AX49" s="75" t="s">
        <v>61</v>
      </c>
      <c r="AY49" s="75" t="s">
        <v>62</v>
      </c>
      <c r="AZ49" s="75" t="s">
        <v>63</v>
      </c>
      <c r="BA49" s="75" t="s">
        <v>64</v>
      </c>
      <c r="BB49" s="75" t="s">
        <v>65</v>
      </c>
      <c r="BC49" s="75" t="s">
        <v>66</v>
      </c>
      <c r="BD49" s="76" t="s">
        <v>67</v>
      </c>
    </row>
    <row r="50" spans="1:91" s="1" customFormat="1" ht="10.9" customHeight="1">
      <c r="B50" s="42"/>
      <c r="AR50" s="42"/>
      <c r="AS50" s="77"/>
      <c r="AT50" s="69"/>
      <c r="AU50" s="69"/>
      <c r="AV50" s="69"/>
      <c r="AW50" s="69"/>
      <c r="AX50" s="69"/>
      <c r="AY50" s="69"/>
      <c r="AZ50" s="69"/>
      <c r="BA50" s="69"/>
      <c r="BB50" s="69"/>
      <c r="BC50" s="69"/>
      <c r="BD50" s="70"/>
    </row>
    <row r="51" spans="1:91" s="4" customFormat="1" ht="32.450000000000003" customHeight="1">
      <c r="B51" s="65"/>
      <c r="C51" s="78" t="s">
        <v>68</v>
      </c>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349">
        <f>ROUND(AG52+AG60,2)</f>
        <v>0</v>
      </c>
      <c r="AH51" s="349"/>
      <c r="AI51" s="349"/>
      <c r="AJ51" s="349"/>
      <c r="AK51" s="349"/>
      <c r="AL51" s="349"/>
      <c r="AM51" s="349"/>
      <c r="AN51" s="350">
        <f t="shared" ref="AN51:AN60" si="0">SUM(AG51,AT51)</f>
        <v>0</v>
      </c>
      <c r="AO51" s="350"/>
      <c r="AP51" s="350"/>
      <c r="AQ51" s="80" t="s">
        <v>5</v>
      </c>
      <c r="AR51" s="65"/>
      <c r="AS51" s="81">
        <f>ROUND(AS52+AS60,2)</f>
        <v>0</v>
      </c>
      <c r="AT51" s="82">
        <f t="shared" ref="AT51:AT60" si="1">ROUND(SUM(AV51:AW51),2)</f>
        <v>0</v>
      </c>
      <c r="AU51" s="83">
        <f>ROUND(AU52+AU60,5)</f>
        <v>0</v>
      </c>
      <c r="AV51" s="82">
        <f>ROUND(AZ51*L26,2)</f>
        <v>0</v>
      </c>
      <c r="AW51" s="82">
        <f>ROUND(BA51*L27,2)</f>
        <v>0</v>
      </c>
      <c r="AX51" s="82">
        <f>ROUND(BB51*L26,2)</f>
        <v>0</v>
      </c>
      <c r="AY51" s="82">
        <f>ROUND(BC51*L27,2)</f>
        <v>0</v>
      </c>
      <c r="AZ51" s="82">
        <f>ROUND(AZ52+AZ60,2)</f>
        <v>0</v>
      </c>
      <c r="BA51" s="82">
        <f>ROUND(BA52+BA60,2)</f>
        <v>0</v>
      </c>
      <c r="BB51" s="82">
        <f>ROUND(BB52+BB60,2)</f>
        <v>0</v>
      </c>
      <c r="BC51" s="82">
        <f>ROUND(BC52+BC60,2)</f>
        <v>0</v>
      </c>
      <c r="BD51" s="84">
        <f>ROUND(BD52+BD60,2)</f>
        <v>0</v>
      </c>
      <c r="BS51" s="66" t="s">
        <v>69</v>
      </c>
      <c r="BT51" s="66" t="s">
        <v>70</v>
      </c>
      <c r="BU51" s="85" t="s">
        <v>71</v>
      </c>
      <c r="BV51" s="66" t="s">
        <v>72</v>
      </c>
      <c r="BW51" s="66" t="s">
        <v>7</v>
      </c>
      <c r="BX51" s="66" t="s">
        <v>73</v>
      </c>
      <c r="CL51" s="66" t="s">
        <v>5</v>
      </c>
    </row>
    <row r="52" spans="1:91" s="5" customFormat="1" ht="22.5" customHeight="1">
      <c r="B52" s="86"/>
      <c r="C52" s="87"/>
      <c r="D52" s="348" t="s">
        <v>74</v>
      </c>
      <c r="E52" s="348"/>
      <c r="F52" s="348"/>
      <c r="G52" s="348"/>
      <c r="H52" s="348"/>
      <c r="I52" s="88"/>
      <c r="J52" s="348" t="s">
        <v>75</v>
      </c>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54">
        <f>ROUND(SUM(AG53:AG59),2)</f>
        <v>0</v>
      </c>
      <c r="AH52" s="347"/>
      <c r="AI52" s="347"/>
      <c r="AJ52" s="347"/>
      <c r="AK52" s="347"/>
      <c r="AL52" s="347"/>
      <c r="AM52" s="347"/>
      <c r="AN52" s="346">
        <f t="shared" si="0"/>
        <v>0</v>
      </c>
      <c r="AO52" s="347"/>
      <c r="AP52" s="347"/>
      <c r="AQ52" s="89" t="s">
        <v>76</v>
      </c>
      <c r="AR52" s="86"/>
      <c r="AS52" s="90">
        <f>ROUND(SUM(AS53:AS59),2)</f>
        <v>0</v>
      </c>
      <c r="AT52" s="91">
        <f t="shared" si="1"/>
        <v>0</v>
      </c>
      <c r="AU52" s="92">
        <f>ROUND(SUM(AU53:AU59),5)</f>
        <v>0</v>
      </c>
      <c r="AV52" s="91">
        <f>ROUND(AZ52*L26,2)</f>
        <v>0</v>
      </c>
      <c r="AW52" s="91">
        <f>ROUND(BA52*L27,2)</f>
        <v>0</v>
      </c>
      <c r="AX52" s="91">
        <f>ROUND(BB52*L26,2)</f>
        <v>0</v>
      </c>
      <c r="AY52" s="91">
        <f>ROUND(BC52*L27,2)</f>
        <v>0</v>
      </c>
      <c r="AZ52" s="91">
        <f>ROUND(SUM(AZ53:AZ59),2)</f>
        <v>0</v>
      </c>
      <c r="BA52" s="91">
        <f>ROUND(SUM(BA53:BA59),2)</f>
        <v>0</v>
      </c>
      <c r="BB52" s="91">
        <f>ROUND(SUM(BB53:BB59),2)</f>
        <v>0</v>
      </c>
      <c r="BC52" s="91">
        <f>ROUND(SUM(BC53:BC59),2)</f>
        <v>0</v>
      </c>
      <c r="BD52" s="93">
        <f>ROUND(SUM(BD53:BD59),2)</f>
        <v>0</v>
      </c>
      <c r="BS52" s="94" t="s">
        <v>69</v>
      </c>
      <c r="BT52" s="94" t="s">
        <v>77</v>
      </c>
      <c r="BU52" s="94" t="s">
        <v>71</v>
      </c>
      <c r="BV52" s="94" t="s">
        <v>72</v>
      </c>
      <c r="BW52" s="94" t="s">
        <v>78</v>
      </c>
      <c r="BX52" s="94" t="s">
        <v>7</v>
      </c>
      <c r="CL52" s="94" t="s">
        <v>5</v>
      </c>
      <c r="CM52" s="94" t="s">
        <v>79</v>
      </c>
    </row>
    <row r="53" spans="1:91" s="6" customFormat="1" ht="22.5" customHeight="1">
      <c r="A53" s="95" t="s">
        <v>80</v>
      </c>
      <c r="B53" s="96"/>
      <c r="C53" s="9"/>
      <c r="D53" s="9"/>
      <c r="E53" s="353" t="s">
        <v>81</v>
      </c>
      <c r="F53" s="353"/>
      <c r="G53" s="353"/>
      <c r="H53" s="353"/>
      <c r="I53" s="353"/>
      <c r="J53" s="9"/>
      <c r="K53" s="353" t="s">
        <v>82</v>
      </c>
      <c r="L53" s="353"/>
      <c r="M53" s="353"/>
      <c r="N53" s="353"/>
      <c r="O53" s="353"/>
      <c r="P53" s="353"/>
      <c r="Q53" s="353"/>
      <c r="R53" s="353"/>
      <c r="S53" s="353"/>
      <c r="T53" s="353"/>
      <c r="U53" s="353"/>
      <c r="V53" s="353"/>
      <c r="W53" s="353"/>
      <c r="X53" s="353"/>
      <c r="Y53" s="353"/>
      <c r="Z53" s="353"/>
      <c r="AA53" s="353"/>
      <c r="AB53" s="353"/>
      <c r="AC53" s="353"/>
      <c r="AD53" s="353"/>
      <c r="AE53" s="353"/>
      <c r="AF53" s="353"/>
      <c r="AG53" s="351">
        <f>'D.1 - Architektonicko sta...'!J29</f>
        <v>0</v>
      </c>
      <c r="AH53" s="352"/>
      <c r="AI53" s="352"/>
      <c r="AJ53" s="352"/>
      <c r="AK53" s="352"/>
      <c r="AL53" s="352"/>
      <c r="AM53" s="352"/>
      <c r="AN53" s="351">
        <f t="shared" si="0"/>
        <v>0</v>
      </c>
      <c r="AO53" s="352"/>
      <c r="AP53" s="352"/>
      <c r="AQ53" s="97" t="s">
        <v>83</v>
      </c>
      <c r="AR53" s="96"/>
      <c r="AS53" s="98">
        <v>0</v>
      </c>
      <c r="AT53" s="99">
        <f t="shared" si="1"/>
        <v>0</v>
      </c>
      <c r="AU53" s="100">
        <f>'D.1 - Architektonicko sta...'!P99</f>
        <v>0</v>
      </c>
      <c r="AV53" s="99">
        <f>'D.1 - Architektonicko sta...'!J32</f>
        <v>0</v>
      </c>
      <c r="AW53" s="99">
        <f>'D.1 - Architektonicko sta...'!J33</f>
        <v>0</v>
      </c>
      <c r="AX53" s="99">
        <f>'D.1 - Architektonicko sta...'!J34</f>
        <v>0</v>
      </c>
      <c r="AY53" s="99">
        <f>'D.1 - Architektonicko sta...'!J35</f>
        <v>0</v>
      </c>
      <c r="AZ53" s="99">
        <f>'D.1 - Architektonicko sta...'!F32</f>
        <v>0</v>
      </c>
      <c r="BA53" s="99">
        <f>'D.1 - Architektonicko sta...'!F33</f>
        <v>0</v>
      </c>
      <c r="BB53" s="99">
        <f>'D.1 - Architektonicko sta...'!F34</f>
        <v>0</v>
      </c>
      <c r="BC53" s="99">
        <f>'D.1 - Architektonicko sta...'!F35</f>
        <v>0</v>
      </c>
      <c r="BD53" s="101">
        <f>'D.1 - Architektonicko sta...'!F36</f>
        <v>0</v>
      </c>
      <c r="BT53" s="102" t="s">
        <v>79</v>
      </c>
      <c r="BV53" s="102" t="s">
        <v>72</v>
      </c>
      <c r="BW53" s="102" t="s">
        <v>84</v>
      </c>
      <c r="BX53" s="102" t="s">
        <v>78</v>
      </c>
      <c r="CL53" s="102" t="s">
        <v>5</v>
      </c>
    </row>
    <row r="54" spans="1:91" s="6" customFormat="1" ht="22.5" customHeight="1">
      <c r="A54" s="95" t="s">
        <v>80</v>
      </c>
      <c r="B54" s="96"/>
      <c r="C54" s="9"/>
      <c r="D54" s="9"/>
      <c r="E54" s="353" t="s">
        <v>85</v>
      </c>
      <c r="F54" s="353"/>
      <c r="G54" s="353"/>
      <c r="H54" s="353"/>
      <c r="I54" s="353"/>
      <c r="J54" s="9"/>
      <c r="K54" s="353" t="s">
        <v>86</v>
      </c>
      <c r="L54" s="353"/>
      <c r="M54" s="353"/>
      <c r="N54" s="353"/>
      <c r="O54" s="353"/>
      <c r="P54" s="353"/>
      <c r="Q54" s="353"/>
      <c r="R54" s="353"/>
      <c r="S54" s="353"/>
      <c r="T54" s="353"/>
      <c r="U54" s="353"/>
      <c r="V54" s="353"/>
      <c r="W54" s="353"/>
      <c r="X54" s="353"/>
      <c r="Y54" s="353"/>
      <c r="Z54" s="353"/>
      <c r="AA54" s="353"/>
      <c r="AB54" s="353"/>
      <c r="AC54" s="353"/>
      <c r="AD54" s="353"/>
      <c r="AE54" s="353"/>
      <c r="AF54" s="353"/>
      <c r="AG54" s="351">
        <f>'D.1.1 - Vybavení interiérů'!J29</f>
        <v>0</v>
      </c>
      <c r="AH54" s="352"/>
      <c r="AI54" s="352"/>
      <c r="AJ54" s="352"/>
      <c r="AK54" s="352"/>
      <c r="AL54" s="352"/>
      <c r="AM54" s="352"/>
      <c r="AN54" s="351">
        <f t="shared" si="0"/>
        <v>0</v>
      </c>
      <c r="AO54" s="352"/>
      <c r="AP54" s="352"/>
      <c r="AQ54" s="97" t="s">
        <v>83</v>
      </c>
      <c r="AR54" s="96"/>
      <c r="AS54" s="98">
        <v>0</v>
      </c>
      <c r="AT54" s="99">
        <f t="shared" si="1"/>
        <v>0</v>
      </c>
      <c r="AU54" s="100">
        <f>'D.1.1 - Vybavení interiérů'!P84</f>
        <v>0</v>
      </c>
      <c r="AV54" s="99">
        <f>'D.1.1 - Vybavení interiérů'!J32</f>
        <v>0</v>
      </c>
      <c r="AW54" s="99">
        <f>'D.1.1 - Vybavení interiérů'!J33</f>
        <v>0</v>
      </c>
      <c r="AX54" s="99">
        <f>'D.1.1 - Vybavení interiérů'!J34</f>
        <v>0</v>
      </c>
      <c r="AY54" s="99">
        <f>'D.1.1 - Vybavení interiérů'!J35</f>
        <v>0</v>
      </c>
      <c r="AZ54" s="99">
        <f>'D.1.1 - Vybavení interiérů'!F32</f>
        <v>0</v>
      </c>
      <c r="BA54" s="99">
        <f>'D.1.1 - Vybavení interiérů'!F33</f>
        <v>0</v>
      </c>
      <c r="BB54" s="99">
        <f>'D.1.1 - Vybavení interiérů'!F34</f>
        <v>0</v>
      </c>
      <c r="BC54" s="99">
        <f>'D.1.1 - Vybavení interiérů'!F35</f>
        <v>0</v>
      </c>
      <c r="BD54" s="101">
        <f>'D.1.1 - Vybavení interiérů'!F36</f>
        <v>0</v>
      </c>
      <c r="BT54" s="102" t="s">
        <v>79</v>
      </c>
      <c r="BV54" s="102" t="s">
        <v>72</v>
      </c>
      <c r="BW54" s="102" t="s">
        <v>87</v>
      </c>
      <c r="BX54" s="102" t="s">
        <v>78</v>
      </c>
      <c r="CL54" s="102" t="s">
        <v>5</v>
      </c>
    </row>
    <row r="55" spans="1:91" s="6" customFormat="1" ht="22.5" customHeight="1">
      <c r="A55" s="95" t="s">
        <v>80</v>
      </c>
      <c r="B55" s="96"/>
      <c r="C55" s="9"/>
      <c r="D55" s="9"/>
      <c r="E55" s="353" t="s">
        <v>88</v>
      </c>
      <c r="F55" s="353"/>
      <c r="G55" s="353"/>
      <c r="H55" s="353"/>
      <c r="I55" s="353"/>
      <c r="J55" s="9"/>
      <c r="K55" s="353" t="s">
        <v>89</v>
      </c>
      <c r="L55" s="353"/>
      <c r="M55" s="353"/>
      <c r="N55" s="353"/>
      <c r="O55" s="353"/>
      <c r="P55" s="353"/>
      <c r="Q55" s="353"/>
      <c r="R55" s="353"/>
      <c r="S55" s="353"/>
      <c r="T55" s="353"/>
      <c r="U55" s="353"/>
      <c r="V55" s="353"/>
      <c r="W55" s="353"/>
      <c r="X55" s="353"/>
      <c r="Y55" s="353"/>
      <c r="Z55" s="353"/>
      <c r="AA55" s="353"/>
      <c r="AB55" s="353"/>
      <c r="AC55" s="353"/>
      <c r="AD55" s="353"/>
      <c r="AE55" s="353"/>
      <c r="AF55" s="353"/>
      <c r="AG55" s="351">
        <f>'D.3 - Vzduchotechnická za...'!J29</f>
        <v>0</v>
      </c>
      <c r="AH55" s="352"/>
      <c r="AI55" s="352"/>
      <c r="AJ55" s="352"/>
      <c r="AK55" s="352"/>
      <c r="AL55" s="352"/>
      <c r="AM55" s="352"/>
      <c r="AN55" s="351">
        <f t="shared" si="0"/>
        <v>0</v>
      </c>
      <c r="AO55" s="352"/>
      <c r="AP55" s="352"/>
      <c r="AQ55" s="97" t="s">
        <v>83</v>
      </c>
      <c r="AR55" s="96"/>
      <c r="AS55" s="98">
        <v>0</v>
      </c>
      <c r="AT55" s="99">
        <f t="shared" si="1"/>
        <v>0</v>
      </c>
      <c r="AU55" s="100">
        <f>'D.3 - Vzduchotechnická za...'!P83</f>
        <v>0</v>
      </c>
      <c r="AV55" s="99">
        <f>'D.3 - Vzduchotechnická za...'!J32</f>
        <v>0</v>
      </c>
      <c r="AW55" s="99">
        <f>'D.3 - Vzduchotechnická za...'!J33</f>
        <v>0</v>
      </c>
      <c r="AX55" s="99">
        <f>'D.3 - Vzduchotechnická za...'!J34</f>
        <v>0</v>
      </c>
      <c r="AY55" s="99">
        <f>'D.3 - Vzduchotechnická za...'!J35</f>
        <v>0</v>
      </c>
      <c r="AZ55" s="99">
        <f>'D.3 - Vzduchotechnická za...'!F32</f>
        <v>0</v>
      </c>
      <c r="BA55" s="99">
        <f>'D.3 - Vzduchotechnická za...'!F33</f>
        <v>0</v>
      </c>
      <c r="BB55" s="99">
        <f>'D.3 - Vzduchotechnická za...'!F34</f>
        <v>0</v>
      </c>
      <c r="BC55" s="99">
        <f>'D.3 - Vzduchotechnická za...'!F35</f>
        <v>0</v>
      </c>
      <c r="BD55" s="101">
        <f>'D.3 - Vzduchotechnická za...'!F36</f>
        <v>0</v>
      </c>
      <c r="BT55" s="102" t="s">
        <v>79</v>
      </c>
      <c r="BV55" s="102" t="s">
        <v>72</v>
      </c>
      <c r="BW55" s="102" t="s">
        <v>90</v>
      </c>
      <c r="BX55" s="102" t="s">
        <v>78</v>
      </c>
      <c r="CL55" s="102" t="s">
        <v>5</v>
      </c>
    </row>
    <row r="56" spans="1:91" s="6" customFormat="1" ht="22.5" customHeight="1">
      <c r="A56" s="95" t="s">
        <v>80</v>
      </c>
      <c r="B56" s="96"/>
      <c r="C56" s="9"/>
      <c r="D56" s="9"/>
      <c r="E56" s="353" t="s">
        <v>91</v>
      </c>
      <c r="F56" s="353"/>
      <c r="G56" s="353"/>
      <c r="H56" s="353"/>
      <c r="I56" s="353"/>
      <c r="J56" s="9"/>
      <c r="K56" s="353" t="s">
        <v>92</v>
      </c>
      <c r="L56" s="353"/>
      <c r="M56" s="353"/>
      <c r="N56" s="353"/>
      <c r="O56" s="353"/>
      <c r="P56" s="353"/>
      <c r="Q56" s="353"/>
      <c r="R56" s="353"/>
      <c r="S56" s="353"/>
      <c r="T56" s="353"/>
      <c r="U56" s="353"/>
      <c r="V56" s="353"/>
      <c r="W56" s="353"/>
      <c r="X56" s="353"/>
      <c r="Y56" s="353"/>
      <c r="Z56" s="353"/>
      <c r="AA56" s="353"/>
      <c r="AB56" s="353"/>
      <c r="AC56" s="353"/>
      <c r="AD56" s="353"/>
      <c r="AE56" s="353"/>
      <c r="AF56" s="353"/>
      <c r="AG56" s="351">
        <f>'D.4 - Zdravotně technické...'!J29</f>
        <v>0</v>
      </c>
      <c r="AH56" s="352"/>
      <c r="AI56" s="352"/>
      <c r="AJ56" s="352"/>
      <c r="AK56" s="352"/>
      <c r="AL56" s="352"/>
      <c r="AM56" s="352"/>
      <c r="AN56" s="351">
        <f t="shared" si="0"/>
        <v>0</v>
      </c>
      <c r="AO56" s="352"/>
      <c r="AP56" s="352"/>
      <c r="AQ56" s="97" t="s">
        <v>83</v>
      </c>
      <c r="AR56" s="96"/>
      <c r="AS56" s="98">
        <v>0</v>
      </c>
      <c r="AT56" s="99">
        <f t="shared" si="1"/>
        <v>0</v>
      </c>
      <c r="AU56" s="100">
        <f>'D.4 - Zdravotně technické...'!P88</f>
        <v>0</v>
      </c>
      <c r="AV56" s="99">
        <f>'D.4 - Zdravotně technické...'!J32</f>
        <v>0</v>
      </c>
      <c r="AW56" s="99">
        <f>'D.4 - Zdravotně technické...'!J33</f>
        <v>0</v>
      </c>
      <c r="AX56" s="99">
        <f>'D.4 - Zdravotně technické...'!J34</f>
        <v>0</v>
      </c>
      <c r="AY56" s="99">
        <f>'D.4 - Zdravotně technické...'!J35</f>
        <v>0</v>
      </c>
      <c r="AZ56" s="99">
        <f>'D.4 - Zdravotně technické...'!F32</f>
        <v>0</v>
      </c>
      <c r="BA56" s="99">
        <f>'D.4 - Zdravotně technické...'!F33</f>
        <v>0</v>
      </c>
      <c r="BB56" s="99">
        <f>'D.4 - Zdravotně technické...'!F34</f>
        <v>0</v>
      </c>
      <c r="BC56" s="99">
        <f>'D.4 - Zdravotně technické...'!F35</f>
        <v>0</v>
      </c>
      <c r="BD56" s="101">
        <f>'D.4 - Zdravotně technické...'!F36</f>
        <v>0</v>
      </c>
      <c r="BT56" s="102" t="s">
        <v>79</v>
      </c>
      <c r="BV56" s="102" t="s">
        <v>72</v>
      </c>
      <c r="BW56" s="102" t="s">
        <v>93</v>
      </c>
      <c r="BX56" s="102" t="s">
        <v>78</v>
      </c>
      <c r="CL56" s="102" t="s">
        <v>5</v>
      </c>
    </row>
    <row r="57" spans="1:91" s="6" customFormat="1" ht="22.5" customHeight="1">
      <c r="A57" s="95" t="s">
        <v>80</v>
      </c>
      <c r="B57" s="96"/>
      <c r="C57" s="9"/>
      <c r="D57" s="9"/>
      <c r="E57" s="353" t="s">
        <v>94</v>
      </c>
      <c r="F57" s="353"/>
      <c r="G57" s="353"/>
      <c r="H57" s="353"/>
      <c r="I57" s="353"/>
      <c r="J57" s="9"/>
      <c r="K57" s="353" t="s">
        <v>95</v>
      </c>
      <c r="L57" s="353"/>
      <c r="M57" s="353"/>
      <c r="N57" s="353"/>
      <c r="O57" s="353"/>
      <c r="P57" s="353"/>
      <c r="Q57" s="353"/>
      <c r="R57" s="353"/>
      <c r="S57" s="353"/>
      <c r="T57" s="353"/>
      <c r="U57" s="353"/>
      <c r="V57" s="353"/>
      <c r="W57" s="353"/>
      <c r="X57" s="353"/>
      <c r="Y57" s="353"/>
      <c r="Z57" s="353"/>
      <c r="AA57" s="353"/>
      <c r="AB57" s="353"/>
      <c r="AC57" s="353"/>
      <c r="AD57" s="353"/>
      <c r="AE57" s="353"/>
      <c r="AF57" s="353"/>
      <c r="AG57" s="351">
        <f>'D.5 - Silnoproudé elektro...'!J29</f>
        <v>0</v>
      </c>
      <c r="AH57" s="352"/>
      <c r="AI57" s="352"/>
      <c r="AJ57" s="352"/>
      <c r="AK57" s="352"/>
      <c r="AL57" s="352"/>
      <c r="AM57" s="352"/>
      <c r="AN57" s="351">
        <f t="shared" si="0"/>
        <v>0</v>
      </c>
      <c r="AO57" s="352"/>
      <c r="AP57" s="352"/>
      <c r="AQ57" s="97" t="s">
        <v>83</v>
      </c>
      <c r="AR57" s="96"/>
      <c r="AS57" s="98">
        <v>0</v>
      </c>
      <c r="AT57" s="99">
        <f t="shared" si="1"/>
        <v>0</v>
      </c>
      <c r="AU57" s="100">
        <f>'D.5 - Silnoproudé elektro...'!P91</f>
        <v>0</v>
      </c>
      <c r="AV57" s="99">
        <f>'D.5 - Silnoproudé elektro...'!J32</f>
        <v>0</v>
      </c>
      <c r="AW57" s="99">
        <f>'D.5 - Silnoproudé elektro...'!J33</f>
        <v>0</v>
      </c>
      <c r="AX57" s="99">
        <f>'D.5 - Silnoproudé elektro...'!J34</f>
        <v>0</v>
      </c>
      <c r="AY57" s="99">
        <f>'D.5 - Silnoproudé elektro...'!J35</f>
        <v>0</v>
      </c>
      <c r="AZ57" s="99">
        <f>'D.5 - Silnoproudé elektro...'!F32</f>
        <v>0</v>
      </c>
      <c r="BA57" s="99">
        <f>'D.5 - Silnoproudé elektro...'!F33</f>
        <v>0</v>
      </c>
      <c r="BB57" s="99">
        <f>'D.5 - Silnoproudé elektro...'!F34</f>
        <v>0</v>
      </c>
      <c r="BC57" s="99">
        <f>'D.5 - Silnoproudé elektro...'!F35</f>
        <v>0</v>
      </c>
      <c r="BD57" s="101">
        <f>'D.5 - Silnoproudé elektro...'!F36</f>
        <v>0</v>
      </c>
      <c r="BT57" s="102" t="s">
        <v>79</v>
      </c>
      <c r="BV57" s="102" t="s">
        <v>72</v>
      </c>
      <c r="BW57" s="102" t="s">
        <v>96</v>
      </c>
      <c r="BX57" s="102" t="s">
        <v>78</v>
      </c>
      <c r="CL57" s="102" t="s">
        <v>5</v>
      </c>
    </row>
    <row r="58" spans="1:91" s="6" customFormat="1" ht="22.5" customHeight="1">
      <c r="A58" s="95" t="s">
        <v>80</v>
      </c>
      <c r="B58" s="96"/>
      <c r="C58" s="9"/>
      <c r="D58" s="9"/>
      <c r="E58" s="353" t="s">
        <v>97</v>
      </c>
      <c r="F58" s="353"/>
      <c r="G58" s="353"/>
      <c r="H58" s="353"/>
      <c r="I58" s="353"/>
      <c r="J58" s="9"/>
      <c r="K58" s="353" t="s">
        <v>98</v>
      </c>
      <c r="L58" s="353"/>
      <c r="M58" s="353"/>
      <c r="N58" s="353"/>
      <c r="O58" s="353"/>
      <c r="P58" s="353"/>
      <c r="Q58" s="353"/>
      <c r="R58" s="353"/>
      <c r="S58" s="353"/>
      <c r="T58" s="353"/>
      <c r="U58" s="353"/>
      <c r="V58" s="353"/>
      <c r="W58" s="353"/>
      <c r="X58" s="353"/>
      <c r="Y58" s="353"/>
      <c r="Z58" s="353"/>
      <c r="AA58" s="353"/>
      <c r="AB58" s="353"/>
      <c r="AC58" s="353"/>
      <c r="AD58" s="353"/>
      <c r="AE58" s="353"/>
      <c r="AF58" s="353"/>
      <c r="AG58" s="351">
        <f>'D.6 - Slaboproudé elektro...'!J29</f>
        <v>0</v>
      </c>
      <c r="AH58" s="352"/>
      <c r="AI58" s="352"/>
      <c r="AJ58" s="352"/>
      <c r="AK58" s="352"/>
      <c r="AL58" s="352"/>
      <c r="AM58" s="352"/>
      <c r="AN58" s="351">
        <f t="shared" si="0"/>
        <v>0</v>
      </c>
      <c r="AO58" s="352"/>
      <c r="AP58" s="352"/>
      <c r="AQ58" s="97" t="s">
        <v>83</v>
      </c>
      <c r="AR58" s="96"/>
      <c r="AS58" s="98">
        <v>0</v>
      </c>
      <c r="AT58" s="99">
        <f t="shared" si="1"/>
        <v>0</v>
      </c>
      <c r="AU58" s="100">
        <f>'D.6 - Slaboproudé elektro...'!P85</f>
        <v>0</v>
      </c>
      <c r="AV58" s="99">
        <f>'D.6 - Slaboproudé elektro...'!J32</f>
        <v>0</v>
      </c>
      <c r="AW58" s="99">
        <f>'D.6 - Slaboproudé elektro...'!J33</f>
        <v>0</v>
      </c>
      <c r="AX58" s="99">
        <f>'D.6 - Slaboproudé elektro...'!J34</f>
        <v>0</v>
      </c>
      <c r="AY58" s="99">
        <f>'D.6 - Slaboproudé elektro...'!J35</f>
        <v>0</v>
      </c>
      <c r="AZ58" s="99">
        <f>'D.6 - Slaboproudé elektro...'!F32</f>
        <v>0</v>
      </c>
      <c r="BA58" s="99">
        <f>'D.6 - Slaboproudé elektro...'!F33</f>
        <v>0</v>
      </c>
      <c r="BB58" s="99">
        <f>'D.6 - Slaboproudé elektro...'!F34</f>
        <v>0</v>
      </c>
      <c r="BC58" s="99">
        <f>'D.6 - Slaboproudé elektro...'!F35</f>
        <v>0</v>
      </c>
      <c r="BD58" s="101">
        <f>'D.6 - Slaboproudé elektro...'!F36</f>
        <v>0</v>
      </c>
      <c r="BT58" s="102" t="s">
        <v>79</v>
      </c>
      <c r="BV58" s="102" t="s">
        <v>72</v>
      </c>
      <c r="BW58" s="102" t="s">
        <v>99</v>
      </c>
      <c r="BX58" s="102" t="s">
        <v>78</v>
      </c>
      <c r="CL58" s="102" t="s">
        <v>5</v>
      </c>
    </row>
    <row r="59" spans="1:91" s="6" customFormat="1" ht="22.5" customHeight="1">
      <c r="A59" s="95" t="s">
        <v>80</v>
      </c>
      <c r="B59" s="96"/>
      <c r="C59" s="9"/>
      <c r="D59" s="9"/>
      <c r="E59" s="353" t="s">
        <v>100</v>
      </c>
      <c r="F59" s="353"/>
      <c r="G59" s="353"/>
      <c r="H59" s="353"/>
      <c r="I59" s="353"/>
      <c r="J59" s="9"/>
      <c r="K59" s="353" t="s">
        <v>101</v>
      </c>
      <c r="L59" s="353"/>
      <c r="M59" s="353"/>
      <c r="N59" s="353"/>
      <c r="O59" s="353"/>
      <c r="P59" s="353"/>
      <c r="Q59" s="353"/>
      <c r="R59" s="353"/>
      <c r="S59" s="353"/>
      <c r="T59" s="353"/>
      <c r="U59" s="353"/>
      <c r="V59" s="353"/>
      <c r="W59" s="353"/>
      <c r="X59" s="353"/>
      <c r="Y59" s="353"/>
      <c r="Z59" s="353"/>
      <c r="AA59" s="353"/>
      <c r="AB59" s="353"/>
      <c r="AC59" s="353"/>
      <c r="AD59" s="353"/>
      <c r="AE59" s="353"/>
      <c r="AF59" s="353"/>
      <c r="AG59" s="351">
        <f>'D.7 - Plynová zařízení'!J29</f>
        <v>0</v>
      </c>
      <c r="AH59" s="352"/>
      <c r="AI59" s="352"/>
      <c r="AJ59" s="352"/>
      <c r="AK59" s="352"/>
      <c r="AL59" s="352"/>
      <c r="AM59" s="352"/>
      <c r="AN59" s="351">
        <f t="shared" si="0"/>
        <v>0</v>
      </c>
      <c r="AO59" s="352"/>
      <c r="AP59" s="352"/>
      <c r="AQ59" s="97" t="s">
        <v>83</v>
      </c>
      <c r="AR59" s="96"/>
      <c r="AS59" s="98">
        <v>0</v>
      </c>
      <c r="AT59" s="99">
        <f t="shared" si="1"/>
        <v>0</v>
      </c>
      <c r="AU59" s="100">
        <f>'D.7 - Plynová zařízení'!P86</f>
        <v>0</v>
      </c>
      <c r="AV59" s="99">
        <f>'D.7 - Plynová zařízení'!J32</f>
        <v>0</v>
      </c>
      <c r="AW59" s="99">
        <f>'D.7 - Plynová zařízení'!J33</f>
        <v>0</v>
      </c>
      <c r="AX59" s="99">
        <f>'D.7 - Plynová zařízení'!J34</f>
        <v>0</v>
      </c>
      <c r="AY59" s="99">
        <f>'D.7 - Plynová zařízení'!J35</f>
        <v>0</v>
      </c>
      <c r="AZ59" s="99">
        <f>'D.7 - Plynová zařízení'!F32</f>
        <v>0</v>
      </c>
      <c r="BA59" s="99">
        <f>'D.7 - Plynová zařízení'!F33</f>
        <v>0</v>
      </c>
      <c r="BB59" s="99">
        <f>'D.7 - Plynová zařízení'!F34</f>
        <v>0</v>
      </c>
      <c r="BC59" s="99">
        <f>'D.7 - Plynová zařízení'!F35</f>
        <v>0</v>
      </c>
      <c r="BD59" s="101">
        <f>'D.7 - Plynová zařízení'!F36</f>
        <v>0</v>
      </c>
      <c r="BT59" s="102" t="s">
        <v>79</v>
      </c>
      <c r="BV59" s="102" t="s">
        <v>72</v>
      </c>
      <c r="BW59" s="102" t="s">
        <v>102</v>
      </c>
      <c r="BX59" s="102" t="s">
        <v>78</v>
      </c>
      <c r="CL59" s="102" t="s">
        <v>5</v>
      </c>
    </row>
    <row r="60" spans="1:91" s="5" customFormat="1" ht="22.5" customHeight="1">
      <c r="A60" s="95" t="s">
        <v>80</v>
      </c>
      <c r="B60" s="86"/>
      <c r="C60" s="87"/>
      <c r="D60" s="348" t="s">
        <v>103</v>
      </c>
      <c r="E60" s="348"/>
      <c r="F60" s="348"/>
      <c r="G60" s="348"/>
      <c r="H60" s="348"/>
      <c r="I60" s="88"/>
      <c r="J60" s="348" t="s">
        <v>104</v>
      </c>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6">
        <f>'03 - VRN'!J27</f>
        <v>0</v>
      </c>
      <c r="AH60" s="347"/>
      <c r="AI60" s="347"/>
      <c r="AJ60" s="347"/>
      <c r="AK60" s="347"/>
      <c r="AL60" s="347"/>
      <c r="AM60" s="347"/>
      <c r="AN60" s="346">
        <f t="shared" si="0"/>
        <v>0</v>
      </c>
      <c r="AO60" s="347"/>
      <c r="AP60" s="347"/>
      <c r="AQ60" s="89" t="s">
        <v>76</v>
      </c>
      <c r="AR60" s="86"/>
      <c r="AS60" s="103">
        <v>0</v>
      </c>
      <c r="AT60" s="104">
        <f t="shared" si="1"/>
        <v>0</v>
      </c>
      <c r="AU60" s="105">
        <f>'03 - VRN'!P79</f>
        <v>0</v>
      </c>
      <c r="AV60" s="104">
        <f>'03 - VRN'!J30</f>
        <v>0</v>
      </c>
      <c r="AW60" s="104">
        <f>'03 - VRN'!J31</f>
        <v>0</v>
      </c>
      <c r="AX60" s="104">
        <f>'03 - VRN'!J32</f>
        <v>0</v>
      </c>
      <c r="AY60" s="104">
        <f>'03 - VRN'!J33</f>
        <v>0</v>
      </c>
      <c r="AZ60" s="104">
        <f>'03 - VRN'!F30</f>
        <v>0</v>
      </c>
      <c r="BA60" s="104">
        <f>'03 - VRN'!F31</f>
        <v>0</v>
      </c>
      <c r="BB60" s="104">
        <f>'03 - VRN'!F32</f>
        <v>0</v>
      </c>
      <c r="BC60" s="104">
        <f>'03 - VRN'!F33</f>
        <v>0</v>
      </c>
      <c r="BD60" s="106">
        <f>'03 - VRN'!F34</f>
        <v>0</v>
      </c>
      <c r="BT60" s="94" t="s">
        <v>77</v>
      </c>
      <c r="BV60" s="94" t="s">
        <v>72</v>
      </c>
      <c r="BW60" s="94" t="s">
        <v>105</v>
      </c>
      <c r="BX60" s="94" t="s">
        <v>7</v>
      </c>
      <c r="CL60" s="94" t="s">
        <v>5</v>
      </c>
      <c r="CM60" s="94" t="s">
        <v>79</v>
      </c>
    </row>
    <row r="61" spans="1:91" s="1" customFormat="1" ht="30" customHeight="1">
      <c r="B61" s="42"/>
      <c r="AR61" s="42"/>
    </row>
    <row r="62" spans="1:91" s="1" customFormat="1" ht="6.95" customHeight="1">
      <c r="B62" s="57"/>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42"/>
    </row>
  </sheetData>
  <mergeCells count="7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E54:I54"/>
    <mergeCell ref="K54:AF54"/>
    <mergeCell ref="AN55:AP55"/>
    <mergeCell ref="AG55:AM55"/>
    <mergeCell ref="E55:I55"/>
    <mergeCell ref="K55:AF55"/>
    <mergeCell ref="AG56:AM56"/>
    <mergeCell ref="E56:I56"/>
    <mergeCell ref="K56:AF56"/>
    <mergeCell ref="AN57:AP57"/>
    <mergeCell ref="AG57:AM57"/>
    <mergeCell ref="E57:I57"/>
    <mergeCell ref="K57:AF57"/>
    <mergeCell ref="AR2:BE2"/>
    <mergeCell ref="AN60:AP60"/>
    <mergeCell ref="AG60:AM60"/>
    <mergeCell ref="D60:H60"/>
    <mergeCell ref="J60:AF60"/>
    <mergeCell ref="AG51:AM51"/>
    <mergeCell ref="AN51:AP51"/>
    <mergeCell ref="AN58:AP58"/>
    <mergeCell ref="AG58:AM58"/>
    <mergeCell ref="E58:I58"/>
    <mergeCell ref="K58:AF58"/>
    <mergeCell ref="AN59:AP59"/>
    <mergeCell ref="AG59:AM59"/>
    <mergeCell ref="E59:I59"/>
    <mergeCell ref="K59:AF59"/>
    <mergeCell ref="AN56:AP56"/>
  </mergeCells>
  <hyperlinks>
    <hyperlink ref="K1:S1" location="C2" display="1) Rekapitulace stavby"/>
    <hyperlink ref="W1:AI1" location="C51" display="2) Rekapitulace objektů stavby a soupisů prací"/>
    <hyperlink ref="A53" location="'D.1 - Architektonicko sta...'!C2" display="/"/>
    <hyperlink ref="A54" location="'D.1.1 - Vybavení interiérů'!C2" display="/"/>
    <hyperlink ref="A55" location="'D.3 - Vzduchotechnická za...'!C2" display="/"/>
    <hyperlink ref="A56" location="'D.4 - Zdravotně technické...'!C2" display="/"/>
    <hyperlink ref="A57" location="'D.5 - Silnoproudé elektro...'!C2" display="/"/>
    <hyperlink ref="A58" location="'D.6 - Slaboproudé elektro...'!C2" display="/"/>
    <hyperlink ref="A59" location="'D.7 - Plynová zařízení'!C2" display="/"/>
    <hyperlink ref="A60" location="'03 - VR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sheetPr>
    <pageSetUpPr fitToPage="1"/>
  </sheetPr>
  <dimension ref="A1:K216"/>
  <sheetViews>
    <sheetView showGridLines="0" workbookViewId="0"/>
  </sheetViews>
  <sheetFormatPr defaultRowHeight="13.5"/>
  <cols>
    <col min="1" max="1" width="8.33203125" style="266" customWidth="1"/>
    <col min="2" max="2" width="1.6640625" style="266" customWidth="1"/>
    <col min="3" max="4" width="5" style="266" customWidth="1"/>
    <col min="5" max="5" width="11.6640625" style="266" customWidth="1"/>
    <col min="6" max="6" width="9.1640625" style="266" customWidth="1"/>
    <col min="7" max="7" width="5" style="266" customWidth="1"/>
    <col min="8" max="8" width="77.83203125" style="266" customWidth="1"/>
    <col min="9" max="10" width="20" style="266" customWidth="1"/>
    <col min="11" max="11" width="1.6640625" style="266" customWidth="1"/>
  </cols>
  <sheetData>
    <row r="1" spans="2:11" ht="37.5" customHeight="1"/>
    <row r="2" spans="2:11" ht="7.5" customHeight="1">
      <c r="B2" s="267"/>
      <c r="C2" s="268"/>
      <c r="D2" s="268"/>
      <c r="E2" s="268"/>
      <c r="F2" s="268"/>
      <c r="G2" s="268"/>
      <c r="H2" s="268"/>
      <c r="I2" s="268"/>
      <c r="J2" s="268"/>
      <c r="K2" s="269"/>
    </row>
    <row r="3" spans="2:11" s="16" customFormat="1" ht="45" customHeight="1">
      <c r="B3" s="270"/>
      <c r="C3" s="394" t="s">
        <v>1278</v>
      </c>
      <c r="D3" s="394"/>
      <c r="E3" s="394"/>
      <c r="F3" s="394"/>
      <c r="G3" s="394"/>
      <c r="H3" s="394"/>
      <c r="I3" s="394"/>
      <c r="J3" s="394"/>
      <c r="K3" s="271"/>
    </row>
    <row r="4" spans="2:11" ht="25.5" customHeight="1">
      <c r="B4" s="272"/>
      <c r="C4" s="395" t="s">
        <v>1279</v>
      </c>
      <c r="D4" s="395"/>
      <c r="E4" s="395"/>
      <c r="F4" s="395"/>
      <c r="G4" s="395"/>
      <c r="H4" s="395"/>
      <c r="I4" s="395"/>
      <c r="J4" s="395"/>
      <c r="K4" s="273"/>
    </row>
    <row r="5" spans="2:11" ht="5.25" customHeight="1">
      <c r="B5" s="272"/>
      <c r="C5" s="274"/>
      <c r="D5" s="274"/>
      <c r="E5" s="274"/>
      <c r="F5" s="274"/>
      <c r="G5" s="274"/>
      <c r="H5" s="274"/>
      <c r="I5" s="274"/>
      <c r="J5" s="274"/>
      <c r="K5" s="273"/>
    </row>
    <row r="6" spans="2:11" ht="15" customHeight="1">
      <c r="B6" s="272"/>
      <c r="C6" s="393" t="s">
        <v>1280</v>
      </c>
      <c r="D6" s="393"/>
      <c r="E6" s="393"/>
      <c r="F6" s="393"/>
      <c r="G6" s="393"/>
      <c r="H6" s="393"/>
      <c r="I6" s="393"/>
      <c r="J6" s="393"/>
      <c r="K6" s="273"/>
    </row>
    <row r="7" spans="2:11" ht="15" customHeight="1">
      <c r="B7" s="276"/>
      <c r="C7" s="393" t="s">
        <v>1281</v>
      </c>
      <c r="D7" s="393"/>
      <c r="E7" s="393"/>
      <c r="F7" s="393"/>
      <c r="G7" s="393"/>
      <c r="H7" s="393"/>
      <c r="I7" s="393"/>
      <c r="J7" s="393"/>
      <c r="K7" s="273"/>
    </row>
    <row r="8" spans="2:11" ht="12.75" customHeight="1">
      <c r="B8" s="276"/>
      <c r="C8" s="275"/>
      <c r="D8" s="275"/>
      <c r="E8" s="275"/>
      <c r="F8" s="275"/>
      <c r="G8" s="275"/>
      <c r="H8" s="275"/>
      <c r="I8" s="275"/>
      <c r="J8" s="275"/>
      <c r="K8" s="273"/>
    </row>
    <row r="9" spans="2:11" ht="15" customHeight="1">
      <c r="B9" s="276"/>
      <c r="C9" s="393" t="s">
        <v>1282</v>
      </c>
      <c r="D9" s="393"/>
      <c r="E9" s="393"/>
      <c r="F9" s="393"/>
      <c r="G9" s="393"/>
      <c r="H9" s="393"/>
      <c r="I9" s="393"/>
      <c r="J9" s="393"/>
      <c r="K9" s="273"/>
    </row>
    <row r="10" spans="2:11" ht="15" customHeight="1">
      <c r="B10" s="276"/>
      <c r="C10" s="275"/>
      <c r="D10" s="393" t="s">
        <v>1283</v>
      </c>
      <c r="E10" s="393"/>
      <c r="F10" s="393"/>
      <c r="G10" s="393"/>
      <c r="H10" s="393"/>
      <c r="I10" s="393"/>
      <c r="J10" s="393"/>
      <c r="K10" s="273"/>
    </row>
    <row r="11" spans="2:11" ht="15" customHeight="1">
      <c r="B11" s="276"/>
      <c r="C11" s="277"/>
      <c r="D11" s="393" t="s">
        <v>1284</v>
      </c>
      <c r="E11" s="393"/>
      <c r="F11" s="393"/>
      <c r="G11" s="393"/>
      <c r="H11" s="393"/>
      <c r="I11" s="393"/>
      <c r="J11" s="393"/>
      <c r="K11" s="273"/>
    </row>
    <row r="12" spans="2:11" ht="12.75" customHeight="1">
      <c r="B12" s="276"/>
      <c r="C12" s="277"/>
      <c r="D12" s="277"/>
      <c r="E12" s="277"/>
      <c r="F12" s="277"/>
      <c r="G12" s="277"/>
      <c r="H12" s="277"/>
      <c r="I12" s="277"/>
      <c r="J12" s="277"/>
      <c r="K12" s="273"/>
    </row>
    <row r="13" spans="2:11" ht="15" customHeight="1">
      <c r="B13" s="276"/>
      <c r="C13" s="277"/>
      <c r="D13" s="393" t="s">
        <v>1285</v>
      </c>
      <c r="E13" s="393"/>
      <c r="F13" s="393"/>
      <c r="G13" s="393"/>
      <c r="H13" s="393"/>
      <c r="I13" s="393"/>
      <c r="J13" s="393"/>
      <c r="K13" s="273"/>
    </row>
    <row r="14" spans="2:11" ht="15" customHeight="1">
      <c r="B14" s="276"/>
      <c r="C14" s="277"/>
      <c r="D14" s="393" t="s">
        <v>1286</v>
      </c>
      <c r="E14" s="393"/>
      <c r="F14" s="393"/>
      <c r="G14" s="393"/>
      <c r="H14" s="393"/>
      <c r="I14" s="393"/>
      <c r="J14" s="393"/>
      <c r="K14" s="273"/>
    </row>
    <row r="15" spans="2:11" ht="15" customHeight="1">
      <c r="B15" s="276"/>
      <c r="C15" s="277"/>
      <c r="D15" s="393" t="s">
        <v>1287</v>
      </c>
      <c r="E15" s="393"/>
      <c r="F15" s="393"/>
      <c r="G15" s="393"/>
      <c r="H15" s="393"/>
      <c r="I15" s="393"/>
      <c r="J15" s="393"/>
      <c r="K15" s="273"/>
    </row>
    <row r="16" spans="2:11" ht="15" customHeight="1">
      <c r="B16" s="276"/>
      <c r="C16" s="277"/>
      <c r="D16" s="277"/>
      <c r="E16" s="278" t="s">
        <v>76</v>
      </c>
      <c r="F16" s="393" t="s">
        <v>1288</v>
      </c>
      <c r="G16" s="393"/>
      <c r="H16" s="393"/>
      <c r="I16" s="393"/>
      <c r="J16" s="393"/>
      <c r="K16" s="273"/>
    </row>
    <row r="17" spans="2:11" ht="15" customHeight="1">
      <c r="B17" s="276"/>
      <c r="C17" s="277"/>
      <c r="D17" s="277"/>
      <c r="E17" s="278" t="s">
        <v>1289</v>
      </c>
      <c r="F17" s="393" t="s">
        <v>1290</v>
      </c>
      <c r="G17" s="393"/>
      <c r="H17" s="393"/>
      <c r="I17" s="393"/>
      <c r="J17" s="393"/>
      <c r="K17" s="273"/>
    </row>
    <row r="18" spans="2:11" ht="15" customHeight="1">
      <c r="B18" s="276"/>
      <c r="C18" s="277"/>
      <c r="D18" s="277"/>
      <c r="E18" s="278" t="s">
        <v>1291</v>
      </c>
      <c r="F18" s="393" t="s">
        <v>1292</v>
      </c>
      <c r="G18" s="393"/>
      <c r="H18" s="393"/>
      <c r="I18" s="393"/>
      <c r="J18" s="393"/>
      <c r="K18" s="273"/>
    </row>
    <row r="19" spans="2:11" ht="15" customHeight="1">
      <c r="B19" s="276"/>
      <c r="C19" s="277"/>
      <c r="D19" s="277"/>
      <c r="E19" s="278" t="s">
        <v>1293</v>
      </c>
      <c r="F19" s="393" t="s">
        <v>1294</v>
      </c>
      <c r="G19" s="393"/>
      <c r="H19" s="393"/>
      <c r="I19" s="393"/>
      <c r="J19" s="393"/>
      <c r="K19" s="273"/>
    </row>
    <row r="20" spans="2:11" ht="15" customHeight="1">
      <c r="B20" s="276"/>
      <c r="C20" s="277"/>
      <c r="D20" s="277"/>
      <c r="E20" s="278" t="s">
        <v>1295</v>
      </c>
      <c r="F20" s="393" t="s">
        <v>1296</v>
      </c>
      <c r="G20" s="393"/>
      <c r="H20" s="393"/>
      <c r="I20" s="393"/>
      <c r="J20" s="393"/>
      <c r="K20" s="273"/>
    </row>
    <row r="21" spans="2:11" ht="15" customHeight="1">
      <c r="B21" s="276"/>
      <c r="C21" s="277"/>
      <c r="D21" s="277"/>
      <c r="E21" s="278" t="s">
        <v>83</v>
      </c>
      <c r="F21" s="393" t="s">
        <v>1297</v>
      </c>
      <c r="G21" s="393"/>
      <c r="H21" s="393"/>
      <c r="I21" s="393"/>
      <c r="J21" s="393"/>
      <c r="K21" s="273"/>
    </row>
    <row r="22" spans="2:11" ht="12.75" customHeight="1">
      <c r="B22" s="276"/>
      <c r="C22" s="277"/>
      <c r="D22" s="277"/>
      <c r="E22" s="277"/>
      <c r="F22" s="277"/>
      <c r="G22" s="277"/>
      <c r="H22" s="277"/>
      <c r="I22" s="277"/>
      <c r="J22" s="277"/>
      <c r="K22" s="273"/>
    </row>
    <row r="23" spans="2:11" ht="15" customHeight="1">
      <c r="B23" s="276"/>
      <c r="C23" s="393" t="s">
        <v>1298</v>
      </c>
      <c r="D23" s="393"/>
      <c r="E23" s="393"/>
      <c r="F23" s="393"/>
      <c r="G23" s="393"/>
      <c r="H23" s="393"/>
      <c r="I23" s="393"/>
      <c r="J23" s="393"/>
      <c r="K23" s="273"/>
    </row>
    <row r="24" spans="2:11" ht="15" customHeight="1">
      <c r="B24" s="276"/>
      <c r="C24" s="393" t="s">
        <v>1299</v>
      </c>
      <c r="D24" s="393"/>
      <c r="E24" s="393"/>
      <c r="F24" s="393"/>
      <c r="G24" s="393"/>
      <c r="H24" s="393"/>
      <c r="I24" s="393"/>
      <c r="J24" s="393"/>
      <c r="K24" s="273"/>
    </row>
    <row r="25" spans="2:11" ht="15" customHeight="1">
      <c r="B25" s="276"/>
      <c r="C25" s="275"/>
      <c r="D25" s="393" t="s">
        <v>1300</v>
      </c>
      <c r="E25" s="393"/>
      <c r="F25" s="393"/>
      <c r="G25" s="393"/>
      <c r="H25" s="393"/>
      <c r="I25" s="393"/>
      <c r="J25" s="393"/>
      <c r="K25" s="273"/>
    </row>
    <row r="26" spans="2:11" ht="15" customHeight="1">
      <c r="B26" s="276"/>
      <c r="C26" s="277"/>
      <c r="D26" s="393" t="s">
        <v>1301</v>
      </c>
      <c r="E26" s="393"/>
      <c r="F26" s="393"/>
      <c r="G26" s="393"/>
      <c r="H26" s="393"/>
      <c r="I26" s="393"/>
      <c r="J26" s="393"/>
      <c r="K26" s="273"/>
    </row>
    <row r="27" spans="2:11" ht="12.75" customHeight="1">
      <c r="B27" s="276"/>
      <c r="C27" s="277"/>
      <c r="D27" s="277"/>
      <c r="E27" s="277"/>
      <c r="F27" s="277"/>
      <c r="G27" s="277"/>
      <c r="H27" s="277"/>
      <c r="I27" s="277"/>
      <c r="J27" s="277"/>
      <c r="K27" s="273"/>
    </row>
    <row r="28" spans="2:11" ht="15" customHeight="1">
      <c r="B28" s="276"/>
      <c r="C28" s="277"/>
      <c r="D28" s="393" t="s">
        <v>1302</v>
      </c>
      <c r="E28" s="393"/>
      <c r="F28" s="393"/>
      <c r="G28" s="393"/>
      <c r="H28" s="393"/>
      <c r="I28" s="393"/>
      <c r="J28" s="393"/>
      <c r="K28" s="273"/>
    </row>
    <row r="29" spans="2:11" ht="15" customHeight="1">
      <c r="B29" s="276"/>
      <c r="C29" s="277"/>
      <c r="D29" s="393" t="s">
        <v>1303</v>
      </c>
      <c r="E29" s="393"/>
      <c r="F29" s="393"/>
      <c r="G29" s="393"/>
      <c r="H29" s="393"/>
      <c r="I29" s="393"/>
      <c r="J29" s="393"/>
      <c r="K29" s="273"/>
    </row>
    <row r="30" spans="2:11" ht="12.75" customHeight="1">
      <c r="B30" s="276"/>
      <c r="C30" s="277"/>
      <c r="D30" s="277"/>
      <c r="E30" s="277"/>
      <c r="F30" s="277"/>
      <c r="G30" s="277"/>
      <c r="H30" s="277"/>
      <c r="I30" s="277"/>
      <c r="J30" s="277"/>
      <c r="K30" s="273"/>
    </row>
    <row r="31" spans="2:11" ht="15" customHeight="1">
      <c r="B31" s="276"/>
      <c r="C31" s="277"/>
      <c r="D31" s="393" t="s">
        <v>1304</v>
      </c>
      <c r="E31" s="393"/>
      <c r="F31" s="393"/>
      <c r="G31" s="393"/>
      <c r="H31" s="393"/>
      <c r="I31" s="393"/>
      <c r="J31" s="393"/>
      <c r="K31" s="273"/>
    </row>
    <row r="32" spans="2:11" ht="15" customHeight="1">
      <c r="B32" s="276"/>
      <c r="C32" s="277"/>
      <c r="D32" s="393" t="s">
        <v>1305</v>
      </c>
      <c r="E32" s="393"/>
      <c r="F32" s="393"/>
      <c r="G32" s="393"/>
      <c r="H32" s="393"/>
      <c r="I32" s="393"/>
      <c r="J32" s="393"/>
      <c r="K32" s="273"/>
    </row>
    <row r="33" spans="2:11" ht="15" customHeight="1">
      <c r="B33" s="276"/>
      <c r="C33" s="277"/>
      <c r="D33" s="393" t="s">
        <v>1306</v>
      </c>
      <c r="E33" s="393"/>
      <c r="F33" s="393"/>
      <c r="G33" s="393"/>
      <c r="H33" s="393"/>
      <c r="I33" s="393"/>
      <c r="J33" s="393"/>
      <c r="K33" s="273"/>
    </row>
    <row r="34" spans="2:11" ht="15" customHeight="1">
      <c r="B34" s="276"/>
      <c r="C34" s="277"/>
      <c r="D34" s="275"/>
      <c r="E34" s="279" t="s">
        <v>165</v>
      </c>
      <c r="F34" s="275"/>
      <c r="G34" s="393" t="s">
        <v>1307</v>
      </c>
      <c r="H34" s="393"/>
      <c r="I34" s="393"/>
      <c r="J34" s="393"/>
      <c r="K34" s="273"/>
    </row>
    <row r="35" spans="2:11" ht="30.75" customHeight="1">
      <c r="B35" s="276"/>
      <c r="C35" s="277"/>
      <c r="D35" s="275"/>
      <c r="E35" s="279" t="s">
        <v>1308</v>
      </c>
      <c r="F35" s="275"/>
      <c r="G35" s="393" t="s">
        <v>1309</v>
      </c>
      <c r="H35" s="393"/>
      <c r="I35" s="393"/>
      <c r="J35" s="393"/>
      <c r="K35" s="273"/>
    </row>
    <row r="36" spans="2:11" ht="15" customHeight="1">
      <c r="B36" s="276"/>
      <c r="C36" s="277"/>
      <c r="D36" s="275"/>
      <c r="E36" s="279" t="s">
        <v>51</v>
      </c>
      <c r="F36" s="275"/>
      <c r="G36" s="393" t="s">
        <v>1310</v>
      </c>
      <c r="H36" s="393"/>
      <c r="I36" s="393"/>
      <c r="J36" s="393"/>
      <c r="K36" s="273"/>
    </row>
    <row r="37" spans="2:11" ht="15" customHeight="1">
      <c r="B37" s="276"/>
      <c r="C37" s="277"/>
      <c r="D37" s="275"/>
      <c r="E37" s="279" t="s">
        <v>166</v>
      </c>
      <c r="F37" s="275"/>
      <c r="G37" s="393" t="s">
        <v>1311</v>
      </c>
      <c r="H37" s="393"/>
      <c r="I37" s="393"/>
      <c r="J37" s="393"/>
      <c r="K37" s="273"/>
    </row>
    <row r="38" spans="2:11" ht="15" customHeight="1">
      <c r="B38" s="276"/>
      <c r="C38" s="277"/>
      <c r="D38" s="275"/>
      <c r="E38" s="279" t="s">
        <v>167</v>
      </c>
      <c r="F38" s="275"/>
      <c r="G38" s="393" t="s">
        <v>1312</v>
      </c>
      <c r="H38" s="393"/>
      <c r="I38" s="393"/>
      <c r="J38" s="393"/>
      <c r="K38" s="273"/>
    </row>
    <row r="39" spans="2:11" ht="15" customHeight="1">
      <c r="B39" s="276"/>
      <c r="C39" s="277"/>
      <c r="D39" s="275"/>
      <c r="E39" s="279" t="s">
        <v>168</v>
      </c>
      <c r="F39" s="275"/>
      <c r="G39" s="393" t="s">
        <v>1313</v>
      </c>
      <c r="H39" s="393"/>
      <c r="I39" s="393"/>
      <c r="J39" s="393"/>
      <c r="K39" s="273"/>
    </row>
    <row r="40" spans="2:11" ht="15" customHeight="1">
      <c r="B40" s="276"/>
      <c r="C40" s="277"/>
      <c r="D40" s="275"/>
      <c r="E40" s="279" t="s">
        <v>1314</v>
      </c>
      <c r="F40" s="275"/>
      <c r="G40" s="393" t="s">
        <v>1315</v>
      </c>
      <c r="H40" s="393"/>
      <c r="I40" s="393"/>
      <c r="J40" s="393"/>
      <c r="K40" s="273"/>
    </row>
    <row r="41" spans="2:11" ht="15" customHeight="1">
      <c r="B41" s="276"/>
      <c r="C41" s="277"/>
      <c r="D41" s="275"/>
      <c r="E41" s="279"/>
      <c r="F41" s="275"/>
      <c r="G41" s="393" t="s">
        <v>1316</v>
      </c>
      <c r="H41" s="393"/>
      <c r="I41" s="393"/>
      <c r="J41" s="393"/>
      <c r="K41" s="273"/>
    </row>
    <row r="42" spans="2:11" ht="15" customHeight="1">
      <c r="B42" s="276"/>
      <c r="C42" s="277"/>
      <c r="D42" s="275"/>
      <c r="E42" s="279" t="s">
        <v>1317</v>
      </c>
      <c r="F42" s="275"/>
      <c r="G42" s="393" t="s">
        <v>1318</v>
      </c>
      <c r="H42" s="393"/>
      <c r="I42" s="393"/>
      <c r="J42" s="393"/>
      <c r="K42" s="273"/>
    </row>
    <row r="43" spans="2:11" ht="15" customHeight="1">
      <c r="B43" s="276"/>
      <c r="C43" s="277"/>
      <c r="D43" s="275"/>
      <c r="E43" s="279" t="s">
        <v>170</v>
      </c>
      <c r="F43" s="275"/>
      <c r="G43" s="393" t="s">
        <v>1319</v>
      </c>
      <c r="H43" s="393"/>
      <c r="I43" s="393"/>
      <c r="J43" s="393"/>
      <c r="K43" s="273"/>
    </row>
    <row r="44" spans="2:11" ht="12.75" customHeight="1">
      <c r="B44" s="276"/>
      <c r="C44" s="277"/>
      <c r="D44" s="275"/>
      <c r="E44" s="275"/>
      <c r="F44" s="275"/>
      <c r="G44" s="275"/>
      <c r="H44" s="275"/>
      <c r="I44" s="275"/>
      <c r="J44" s="275"/>
      <c r="K44" s="273"/>
    </row>
    <row r="45" spans="2:11" ht="15" customHeight="1">
      <c r="B45" s="276"/>
      <c r="C45" s="277"/>
      <c r="D45" s="393" t="s">
        <v>1320</v>
      </c>
      <c r="E45" s="393"/>
      <c r="F45" s="393"/>
      <c r="G45" s="393"/>
      <c r="H45" s="393"/>
      <c r="I45" s="393"/>
      <c r="J45" s="393"/>
      <c r="K45" s="273"/>
    </row>
    <row r="46" spans="2:11" ht="15" customHeight="1">
      <c r="B46" s="276"/>
      <c r="C46" s="277"/>
      <c r="D46" s="277"/>
      <c r="E46" s="393" t="s">
        <v>1321</v>
      </c>
      <c r="F46" s="393"/>
      <c r="G46" s="393"/>
      <c r="H46" s="393"/>
      <c r="I46" s="393"/>
      <c r="J46" s="393"/>
      <c r="K46" s="273"/>
    </row>
    <row r="47" spans="2:11" ht="15" customHeight="1">
      <c r="B47" s="276"/>
      <c r="C47" s="277"/>
      <c r="D47" s="277"/>
      <c r="E47" s="393" t="s">
        <v>1322</v>
      </c>
      <c r="F47" s="393"/>
      <c r="G47" s="393"/>
      <c r="H47" s="393"/>
      <c r="I47" s="393"/>
      <c r="J47" s="393"/>
      <c r="K47" s="273"/>
    </row>
    <row r="48" spans="2:11" ht="15" customHeight="1">
      <c r="B48" s="276"/>
      <c r="C48" s="277"/>
      <c r="D48" s="277"/>
      <c r="E48" s="393" t="s">
        <v>1323</v>
      </c>
      <c r="F48" s="393"/>
      <c r="G48" s="393"/>
      <c r="H48" s="393"/>
      <c r="I48" s="393"/>
      <c r="J48" s="393"/>
      <c r="K48" s="273"/>
    </row>
    <row r="49" spans="2:11" ht="15" customHeight="1">
      <c r="B49" s="276"/>
      <c r="C49" s="277"/>
      <c r="D49" s="393" t="s">
        <v>1324</v>
      </c>
      <c r="E49" s="393"/>
      <c r="F49" s="393"/>
      <c r="G49" s="393"/>
      <c r="H49" s="393"/>
      <c r="I49" s="393"/>
      <c r="J49" s="393"/>
      <c r="K49" s="273"/>
    </row>
    <row r="50" spans="2:11" ht="25.5" customHeight="1">
      <c r="B50" s="272"/>
      <c r="C50" s="395" t="s">
        <v>1325</v>
      </c>
      <c r="D50" s="395"/>
      <c r="E50" s="395"/>
      <c r="F50" s="395"/>
      <c r="G50" s="395"/>
      <c r="H50" s="395"/>
      <c r="I50" s="395"/>
      <c r="J50" s="395"/>
      <c r="K50" s="273"/>
    </row>
    <row r="51" spans="2:11" ht="5.25" customHeight="1">
      <c r="B51" s="272"/>
      <c r="C51" s="274"/>
      <c r="D51" s="274"/>
      <c r="E51" s="274"/>
      <c r="F51" s="274"/>
      <c r="G51" s="274"/>
      <c r="H51" s="274"/>
      <c r="I51" s="274"/>
      <c r="J51" s="274"/>
      <c r="K51" s="273"/>
    </row>
    <row r="52" spans="2:11" ht="15" customHeight="1">
      <c r="B52" s="272"/>
      <c r="C52" s="393" t="s">
        <v>1326</v>
      </c>
      <c r="D52" s="393"/>
      <c r="E52" s="393"/>
      <c r="F52" s="393"/>
      <c r="G52" s="393"/>
      <c r="H52" s="393"/>
      <c r="I52" s="393"/>
      <c r="J52" s="393"/>
      <c r="K52" s="273"/>
    </row>
    <row r="53" spans="2:11" ht="15" customHeight="1">
      <c r="B53" s="272"/>
      <c r="C53" s="393" t="s">
        <v>1327</v>
      </c>
      <c r="D53" s="393"/>
      <c r="E53" s="393"/>
      <c r="F53" s="393"/>
      <c r="G53" s="393"/>
      <c r="H53" s="393"/>
      <c r="I53" s="393"/>
      <c r="J53" s="393"/>
      <c r="K53" s="273"/>
    </row>
    <row r="54" spans="2:11" ht="12.75" customHeight="1">
      <c r="B54" s="272"/>
      <c r="C54" s="275"/>
      <c r="D54" s="275"/>
      <c r="E54" s="275"/>
      <c r="F54" s="275"/>
      <c r="G54" s="275"/>
      <c r="H54" s="275"/>
      <c r="I54" s="275"/>
      <c r="J54" s="275"/>
      <c r="K54" s="273"/>
    </row>
    <row r="55" spans="2:11" ht="15" customHeight="1">
      <c r="B55" s="272"/>
      <c r="C55" s="393" t="s">
        <v>1328</v>
      </c>
      <c r="D55" s="393"/>
      <c r="E55" s="393"/>
      <c r="F55" s="393"/>
      <c r="G55" s="393"/>
      <c r="H55" s="393"/>
      <c r="I55" s="393"/>
      <c r="J55" s="393"/>
      <c r="K55" s="273"/>
    </row>
    <row r="56" spans="2:11" ht="15" customHeight="1">
      <c r="B56" s="272"/>
      <c r="C56" s="277"/>
      <c r="D56" s="393" t="s">
        <v>1329</v>
      </c>
      <c r="E56" s="393"/>
      <c r="F56" s="393"/>
      <c r="G56" s="393"/>
      <c r="H56" s="393"/>
      <c r="I56" s="393"/>
      <c r="J56" s="393"/>
      <c r="K56" s="273"/>
    </row>
    <row r="57" spans="2:11" ht="15" customHeight="1">
      <c r="B57" s="272"/>
      <c r="C57" s="277"/>
      <c r="D57" s="393" t="s">
        <v>1330</v>
      </c>
      <c r="E57" s="393"/>
      <c r="F57" s="393"/>
      <c r="G57" s="393"/>
      <c r="H57" s="393"/>
      <c r="I57" s="393"/>
      <c r="J57" s="393"/>
      <c r="K57" s="273"/>
    </row>
    <row r="58" spans="2:11" ht="15" customHeight="1">
      <c r="B58" s="272"/>
      <c r="C58" s="277"/>
      <c r="D58" s="393" t="s">
        <v>1331</v>
      </c>
      <c r="E58" s="393"/>
      <c r="F58" s="393"/>
      <c r="G58" s="393"/>
      <c r="H58" s="393"/>
      <c r="I58" s="393"/>
      <c r="J58" s="393"/>
      <c r="K58" s="273"/>
    </row>
    <row r="59" spans="2:11" ht="15" customHeight="1">
      <c r="B59" s="272"/>
      <c r="C59" s="277"/>
      <c r="D59" s="393" t="s">
        <v>1332</v>
      </c>
      <c r="E59" s="393"/>
      <c r="F59" s="393"/>
      <c r="G59" s="393"/>
      <c r="H59" s="393"/>
      <c r="I59" s="393"/>
      <c r="J59" s="393"/>
      <c r="K59" s="273"/>
    </row>
    <row r="60" spans="2:11" ht="15" customHeight="1">
      <c r="B60" s="272"/>
      <c r="C60" s="277"/>
      <c r="D60" s="397" t="s">
        <v>1333</v>
      </c>
      <c r="E60" s="397"/>
      <c r="F60" s="397"/>
      <c r="G60" s="397"/>
      <c r="H60" s="397"/>
      <c r="I60" s="397"/>
      <c r="J60" s="397"/>
      <c r="K60" s="273"/>
    </row>
    <row r="61" spans="2:11" ht="15" customHeight="1">
      <c r="B61" s="272"/>
      <c r="C61" s="277"/>
      <c r="D61" s="393" t="s">
        <v>1334</v>
      </c>
      <c r="E61" s="393"/>
      <c r="F61" s="393"/>
      <c r="G61" s="393"/>
      <c r="H61" s="393"/>
      <c r="I61" s="393"/>
      <c r="J61" s="393"/>
      <c r="K61" s="273"/>
    </row>
    <row r="62" spans="2:11" ht="12.75" customHeight="1">
      <c r="B62" s="272"/>
      <c r="C62" s="277"/>
      <c r="D62" s="277"/>
      <c r="E62" s="280"/>
      <c r="F62" s="277"/>
      <c r="G62" s="277"/>
      <c r="H62" s="277"/>
      <c r="I62" s="277"/>
      <c r="J62" s="277"/>
      <c r="K62" s="273"/>
    </row>
    <row r="63" spans="2:11" ht="15" customHeight="1">
      <c r="B63" s="272"/>
      <c r="C63" s="277"/>
      <c r="D63" s="393" t="s">
        <v>1335</v>
      </c>
      <c r="E63" s="393"/>
      <c r="F63" s="393"/>
      <c r="G63" s="393"/>
      <c r="H63" s="393"/>
      <c r="I63" s="393"/>
      <c r="J63" s="393"/>
      <c r="K63" s="273"/>
    </row>
    <row r="64" spans="2:11" ht="15" customHeight="1">
      <c r="B64" s="272"/>
      <c r="C64" s="277"/>
      <c r="D64" s="397" t="s">
        <v>1336</v>
      </c>
      <c r="E64" s="397"/>
      <c r="F64" s="397"/>
      <c r="G64" s="397"/>
      <c r="H64" s="397"/>
      <c r="I64" s="397"/>
      <c r="J64" s="397"/>
      <c r="K64" s="273"/>
    </row>
    <row r="65" spans="2:11" ht="15" customHeight="1">
      <c r="B65" s="272"/>
      <c r="C65" s="277"/>
      <c r="D65" s="393" t="s">
        <v>1337</v>
      </c>
      <c r="E65" s="393"/>
      <c r="F65" s="393"/>
      <c r="G65" s="393"/>
      <c r="H65" s="393"/>
      <c r="I65" s="393"/>
      <c r="J65" s="393"/>
      <c r="K65" s="273"/>
    </row>
    <row r="66" spans="2:11" ht="15" customHeight="1">
      <c r="B66" s="272"/>
      <c r="C66" s="277"/>
      <c r="D66" s="393" t="s">
        <v>1338</v>
      </c>
      <c r="E66" s="393"/>
      <c r="F66" s="393"/>
      <c r="G66" s="393"/>
      <c r="H66" s="393"/>
      <c r="I66" s="393"/>
      <c r="J66" s="393"/>
      <c r="K66" s="273"/>
    </row>
    <row r="67" spans="2:11" ht="15" customHeight="1">
      <c r="B67" s="272"/>
      <c r="C67" s="277"/>
      <c r="D67" s="393" t="s">
        <v>1339</v>
      </c>
      <c r="E67" s="393"/>
      <c r="F67" s="393"/>
      <c r="G67" s="393"/>
      <c r="H67" s="393"/>
      <c r="I67" s="393"/>
      <c r="J67" s="393"/>
      <c r="K67" s="273"/>
    </row>
    <row r="68" spans="2:11" ht="15" customHeight="1">
      <c r="B68" s="272"/>
      <c r="C68" s="277"/>
      <c r="D68" s="393" t="s">
        <v>1340</v>
      </c>
      <c r="E68" s="393"/>
      <c r="F68" s="393"/>
      <c r="G68" s="393"/>
      <c r="H68" s="393"/>
      <c r="I68" s="393"/>
      <c r="J68" s="393"/>
      <c r="K68" s="273"/>
    </row>
    <row r="69" spans="2:11" ht="12.75" customHeight="1">
      <c r="B69" s="281"/>
      <c r="C69" s="282"/>
      <c r="D69" s="282"/>
      <c r="E69" s="282"/>
      <c r="F69" s="282"/>
      <c r="G69" s="282"/>
      <c r="H69" s="282"/>
      <c r="I69" s="282"/>
      <c r="J69" s="282"/>
      <c r="K69" s="283"/>
    </row>
    <row r="70" spans="2:11" ht="18.75" customHeight="1">
      <c r="B70" s="284"/>
      <c r="C70" s="284"/>
      <c r="D70" s="284"/>
      <c r="E70" s="284"/>
      <c r="F70" s="284"/>
      <c r="G70" s="284"/>
      <c r="H70" s="284"/>
      <c r="I70" s="284"/>
      <c r="J70" s="284"/>
      <c r="K70" s="285"/>
    </row>
    <row r="71" spans="2:11" ht="18.75" customHeight="1">
      <c r="B71" s="285"/>
      <c r="C71" s="285"/>
      <c r="D71" s="285"/>
      <c r="E71" s="285"/>
      <c r="F71" s="285"/>
      <c r="G71" s="285"/>
      <c r="H71" s="285"/>
      <c r="I71" s="285"/>
      <c r="J71" s="285"/>
      <c r="K71" s="285"/>
    </row>
    <row r="72" spans="2:11" ht="7.5" customHeight="1">
      <c r="B72" s="286"/>
      <c r="C72" s="287"/>
      <c r="D72" s="287"/>
      <c r="E72" s="287"/>
      <c r="F72" s="287"/>
      <c r="G72" s="287"/>
      <c r="H72" s="287"/>
      <c r="I72" s="287"/>
      <c r="J72" s="287"/>
      <c r="K72" s="288"/>
    </row>
    <row r="73" spans="2:11" ht="45" customHeight="1">
      <c r="B73" s="289"/>
      <c r="C73" s="398" t="s">
        <v>110</v>
      </c>
      <c r="D73" s="398"/>
      <c r="E73" s="398"/>
      <c r="F73" s="398"/>
      <c r="G73" s="398"/>
      <c r="H73" s="398"/>
      <c r="I73" s="398"/>
      <c r="J73" s="398"/>
      <c r="K73" s="290"/>
    </row>
    <row r="74" spans="2:11" ht="17.25" customHeight="1">
      <c r="B74" s="289"/>
      <c r="C74" s="291" t="s">
        <v>1341</v>
      </c>
      <c r="D74" s="291"/>
      <c r="E74" s="291"/>
      <c r="F74" s="291" t="s">
        <v>1342</v>
      </c>
      <c r="G74" s="292"/>
      <c r="H74" s="291" t="s">
        <v>166</v>
      </c>
      <c r="I74" s="291" t="s">
        <v>55</v>
      </c>
      <c r="J74" s="291" t="s">
        <v>1343</v>
      </c>
      <c r="K74" s="290"/>
    </row>
    <row r="75" spans="2:11" ht="17.25" customHeight="1">
      <c r="B75" s="289"/>
      <c r="C75" s="293" t="s">
        <v>1344</v>
      </c>
      <c r="D75" s="293"/>
      <c r="E75" s="293"/>
      <c r="F75" s="294" t="s">
        <v>1345</v>
      </c>
      <c r="G75" s="295"/>
      <c r="H75" s="293"/>
      <c r="I75" s="293"/>
      <c r="J75" s="293" t="s">
        <v>1346</v>
      </c>
      <c r="K75" s="290"/>
    </row>
    <row r="76" spans="2:11" ht="5.25" customHeight="1">
      <c r="B76" s="289"/>
      <c r="C76" s="296"/>
      <c r="D76" s="296"/>
      <c r="E76" s="296"/>
      <c r="F76" s="296"/>
      <c r="G76" s="297"/>
      <c r="H76" s="296"/>
      <c r="I76" s="296"/>
      <c r="J76" s="296"/>
      <c r="K76" s="290"/>
    </row>
    <row r="77" spans="2:11" ht="15" customHeight="1">
      <c r="B77" s="289"/>
      <c r="C77" s="279" t="s">
        <v>51</v>
      </c>
      <c r="D77" s="296"/>
      <c r="E77" s="296"/>
      <c r="F77" s="298" t="s">
        <v>1347</v>
      </c>
      <c r="G77" s="297"/>
      <c r="H77" s="279" t="s">
        <v>1348</v>
      </c>
      <c r="I77" s="279" t="s">
        <v>1349</v>
      </c>
      <c r="J77" s="279">
        <v>20</v>
      </c>
      <c r="K77" s="290"/>
    </row>
    <row r="78" spans="2:11" ht="15" customHeight="1">
      <c r="B78" s="289"/>
      <c r="C78" s="279" t="s">
        <v>1350</v>
      </c>
      <c r="D78" s="279"/>
      <c r="E78" s="279"/>
      <c r="F78" s="298" t="s">
        <v>1347</v>
      </c>
      <c r="G78" s="297"/>
      <c r="H78" s="279" t="s">
        <v>1351</v>
      </c>
      <c r="I78" s="279" t="s">
        <v>1349</v>
      </c>
      <c r="J78" s="279">
        <v>120</v>
      </c>
      <c r="K78" s="290"/>
    </row>
    <row r="79" spans="2:11" ht="15" customHeight="1">
      <c r="B79" s="299"/>
      <c r="C79" s="279" t="s">
        <v>1352</v>
      </c>
      <c r="D79" s="279"/>
      <c r="E79" s="279"/>
      <c r="F79" s="298" t="s">
        <v>1353</v>
      </c>
      <c r="G79" s="297"/>
      <c r="H79" s="279" t="s">
        <v>1354</v>
      </c>
      <c r="I79" s="279" t="s">
        <v>1349</v>
      </c>
      <c r="J79" s="279">
        <v>50</v>
      </c>
      <c r="K79" s="290"/>
    </row>
    <row r="80" spans="2:11" ht="15" customHeight="1">
      <c r="B80" s="299"/>
      <c r="C80" s="279" t="s">
        <v>1355</v>
      </c>
      <c r="D80" s="279"/>
      <c r="E80" s="279"/>
      <c r="F80" s="298" t="s">
        <v>1347</v>
      </c>
      <c r="G80" s="297"/>
      <c r="H80" s="279" t="s">
        <v>1356</v>
      </c>
      <c r="I80" s="279" t="s">
        <v>1357</v>
      </c>
      <c r="J80" s="279"/>
      <c r="K80" s="290"/>
    </row>
    <row r="81" spans="2:11" ht="15" customHeight="1">
      <c r="B81" s="299"/>
      <c r="C81" s="300" t="s">
        <v>1358</v>
      </c>
      <c r="D81" s="300"/>
      <c r="E81" s="300"/>
      <c r="F81" s="301" t="s">
        <v>1353</v>
      </c>
      <c r="G81" s="300"/>
      <c r="H81" s="300" t="s">
        <v>1359</v>
      </c>
      <c r="I81" s="300" t="s">
        <v>1349</v>
      </c>
      <c r="J81" s="300">
        <v>15</v>
      </c>
      <c r="K81" s="290"/>
    </row>
    <row r="82" spans="2:11" ht="15" customHeight="1">
      <c r="B82" s="299"/>
      <c r="C82" s="300" t="s">
        <v>1360</v>
      </c>
      <c r="D82" s="300"/>
      <c r="E82" s="300"/>
      <c r="F82" s="301" t="s">
        <v>1353</v>
      </c>
      <c r="G82" s="300"/>
      <c r="H82" s="300" t="s">
        <v>1361</v>
      </c>
      <c r="I82" s="300" t="s">
        <v>1349</v>
      </c>
      <c r="J82" s="300">
        <v>15</v>
      </c>
      <c r="K82" s="290"/>
    </row>
    <row r="83" spans="2:11" ht="15" customHeight="1">
      <c r="B83" s="299"/>
      <c r="C83" s="300" t="s">
        <v>1362</v>
      </c>
      <c r="D83" s="300"/>
      <c r="E83" s="300"/>
      <c r="F83" s="301" t="s">
        <v>1353</v>
      </c>
      <c r="G83" s="300"/>
      <c r="H83" s="300" t="s">
        <v>1363</v>
      </c>
      <c r="I83" s="300" t="s">
        <v>1349</v>
      </c>
      <c r="J83" s="300">
        <v>20</v>
      </c>
      <c r="K83" s="290"/>
    </row>
    <row r="84" spans="2:11" ht="15" customHeight="1">
      <c r="B84" s="299"/>
      <c r="C84" s="300" t="s">
        <v>1364</v>
      </c>
      <c r="D84" s="300"/>
      <c r="E84" s="300"/>
      <c r="F84" s="301" t="s">
        <v>1353</v>
      </c>
      <c r="G84" s="300"/>
      <c r="H84" s="300" t="s">
        <v>1365</v>
      </c>
      <c r="I84" s="300" t="s">
        <v>1349</v>
      </c>
      <c r="J84" s="300">
        <v>20</v>
      </c>
      <c r="K84" s="290"/>
    </row>
    <row r="85" spans="2:11" ht="15" customHeight="1">
      <c r="B85" s="299"/>
      <c r="C85" s="279" t="s">
        <v>1366</v>
      </c>
      <c r="D85" s="279"/>
      <c r="E85" s="279"/>
      <c r="F85" s="298" t="s">
        <v>1353</v>
      </c>
      <c r="G85" s="297"/>
      <c r="H85" s="279" t="s">
        <v>1367</v>
      </c>
      <c r="I85" s="279" t="s">
        <v>1349</v>
      </c>
      <c r="J85" s="279">
        <v>50</v>
      </c>
      <c r="K85" s="290"/>
    </row>
    <row r="86" spans="2:11" ht="15" customHeight="1">
      <c r="B86" s="299"/>
      <c r="C86" s="279" t="s">
        <v>1368</v>
      </c>
      <c r="D86" s="279"/>
      <c r="E86" s="279"/>
      <c r="F86" s="298" t="s">
        <v>1353</v>
      </c>
      <c r="G86" s="297"/>
      <c r="H86" s="279" t="s">
        <v>1369</v>
      </c>
      <c r="I86" s="279" t="s">
        <v>1349</v>
      </c>
      <c r="J86" s="279">
        <v>20</v>
      </c>
      <c r="K86" s="290"/>
    </row>
    <row r="87" spans="2:11" ht="15" customHeight="1">
      <c r="B87" s="299"/>
      <c r="C87" s="279" t="s">
        <v>1370</v>
      </c>
      <c r="D87" s="279"/>
      <c r="E87" s="279"/>
      <c r="F87" s="298" t="s">
        <v>1353</v>
      </c>
      <c r="G87" s="297"/>
      <c r="H87" s="279" t="s">
        <v>1371</v>
      </c>
      <c r="I87" s="279" t="s">
        <v>1349</v>
      </c>
      <c r="J87" s="279">
        <v>20</v>
      </c>
      <c r="K87" s="290"/>
    </row>
    <row r="88" spans="2:11" ht="15" customHeight="1">
      <c r="B88" s="299"/>
      <c r="C88" s="279" t="s">
        <v>1372</v>
      </c>
      <c r="D88" s="279"/>
      <c r="E88" s="279"/>
      <c r="F88" s="298" t="s">
        <v>1353</v>
      </c>
      <c r="G88" s="297"/>
      <c r="H88" s="279" t="s">
        <v>1373</v>
      </c>
      <c r="I88" s="279" t="s">
        <v>1349</v>
      </c>
      <c r="J88" s="279">
        <v>50</v>
      </c>
      <c r="K88" s="290"/>
    </row>
    <row r="89" spans="2:11" ht="15" customHeight="1">
      <c r="B89" s="299"/>
      <c r="C89" s="279" t="s">
        <v>1374</v>
      </c>
      <c r="D89" s="279"/>
      <c r="E89" s="279"/>
      <c r="F89" s="298" t="s">
        <v>1353</v>
      </c>
      <c r="G89" s="297"/>
      <c r="H89" s="279" t="s">
        <v>1374</v>
      </c>
      <c r="I89" s="279" t="s">
        <v>1349</v>
      </c>
      <c r="J89" s="279">
        <v>50</v>
      </c>
      <c r="K89" s="290"/>
    </row>
    <row r="90" spans="2:11" ht="15" customHeight="1">
      <c r="B90" s="299"/>
      <c r="C90" s="279" t="s">
        <v>171</v>
      </c>
      <c r="D90" s="279"/>
      <c r="E90" s="279"/>
      <c r="F90" s="298" t="s">
        <v>1353</v>
      </c>
      <c r="G90" s="297"/>
      <c r="H90" s="279" t="s">
        <v>1375</v>
      </c>
      <c r="I90" s="279" t="s">
        <v>1349</v>
      </c>
      <c r="J90" s="279">
        <v>255</v>
      </c>
      <c r="K90" s="290"/>
    </row>
    <row r="91" spans="2:11" ht="15" customHeight="1">
      <c r="B91" s="299"/>
      <c r="C91" s="279" t="s">
        <v>1376</v>
      </c>
      <c r="D91" s="279"/>
      <c r="E91" s="279"/>
      <c r="F91" s="298" t="s">
        <v>1347</v>
      </c>
      <c r="G91" s="297"/>
      <c r="H91" s="279" t="s">
        <v>1377</v>
      </c>
      <c r="I91" s="279" t="s">
        <v>1378</v>
      </c>
      <c r="J91" s="279"/>
      <c r="K91" s="290"/>
    </row>
    <row r="92" spans="2:11" ht="15" customHeight="1">
      <c r="B92" s="299"/>
      <c r="C92" s="279" t="s">
        <v>1379</v>
      </c>
      <c r="D92" s="279"/>
      <c r="E92" s="279"/>
      <c r="F92" s="298" t="s">
        <v>1347</v>
      </c>
      <c r="G92" s="297"/>
      <c r="H92" s="279" t="s">
        <v>1380</v>
      </c>
      <c r="I92" s="279" t="s">
        <v>1381</v>
      </c>
      <c r="J92" s="279"/>
      <c r="K92" s="290"/>
    </row>
    <row r="93" spans="2:11" ht="15" customHeight="1">
      <c r="B93" s="299"/>
      <c r="C93" s="279" t="s">
        <v>1382</v>
      </c>
      <c r="D93" s="279"/>
      <c r="E93" s="279"/>
      <c r="F93" s="298" t="s">
        <v>1347</v>
      </c>
      <c r="G93" s="297"/>
      <c r="H93" s="279" t="s">
        <v>1382</v>
      </c>
      <c r="I93" s="279" t="s">
        <v>1381</v>
      </c>
      <c r="J93" s="279"/>
      <c r="K93" s="290"/>
    </row>
    <row r="94" spans="2:11" ht="15" customHeight="1">
      <c r="B94" s="299"/>
      <c r="C94" s="279" t="s">
        <v>36</v>
      </c>
      <c r="D94" s="279"/>
      <c r="E94" s="279"/>
      <c r="F94" s="298" t="s">
        <v>1347</v>
      </c>
      <c r="G94" s="297"/>
      <c r="H94" s="279" t="s">
        <v>1383</v>
      </c>
      <c r="I94" s="279" t="s">
        <v>1381</v>
      </c>
      <c r="J94" s="279"/>
      <c r="K94" s="290"/>
    </row>
    <row r="95" spans="2:11" ht="15" customHeight="1">
      <c r="B95" s="299"/>
      <c r="C95" s="279" t="s">
        <v>46</v>
      </c>
      <c r="D95" s="279"/>
      <c r="E95" s="279"/>
      <c r="F95" s="298" t="s">
        <v>1347</v>
      </c>
      <c r="G95" s="297"/>
      <c r="H95" s="279" t="s">
        <v>1384</v>
      </c>
      <c r="I95" s="279" t="s">
        <v>1381</v>
      </c>
      <c r="J95" s="279"/>
      <c r="K95" s="290"/>
    </row>
    <row r="96" spans="2:11" ht="15" customHeight="1">
      <c r="B96" s="302"/>
      <c r="C96" s="303"/>
      <c r="D96" s="303"/>
      <c r="E96" s="303"/>
      <c r="F96" s="303"/>
      <c r="G96" s="303"/>
      <c r="H96" s="303"/>
      <c r="I96" s="303"/>
      <c r="J96" s="303"/>
      <c r="K96" s="304"/>
    </row>
    <row r="97" spans="2:11" ht="18.75" customHeight="1">
      <c r="B97" s="305"/>
      <c r="C97" s="306"/>
      <c r="D97" s="306"/>
      <c r="E97" s="306"/>
      <c r="F97" s="306"/>
      <c r="G97" s="306"/>
      <c r="H97" s="306"/>
      <c r="I97" s="306"/>
      <c r="J97" s="306"/>
      <c r="K97" s="305"/>
    </row>
    <row r="98" spans="2:11" ht="18.75" customHeight="1">
      <c r="B98" s="285"/>
      <c r="C98" s="285"/>
      <c r="D98" s="285"/>
      <c r="E98" s="285"/>
      <c r="F98" s="285"/>
      <c r="G98" s="285"/>
      <c r="H98" s="285"/>
      <c r="I98" s="285"/>
      <c r="J98" s="285"/>
      <c r="K98" s="285"/>
    </row>
    <row r="99" spans="2:11" ht="7.5" customHeight="1">
      <c r="B99" s="286"/>
      <c r="C99" s="287"/>
      <c r="D99" s="287"/>
      <c r="E99" s="287"/>
      <c r="F99" s="287"/>
      <c r="G99" s="287"/>
      <c r="H99" s="287"/>
      <c r="I99" s="287"/>
      <c r="J99" s="287"/>
      <c r="K99" s="288"/>
    </row>
    <row r="100" spans="2:11" ht="45" customHeight="1">
      <c r="B100" s="289"/>
      <c r="C100" s="398" t="s">
        <v>1385</v>
      </c>
      <c r="D100" s="398"/>
      <c r="E100" s="398"/>
      <c r="F100" s="398"/>
      <c r="G100" s="398"/>
      <c r="H100" s="398"/>
      <c r="I100" s="398"/>
      <c r="J100" s="398"/>
      <c r="K100" s="290"/>
    </row>
    <row r="101" spans="2:11" ht="17.25" customHeight="1">
      <c r="B101" s="289"/>
      <c r="C101" s="291" t="s">
        <v>1341</v>
      </c>
      <c r="D101" s="291"/>
      <c r="E101" s="291"/>
      <c r="F101" s="291" t="s">
        <v>1342</v>
      </c>
      <c r="G101" s="292"/>
      <c r="H101" s="291" t="s">
        <v>166</v>
      </c>
      <c r="I101" s="291" t="s">
        <v>55</v>
      </c>
      <c r="J101" s="291" t="s">
        <v>1343</v>
      </c>
      <c r="K101" s="290"/>
    </row>
    <row r="102" spans="2:11" ht="17.25" customHeight="1">
      <c r="B102" s="289"/>
      <c r="C102" s="293" t="s">
        <v>1344</v>
      </c>
      <c r="D102" s="293"/>
      <c r="E102" s="293"/>
      <c r="F102" s="294" t="s">
        <v>1345</v>
      </c>
      <c r="G102" s="295"/>
      <c r="H102" s="293"/>
      <c r="I102" s="293"/>
      <c r="J102" s="293" t="s">
        <v>1346</v>
      </c>
      <c r="K102" s="290"/>
    </row>
    <row r="103" spans="2:11" ht="5.25" customHeight="1">
      <c r="B103" s="289"/>
      <c r="C103" s="291"/>
      <c r="D103" s="291"/>
      <c r="E103" s="291"/>
      <c r="F103" s="291"/>
      <c r="G103" s="307"/>
      <c r="H103" s="291"/>
      <c r="I103" s="291"/>
      <c r="J103" s="291"/>
      <c r="K103" s="290"/>
    </row>
    <row r="104" spans="2:11" ht="15" customHeight="1">
      <c r="B104" s="289"/>
      <c r="C104" s="279" t="s">
        <v>51</v>
      </c>
      <c r="D104" s="296"/>
      <c r="E104" s="296"/>
      <c r="F104" s="298" t="s">
        <v>1347</v>
      </c>
      <c r="G104" s="307"/>
      <c r="H104" s="279" t="s">
        <v>1386</v>
      </c>
      <c r="I104" s="279" t="s">
        <v>1349</v>
      </c>
      <c r="J104" s="279">
        <v>20</v>
      </c>
      <c r="K104" s="290"/>
    </row>
    <row r="105" spans="2:11" ht="15" customHeight="1">
      <c r="B105" s="289"/>
      <c r="C105" s="279" t="s">
        <v>1350</v>
      </c>
      <c r="D105" s="279"/>
      <c r="E105" s="279"/>
      <c r="F105" s="298" t="s">
        <v>1347</v>
      </c>
      <c r="G105" s="279"/>
      <c r="H105" s="279" t="s">
        <v>1386</v>
      </c>
      <c r="I105" s="279" t="s">
        <v>1349</v>
      </c>
      <c r="J105" s="279">
        <v>120</v>
      </c>
      <c r="K105" s="290"/>
    </row>
    <row r="106" spans="2:11" ht="15" customHeight="1">
      <c r="B106" s="299"/>
      <c r="C106" s="279" t="s">
        <v>1352</v>
      </c>
      <c r="D106" s="279"/>
      <c r="E106" s="279"/>
      <c r="F106" s="298" t="s">
        <v>1353</v>
      </c>
      <c r="G106" s="279"/>
      <c r="H106" s="279" t="s">
        <v>1386</v>
      </c>
      <c r="I106" s="279" t="s">
        <v>1349</v>
      </c>
      <c r="J106" s="279">
        <v>50</v>
      </c>
      <c r="K106" s="290"/>
    </row>
    <row r="107" spans="2:11" ht="15" customHeight="1">
      <c r="B107" s="299"/>
      <c r="C107" s="279" t="s">
        <v>1355</v>
      </c>
      <c r="D107" s="279"/>
      <c r="E107" s="279"/>
      <c r="F107" s="298" t="s">
        <v>1347</v>
      </c>
      <c r="G107" s="279"/>
      <c r="H107" s="279" t="s">
        <v>1386</v>
      </c>
      <c r="I107" s="279" t="s">
        <v>1357</v>
      </c>
      <c r="J107" s="279"/>
      <c r="K107" s="290"/>
    </row>
    <row r="108" spans="2:11" ht="15" customHeight="1">
      <c r="B108" s="299"/>
      <c r="C108" s="279" t="s">
        <v>1366</v>
      </c>
      <c r="D108" s="279"/>
      <c r="E108" s="279"/>
      <c r="F108" s="298" t="s">
        <v>1353</v>
      </c>
      <c r="G108" s="279"/>
      <c r="H108" s="279" t="s">
        <v>1386</v>
      </c>
      <c r="I108" s="279" t="s">
        <v>1349</v>
      </c>
      <c r="J108" s="279">
        <v>50</v>
      </c>
      <c r="K108" s="290"/>
    </row>
    <row r="109" spans="2:11" ht="15" customHeight="1">
      <c r="B109" s="299"/>
      <c r="C109" s="279" t="s">
        <v>1374</v>
      </c>
      <c r="D109" s="279"/>
      <c r="E109" s="279"/>
      <c r="F109" s="298" t="s">
        <v>1353</v>
      </c>
      <c r="G109" s="279"/>
      <c r="H109" s="279" t="s">
        <v>1386</v>
      </c>
      <c r="I109" s="279" t="s">
        <v>1349</v>
      </c>
      <c r="J109" s="279">
        <v>50</v>
      </c>
      <c r="K109" s="290"/>
    </row>
    <row r="110" spans="2:11" ht="15" customHeight="1">
      <c r="B110" s="299"/>
      <c r="C110" s="279" t="s">
        <v>1372</v>
      </c>
      <c r="D110" s="279"/>
      <c r="E110" s="279"/>
      <c r="F110" s="298" t="s">
        <v>1353</v>
      </c>
      <c r="G110" s="279"/>
      <c r="H110" s="279" t="s">
        <v>1386</v>
      </c>
      <c r="I110" s="279" t="s">
        <v>1349</v>
      </c>
      <c r="J110" s="279">
        <v>50</v>
      </c>
      <c r="K110" s="290"/>
    </row>
    <row r="111" spans="2:11" ht="15" customHeight="1">
      <c r="B111" s="299"/>
      <c r="C111" s="279" t="s">
        <v>51</v>
      </c>
      <c r="D111" s="279"/>
      <c r="E111" s="279"/>
      <c r="F111" s="298" t="s">
        <v>1347</v>
      </c>
      <c r="G111" s="279"/>
      <c r="H111" s="279" t="s">
        <v>1387</v>
      </c>
      <c r="I111" s="279" t="s">
        <v>1349</v>
      </c>
      <c r="J111" s="279">
        <v>20</v>
      </c>
      <c r="K111" s="290"/>
    </row>
    <row r="112" spans="2:11" ht="15" customHeight="1">
      <c r="B112" s="299"/>
      <c r="C112" s="279" t="s">
        <v>1388</v>
      </c>
      <c r="D112" s="279"/>
      <c r="E112" s="279"/>
      <c r="F112" s="298" t="s">
        <v>1347</v>
      </c>
      <c r="G112" s="279"/>
      <c r="H112" s="279" t="s">
        <v>1389</v>
      </c>
      <c r="I112" s="279" t="s">
        <v>1349</v>
      </c>
      <c r="J112" s="279">
        <v>120</v>
      </c>
      <c r="K112" s="290"/>
    </row>
    <row r="113" spans="2:11" ht="15" customHeight="1">
      <c r="B113" s="299"/>
      <c r="C113" s="279" t="s">
        <v>36</v>
      </c>
      <c r="D113" s="279"/>
      <c r="E113" s="279"/>
      <c r="F113" s="298" t="s">
        <v>1347</v>
      </c>
      <c r="G113" s="279"/>
      <c r="H113" s="279" t="s">
        <v>1390</v>
      </c>
      <c r="I113" s="279" t="s">
        <v>1381</v>
      </c>
      <c r="J113" s="279"/>
      <c r="K113" s="290"/>
    </row>
    <row r="114" spans="2:11" ht="15" customHeight="1">
      <c r="B114" s="299"/>
      <c r="C114" s="279" t="s">
        <v>46</v>
      </c>
      <c r="D114" s="279"/>
      <c r="E114" s="279"/>
      <c r="F114" s="298" t="s">
        <v>1347</v>
      </c>
      <c r="G114" s="279"/>
      <c r="H114" s="279" t="s">
        <v>1391</v>
      </c>
      <c r="I114" s="279" t="s">
        <v>1381</v>
      </c>
      <c r="J114" s="279"/>
      <c r="K114" s="290"/>
    </row>
    <row r="115" spans="2:11" ht="15" customHeight="1">
      <c r="B115" s="299"/>
      <c r="C115" s="279" t="s">
        <v>55</v>
      </c>
      <c r="D115" s="279"/>
      <c r="E115" s="279"/>
      <c r="F115" s="298" t="s">
        <v>1347</v>
      </c>
      <c r="G115" s="279"/>
      <c r="H115" s="279" t="s">
        <v>1392</v>
      </c>
      <c r="I115" s="279" t="s">
        <v>1393</v>
      </c>
      <c r="J115" s="279"/>
      <c r="K115" s="290"/>
    </row>
    <row r="116" spans="2:11" ht="15" customHeight="1">
      <c r="B116" s="302"/>
      <c r="C116" s="308"/>
      <c r="D116" s="308"/>
      <c r="E116" s="308"/>
      <c r="F116" s="308"/>
      <c r="G116" s="308"/>
      <c r="H116" s="308"/>
      <c r="I116" s="308"/>
      <c r="J116" s="308"/>
      <c r="K116" s="304"/>
    </row>
    <row r="117" spans="2:11" ht="18.75" customHeight="1">
      <c r="B117" s="309"/>
      <c r="C117" s="275"/>
      <c r="D117" s="275"/>
      <c r="E117" s="275"/>
      <c r="F117" s="310"/>
      <c r="G117" s="275"/>
      <c r="H117" s="275"/>
      <c r="I117" s="275"/>
      <c r="J117" s="275"/>
      <c r="K117" s="309"/>
    </row>
    <row r="118" spans="2:11" ht="18.75" customHeight="1">
      <c r="B118" s="285"/>
      <c r="C118" s="285"/>
      <c r="D118" s="285"/>
      <c r="E118" s="285"/>
      <c r="F118" s="285"/>
      <c r="G118" s="285"/>
      <c r="H118" s="285"/>
      <c r="I118" s="285"/>
      <c r="J118" s="285"/>
      <c r="K118" s="285"/>
    </row>
    <row r="119" spans="2:11" ht="7.5" customHeight="1">
      <c r="B119" s="311"/>
      <c r="C119" s="312"/>
      <c r="D119" s="312"/>
      <c r="E119" s="312"/>
      <c r="F119" s="312"/>
      <c r="G119" s="312"/>
      <c r="H119" s="312"/>
      <c r="I119" s="312"/>
      <c r="J119" s="312"/>
      <c r="K119" s="313"/>
    </row>
    <row r="120" spans="2:11" ht="45" customHeight="1">
      <c r="B120" s="314"/>
      <c r="C120" s="394" t="s">
        <v>1394</v>
      </c>
      <c r="D120" s="394"/>
      <c r="E120" s="394"/>
      <c r="F120" s="394"/>
      <c r="G120" s="394"/>
      <c r="H120" s="394"/>
      <c r="I120" s="394"/>
      <c r="J120" s="394"/>
      <c r="K120" s="315"/>
    </row>
    <row r="121" spans="2:11" ht="17.25" customHeight="1">
      <c r="B121" s="316"/>
      <c r="C121" s="291" t="s">
        <v>1341</v>
      </c>
      <c r="D121" s="291"/>
      <c r="E121" s="291"/>
      <c r="F121" s="291" t="s">
        <v>1342</v>
      </c>
      <c r="G121" s="292"/>
      <c r="H121" s="291" t="s">
        <v>166</v>
      </c>
      <c r="I121" s="291" t="s">
        <v>55</v>
      </c>
      <c r="J121" s="291" t="s">
        <v>1343</v>
      </c>
      <c r="K121" s="317"/>
    </row>
    <row r="122" spans="2:11" ht="17.25" customHeight="1">
      <c r="B122" s="316"/>
      <c r="C122" s="293" t="s">
        <v>1344</v>
      </c>
      <c r="D122" s="293"/>
      <c r="E122" s="293"/>
      <c r="F122" s="294" t="s">
        <v>1345</v>
      </c>
      <c r="G122" s="295"/>
      <c r="H122" s="293"/>
      <c r="I122" s="293"/>
      <c r="J122" s="293" t="s">
        <v>1346</v>
      </c>
      <c r="K122" s="317"/>
    </row>
    <row r="123" spans="2:11" ht="5.25" customHeight="1">
      <c r="B123" s="318"/>
      <c r="C123" s="296"/>
      <c r="D123" s="296"/>
      <c r="E123" s="296"/>
      <c r="F123" s="296"/>
      <c r="G123" s="279"/>
      <c r="H123" s="296"/>
      <c r="I123" s="296"/>
      <c r="J123" s="296"/>
      <c r="K123" s="319"/>
    </row>
    <row r="124" spans="2:11" ht="15" customHeight="1">
      <c r="B124" s="318"/>
      <c r="C124" s="279" t="s">
        <v>1350</v>
      </c>
      <c r="D124" s="296"/>
      <c r="E124" s="296"/>
      <c r="F124" s="298" t="s">
        <v>1347</v>
      </c>
      <c r="G124" s="279"/>
      <c r="H124" s="279" t="s">
        <v>1386</v>
      </c>
      <c r="I124" s="279" t="s">
        <v>1349</v>
      </c>
      <c r="J124" s="279">
        <v>120</v>
      </c>
      <c r="K124" s="320"/>
    </row>
    <row r="125" spans="2:11" ht="15" customHeight="1">
      <c r="B125" s="318"/>
      <c r="C125" s="279" t="s">
        <v>1395</v>
      </c>
      <c r="D125" s="279"/>
      <c r="E125" s="279"/>
      <c r="F125" s="298" t="s">
        <v>1347</v>
      </c>
      <c r="G125" s="279"/>
      <c r="H125" s="279" t="s">
        <v>1396</v>
      </c>
      <c r="I125" s="279" t="s">
        <v>1349</v>
      </c>
      <c r="J125" s="279" t="s">
        <v>1397</v>
      </c>
      <c r="K125" s="320"/>
    </row>
    <row r="126" spans="2:11" ht="15" customHeight="1">
      <c r="B126" s="318"/>
      <c r="C126" s="279" t="s">
        <v>83</v>
      </c>
      <c r="D126" s="279"/>
      <c r="E126" s="279"/>
      <c r="F126" s="298" t="s">
        <v>1347</v>
      </c>
      <c r="G126" s="279"/>
      <c r="H126" s="279" t="s">
        <v>1398</v>
      </c>
      <c r="I126" s="279" t="s">
        <v>1349</v>
      </c>
      <c r="J126" s="279" t="s">
        <v>1397</v>
      </c>
      <c r="K126" s="320"/>
    </row>
    <row r="127" spans="2:11" ht="15" customHeight="1">
      <c r="B127" s="318"/>
      <c r="C127" s="279" t="s">
        <v>1358</v>
      </c>
      <c r="D127" s="279"/>
      <c r="E127" s="279"/>
      <c r="F127" s="298" t="s">
        <v>1353</v>
      </c>
      <c r="G127" s="279"/>
      <c r="H127" s="279" t="s">
        <v>1359</v>
      </c>
      <c r="I127" s="279" t="s">
        <v>1349</v>
      </c>
      <c r="J127" s="279">
        <v>15</v>
      </c>
      <c r="K127" s="320"/>
    </row>
    <row r="128" spans="2:11" ht="15" customHeight="1">
      <c r="B128" s="318"/>
      <c r="C128" s="300" t="s">
        <v>1360</v>
      </c>
      <c r="D128" s="300"/>
      <c r="E128" s="300"/>
      <c r="F128" s="301" t="s">
        <v>1353</v>
      </c>
      <c r="G128" s="300"/>
      <c r="H128" s="300" t="s">
        <v>1361</v>
      </c>
      <c r="I128" s="300" t="s">
        <v>1349</v>
      </c>
      <c r="J128" s="300">
        <v>15</v>
      </c>
      <c r="K128" s="320"/>
    </row>
    <row r="129" spans="2:11" ht="15" customHeight="1">
      <c r="B129" s="318"/>
      <c r="C129" s="300" t="s">
        <v>1362</v>
      </c>
      <c r="D129" s="300"/>
      <c r="E129" s="300"/>
      <c r="F129" s="301" t="s">
        <v>1353</v>
      </c>
      <c r="G129" s="300"/>
      <c r="H129" s="300" t="s">
        <v>1363</v>
      </c>
      <c r="I129" s="300" t="s">
        <v>1349</v>
      </c>
      <c r="J129" s="300">
        <v>20</v>
      </c>
      <c r="K129" s="320"/>
    </row>
    <row r="130" spans="2:11" ht="15" customHeight="1">
      <c r="B130" s="318"/>
      <c r="C130" s="300" t="s">
        <v>1364</v>
      </c>
      <c r="D130" s="300"/>
      <c r="E130" s="300"/>
      <c r="F130" s="301" t="s">
        <v>1353</v>
      </c>
      <c r="G130" s="300"/>
      <c r="H130" s="300" t="s">
        <v>1365</v>
      </c>
      <c r="I130" s="300" t="s">
        <v>1349</v>
      </c>
      <c r="J130" s="300">
        <v>20</v>
      </c>
      <c r="K130" s="320"/>
    </row>
    <row r="131" spans="2:11" ht="15" customHeight="1">
      <c r="B131" s="318"/>
      <c r="C131" s="279" t="s">
        <v>1352</v>
      </c>
      <c r="D131" s="279"/>
      <c r="E131" s="279"/>
      <c r="F131" s="298" t="s">
        <v>1353</v>
      </c>
      <c r="G131" s="279"/>
      <c r="H131" s="279" t="s">
        <v>1386</v>
      </c>
      <c r="I131" s="279" t="s">
        <v>1349</v>
      </c>
      <c r="J131" s="279">
        <v>50</v>
      </c>
      <c r="K131" s="320"/>
    </row>
    <row r="132" spans="2:11" ht="15" customHeight="1">
      <c r="B132" s="318"/>
      <c r="C132" s="279" t="s">
        <v>1366</v>
      </c>
      <c r="D132" s="279"/>
      <c r="E132" s="279"/>
      <c r="F132" s="298" t="s">
        <v>1353</v>
      </c>
      <c r="G132" s="279"/>
      <c r="H132" s="279" t="s">
        <v>1386</v>
      </c>
      <c r="I132" s="279" t="s">
        <v>1349</v>
      </c>
      <c r="J132" s="279">
        <v>50</v>
      </c>
      <c r="K132" s="320"/>
    </row>
    <row r="133" spans="2:11" ht="15" customHeight="1">
      <c r="B133" s="318"/>
      <c r="C133" s="279" t="s">
        <v>1372</v>
      </c>
      <c r="D133" s="279"/>
      <c r="E133" s="279"/>
      <c r="F133" s="298" t="s">
        <v>1353</v>
      </c>
      <c r="G133" s="279"/>
      <c r="H133" s="279" t="s">
        <v>1386</v>
      </c>
      <c r="I133" s="279" t="s">
        <v>1349</v>
      </c>
      <c r="J133" s="279">
        <v>50</v>
      </c>
      <c r="K133" s="320"/>
    </row>
    <row r="134" spans="2:11" ht="15" customHeight="1">
      <c r="B134" s="318"/>
      <c r="C134" s="279" t="s">
        <v>1374</v>
      </c>
      <c r="D134" s="279"/>
      <c r="E134" s="279"/>
      <c r="F134" s="298" t="s">
        <v>1353</v>
      </c>
      <c r="G134" s="279"/>
      <c r="H134" s="279" t="s">
        <v>1386</v>
      </c>
      <c r="I134" s="279" t="s">
        <v>1349</v>
      </c>
      <c r="J134" s="279">
        <v>50</v>
      </c>
      <c r="K134" s="320"/>
    </row>
    <row r="135" spans="2:11" ht="15" customHeight="1">
      <c r="B135" s="318"/>
      <c r="C135" s="279" t="s">
        <v>171</v>
      </c>
      <c r="D135" s="279"/>
      <c r="E135" s="279"/>
      <c r="F135" s="298" t="s">
        <v>1353</v>
      </c>
      <c r="G135" s="279"/>
      <c r="H135" s="279" t="s">
        <v>1399</v>
      </c>
      <c r="I135" s="279" t="s">
        <v>1349</v>
      </c>
      <c r="J135" s="279">
        <v>255</v>
      </c>
      <c r="K135" s="320"/>
    </row>
    <row r="136" spans="2:11" ht="15" customHeight="1">
      <c r="B136" s="318"/>
      <c r="C136" s="279" t="s">
        <v>1376</v>
      </c>
      <c r="D136" s="279"/>
      <c r="E136" s="279"/>
      <c r="F136" s="298" t="s">
        <v>1347</v>
      </c>
      <c r="G136" s="279"/>
      <c r="H136" s="279" t="s">
        <v>1400</v>
      </c>
      <c r="I136" s="279" t="s">
        <v>1378</v>
      </c>
      <c r="J136" s="279"/>
      <c r="K136" s="320"/>
    </row>
    <row r="137" spans="2:11" ht="15" customHeight="1">
      <c r="B137" s="318"/>
      <c r="C137" s="279" t="s">
        <v>1379</v>
      </c>
      <c r="D137" s="279"/>
      <c r="E137" s="279"/>
      <c r="F137" s="298" t="s">
        <v>1347</v>
      </c>
      <c r="G137" s="279"/>
      <c r="H137" s="279" t="s">
        <v>1401</v>
      </c>
      <c r="I137" s="279" t="s">
        <v>1381</v>
      </c>
      <c r="J137" s="279"/>
      <c r="K137" s="320"/>
    </row>
    <row r="138" spans="2:11" ht="15" customHeight="1">
      <c r="B138" s="318"/>
      <c r="C138" s="279" t="s">
        <v>1382</v>
      </c>
      <c r="D138" s="279"/>
      <c r="E138" s="279"/>
      <c r="F138" s="298" t="s">
        <v>1347</v>
      </c>
      <c r="G138" s="279"/>
      <c r="H138" s="279" t="s">
        <v>1382</v>
      </c>
      <c r="I138" s="279" t="s">
        <v>1381</v>
      </c>
      <c r="J138" s="279"/>
      <c r="K138" s="320"/>
    </row>
    <row r="139" spans="2:11" ht="15" customHeight="1">
      <c r="B139" s="318"/>
      <c r="C139" s="279" t="s">
        <v>36</v>
      </c>
      <c r="D139" s="279"/>
      <c r="E139" s="279"/>
      <c r="F139" s="298" t="s">
        <v>1347</v>
      </c>
      <c r="G139" s="279"/>
      <c r="H139" s="279" t="s">
        <v>1402</v>
      </c>
      <c r="I139" s="279" t="s">
        <v>1381</v>
      </c>
      <c r="J139" s="279"/>
      <c r="K139" s="320"/>
    </row>
    <row r="140" spans="2:11" ht="15" customHeight="1">
      <c r="B140" s="318"/>
      <c r="C140" s="279" t="s">
        <v>1403</v>
      </c>
      <c r="D140" s="279"/>
      <c r="E140" s="279"/>
      <c r="F140" s="298" t="s">
        <v>1347</v>
      </c>
      <c r="G140" s="279"/>
      <c r="H140" s="279" t="s">
        <v>1404</v>
      </c>
      <c r="I140" s="279" t="s">
        <v>1381</v>
      </c>
      <c r="J140" s="279"/>
      <c r="K140" s="320"/>
    </row>
    <row r="141" spans="2:11" ht="15" customHeight="1">
      <c r="B141" s="321"/>
      <c r="C141" s="322"/>
      <c r="D141" s="322"/>
      <c r="E141" s="322"/>
      <c r="F141" s="322"/>
      <c r="G141" s="322"/>
      <c r="H141" s="322"/>
      <c r="I141" s="322"/>
      <c r="J141" s="322"/>
      <c r="K141" s="323"/>
    </row>
    <row r="142" spans="2:11" ht="18.75" customHeight="1">
      <c r="B142" s="275"/>
      <c r="C142" s="275"/>
      <c r="D142" s="275"/>
      <c r="E142" s="275"/>
      <c r="F142" s="310"/>
      <c r="G142" s="275"/>
      <c r="H142" s="275"/>
      <c r="I142" s="275"/>
      <c r="J142" s="275"/>
      <c r="K142" s="275"/>
    </row>
    <row r="143" spans="2:11" ht="18.75" customHeight="1">
      <c r="B143" s="285"/>
      <c r="C143" s="285"/>
      <c r="D143" s="285"/>
      <c r="E143" s="285"/>
      <c r="F143" s="285"/>
      <c r="G143" s="285"/>
      <c r="H143" s="285"/>
      <c r="I143" s="285"/>
      <c r="J143" s="285"/>
      <c r="K143" s="285"/>
    </row>
    <row r="144" spans="2:11" ht="7.5" customHeight="1">
      <c r="B144" s="286"/>
      <c r="C144" s="287"/>
      <c r="D144" s="287"/>
      <c r="E144" s="287"/>
      <c r="F144" s="287"/>
      <c r="G144" s="287"/>
      <c r="H144" s="287"/>
      <c r="I144" s="287"/>
      <c r="J144" s="287"/>
      <c r="K144" s="288"/>
    </row>
    <row r="145" spans="2:11" ht="45" customHeight="1">
      <c r="B145" s="289"/>
      <c r="C145" s="398" t="s">
        <v>1405</v>
      </c>
      <c r="D145" s="398"/>
      <c r="E145" s="398"/>
      <c r="F145" s="398"/>
      <c r="G145" s="398"/>
      <c r="H145" s="398"/>
      <c r="I145" s="398"/>
      <c r="J145" s="398"/>
      <c r="K145" s="290"/>
    </row>
    <row r="146" spans="2:11" ht="17.25" customHeight="1">
      <c r="B146" s="289"/>
      <c r="C146" s="291" t="s">
        <v>1341</v>
      </c>
      <c r="D146" s="291"/>
      <c r="E146" s="291"/>
      <c r="F146" s="291" t="s">
        <v>1342</v>
      </c>
      <c r="G146" s="292"/>
      <c r="H146" s="291" t="s">
        <v>166</v>
      </c>
      <c r="I146" s="291" t="s">
        <v>55</v>
      </c>
      <c r="J146" s="291" t="s">
        <v>1343</v>
      </c>
      <c r="K146" s="290"/>
    </row>
    <row r="147" spans="2:11" ht="17.25" customHeight="1">
      <c r="B147" s="289"/>
      <c r="C147" s="293" t="s">
        <v>1344</v>
      </c>
      <c r="D147" s="293"/>
      <c r="E147" s="293"/>
      <c r="F147" s="294" t="s">
        <v>1345</v>
      </c>
      <c r="G147" s="295"/>
      <c r="H147" s="293"/>
      <c r="I147" s="293"/>
      <c r="J147" s="293" t="s">
        <v>1346</v>
      </c>
      <c r="K147" s="290"/>
    </row>
    <row r="148" spans="2:11" ht="5.25" customHeight="1">
      <c r="B148" s="299"/>
      <c r="C148" s="296"/>
      <c r="D148" s="296"/>
      <c r="E148" s="296"/>
      <c r="F148" s="296"/>
      <c r="G148" s="297"/>
      <c r="H148" s="296"/>
      <c r="I148" s="296"/>
      <c r="J148" s="296"/>
      <c r="K148" s="320"/>
    </row>
    <row r="149" spans="2:11" ht="15" customHeight="1">
      <c r="B149" s="299"/>
      <c r="C149" s="324" t="s">
        <v>1350</v>
      </c>
      <c r="D149" s="279"/>
      <c r="E149" s="279"/>
      <c r="F149" s="325" t="s">
        <v>1347</v>
      </c>
      <c r="G149" s="279"/>
      <c r="H149" s="324" t="s">
        <v>1386</v>
      </c>
      <c r="I149" s="324" t="s">
        <v>1349</v>
      </c>
      <c r="J149" s="324">
        <v>120</v>
      </c>
      <c r="K149" s="320"/>
    </row>
    <row r="150" spans="2:11" ht="15" customHeight="1">
      <c r="B150" s="299"/>
      <c r="C150" s="324" t="s">
        <v>1395</v>
      </c>
      <c r="D150" s="279"/>
      <c r="E150" s="279"/>
      <c r="F150" s="325" t="s">
        <v>1347</v>
      </c>
      <c r="G150" s="279"/>
      <c r="H150" s="324" t="s">
        <v>1406</v>
      </c>
      <c r="I150" s="324" t="s">
        <v>1349</v>
      </c>
      <c r="J150" s="324" t="s">
        <v>1397</v>
      </c>
      <c r="K150" s="320"/>
    </row>
    <row r="151" spans="2:11" ht="15" customHeight="1">
      <c r="B151" s="299"/>
      <c r="C151" s="324" t="s">
        <v>83</v>
      </c>
      <c r="D151" s="279"/>
      <c r="E151" s="279"/>
      <c r="F151" s="325" t="s">
        <v>1347</v>
      </c>
      <c r="G151" s="279"/>
      <c r="H151" s="324" t="s">
        <v>1407</v>
      </c>
      <c r="I151" s="324" t="s">
        <v>1349</v>
      </c>
      <c r="J151" s="324" t="s">
        <v>1397</v>
      </c>
      <c r="K151" s="320"/>
    </row>
    <row r="152" spans="2:11" ht="15" customHeight="1">
      <c r="B152" s="299"/>
      <c r="C152" s="324" t="s">
        <v>1352</v>
      </c>
      <c r="D152" s="279"/>
      <c r="E152" s="279"/>
      <c r="F152" s="325" t="s">
        <v>1353</v>
      </c>
      <c r="G152" s="279"/>
      <c r="H152" s="324" t="s">
        <v>1386</v>
      </c>
      <c r="I152" s="324" t="s">
        <v>1349</v>
      </c>
      <c r="J152" s="324">
        <v>50</v>
      </c>
      <c r="K152" s="320"/>
    </row>
    <row r="153" spans="2:11" ht="15" customHeight="1">
      <c r="B153" s="299"/>
      <c r="C153" s="324" t="s">
        <v>1355</v>
      </c>
      <c r="D153" s="279"/>
      <c r="E153" s="279"/>
      <c r="F153" s="325" t="s">
        <v>1347</v>
      </c>
      <c r="G153" s="279"/>
      <c r="H153" s="324" t="s">
        <v>1386</v>
      </c>
      <c r="I153" s="324" t="s">
        <v>1357</v>
      </c>
      <c r="J153" s="324"/>
      <c r="K153" s="320"/>
    </row>
    <row r="154" spans="2:11" ht="15" customHeight="1">
      <c r="B154" s="299"/>
      <c r="C154" s="324" t="s">
        <v>1366</v>
      </c>
      <c r="D154" s="279"/>
      <c r="E154" s="279"/>
      <c r="F154" s="325" t="s">
        <v>1353</v>
      </c>
      <c r="G154" s="279"/>
      <c r="H154" s="324" t="s">
        <v>1386</v>
      </c>
      <c r="I154" s="324" t="s">
        <v>1349</v>
      </c>
      <c r="J154" s="324">
        <v>50</v>
      </c>
      <c r="K154" s="320"/>
    </row>
    <row r="155" spans="2:11" ht="15" customHeight="1">
      <c r="B155" s="299"/>
      <c r="C155" s="324" t="s">
        <v>1374</v>
      </c>
      <c r="D155" s="279"/>
      <c r="E155" s="279"/>
      <c r="F155" s="325" t="s">
        <v>1353</v>
      </c>
      <c r="G155" s="279"/>
      <c r="H155" s="324" t="s">
        <v>1386</v>
      </c>
      <c r="I155" s="324" t="s">
        <v>1349</v>
      </c>
      <c r="J155" s="324">
        <v>50</v>
      </c>
      <c r="K155" s="320"/>
    </row>
    <row r="156" spans="2:11" ht="15" customHeight="1">
      <c r="B156" s="299"/>
      <c r="C156" s="324" t="s">
        <v>1372</v>
      </c>
      <c r="D156" s="279"/>
      <c r="E156" s="279"/>
      <c r="F156" s="325" t="s">
        <v>1353</v>
      </c>
      <c r="G156" s="279"/>
      <c r="H156" s="324" t="s">
        <v>1386</v>
      </c>
      <c r="I156" s="324" t="s">
        <v>1349</v>
      </c>
      <c r="J156" s="324">
        <v>50</v>
      </c>
      <c r="K156" s="320"/>
    </row>
    <row r="157" spans="2:11" ht="15" customHeight="1">
      <c r="B157" s="299"/>
      <c r="C157" s="324" t="s">
        <v>143</v>
      </c>
      <c r="D157" s="279"/>
      <c r="E157" s="279"/>
      <c r="F157" s="325" t="s">
        <v>1347</v>
      </c>
      <c r="G157" s="279"/>
      <c r="H157" s="324" t="s">
        <v>1408</v>
      </c>
      <c r="I157" s="324" t="s">
        <v>1349</v>
      </c>
      <c r="J157" s="324" t="s">
        <v>1409</v>
      </c>
      <c r="K157" s="320"/>
    </row>
    <row r="158" spans="2:11" ht="15" customHeight="1">
      <c r="B158" s="299"/>
      <c r="C158" s="324" t="s">
        <v>1410</v>
      </c>
      <c r="D158" s="279"/>
      <c r="E158" s="279"/>
      <c r="F158" s="325" t="s">
        <v>1347</v>
      </c>
      <c r="G158" s="279"/>
      <c r="H158" s="324" t="s">
        <v>1411</v>
      </c>
      <c r="I158" s="324" t="s">
        <v>1381</v>
      </c>
      <c r="J158" s="324"/>
      <c r="K158" s="320"/>
    </row>
    <row r="159" spans="2:11" ht="15" customHeight="1">
      <c r="B159" s="326"/>
      <c r="C159" s="308"/>
      <c r="D159" s="308"/>
      <c r="E159" s="308"/>
      <c r="F159" s="308"/>
      <c r="G159" s="308"/>
      <c r="H159" s="308"/>
      <c r="I159" s="308"/>
      <c r="J159" s="308"/>
      <c r="K159" s="327"/>
    </row>
    <row r="160" spans="2:11" ht="18.75" customHeight="1">
      <c r="B160" s="275"/>
      <c r="C160" s="279"/>
      <c r="D160" s="279"/>
      <c r="E160" s="279"/>
      <c r="F160" s="298"/>
      <c r="G160" s="279"/>
      <c r="H160" s="279"/>
      <c r="I160" s="279"/>
      <c r="J160" s="279"/>
      <c r="K160" s="275"/>
    </row>
    <row r="161" spans="2:11" ht="18.75" customHeight="1">
      <c r="B161" s="285"/>
      <c r="C161" s="285"/>
      <c r="D161" s="285"/>
      <c r="E161" s="285"/>
      <c r="F161" s="285"/>
      <c r="G161" s="285"/>
      <c r="H161" s="285"/>
      <c r="I161" s="285"/>
      <c r="J161" s="285"/>
      <c r="K161" s="285"/>
    </row>
    <row r="162" spans="2:11" ht="7.5" customHeight="1">
      <c r="B162" s="267"/>
      <c r="C162" s="268"/>
      <c r="D162" s="268"/>
      <c r="E162" s="268"/>
      <c r="F162" s="268"/>
      <c r="G162" s="268"/>
      <c r="H162" s="268"/>
      <c r="I162" s="268"/>
      <c r="J162" s="268"/>
      <c r="K162" s="269"/>
    </row>
    <row r="163" spans="2:11" ht="45" customHeight="1">
      <c r="B163" s="270"/>
      <c r="C163" s="394" t="s">
        <v>1412</v>
      </c>
      <c r="D163" s="394"/>
      <c r="E163" s="394"/>
      <c r="F163" s="394"/>
      <c r="G163" s="394"/>
      <c r="H163" s="394"/>
      <c r="I163" s="394"/>
      <c r="J163" s="394"/>
      <c r="K163" s="271"/>
    </row>
    <row r="164" spans="2:11" ht="17.25" customHeight="1">
      <c r="B164" s="270"/>
      <c r="C164" s="291" t="s">
        <v>1341</v>
      </c>
      <c r="D164" s="291"/>
      <c r="E164" s="291"/>
      <c r="F164" s="291" t="s">
        <v>1342</v>
      </c>
      <c r="G164" s="328"/>
      <c r="H164" s="329" t="s">
        <v>166</v>
      </c>
      <c r="I164" s="329" t="s">
        <v>55</v>
      </c>
      <c r="J164" s="291" t="s">
        <v>1343</v>
      </c>
      <c r="K164" s="271"/>
    </row>
    <row r="165" spans="2:11" ht="17.25" customHeight="1">
      <c r="B165" s="272"/>
      <c r="C165" s="293" t="s">
        <v>1344</v>
      </c>
      <c r="D165" s="293"/>
      <c r="E165" s="293"/>
      <c r="F165" s="294" t="s">
        <v>1345</v>
      </c>
      <c r="G165" s="330"/>
      <c r="H165" s="331"/>
      <c r="I165" s="331"/>
      <c r="J165" s="293" t="s">
        <v>1346</v>
      </c>
      <c r="K165" s="273"/>
    </row>
    <row r="166" spans="2:11" ht="5.25" customHeight="1">
      <c r="B166" s="299"/>
      <c r="C166" s="296"/>
      <c r="D166" s="296"/>
      <c r="E166" s="296"/>
      <c r="F166" s="296"/>
      <c r="G166" s="297"/>
      <c r="H166" s="296"/>
      <c r="I166" s="296"/>
      <c r="J166" s="296"/>
      <c r="K166" s="320"/>
    </row>
    <row r="167" spans="2:11" ht="15" customHeight="1">
      <c r="B167" s="299"/>
      <c r="C167" s="279" t="s">
        <v>1350</v>
      </c>
      <c r="D167" s="279"/>
      <c r="E167" s="279"/>
      <c r="F167" s="298" t="s">
        <v>1347</v>
      </c>
      <c r="G167" s="279"/>
      <c r="H167" s="279" t="s">
        <v>1386</v>
      </c>
      <c r="I167" s="279" t="s">
        <v>1349</v>
      </c>
      <c r="J167" s="279">
        <v>120</v>
      </c>
      <c r="K167" s="320"/>
    </row>
    <row r="168" spans="2:11" ht="15" customHeight="1">
      <c r="B168" s="299"/>
      <c r="C168" s="279" t="s">
        <v>1395</v>
      </c>
      <c r="D168" s="279"/>
      <c r="E168" s="279"/>
      <c r="F168" s="298" t="s">
        <v>1347</v>
      </c>
      <c r="G168" s="279"/>
      <c r="H168" s="279" t="s">
        <v>1396</v>
      </c>
      <c r="I168" s="279" t="s">
        <v>1349</v>
      </c>
      <c r="J168" s="279" t="s">
        <v>1397</v>
      </c>
      <c r="K168" s="320"/>
    </row>
    <row r="169" spans="2:11" ht="15" customHeight="1">
      <c r="B169" s="299"/>
      <c r="C169" s="279" t="s">
        <v>83</v>
      </c>
      <c r="D169" s="279"/>
      <c r="E169" s="279"/>
      <c r="F169" s="298" t="s">
        <v>1347</v>
      </c>
      <c r="G169" s="279"/>
      <c r="H169" s="279" t="s">
        <v>1413</v>
      </c>
      <c r="I169" s="279" t="s">
        <v>1349</v>
      </c>
      <c r="J169" s="279" t="s">
        <v>1397</v>
      </c>
      <c r="K169" s="320"/>
    </row>
    <row r="170" spans="2:11" ht="15" customHeight="1">
      <c r="B170" s="299"/>
      <c r="C170" s="279" t="s">
        <v>1352</v>
      </c>
      <c r="D170" s="279"/>
      <c r="E170" s="279"/>
      <c r="F170" s="298" t="s">
        <v>1353</v>
      </c>
      <c r="G170" s="279"/>
      <c r="H170" s="279" t="s">
        <v>1413</v>
      </c>
      <c r="I170" s="279" t="s">
        <v>1349</v>
      </c>
      <c r="J170" s="279">
        <v>50</v>
      </c>
      <c r="K170" s="320"/>
    </row>
    <row r="171" spans="2:11" ht="15" customHeight="1">
      <c r="B171" s="299"/>
      <c r="C171" s="279" t="s">
        <v>1355</v>
      </c>
      <c r="D171" s="279"/>
      <c r="E171" s="279"/>
      <c r="F171" s="298" t="s">
        <v>1347</v>
      </c>
      <c r="G171" s="279"/>
      <c r="H171" s="279" t="s">
        <v>1413</v>
      </c>
      <c r="I171" s="279" t="s">
        <v>1357</v>
      </c>
      <c r="J171" s="279"/>
      <c r="K171" s="320"/>
    </row>
    <row r="172" spans="2:11" ht="15" customHeight="1">
      <c r="B172" s="299"/>
      <c r="C172" s="279" t="s">
        <v>1366</v>
      </c>
      <c r="D172" s="279"/>
      <c r="E172" s="279"/>
      <c r="F172" s="298" t="s">
        <v>1353</v>
      </c>
      <c r="G172" s="279"/>
      <c r="H172" s="279" t="s">
        <v>1413</v>
      </c>
      <c r="I172" s="279" t="s">
        <v>1349</v>
      </c>
      <c r="J172" s="279">
        <v>50</v>
      </c>
      <c r="K172" s="320"/>
    </row>
    <row r="173" spans="2:11" ht="15" customHeight="1">
      <c r="B173" s="299"/>
      <c r="C173" s="279" t="s">
        <v>1374</v>
      </c>
      <c r="D173" s="279"/>
      <c r="E173" s="279"/>
      <c r="F173" s="298" t="s">
        <v>1353</v>
      </c>
      <c r="G173" s="279"/>
      <c r="H173" s="279" t="s">
        <v>1413</v>
      </c>
      <c r="I173" s="279" t="s">
        <v>1349</v>
      </c>
      <c r="J173" s="279">
        <v>50</v>
      </c>
      <c r="K173" s="320"/>
    </row>
    <row r="174" spans="2:11" ht="15" customHeight="1">
      <c r="B174" s="299"/>
      <c r="C174" s="279" t="s">
        <v>1372</v>
      </c>
      <c r="D174" s="279"/>
      <c r="E174" s="279"/>
      <c r="F174" s="298" t="s">
        <v>1353</v>
      </c>
      <c r="G174" s="279"/>
      <c r="H174" s="279" t="s">
        <v>1413</v>
      </c>
      <c r="I174" s="279" t="s">
        <v>1349</v>
      </c>
      <c r="J174" s="279">
        <v>50</v>
      </c>
      <c r="K174" s="320"/>
    </row>
    <row r="175" spans="2:11" ht="15" customHeight="1">
      <c r="B175" s="299"/>
      <c r="C175" s="279" t="s">
        <v>165</v>
      </c>
      <c r="D175" s="279"/>
      <c r="E175" s="279"/>
      <c r="F175" s="298" t="s">
        <v>1347</v>
      </c>
      <c r="G175" s="279"/>
      <c r="H175" s="279" t="s">
        <v>1414</v>
      </c>
      <c r="I175" s="279" t="s">
        <v>1415</v>
      </c>
      <c r="J175" s="279"/>
      <c r="K175" s="320"/>
    </row>
    <row r="176" spans="2:11" ht="15" customHeight="1">
      <c r="B176" s="299"/>
      <c r="C176" s="279" t="s">
        <v>55</v>
      </c>
      <c r="D176" s="279"/>
      <c r="E176" s="279"/>
      <c r="F176" s="298" t="s">
        <v>1347</v>
      </c>
      <c r="G176" s="279"/>
      <c r="H176" s="279" t="s">
        <v>1416</v>
      </c>
      <c r="I176" s="279" t="s">
        <v>1417</v>
      </c>
      <c r="J176" s="279">
        <v>1</v>
      </c>
      <c r="K176" s="320"/>
    </row>
    <row r="177" spans="2:11" ht="15" customHeight="1">
      <c r="B177" s="299"/>
      <c r="C177" s="279" t="s">
        <v>51</v>
      </c>
      <c r="D177" s="279"/>
      <c r="E177" s="279"/>
      <c r="F177" s="298" t="s">
        <v>1347</v>
      </c>
      <c r="G177" s="279"/>
      <c r="H177" s="279" t="s">
        <v>1418</v>
      </c>
      <c r="I177" s="279" t="s">
        <v>1349</v>
      </c>
      <c r="J177" s="279">
        <v>20</v>
      </c>
      <c r="K177" s="320"/>
    </row>
    <row r="178" spans="2:11" ht="15" customHeight="1">
      <c r="B178" s="299"/>
      <c r="C178" s="279" t="s">
        <v>166</v>
      </c>
      <c r="D178" s="279"/>
      <c r="E178" s="279"/>
      <c r="F178" s="298" t="s">
        <v>1347</v>
      </c>
      <c r="G178" s="279"/>
      <c r="H178" s="279" t="s">
        <v>1419</v>
      </c>
      <c r="I178" s="279" t="s">
        <v>1349</v>
      </c>
      <c r="J178" s="279">
        <v>255</v>
      </c>
      <c r="K178" s="320"/>
    </row>
    <row r="179" spans="2:11" ht="15" customHeight="1">
      <c r="B179" s="299"/>
      <c r="C179" s="279" t="s">
        <v>167</v>
      </c>
      <c r="D179" s="279"/>
      <c r="E179" s="279"/>
      <c r="F179" s="298" t="s">
        <v>1347</v>
      </c>
      <c r="G179" s="279"/>
      <c r="H179" s="279" t="s">
        <v>1312</v>
      </c>
      <c r="I179" s="279" t="s">
        <v>1349</v>
      </c>
      <c r="J179" s="279">
        <v>10</v>
      </c>
      <c r="K179" s="320"/>
    </row>
    <row r="180" spans="2:11" ht="15" customHeight="1">
      <c r="B180" s="299"/>
      <c r="C180" s="279" t="s">
        <v>168</v>
      </c>
      <c r="D180" s="279"/>
      <c r="E180" s="279"/>
      <c r="F180" s="298" t="s">
        <v>1347</v>
      </c>
      <c r="G180" s="279"/>
      <c r="H180" s="279" t="s">
        <v>1420</v>
      </c>
      <c r="I180" s="279" t="s">
        <v>1381</v>
      </c>
      <c r="J180" s="279"/>
      <c r="K180" s="320"/>
    </row>
    <row r="181" spans="2:11" ht="15" customHeight="1">
      <c r="B181" s="299"/>
      <c r="C181" s="279" t="s">
        <v>1421</v>
      </c>
      <c r="D181" s="279"/>
      <c r="E181" s="279"/>
      <c r="F181" s="298" t="s">
        <v>1347</v>
      </c>
      <c r="G181" s="279"/>
      <c r="H181" s="279" t="s">
        <v>1422</v>
      </c>
      <c r="I181" s="279" t="s">
        <v>1381</v>
      </c>
      <c r="J181" s="279"/>
      <c r="K181" s="320"/>
    </row>
    <row r="182" spans="2:11" ht="15" customHeight="1">
      <c r="B182" s="299"/>
      <c r="C182" s="279" t="s">
        <v>1410</v>
      </c>
      <c r="D182" s="279"/>
      <c r="E182" s="279"/>
      <c r="F182" s="298" t="s">
        <v>1347</v>
      </c>
      <c r="G182" s="279"/>
      <c r="H182" s="279" t="s">
        <v>1423</v>
      </c>
      <c r="I182" s="279" t="s">
        <v>1381</v>
      </c>
      <c r="J182" s="279"/>
      <c r="K182" s="320"/>
    </row>
    <row r="183" spans="2:11" ht="15" customHeight="1">
      <c r="B183" s="299"/>
      <c r="C183" s="279" t="s">
        <v>170</v>
      </c>
      <c r="D183" s="279"/>
      <c r="E183" s="279"/>
      <c r="F183" s="298" t="s">
        <v>1353</v>
      </c>
      <c r="G183" s="279"/>
      <c r="H183" s="279" t="s">
        <v>1424</v>
      </c>
      <c r="I183" s="279" t="s">
        <v>1349</v>
      </c>
      <c r="J183" s="279">
        <v>50</v>
      </c>
      <c r="K183" s="320"/>
    </row>
    <row r="184" spans="2:11" ht="15" customHeight="1">
      <c r="B184" s="299"/>
      <c r="C184" s="279" t="s">
        <v>1425</v>
      </c>
      <c r="D184" s="279"/>
      <c r="E184" s="279"/>
      <c r="F184" s="298" t="s">
        <v>1353</v>
      </c>
      <c r="G184" s="279"/>
      <c r="H184" s="279" t="s">
        <v>1426</v>
      </c>
      <c r="I184" s="279" t="s">
        <v>1427</v>
      </c>
      <c r="J184" s="279"/>
      <c r="K184" s="320"/>
    </row>
    <row r="185" spans="2:11" ht="15" customHeight="1">
      <c r="B185" s="299"/>
      <c r="C185" s="279" t="s">
        <v>1428</v>
      </c>
      <c r="D185" s="279"/>
      <c r="E185" s="279"/>
      <c r="F185" s="298" t="s">
        <v>1353</v>
      </c>
      <c r="G185" s="279"/>
      <c r="H185" s="279" t="s">
        <v>1429</v>
      </c>
      <c r="I185" s="279" t="s">
        <v>1427</v>
      </c>
      <c r="J185" s="279"/>
      <c r="K185" s="320"/>
    </row>
    <row r="186" spans="2:11" ht="15" customHeight="1">
      <c r="B186" s="299"/>
      <c r="C186" s="279" t="s">
        <v>1430</v>
      </c>
      <c r="D186" s="279"/>
      <c r="E186" s="279"/>
      <c r="F186" s="298" t="s">
        <v>1353</v>
      </c>
      <c r="G186" s="279"/>
      <c r="H186" s="279" t="s">
        <v>1431</v>
      </c>
      <c r="I186" s="279" t="s">
        <v>1427</v>
      </c>
      <c r="J186" s="279"/>
      <c r="K186" s="320"/>
    </row>
    <row r="187" spans="2:11" ht="15" customHeight="1">
      <c r="B187" s="299"/>
      <c r="C187" s="332" t="s">
        <v>1432</v>
      </c>
      <c r="D187" s="279"/>
      <c r="E187" s="279"/>
      <c r="F187" s="298" t="s">
        <v>1353</v>
      </c>
      <c r="G187" s="279"/>
      <c r="H187" s="279" t="s">
        <v>1433</v>
      </c>
      <c r="I187" s="279" t="s">
        <v>1434</v>
      </c>
      <c r="J187" s="333" t="s">
        <v>1435</v>
      </c>
      <c r="K187" s="320"/>
    </row>
    <row r="188" spans="2:11" ht="15" customHeight="1">
      <c r="B188" s="299"/>
      <c r="C188" s="284" t="s">
        <v>40</v>
      </c>
      <c r="D188" s="279"/>
      <c r="E188" s="279"/>
      <c r="F188" s="298" t="s">
        <v>1347</v>
      </c>
      <c r="G188" s="279"/>
      <c r="H188" s="275" t="s">
        <v>1436</v>
      </c>
      <c r="I188" s="279" t="s">
        <v>1437</v>
      </c>
      <c r="J188" s="279"/>
      <c r="K188" s="320"/>
    </row>
    <row r="189" spans="2:11" ht="15" customHeight="1">
      <c r="B189" s="299"/>
      <c r="C189" s="284" t="s">
        <v>1438</v>
      </c>
      <c r="D189" s="279"/>
      <c r="E189" s="279"/>
      <c r="F189" s="298" t="s">
        <v>1347</v>
      </c>
      <c r="G189" s="279"/>
      <c r="H189" s="279" t="s">
        <v>1439</v>
      </c>
      <c r="I189" s="279" t="s">
        <v>1381</v>
      </c>
      <c r="J189" s="279"/>
      <c r="K189" s="320"/>
    </row>
    <row r="190" spans="2:11" ht="15" customHeight="1">
      <c r="B190" s="299"/>
      <c r="C190" s="284" t="s">
        <v>1440</v>
      </c>
      <c r="D190" s="279"/>
      <c r="E190" s="279"/>
      <c r="F190" s="298" t="s">
        <v>1347</v>
      </c>
      <c r="G190" s="279"/>
      <c r="H190" s="279" t="s">
        <v>1441</v>
      </c>
      <c r="I190" s="279" t="s">
        <v>1381</v>
      </c>
      <c r="J190" s="279"/>
      <c r="K190" s="320"/>
    </row>
    <row r="191" spans="2:11" ht="15" customHeight="1">
      <c r="B191" s="299"/>
      <c r="C191" s="284" t="s">
        <v>1442</v>
      </c>
      <c r="D191" s="279"/>
      <c r="E191" s="279"/>
      <c r="F191" s="298" t="s">
        <v>1353</v>
      </c>
      <c r="G191" s="279"/>
      <c r="H191" s="279" t="s">
        <v>1443</v>
      </c>
      <c r="I191" s="279" t="s">
        <v>1381</v>
      </c>
      <c r="J191" s="279"/>
      <c r="K191" s="320"/>
    </row>
    <row r="192" spans="2:11" ht="15" customHeight="1">
      <c r="B192" s="326"/>
      <c r="C192" s="334"/>
      <c r="D192" s="308"/>
      <c r="E192" s="308"/>
      <c r="F192" s="308"/>
      <c r="G192" s="308"/>
      <c r="H192" s="308"/>
      <c r="I192" s="308"/>
      <c r="J192" s="308"/>
      <c r="K192" s="327"/>
    </row>
    <row r="193" spans="2:11" ht="18.75" customHeight="1">
      <c r="B193" s="275"/>
      <c r="C193" s="279"/>
      <c r="D193" s="279"/>
      <c r="E193" s="279"/>
      <c r="F193" s="298"/>
      <c r="G193" s="279"/>
      <c r="H193" s="279"/>
      <c r="I193" s="279"/>
      <c r="J193" s="279"/>
      <c r="K193" s="275"/>
    </row>
    <row r="194" spans="2:11" ht="18.75" customHeight="1">
      <c r="B194" s="275"/>
      <c r="C194" s="279"/>
      <c r="D194" s="279"/>
      <c r="E194" s="279"/>
      <c r="F194" s="298"/>
      <c r="G194" s="279"/>
      <c r="H194" s="279"/>
      <c r="I194" s="279"/>
      <c r="J194" s="279"/>
      <c r="K194" s="275"/>
    </row>
    <row r="195" spans="2:11" ht="18.75" customHeight="1">
      <c r="B195" s="285"/>
      <c r="C195" s="285"/>
      <c r="D195" s="285"/>
      <c r="E195" s="285"/>
      <c r="F195" s="285"/>
      <c r="G195" s="285"/>
      <c r="H195" s="285"/>
      <c r="I195" s="285"/>
      <c r="J195" s="285"/>
      <c r="K195" s="285"/>
    </row>
    <row r="196" spans="2:11">
      <c r="B196" s="267"/>
      <c r="C196" s="268"/>
      <c r="D196" s="268"/>
      <c r="E196" s="268"/>
      <c r="F196" s="268"/>
      <c r="G196" s="268"/>
      <c r="H196" s="268"/>
      <c r="I196" s="268"/>
      <c r="J196" s="268"/>
      <c r="K196" s="269"/>
    </row>
    <row r="197" spans="2:11" ht="21">
      <c r="B197" s="270"/>
      <c r="C197" s="394" t="s">
        <v>1444</v>
      </c>
      <c r="D197" s="394"/>
      <c r="E197" s="394"/>
      <c r="F197" s="394"/>
      <c r="G197" s="394"/>
      <c r="H197" s="394"/>
      <c r="I197" s="394"/>
      <c r="J197" s="394"/>
      <c r="K197" s="271"/>
    </row>
    <row r="198" spans="2:11" ht="25.5" customHeight="1">
      <c r="B198" s="270"/>
      <c r="C198" s="335" t="s">
        <v>1445</v>
      </c>
      <c r="D198" s="335"/>
      <c r="E198" s="335"/>
      <c r="F198" s="335" t="s">
        <v>1446</v>
      </c>
      <c r="G198" s="336"/>
      <c r="H198" s="399" t="s">
        <v>1447</v>
      </c>
      <c r="I198" s="399"/>
      <c r="J198" s="399"/>
      <c r="K198" s="271"/>
    </row>
    <row r="199" spans="2:11" ht="5.25" customHeight="1">
      <c r="B199" s="299"/>
      <c r="C199" s="296"/>
      <c r="D199" s="296"/>
      <c r="E199" s="296"/>
      <c r="F199" s="296"/>
      <c r="G199" s="279"/>
      <c r="H199" s="296"/>
      <c r="I199" s="296"/>
      <c r="J199" s="296"/>
      <c r="K199" s="320"/>
    </row>
    <row r="200" spans="2:11" ht="15" customHeight="1">
      <c r="B200" s="299"/>
      <c r="C200" s="279" t="s">
        <v>1437</v>
      </c>
      <c r="D200" s="279"/>
      <c r="E200" s="279"/>
      <c r="F200" s="298" t="s">
        <v>41</v>
      </c>
      <c r="G200" s="279"/>
      <c r="H200" s="396" t="s">
        <v>1448</v>
      </c>
      <c r="I200" s="396"/>
      <c r="J200" s="396"/>
      <c r="K200" s="320"/>
    </row>
    <row r="201" spans="2:11" ht="15" customHeight="1">
      <c r="B201" s="299"/>
      <c r="C201" s="305"/>
      <c r="D201" s="279"/>
      <c r="E201" s="279"/>
      <c r="F201" s="298" t="s">
        <v>42</v>
      </c>
      <c r="G201" s="279"/>
      <c r="H201" s="396" t="s">
        <v>1449</v>
      </c>
      <c r="I201" s="396"/>
      <c r="J201" s="396"/>
      <c r="K201" s="320"/>
    </row>
    <row r="202" spans="2:11" ht="15" customHeight="1">
      <c r="B202" s="299"/>
      <c r="C202" s="305"/>
      <c r="D202" s="279"/>
      <c r="E202" s="279"/>
      <c r="F202" s="298" t="s">
        <v>45</v>
      </c>
      <c r="G202" s="279"/>
      <c r="H202" s="396" t="s">
        <v>1450</v>
      </c>
      <c r="I202" s="396"/>
      <c r="J202" s="396"/>
      <c r="K202" s="320"/>
    </row>
    <row r="203" spans="2:11" ht="15" customHeight="1">
      <c r="B203" s="299"/>
      <c r="C203" s="279"/>
      <c r="D203" s="279"/>
      <c r="E203" s="279"/>
      <c r="F203" s="298" t="s">
        <v>43</v>
      </c>
      <c r="G203" s="279"/>
      <c r="H203" s="396" t="s">
        <v>1451</v>
      </c>
      <c r="I203" s="396"/>
      <c r="J203" s="396"/>
      <c r="K203" s="320"/>
    </row>
    <row r="204" spans="2:11" ht="15" customHeight="1">
      <c r="B204" s="299"/>
      <c r="C204" s="279"/>
      <c r="D204" s="279"/>
      <c r="E204" s="279"/>
      <c r="F204" s="298" t="s">
        <v>44</v>
      </c>
      <c r="G204" s="279"/>
      <c r="H204" s="396" t="s">
        <v>1452</v>
      </c>
      <c r="I204" s="396"/>
      <c r="J204" s="396"/>
      <c r="K204" s="320"/>
    </row>
    <row r="205" spans="2:11" ht="15" customHeight="1">
      <c r="B205" s="299"/>
      <c r="C205" s="279"/>
      <c r="D205" s="279"/>
      <c r="E205" s="279"/>
      <c r="F205" s="298"/>
      <c r="G205" s="279"/>
      <c r="H205" s="279"/>
      <c r="I205" s="279"/>
      <c r="J205" s="279"/>
      <c r="K205" s="320"/>
    </row>
    <row r="206" spans="2:11" ht="15" customHeight="1">
      <c r="B206" s="299"/>
      <c r="C206" s="279" t="s">
        <v>1393</v>
      </c>
      <c r="D206" s="279"/>
      <c r="E206" s="279"/>
      <c r="F206" s="298" t="s">
        <v>76</v>
      </c>
      <c r="G206" s="279"/>
      <c r="H206" s="396" t="s">
        <v>1453</v>
      </c>
      <c r="I206" s="396"/>
      <c r="J206" s="396"/>
      <c r="K206" s="320"/>
    </row>
    <row r="207" spans="2:11" ht="15" customHeight="1">
      <c r="B207" s="299"/>
      <c r="C207" s="305"/>
      <c r="D207" s="279"/>
      <c r="E207" s="279"/>
      <c r="F207" s="298" t="s">
        <v>1291</v>
      </c>
      <c r="G207" s="279"/>
      <c r="H207" s="396" t="s">
        <v>1292</v>
      </c>
      <c r="I207" s="396"/>
      <c r="J207" s="396"/>
      <c r="K207" s="320"/>
    </row>
    <row r="208" spans="2:11" ht="15" customHeight="1">
      <c r="B208" s="299"/>
      <c r="C208" s="279"/>
      <c r="D208" s="279"/>
      <c r="E208" s="279"/>
      <c r="F208" s="298" t="s">
        <v>1289</v>
      </c>
      <c r="G208" s="279"/>
      <c r="H208" s="396" t="s">
        <v>1454</v>
      </c>
      <c r="I208" s="396"/>
      <c r="J208" s="396"/>
      <c r="K208" s="320"/>
    </row>
    <row r="209" spans="2:11" ht="15" customHeight="1">
      <c r="B209" s="337"/>
      <c r="C209" s="305"/>
      <c r="D209" s="305"/>
      <c r="E209" s="305"/>
      <c r="F209" s="298" t="s">
        <v>1293</v>
      </c>
      <c r="G209" s="284"/>
      <c r="H209" s="400" t="s">
        <v>1294</v>
      </c>
      <c r="I209" s="400"/>
      <c r="J209" s="400"/>
      <c r="K209" s="338"/>
    </row>
    <row r="210" spans="2:11" ht="15" customHeight="1">
      <c r="B210" s="337"/>
      <c r="C210" s="305"/>
      <c r="D210" s="305"/>
      <c r="E210" s="305"/>
      <c r="F210" s="298" t="s">
        <v>1295</v>
      </c>
      <c r="G210" s="284"/>
      <c r="H210" s="400" t="s">
        <v>1270</v>
      </c>
      <c r="I210" s="400"/>
      <c r="J210" s="400"/>
      <c r="K210" s="338"/>
    </row>
    <row r="211" spans="2:11" ht="15" customHeight="1">
      <c r="B211" s="337"/>
      <c r="C211" s="305"/>
      <c r="D211" s="305"/>
      <c r="E211" s="305"/>
      <c r="F211" s="339"/>
      <c r="G211" s="284"/>
      <c r="H211" s="340"/>
      <c r="I211" s="340"/>
      <c r="J211" s="340"/>
      <c r="K211" s="338"/>
    </row>
    <row r="212" spans="2:11" ht="15" customHeight="1">
      <c r="B212" s="337"/>
      <c r="C212" s="279" t="s">
        <v>1417</v>
      </c>
      <c r="D212" s="305"/>
      <c r="E212" s="305"/>
      <c r="F212" s="298">
        <v>1</v>
      </c>
      <c r="G212" s="284"/>
      <c r="H212" s="400" t="s">
        <v>1455</v>
      </c>
      <c r="I212" s="400"/>
      <c r="J212" s="400"/>
      <c r="K212" s="338"/>
    </row>
    <row r="213" spans="2:11" ht="15" customHeight="1">
      <c r="B213" s="337"/>
      <c r="C213" s="305"/>
      <c r="D213" s="305"/>
      <c r="E213" s="305"/>
      <c r="F213" s="298">
        <v>2</v>
      </c>
      <c r="G213" s="284"/>
      <c r="H213" s="400" t="s">
        <v>1456</v>
      </c>
      <c r="I213" s="400"/>
      <c r="J213" s="400"/>
      <c r="K213" s="338"/>
    </row>
    <row r="214" spans="2:11" ht="15" customHeight="1">
      <c r="B214" s="337"/>
      <c r="C214" s="305"/>
      <c r="D214" s="305"/>
      <c r="E214" s="305"/>
      <c r="F214" s="298">
        <v>3</v>
      </c>
      <c r="G214" s="284"/>
      <c r="H214" s="400" t="s">
        <v>1457</v>
      </c>
      <c r="I214" s="400"/>
      <c r="J214" s="400"/>
      <c r="K214" s="338"/>
    </row>
    <row r="215" spans="2:11" ht="15" customHeight="1">
      <c r="B215" s="337"/>
      <c r="C215" s="305"/>
      <c r="D215" s="305"/>
      <c r="E215" s="305"/>
      <c r="F215" s="298">
        <v>4</v>
      </c>
      <c r="G215" s="284"/>
      <c r="H215" s="400" t="s">
        <v>1458</v>
      </c>
      <c r="I215" s="400"/>
      <c r="J215" s="400"/>
      <c r="K215" s="338"/>
    </row>
    <row r="216" spans="2:11" ht="12.75" customHeight="1">
      <c r="B216" s="341"/>
      <c r="C216" s="342"/>
      <c r="D216" s="342"/>
      <c r="E216" s="342"/>
      <c r="F216" s="342"/>
      <c r="G216" s="342"/>
      <c r="H216" s="342"/>
      <c r="I216" s="342"/>
      <c r="J216" s="342"/>
      <c r="K216" s="343"/>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sheetPr>
    <pageSetUpPr fitToPage="1"/>
  </sheetPr>
  <dimension ref="A1:BR599"/>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8"/>
      <c r="C1" s="108"/>
      <c r="D1" s="109" t="s">
        <v>1</v>
      </c>
      <c r="E1" s="108"/>
      <c r="F1" s="110" t="s">
        <v>106</v>
      </c>
      <c r="G1" s="385" t="s">
        <v>107</v>
      </c>
      <c r="H1" s="385"/>
      <c r="I1" s="111"/>
      <c r="J1" s="110" t="s">
        <v>108</v>
      </c>
      <c r="K1" s="109" t="s">
        <v>109</v>
      </c>
      <c r="L1" s="110" t="s">
        <v>110</v>
      </c>
      <c r="M1" s="110"/>
      <c r="N1" s="110"/>
      <c r="O1" s="110"/>
      <c r="P1" s="110"/>
      <c r="Q1" s="110"/>
      <c r="R1" s="110"/>
      <c r="S1" s="110"/>
      <c r="T1" s="110"/>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4" t="s">
        <v>8</v>
      </c>
      <c r="M2" s="345"/>
      <c r="N2" s="345"/>
      <c r="O2" s="345"/>
      <c r="P2" s="345"/>
      <c r="Q2" s="345"/>
      <c r="R2" s="345"/>
      <c r="S2" s="345"/>
      <c r="T2" s="345"/>
      <c r="U2" s="345"/>
      <c r="V2" s="345"/>
      <c r="AT2" s="25" t="s">
        <v>84</v>
      </c>
      <c r="AZ2" s="112" t="s">
        <v>111</v>
      </c>
      <c r="BA2" s="112" t="s">
        <v>112</v>
      </c>
      <c r="BB2" s="112" t="s">
        <v>5</v>
      </c>
      <c r="BC2" s="112" t="s">
        <v>113</v>
      </c>
      <c r="BD2" s="112" t="s">
        <v>79</v>
      </c>
    </row>
    <row r="3" spans="1:70" ht="6.95" customHeight="1">
      <c r="B3" s="26"/>
      <c r="C3" s="27"/>
      <c r="D3" s="27"/>
      <c r="E3" s="27"/>
      <c r="F3" s="27"/>
      <c r="G3" s="27"/>
      <c r="H3" s="27"/>
      <c r="I3" s="113"/>
      <c r="J3" s="27"/>
      <c r="K3" s="28"/>
      <c r="AT3" s="25" t="s">
        <v>79</v>
      </c>
      <c r="AZ3" s="112" t="s">
        <v>114</v>
      </c>
      <c r="BA3" s="112" t="s">
        <v>115</v>
      </c>
      <c r="BB3" s="112" t="s">
        <v>5</v>
      </c>
      <c r="BC3" s="112" t="s">
        <v>116</v>
      </c>
      <c r="BD3" s="112" t="s">
        <v>79</v>
      </c>
    </row>
    <row r="4" spans="1:70" ht="36.950000000000003" customHeight="1">
      <c r="B4" s="29"/>
      <c r="C4" s="30"/>
      <c r="D4" s="31" t="s">
        <v>117</v>
      </c>
      <c r="E4" s="30"/>
      <c r="F4" s="30"/>
      <c r="G4" s="30"/>
      <c r="H4" s="30"/>
      <c r="I4" s="114"/>
      <c r="J4" s="30"/>
      <c r="K4" s="32"/>
      <c r="M4" s="33" t="s">
        <v>13</v>
      </c>
      <c r="AT4" s="25" t="s">
        <v>6</v>
      </c>
      <c r="AZ4" s="112" t="s">
        <v>118</v>
      </c>
      <c r="BA4" s="112" t="s">
        <v>119</v>
      </c>
      <c r="BB4" s="112" t="s">
        <v>5</v>
      </c>
      <c r="BC4" s="112" t="s">
        <v>120</v>
      </c>
      <c r="BD4" s="112" t="s">
        <v>79</v>
      </c>
    </row>
    <row r="5" spans="1:70" ht="6.95" customHeight="1">
      <c r="B5" s="29"/>
      <c r="C5" s="30"/>
      <c r="D5" s="30"/>
      <c r="E5" s="30"/>
      <c r="F5" s="30"/>
      <c r="G5" s="30"/>
      <c r="H5" s="30"/>
      <c r="I5" s="114"/>
      <c r="J5" s="30"/>
      <c r="K5" s="32"/>
      <c r="AZ5" s="112" t="s">
        <v>121</v>
      </c>
      <c r="BA5" s="112" t="s">
        <v>122</v>
      </c>
      <c r="BB5" s="112" t="s">
        <v>5</v>
      </c>
      <c r="BC5" s="112" t="s">
        <v>123</v>
      </c>
      <c r="BD5" s="112" t="s">
        <v>79</v>
      </c>
    </row>
    <row r="6" spans="1:70" ht="15">
      <c r="B6" s="29"/>
      <c r="C6" s="30"/>
      <c r="D6" s="38" t="s">
        <v>19</v>
      </c>
      <c r="E6" s="30"/>
      <c r="F6" s="30"/>
      <c r="G6" s="30"/>
      <c r="H6" s="30"/>
      <c r="I6" s="114"/>
      <c r="J6" s="30"/>
      <c r="K6" s="32"/>
      <c r="AZ6" s="112" t="s">
        <v>124</v>
      </c>
      <c r="BA6" s="112" t="s">
        <v>125</v>
      </c>
      <c r="BB6" s="112" t="s">
        <v>5</v>
      </c>
      <c r="BC6" s="112" t="s">
        <v>126</v>
      </c>
      <c r="BD6" s="112" t="s">
        <v>79</v>
      </c>
    </row>
    <row r="7" spans="1:70" ht="22.5" customHeight="1">
      <c r="B7" s="29"/>
      <c r="C7" s="30"/>
      <c r="D7" s="30"/>
      <c r="E7" s="386" t="str">
        <f>'Rekapitulace stavby'!K6</f>
        <v>VOŠZ A SZŠ HRADEC KRÁLOVÉ, Rekonstrukce laboratoří fyziky, chemie, biologie</v>
      </c>
      <c r="F7" s="392"/>
      <c r="G7" s="392"/>
      <c r="H7" s="392"/>
      <c r="I7" s="114"/>
      <c r="J7" s="30"/>
      <c r="K7" s="32"/>
      <c r="AZ7" s="112" t="s">
        <v>127</v>
      </c>
      <c r="BA7" s="112" t="s">
        <v>128</v>
      </c>
      <c r="BB7" s="112" t="s">
        <v>5</v>
      </c>
      <c r="BC7" s="112" t="s">
        <v>129</v>
      </c>
      <c r="BD7" s="112" t="s">
        <v>79</v>
      </c>
    </row>
    <row r="8" spans="1:70" ht="15">
      <c r="B8" s="29"/>
      <c r="C8" s="30"/>
      <c r="D8" s="38" t="s">
        <v>130</v>
      </c>
      <c r="E8" s="30"/>
      <c r="F8" s="30"/>
      <c r="G8" s="30"/>
      <c r="H8" s="30"/>
      <c r="I8" s="114"/>
      <c r="J8" s="30"/>
      <c r="K8" s="32"/>
      <c r="AZ8" s="112" t="s">
        <v>131</v>
      </c>
      <c r="BA8" s="112" t="s">
        <v>132</v>
      </c>
      <c r="BB8" s="112" t="s">
        <v>5</v>
      </c>
      <c r="BC8" s="112" t="s">
        <v>133</v>
      </c>
      <c r="BD8" s="112" t="s">
        <v>79</v>
      </c>
    </row>
    <row r="9" spans="1:70" s="1" customFormat="1" ht="22.5" customHeight="1">
      <c r="B9" s="42"/>
      <c r="C9" s="43"/>
      <c r="D9" s="43"/>
      <c r="E9" s="386" t="s">
        <v>134</v>
      </c>
      <c r="F9" s="387"/>
      <c r="G9" s="387"/>
      <c r="H9" s="387"/>
      <c r="I9" s="115"/>
      <c r="J9" s="43"/>
      <c r="K9" s="46"/>
      <c r="AZ9" s="112" t="s">
        <v>135</v>
      </c>
      <c r="BA9" s="112" t="s">
        <v>136</v>
      </c>
      <c r="BB9" s="112" t="s">
        <v>5</v>
      </c>
      <c r="BC9" s="112" t="s">
        <v>137</v>
      </c>
      <c r="BD9" s="112" t="s">
        <v>79</v>
      </c>
    </row>
    <row r="10" spans="1:70" s="1" customFormat="1" ht="15">
      <c r="B10" s="42"/>
      <c r="C10" s="43"/>
      <c r="D10" s="38" t="s">
        <v>138</v>
      </c>
      <c r="E10" s="43"/>
      <c r="F10" s="43"/>
      <c r="G10" s="43"/>
      <c r="H10" s="43"/>
      <c r="I10" s="115"/>
      <c r="J10" s="43"/>
      <c r="K10" s="46"/>
      <c r="AZ10" s="112" t="s">
        <v>139</v>
      </c>
      <c r="BA10" s="112" t="s">
        <v>5</v>
      </c>
      <c r="BB10" s="112" t="s">
        <v>5</v>
      </c>
      <c r="BC10" s="112" t="s">
        <v>140</v>
      </c>
      <c r="BD10" s="112" t="s">
        <v>79</v>
      </c>
    </row>
    <row r="11" spans="1:70" s="1" customFormat="1" ht="36.950000000000003" customHeight="1">
      <c r="B11" s="42"/>
      <c r="C11" s="43"/>
      <c r="D11" s="43"/>
      <c r="E11" s="388" t="s">
        <v>141</v>
      </c>
      <c r="F11" s="387"/>
      <c r="G11" s="387"/>
      <c r="H11" s="387"/>
      <c r="I11" s="115"/>
      <c r="J11" s="43"/>
      <c r="K11" s="46"/>
    </row>
    <row r="12" spans="1:70" s="1" customFormat="1">
      <c r="B12" s="42"/>
      <c r="C12" s="43"/>
      <c r="D12" s="43"/>
      <c r="E12" s="43"/>
      <c r="F12" s="43"/>
      <c r="G12" s="43"/>
      <c r="H12" s="43"/>
      <c r="I12" s="115"/>
      <c r="J12" s="43"/>
      <c r="K12" s="46"/>
    </row>
    <row r="13" spans="1:70" s="1" customFormat="1" ht="14.45" customHeight="1">
      <c r="B13" s="42"/>
      <c r="C13" s="43"/>
      <c r="D13" s="38" t="s">
        <v>21</v>
      </c>
      <c r="E13" s="43"/>
      <c r="F13" s="36" t="s">
        <v>5</v>
      </c>
      <c r="G13" s="43"/>
      <c r="H13" s="43"/>
      <c r="I13" s="116" t="s">
        <v>22</v>
      </c>
      <c r="J13" s="36" t="s">
        <v>5</v>
      </c>
      <c r="K13" s="46"/>
    </row>
    <row r="14" spans="1:70" s="1" customFormat="1" ht="14.45" customHeight="1">
      <c r="B14" s="42"/>
      <c r="C14" s="43"/>
      <c r="D14" s="38" t="s">
        <v>23</v>
      </c>
      <c r="E14" s="43"/>
      <c r="F14" s="36" t="s">
        <v>24</v>
      </c>
      <c r="G14" s="43"/>
      <c r="H14" s="43"/>
      <c r="I14" s="116" t="s">
        <v>25</v>
      </c>
      <c r="J14" s="117" t="str">
        <f>'Rekapitulace stavby'!AN8</f>
        <v>22.2.2017</v>
      </c>
      <c r="K14" s="46"/>
    </row>
    <row r="15" spans="1:70" s="1" customFormat="1" ht="10.9" customHeight="1">
      <c r="B15" s="42"/>
      <c r="C15" s="43"/>
      <c r="D15" s="43"/>
      <c r="E15" s="43"/>
      <c r="F15" s="43"/>
      <c r="G15" s="43"/>
      <c r="H15" s="43"/>
      <c r="I15" s="115"/>
      <c r="J15" s="43"/>
      <c r="K15" s="46"/>
    </row>
    <row r="16" spans="1:70" s="1" customFormat="1" ht="14.45" customHeight="1">
      <c r="B16" s="42"/>
      <c r="C16" s="43"/>
      <c r="D16" s="38" t="s">
        <v>27</v>
      </c>
      <c r="E16" s="43"/>
      <c r="F16" s="43"/>
      <c r="G16" s="43"/>
      <c r="H16" s="43"/>
      <c r="I16" s="116" t="s">
        <v>28</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16" t="s">
        <v>30</v>
      </c>
      <c r="J17" s="36" t="str">
        <f>IF('Rekapitulace stavby'!AN11="","",'Rekapitulace stavby'!AN11)</f>
        <v/>
      </c>
      <c r="K17" s="46"/>
    </row>
    <row r="18" spans="2:11" s="1" customFormat="1" ht="6.95" customHeight="1">
      <c r="B18" s="42"/>
      <c r="C18" s="43"/>
      <c r="D18" s="43"/>
      <c r="E18" s="43"/>
      <c r="F18" s="43"/>
      <c r="G18" s="43"/>
      <c r="H18" s="43"/>
      <c r="I18" s="115"/>
      <c r="J18" s="43"/>
      <c r="K18" s="46"/>
    </row>
    <row r="19" spans="2:11" s="1" customFormat="1" ht="14.45" customHeight="1">
      <c r="B19" s="42"/>
      <c r="C19" s="43"/>
      <c r="D19" s="38" t="s">
        <v>31</v>
      </c>
      <c r="E19" s="43"/>
      <c r="F19" s="43"/>
      <c r="G19" s="43"/>
      <c r="H19" s="43"/>
      <c r="I19" s="116"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16" t="s">
        <v>30</v>
      </c>
      <c r="J20" s="36" t="str">
        <f>IF('Rekapitulace stavby'!AN14="Vyplň údaj","",IF('Rekapitulace stavby'!AN14="","",'Rekapitulace stavby'!AN14))</f>
        <v/>
      </c>
      <c r="K20" s="46"/>
    </row>
    <row r="21" spans="2:11" s="1" customFormat="1" ht="6.95" customHeight="1">
      <c r="B21" s="42"/>
      <c r="C21" s="43"/>
      <c r="D21" s="43"/>
      <c r="E21" s="43"/>
      <c r="F21" s="43"/>
      <c r="G21" s="43"/>
      <c r="H21" s="43"/>
      <c r="I21" s="115"/>
      <c r="J21" s="43"/>
      <c r="K21" s="46"/>
    </row>
    <row r="22" spans="2:11" s="1" customFormat="1" ht="14.45" customHeight="1">
      <c r="B22" s="42"/>
      <c r="C22" s="43"/>
      <c r="D22" s="38" t="s">
        <v>33</v>
      </c>
      <c r="E22" s="43"/>
      <c r="F22" s="43"/>
      <c r="G22" s="43"/>
      <c r="H22" s="43"/>
      <c r="I22" s="116" t="s">
        <v>28</v>
      </c>
      <c r="J22" s="36" t="str">
        <f>IF('Rekapitulace stavby'!AN16="","",'Rekapitulace stavby'!AN16)</f>
        <v/>
      </c>
      <c r="K22" s="46"/>
    </row>
    <row r="23" spans="2:11" s="1" customFormat="1" ht="18" customHeight="1">
      <c r="B23" s="42"/>
      <c r="C23" s="43"/>
      <c r="D23" s="43"/>
      <c r="E23" s="36" t="str">
        <f>IF('Rekapitulace stavby'!E17="","",'Rekapitulace stavby'!E17)</f>
        <v xml:space="preserve"> </v>
      </c>
      <c r="F23" s="43"/>
      <c r="G23" s="43"/>
      <c r="H23" s="43"/>
      <c r="I23" s="116" t="s">
        <v>30</v>
      </c>
      <c r="J23" s="36" t="str">
        <f>IF('Rekapitulace stavby'!AN17="","",'Rekapitulace stavby'!AN17)</f>
        <v/>
      </c>
      <c r="K23" s="46"/>
    </row>
    <row r="24" spans="2:11" s="1" customFormat="1" ht="6.95" customHeight="1">
      <c r="B24" s="42"/>
      <c r="C24" s="43"/>
      <c r="D24" s="43"/>
      <c r="E24" s="43"/>
      <c r="F24" s="43"/>
      <c r="G24" s="43"/>
      <c r="H24" s="43"/>
      <c r="I24" s="115"/>
      <c r="J24" s="43"/>
      <c r="K24" s="46"/>
    </row>
    <row r="25" spans="2:11" s="1" customFormat="1" ht="14.45" customHeight="1">
      <c r="B25" s="42"/>
      <c r="C25" s="43"/>
      <c r="D25" s="38" t="s">
        <v>35</v>
      </c>
      <c r="E25" s="43"/>
      <c r="F25" s="43"/>
      <c r="G25" s="43"/>
      <c r="H25" s="43"/>
      <c r="I25" s="115"/>
      <c r="J25" s="43"/>
      <c r="K25" s="46"/>
    </row>
    <row r="26" spans="2:11" s="7" customFormat="1" ht="22.5" customHeight="1">
      <c r="B26" s="118"/>
      <c r="C26" s="119"/>
      <c r="D26" s="119"/>
      <c r="E26" s="381" t="s">
        <v>5</v>
      </c>
      <c r="F26" s="381"/>
      <c r="G26" s="381"/>
      <c r="H26" s="381"/>
      <c r="I26" s="120"/>
      <c r="J26" s="119"/>
      <c r="K26" s="121"/>
    </row>
    <row r="27" spans="2:11" s="1" customFormat="1" ht="6.95" customHeight="1">
      <c r="B27" s="42"/>
      <c r="C27" s="43"/>
      <c r="D27" s="43"/>
      <c r="E27" s="43"/>
      <c r="F27" s="43"/>
      <c r="G27" s="43"/>
      <c r="H27" s="43"/>
      <c r="I27" s="115"/>
      <c r="J27" s="43"/>
      <c r="K27" s="46"/>
    </row>
    <row r="28" spans="2:11" s="1" customFormat="1" ht="6.95" customHeight="1">
      <c r="B28" s="42"/>
      <c r="C28" s="43"/>
      <c r="D28" s="69"/>
      <c r="E28" s="69"/>
      <c r="F28" s="69"/>
      <c r="G28" s="69"/>
      <c r="H28" s="69"/>
      <c r="I28" s="122"/>
      <c r="J28" s="69"/>
      <c r="K28" s="123"/>
    </row>
    <row r="29" spans="2:11" s="1" customFormat="1" ht="25.35" customHeight="1">
      <c r="B29" s="42"/>
      <c r="C29" s="43"/>
      <c r="D29" s="124" t="s">
        <v>36</v>
      </c>
      <c r="E29" s="43"/>
      <c r="F29" s="43"/>
      <c r="G29" s="43"/>
      <c r="H29" s="43"/>
      <c r="I29" s="115"/>
      <c r="J29" s="125">
        <f>ROUND(J99,2)</f>
        <v>0</v>
      </c>
      <c r="K29" s="46"/>
    </row>
    <row r="30" spans="2:11" s="1" customFormat="1" ht="6.95" customHeight="1">
      <c r="B30" s="42"/>
      <c r="C30" s="43"/>
      <c r="D30" s="69"/>
      <c r="E30" s="69"/>
      <c r="F30" s="69"/>
      <c r="G30" s="69"/>
      <c r="H30" s="69"/>
      <c r="I30" s="122"/>
      <c r="J30" s="69"/>
      <c r="K30" s="123"/>
    </row>
    <row r="31" spans="2:11" s="1" customFormat="1" ht="14.45" customHeight="1">
      <c r="B31" s="42"/>
      <c r="C31" s="43"/>
      <c r="D31" s="43"/>
      <c r="E31" s="43"/>
      <c r="F31" s="47" t="s">
        <v>38</v>
      </c>
      <c r="G31" s="43"/>
      <c r="H31" s="43"/>
      <c r="I31" s="126" t="s">
        <v>37</v>
      </c>
      <c r="J31" s="47" t="s">
        <v>39</v>
      </c>
      <c r="K31" s="46"/>
    </row>
    <row r="32" spans="2:11" s="1" customFormat="1" ht="14.45" customHeight="1">
      <c r="B32" s="42"/>
      <c r="C32" s="43"/>
      <c r="D32" s="50" t="s">
        <v>40</v>
      </c>
      <c r="E32" s="50" t="s">
        <v>41</v>
      </c>
      <c r="F32" s="127">
        <f>ROUND(SUM(BE99:BE598), 2)</f>
        <v>0</v>
      </c>
      <c r="G32" s="43"/>
      <c r="H32" s="43"/>
      <c r="I32" s="128">
        <v>0.21</v>
      </c>
      <c r="J32" s="127">
        <f>ROUND(ROUND((SUM(BE99:BE598)), 2)*I32, 2)</f>
        <v>0</v>
      </c>
      <c r="K32" s="46"/>
    </row>
    <row r="33" spans="2:11" s="1" customFormat="1" ht="14.45" customHeight="1">
      <c r="B33" s="42"/>
      <c r="C33" s="43"/>
      <c r="D33" s="43"/>
      <c r="E33" s="50" t="s">
        <v>42</v>
      </c>
      <c r="F33" s="127">
        <f>ROUND(SUM(BF99:BF598), 2)</f>
        <v>0</v>
      </c>
      <c r="G33" s="43"/>
      <c r="H33" s="43"/>
      <c r="I33" s="128">
        <v>0.15</v>
      </c>
      <c r="J33" s="127">
        <f>ROUND(ROUND((SUM(BF99:BF598)), 2)*I33, 2)</f>
        <v>0</v>
      </c>
      <c r="K33" s="46"/>
    </row>
    <row r="34" spans="2:11" s="1" customFormat="1" ht="14.45" hidden="1" customHeight="1">
      <c r="B34" s="42"/>
      <c r="C34" s="43"/>
      <c r="D34" s="43"/>
      <c r="E34" s="50" t="s">
        <v>43</v>
      </c>
      <c r="F34" s="127">
        <f>ROUND(SUM(BG99:BG598), 2)</f>
        <v>0</v>
      </c>
      <c r="G34" s="43"/>
      <c r="H34" s="43"/>
      <c r="I34" s="128">
        <v>0.21</v>
      </c>
      <c r="J34" s="127">
        <v>0</v>
      </c>
      <c r="K34" s="46"/>
    </row>
    <row r="35" spans="2:11" s="1" customFormat="1" ht="14.45" hidden="1" customHeight="1">
      <c r="B35" s="42"/>
      <c r="C35" s="43"/>
      <c r="D35" s="43"/>
      <c r="E35" s="50" t="s">
        <v>44</v>
      </c>
      <c r="F35" s="127">
        <f>ROUND(SUM(BH99:BH598), 2)</f>
        <v>0</v>
      </c>
      <c r="G35" s="43"/>
      <c r="H35" s="43"/>
      <c r="I35" s="128">
        <v>0.15</v>
      </c>
      <c r="J35" s="127">
        <v>0</v>
      </c>
      <c r="K35" s="46"/>
    </row>
    <row r="36" spans="2:11" s="1" customFormat="1" ht="14.45" hidden="1" customHeight="1">
      <c r="B36" s="42"/>
      <c r="C36" s="43"/>
      <c r="D36" s="43"/>
      <c r="E36" s="50" t="s">
        <v>45</v>
      </c>
      <c r="F36" s="127">
        <f>ROUND(SUM(BI99:BI598), 2)</f>
        <v>0</v>
      </c>
      <c r="G36" s="43"/>
      <c r="H36" s="43"/>
      <c r="I36" s="128">
        <v>0</v>
      </c>
      <c r="J36" s="127">
        <v>0</v>
      </c>
      <c r="K36" s="46"/>
    </row>
    <row r="37" spans="2:11" s="1" customFormat="1" ht="6.95" customHeight="1">
      <c r="B37" s="42"/>
      <c r="C37" s="43"/>
      <c r="D37" s="43"/>
      <c r="E37" s="43"/>
      <c r="F37" s="43"/>
      <c r="G37" s="43"/>
      <c r="H37" s="43"/>
      <c r="I37" s="115"/>
      <c r="J37" s="43"/>
      <c r="K37" s="46"/>
    </row>
    <row r="38" spans="2:11" s="1" customFormat="1" ht="25.35" customHeight="1">
      <c r="B38" s="42"/>
      <c r="C38" s="129"/>
      <c r="D38" s="130" t="s">
        <v>46</v>
      </c>
      <c r="E38" s="72"/>
      <c r="F38" s="72"/>
      <c r="G38" s="131" t="s">
        <v>47</v>
      </c>
      <c r="H38" s="132" t="s">
        <v>48</v>
      </c>
      <c r="I38" s="133"/>
      <c r="J38" s="134">
        <f>SUM(J29:J36)</f>
        <v>0</v>
      </c>
      <c r="K38" s="135"/>
    </row>
    <row r="39" spans="2:11" s="1" customFormat="1" ht="14.45" customHeight="1">
      <c r="B39" s="57"/>
      <c r="C39" s="58"/>
      <c r="D39" s="58"/>
      <c r="E39" s="58"/>
      <c r="F39" s="58"/>
      <c r="G39" s="58"/>
      <c r="H39" s="58"/>
      <c r="I39" s="136"/>
      <c r="J39" s="58"/>
      <c r="K39" s="59"/>
    </row>
    <row r="43" spans="2:11" s="1" customFormat="1" ht="6.95" customHeight="1">
      <c r="B43" s="60"/>
      <c r="C43" s="61"/>
      <c r="D43" s="61"/>
      <c r="E43" s="61"/>
      <c r="F43" s="61"/>
      <c r="G43" s="61"/>
      <c r="H43" s="61"/>
      <c r="I43" s="137"/>
      <c r="J43" s="61"/>
      <c r="K43" s="138"/>
    </row>
    <row r="44" spans="2:11" s="1" customFormat="1" ht="36.950000000000003" customHeight="1">
      <c r="B44" s="42"/>
      <c r="C44" s="31" t="s">
        <v>142</v>
      </c>
      <c r="D44" s="43"/>
      <c r="E44" s="43"/>
      <c r="F44" s="43"/>
      <c r="G44" s="43"/>
      <c r="H44" s="43"/>
      <c r="I44" s="115"/>
      <c r="J44" s="43"/>
      <c r="K44" s="46"/>
    </row>
    <row r="45" spans="2:11" s="1" customFormat="1" ht="6.95" customHeight="1">
      <c r="B45" s="42"/>
      <c r="C45" s="43"/>
      <c r="D45" s="43"/>
      <c r="E45" s="43"/>
      <c r="F45" s="43"/>
      <c r="G45" s="43"/>
      <c r="H45" s="43"/>
      <c r="I45" s="115"/>
      <c r="J45" s="43"/>
      <c r="K45" s="46"/>
    </row>
    <row r="46" spans="2:11" s="1" customFormat="1" ht="14.45" customHeight="1">
      <c r="B46" s="42"/>
      <c r="C46" s="38" t="s">
        <v>19</v>
      </c>
      <c r="D46" s="43"/>
      <c r="E46" s="43"/>
      <c r="F46" s="43"/>
      <c r="G46" s="43"/>
      <c r="H46" s="43"/>
      <c r="I46" s="115"/>
      <c r="J46" s="43"/>
      <c r="K46" s="46"/>
    </row>
    <row r="47" spans="2:11" s="1" customFormat="1" ht="22.5" customHeight="1">
      <c r="B47" s="42"/>
      <c r="C47" s="43"/>
      <c r="D47" s="43"/>
      <c r="E47" s="386" t="str">
        <f>E7</f>
        <v>VOŠZ A SZŠ HRADEC KRÁLOVÉ, Rekonstrukce laboratoří fyziky, chemie, biologie</v>
      </c>
      <c r="F47" s="392"/>
      <c r="G47" s="392"/>
      <c r="H47" s="392"/>
      <c r="I47" s="115"/>
      <c r="J47" s="43"/>
      <c r="K47" s="46"/>
    </row>
    <row r="48" spans="2:11" ht="15">
      <c r="B48" s="29"/>
      <c r="C48" s="38" t="s">
        <v>130</v>
      </c>
      <c r="D48" s="30"/>
      <c r="E48" s="30"/>
      <c r="F48" s="30"/>
      <c r="G48" s="30"/>
      <c r="H48" s="30"/>
      <c r="I48" s="114"/>
      <c r="J48" s="30"/>
      <c r="K48" s="32"/>
    </row>
    <row r="49" spans="2:47" s="1" customFormat="1" ht="22.5" customHeight="1">
      <c r="B49" s="42"/>
      <c r="C49" s="43"/>
      <c r="D49" s="43"/>
      <c r="E49" s="386" t="s">
        <v>134</v>
      </c>
      <c r="F49" s="387"/>
      <c r="G49" s="387"/>
      <c r="H49" s="387"/>
      <c r="I49" s="115"/>
      <c r="J49" s="43"/>
      <c r="K49" s="46"/>
    </row>
    <row r="50" spans="2:47" s="1" customFormat="1" ht="14.45" customHeight="1">
      <c r="B50" s="42"/>
      <c r="C50" s="38" t="s">
        <v>138</v>
      </c>
      <c r="D50" s="43"/>
      <c r="E50" s="43"/>
      <c r="F50" s="43"/>
      <c r="G50" s="43"/>
      <c r="H50" s="43"/>
      <c r="I50" s="115"/>
      <c r="J50" s="43"/>
      <c r="K50" s="46"/>
    </row>
    <row r="51" spans="2:47" s="1" customFormat="1" ht="23.25" customHeight="1">
      <c r="B51" s="42"/>
      <c r="C51" s="43"/>
      <c r="D51" s="43"/>
      <c r="E51" s="388" t="str">
        <f>E11</f>
        <v>D.1 - Architektonicko stavební řešení</v>
      </c>
      <c r="F51" s="387"/>
      <c r="G51" s="387"/>
      <c r="H51" s="387"/>
      <c r="I51" s="115"/>
      <c r="J51" s="43"/>
      <c r="K51" s="46"/>
    </row>
    <row r="52" spans="2:47" s="1" customFormat="1" ht="6.95" customHeight="1">
      <c r="B52" s="42"/>
      <c r="C52" s="43"/>
      <c r="D52" s="43"/>
      <c r="E52" s="43"/>
      <c r="F52" s="43"/>
      <c r="G52" s="43"/>
      <c r="H52" s="43"/>
      <c r="I52" s="115"/>
      <c r="J52" s="43"/>
      <c r="K52" s="46"/>
    </row>
    <row r="53" spans="2:47" s="1" customFormat="1" ht="18" customHeight="1">
      <c r="B53" s="42"/>
      <c r="C53" s="38" t="s">
        <v>23</v>
      </c>
      <c r="D53" s="43"/>
      <c r="E53" s="43"/>
      <c r="F53" s="36" t="str">
        <f>F14</f>
        <v>Parc. č. st. 299, parc. č. 118/1</v>
      </c>
      <c r="G53" s="43"/>
      <c r="H53" s="43"/>
      <c r="I53" s="116" t="s">
        <v>25</v>
      </c>
      <c r="J53" s="117" t="str">
        <f>IF(J14="","",J14)</f>
        <v>22.2.2017</v>
      </c>
      <c r="K53" s="46"/>
    </row>
    <row r="54" spans="2:47" s="1" customFormat="1" ht="6.95" customHeight="1">
      <c r="B54" s="42"/>
      <c r="C54" s="43"/>
      <c r="D54" s="43"/>
      <c r="E54" s="43"/>
      <c r="F54" s="43"/>
      <c r="G54" s="43"/>
      <c r="H54" s="43"/>
      <c r="I54" s="115"/>
      <c r="J54" s="43"/>
      <c r="K54" s="46"/>
    </row>
    <row r="55" spans="2:47" s="1" customFormat="1" ht="15">
      <c r="B55" s="42"/>
      <c r="C55" s="38" t="s">
        <v>27</v>
      </c>
      <c r="D55" s="43"/>
      <c r="E55" s="43"/>
      <c r="F55" s="36" t="str">
        <f>E17</f>
        <v xml:space="preserve"> </v>
      </c>
      <c r="G55" s="43"/>
      <c r="H55" s="43"/>
      <c r="I55" s="116" t="s">
        <v>33</v>
      </c>
      <c r="J55" s="36" t="str">
        <f>E23</f>
        <v xml:space="preserve"> </v>
      </c>
      <c r="K55" s="46"/>
    </row>
    <row r="56" spans="2:47" s="1" customFormat="1" ht="14.45" customHeight="1">
      <c r="B56" s="42"/>
      <c r="C56" s="38" t="s">
        <v>31</v>
      </c>
      <c r="D56" s="43"/>
      <c r="E56" s="43"/>
      <c r="F56" s="36" t="str">
        <f>IF(E20="","",E20)</f>
        <v/>
      </c>
      <c r="G56" s="43"/>
      <c r="H56" s="43"/>
      <c r="I56" s="115"/>
      <c r="J56" s="43"/>
      <c r="K56" s="46"/>
    </row>
    <row r="57" spans="2:47" s="1" customFormat="1" ht="10.35" customHeight="1">
      <c r="B57" s="42"/>
      <c r="C57" s="43"/>
      <c r="D57" s="43"/>
      <c r="E57" s="43"/>
      <c r="F57" s="43"/>
      <c r="G57" s="43"/>
      <c r="H57" s="43"/>
      <c r="I57" s="115"/>
      <c r="J57" s="43"/>
      <c r="K57" s="46"/>
    </row>
    <row r="58" spans="2:47" s="1" customFormat="1" ht="29.25" customHeight="1">
      <c r="B58" s="42"/>
      <c r="C58" s="139" t="s">
        <v>143</v>
      </c>
      <c r="D58" s="129"/>
      <c r="E58" s="129"/>
      <c r="F58" s="129"/>
      <c r="G58" s="129"/>
      <c r="H58" s="129"/>
      <c r="I58" s="140"/>
      <c r="J58" s="141" t="s">
        <v>144</v>
      </c>
      <c r="K58" s="142"/>
    </row>
    <row r="59" spans="2:47" s="1" customFormat="1" ht="10.35" customHeight="1">
      <c r="B59" s="42"/>
      <c r="C59" s="43"/>
      <c r="D59" s="43"/>
      <c r="E59" s="43"/>
      <c r="F59" s="43"/>
      <c r="G59" s="43"/>
      <c r="H59" s="43"/>
      <c r="I59" s="115"/>
      <c r="J59" s="43"/>
      <c r="K59" s="46"/>
    </row>
    <row r="60" spans="2:47" s="1" customFormat="1" ht="29.25" customHeight="1">
      <c r="B60" s="42"/>
      <c r="C60" s="143" t="s">
        <v>145</v>
      </c>
      <c r="D60" s="43"/>
      <c r="E60" s="43"/>
      <c r="F60" s="43"/>
      <c r="G60" s="43"/>
      <c r="H60" s="43"/>
      <c r="I60" s="115"/>
      <c r="J60" s="125">
        <f>J99</f>
        <v>0</v>
      </c>
      <c r="K60" s="46"/>
      <c r="AU60" s="25" t="s">
        <v>146</v>
      </c>
    </row>
    <row r="61" spans="2:47" s="8" customFormat="1" ht="24.95" customHeight="1">
      <c r="B61" s="144"/>
      <c r="C61" s="145"/>
      <c r="D61" s="146" t="s">
        <v>147</v>
      </c>
      <c r="E61" s="147"/>
      <c r="F61" s="147"/>
      <c r="G61" s="147"/>
      <c r="H61" s="147"/>
      <c r="I61" s="148"/>
      <c r="J61" s="149">
        <f>J100</f>
        <v>0</v>
      </c>
      <c r="K61" s="150"/>
    </row>
    <row r="62" spans="2:47" s="9" customFormat="1" ht="19.899999999999999" customHeight="1">
      <c r="B62" s="151"/>
      <c r="C62" s="152"/>
      <c r="D62" s="153" t="s">
        <v>148</v>
      </c>
      <c r="E62" s="154"/>
      <c r="F62" s="154"/>
      <c r="G62" s="154"/>
      <c r="H62" s="154"/>
      <c r="I62" s="155"/>
      <c r="J62" s="156">
        <f>J101</f>
        <v>0</v>
      </c>
      <c r="K62" s="157"/>
    </row>
    <row r="63" spans="2:47" s="9" customFormat="1" ht="19.899999999999999" customHeight="1">
      <c r="B63" s="151"/>
      <c r="C63" s="152"/>
      <c r="D63" s="153" t="s">
        <v>149</v>
      </c>
      <c r="E63" s="154"/>
      <c r="F63" s="154"/>
      <c r="G63" s="154"/>
      <c r="H63" s="154"/>
      <c r="I63" s="155"/>
      <c r="J63" s="156">
        <f>J112</f>
        <v>0</v>
      </c>
      <c r="K63" s="157"/>
    </row>
    <row r="64" spans="2:47" s="9" customFormat="1" ht="19.899999999999999" customHeight="1">
      <c r="B64" s="151"/>
      <c r="C64" s="152"/>
      <c r="D64" s="153" t="s">
        <v>150</v>
      </c>
      <c r="E64" s="154"/>
      <c r="F64" s="154"/>
      <c r="G64" s="154"/>
      <c r="H64" s="154"/>
      <c r="I64" s="155"/>
      <c r="J64" s="156">
        <f>J199</f>
        <v>0</v>
      </c>
      <c r="K64" s="157"/>
    </row>
    <row r="65" spans="2:11" s="9" customFormat="1" ht="19.899999999999999" customHeight="1">
      <c r="B65" s="151"/>
      <c r="C65" s="152"/>
      <c r="D65" s="153" t="s">
        <v>151</v>
      </c>
      <c r="E65" s="154"/>
      <c r="F65" s="154"/>
      <c r="G65" s="154"/>
      <c r="H65" s="154"/>
      <c r="I65" s="155"/>
      <c r="J65" s="156">
        <f>J255</f>
        <v>0</v>
      </c>
      <c r="K65" s="157"/>
    </row>
    <row r="66" spans="2:11" s="9" customFormat="1" ht="19.899999999999999" customHeight="1">
      <c r="B66" s="151"/>
      <c r="C66" s="152"/>
      <c r="D66" s="153" t="s">
        <v>152</v>
      </c>
      <c r="E66" s="154"/>
      <c r="F66" s="154"/>
      <c r="G66" s="154"/>
      <c r="H66" s="154"/>
      <c r="I66" s="155"/>
      <c r="J66" s="156">
        <f>J271</f>
        <v>0</v>
      </c>
      <c r="K66" s="157"/>
    </row>
    <row r="67" spans="2:11" s="8" customFormat="1" ht="24.95" customHeight="1">
      <c r="B67" s="144"/>
      <c r="C67" s="145"/>
      <c r="D67" s="146" t="s">
        <v>153</v>
      </c>
      <c r="E67" s="147"/>
      <c r="F67" s="147"/>
      <c r="G67" s="147"/>
      <c r="H67" s="147"/>
      <c r="I67" s="148"/>
      <c r="J67" s="149">
        <f>J274</f>
        <v>0</v>
      </c>
      <c r="K67" s="150"/>
    </row>
    <row r="68" spans="2:11" s="9" customFormat="1" ht="19.899999999999999" customHeight="1">
      <c r="B68" s="151"/>
      <c r="C68" s="152"/>
      <c r="D68" s="153" t="s">
        <v>154</v>
      </c>
      <c r="E68" s="154"/>
      <c r="F68" s="154"/>
      <c r="G68" s="154"/>
      <c r="H68" s="154"/>
      <c r="I68" s="155"/>
      <c r="J68" s="156">
        <f>J275</f>
        <v>0</v>
      </c>
      <c r="K68" s="157"/>
    </row>
    <row r="69" spans="2:11" s="9" customFormat="1" ht="19.899999999999999" customHeight="1">
      <c r="B69" s="151"/>
      <c r="C69" s="152"/>
      <c r="D69" s="153" t="s">
        <v>155</v>
      </c>
      <c r="E69" s="154"/>
      <c r="F69" s="154"/>
      <c r="G69" s="154"/>
      <c r="H69" s="154"/>
      <c r="I69" s="155"/>
      <c r="J69" s="156">
        <f>J281</f>
        <v>0</v>
      </c>
      <c r="K69" s="157"/>
    </row>
    <row r="70" spans="2:11" s="9" customFormat="1" ht="19.899999999999999" customHeight="1">
      <c r="B70" s="151"/>
      <c r="C70" s="152"/>
      <c r="D70" s="153" t="s">
        <v>156</v>
      </c>
      <c r="E70" s="154"/>
      <c r="F70" s="154"/>
      <c r="G70" s="154"/>
      <c r="H70" s="154"/>
      <c r="I70" s="155"/>
      <c r="J70" s="156">
        <f>J310</f>
        <v>0</v>
      </c>
      <c r="K70" s="157"/>
    </row>
    <row r="71" spans="2:11" s="9" customFormat="1" ht="19.899999999999999" customHeight="1">
      <c r="B71" s="151"/>
      <c r="C71" s="152"/>
      <c r="D71" s="153" t="s">
        <v>157</v>
      </c>
      <c r="E71" s="154"/>
      <c r="F71" s="154"/>
      <c r="G71" s="154"/>
      <c r="H71" s="154"/>
      <c r="I71" s="155"/>
      <c r="J71" s="156">
        <f>J326</f>
        <v>0</v>
      </c>
      <c r="K71" s="157"/>
    </row>
    <row r="72" spans="2:11" s="9" customFormat="1" ht="19.899999999999999" customHeight="1">
      <c r="B72" s="151"/>
      <c r="C72" s="152"/>
      <c r="D72" s="153" t="s">
        <v>158</v>
      </c>
      <c r="E72" s="154"/>
      <c r="F72" s="154"/>
      <c r="G72" s="154"/>
      <c r="H72" s="154"/>
      <c r="I72" s="155"/>
      <c r="J72" s="156">
        <f>J364</f>
        <v>0</v>
      </c>
      <c r="K72" s="157"/>
    </row>
    <row r="73" spans="2:11" s="9" customFormat="1" ht="19.899999999999999" customHeight="1">
      <c r="B73" s="151"/>
      <c r="C73" s="152"/>
      <c r="D73" s="153" t="s">
        <v>159</v>
      </c>
      <c r="E73" s="154"/>
      <c r="F73" s="154"/>
      <c r="G73" s="154"/>
      <c r="H73" s="154"/>
      <c r="I73" s="155"/>
      <c r="J73" s="156">
        <f>J370</f>
        <v>0</v>
      </c>
      <c r="K73" s="157"/>
    </row>
    <row r="74" spans="2:11" s="9" customFormat="1" ht="19.899999999999999" customHeight="1">
      <c r="B74" s="151"/>
      <c r="C74" s="152"/>
      <c r="D74" s="153" t="s">
        <v>160</v>
      </c>
      <c r="E74" s="154"/>
      <c r="F74" s="154"/>
      <c r="G74" s="154"/>
      <c r="H74" s="154"/>
      <c r="I74" s="155"/>
      <c r="J74" s="156">
        <f>J394</f>
        <v>0</v>
      </c>
      <c r="K74" s="157"/>
    </row>
    <row r="75" spans="2:11" s="9" customFormat="1" ht="19.899999999999999" customHeight="1">
      <c r="B75" s="151"/>
      <c r="C75" s="152"/>
      <c r="D75" s="153" t="s">
        <v>161</v>
      </c>
      <c r="E75" s="154"/>
      <c r="F75" s="154"/>
      <c r="G75" s="154"/>
      <c r="H75" s="154"/>
      <c r="I75" s="155"/>
      <c r="J75" s="156">
        <f>J463</f>
        <v>0</v>
      </c>
      <c r="K75" s="157"/>
    </row>
    <row r="76" spans="2:11" s="9" customFormat="1" ht="19.899999999999999" customHeight="1">
      <c r="B76" s="151"/>
      <c r="C76" s="152"/>
      <c r="D76" s="153" t="s">
        <v>162</v>
      </c>
      <c r="E76" s="154"/>
      <c r="F76" s="154"/>
      <c r="G76" s="154"/>
      <c r="H76" s="154"/>
      <c r="I76" s="155"/>
      <c r="J76" s="156">
        <f>J502</f>
        <v>0</v>
      </c>
      <c r="K76" s="157"/>
    </row>
    <row r="77" spans="2:11" s="9" customFormat="1" ht="19.899999999999999" customHeight="1">
      <c r="B77" s="151"/>
      <c r="C77" s="152"/>
      <c r="D77" s="153" t="s">
        <v>163</v>
      </c>
      <c r="E77" s="154"/>
      <c r="F77" s="154"/>
      <c r="G77" s="154"/>
      <c r="H77" s="154"/>
      <c r="I77" s="155"/>
      <c r="J77" s="156">
        <f>J552</f>
        <v>0</v>
      </c>
      <c r="K77" s="157"/>
    </row>
    <row r="78" spans="2:11" s="1" customFormat="1" ht="21.75" customHeight="1">
      <c r="B78" s="42"/>
      <c r="C78" s="43"/>
      <c r="D78" s="43"/>
      <c r="E78" s="43"/>
      <c r="F78" s="43"/>
      <c r="G78" s="43"/>
      <c r="H78" s="43"/>
      <c r="I78" s="115"/>
      <c r="J78" s="43"/>
      <c r="K78" s="46"/>
    </row>
    <row r="79" spans="2:11" s="1" customFormat="1" ht="6.95" customHeight="1">
      <c r="B79" s="57"/>
      <c r="C79" s="58"/>
      <c r="D79" s="58"/>
      <c r="E79" s="58"/>
      <c r="F79" s="58"/>
      <c r="G79" s="58"/>
      <c r="H79" s="58"/>
      <c r="I79" s="136"/>
      <c r="J79" s="58"/>
      <c r="K79" s="59"/>
    </row>
    <row r="83" spans="2:12" s="1" customFormat="1" ht="6.95" customHeight="1">
      <c r="B83" s="60"/>
      <c r="C83" s="61"/>
      <c r="D83" s="61"/>
      <c r="E83" s="61"/>
      <c r="F83" s="61"/>
      <c r="G83" s="61"/>
      <c r="H83" s="61"/>
      <c r="I83" s="137"/>
      <c r="J83" s="61"/>
      <c r="K83" s="61"/>
      <c r="L83" s="42"/>
    </row>
    <row r="84" spans="2:12" s="1" customFormat="1" ht="36.950000000000003" customHeight="1">
      <c r="B84" s="42"/>
      <c r="C84" s="62" t="s">
        <v>164</v>
      </c>
      <c r="L84" s="42"/>
    </row>
    <row r="85" spans="2:12" s="1" customFormat="1" ht="6.95" customHeight="1">
      <c r="B85" s="42"/>
      <c r="L85" s="42"/>
    </row>
    <row r="86" spans="2:12" s="1" customFormat="1" ht="14.45" customHeight="1">
      <c r="B86" s="42"/>
      <c r="C86" s="64" t="s">
        <v>19</v>
      </c>
      <c r="L86" s="42"/>
    </row>
    <row r="87" spans="2:12" s="1" customFormat="1" ht="22.5" customHeight="1">
      <c r="B87" s="42"/>
      <c r="E87" s="389" t="str">
        <f>E7</f>
        <v>VOŠZ A SZŠ HRADEC KRÁLOVÉ, Rekonstrukce laboratoří fyziky, chemie, biologie</v>
      </c>
      <c r="F87" s="390"/>
      <c r="G87" s="390"/>
      <c r="H87" s="390"/>
      <c r="L87" s="42"/>
    </row>
    <row r="88" spans="2:12" ht="15">
      <c r="B88" s="29"/>
      <c r="C88" s="64" t="s">
        <v>130</v>
      </c>
      <c r="L88" s="29"/>
    </row>
    <row r="89" spans="2:12" s="1" customFormat="1" ht="22.5" customHeight="1">
      <c r="B89" s="42"/>
      <c r="E89" s="389" t="s">
        <v>134</v>
      </c>
      <c r="F89" s="391"/>
      <c r="G89" s="391"/>
      <c r="H89" s="391"/>
      <c r="L89" s="42"/>
    </row>
    <row r="90" spans="2:12" s="1" customFormat="1" ht="14.45" customHeight="1">
      <c r="B90" s="42"/>
      <c r="C90" s="64" t="s">
        <v>138</v>
      </c>
      <c r="L90" s="42"/>
    </row>
    <row r="91" spans="2:12" s="1" customFormat="1" ht="23.25" customHeight="1">
      <c r="B91" s="42"/>
      <c r="E91" s="355" t="str">
        <f>E11</f>
        <v>D.1 - Architektonicko stavební řešení</v>
      </c>
      <c r="F91" s="391"/>
      <c r="G91" s="391"/>
      <c r="H91" s="391"/>
      <c r="L91" s="42"/>
    </row>
    <row r="92" spans="2:12" s="1" customFormat="1" ht="6.95" customHeight="1">
      <c r="B92" s="42"/>
      <c r="L92" s="42"/>
    </row>
    <row r="93" spans="2:12" s="1" customFormat="1" ht="18" customHeight="1">
      <c r="B93" s="42"/>
      <c r="C93" s="64" t="s">
        <v>23</v>
      </c>
      <c r="F93" s="158" t="str">
        <f>F14</f>
        <v>Parc. č. st. 299, parc. č. 118/1</v>
      </c>
      <c r="I93" s="159" t="s">
        <v>25</v>
      </c>
      <c r="J93" s="68" t="str">
        <f>IF(J14="","",J14)</f>
        <v>22.2.2017</v>
      </c>
      <c r="L93" s="42"/>
    </row>
    <row r="94" spans="2:12" s="1" customFormat="1" ht="6.95" customHeight="1">
      <c r="B94" s="42"/>
      <c r="L94" s="42"/>
    </row>
    <row r="95" spans="2:12" s="1" customFormat="1" ht="15">
      <c r="B95" s="42"/>
      <c r="C95" s="64" t="s">
        <v>27</v>
      </c>
      <c r="F95" s="158" t="str">
        <f>E17</f>
        <v xml:space="preserve"> </v>
      </c>
      <c r="I95" s="159" t="s">
        <v>33</v>
      </c>
      <c r="J95" s="158" t="str">
        <f>E23</f>
        <v xml:space="preserve"> </v>
      </c>
      <c r="L95" s="42"/>
    </row>
    <row r="96" spans="2:12" s="1" customFormat="1" ht="14.45" customHeight="1">
      <c r="B96" s="42"/>
      <c r="C96" s="64" t="s">
        <v>31</v>
      </c>
      <c r="F96" s="158" t="str">
        <f>IF(E20="","",E20)</f>
        <v/>
      </c>
      <c r="L96" s="42"/>
    </row>
    <row r="97" spans="2:65" s="1" customFormat="1" ht="10.35" customHeight="1">
      <c r="B97" s="42"/>
      <c r="L97" s="42"/>
    </row>
    <row r="98" spans="2:65" s="10" customFormat="1" ht="29.25" customHeight="1">
      <c r="B98" s="160"/>
      <c r="C98" s="161" t="s">
        <v>165</v>
      </c>
      <c r="D98" s="162" t="s">
        <v>55</v>
      </c>
      <c r="E98" s="162" t="s">
        <v>51</v>
      </c>
      <c r="F98" s="162" t="s">
        <v>166</v>
      </c>
      <c r="G98" s="162" t="s">
        <v>167</v>
      </c>
      <c r="H98" s="162" t="s">
        <v>168</v>
      </c>
      <c r="I98" s="163" t="s">
        <v>169</v>
      </c>
      <c r="J98" s="162" t="s">
        <v>144</v>
      </c>
      <c r="K98" s="164" t="s">
        <v>170</v>
      </c>
      <c r="L98" s="160"/>
      <c r="M98" s="74" t="s">
        <v>171</v>
      </c>
      <c r="N98" s="75" t="s">
        <v>40</v>
      </c>
      <c r="O98" s="75" t="s">
        <v>172</v>
      </c>
      <c r="P98" s="75" t="s">
        <v>173</v>
      </c>
      <c r="Q98" s="75" t="s">
        <v>174</v>
      </c>
      <c r="R98" s="75" t="s">
        <v>175</v>
      </c>
      <c r="S98" s="75" t="s">
        <v>176</v>
      </c>
      <c r="T98" s="76" t="s">
        <v>177</v>
      </c>
    </row>
    <row r="99" spans="2:65" s="1" customFormat="1" ht="29.25" customHeight="1">
      <c r="B99" s="42"/>
      <c r="C99" s="78" t="s">
        <v>145</v>
      </c>
      <c r="J99" s="165">
        <f>BK99</f>
        <v>0</v>
      </c>
      <c r="L99" s="42"/>
      <c r="M99" s="77"/>
      <c r="N99" s="69"/>
      <c r="O99" s="69"/>
      <c r="P99" s="166">
        <f>P100+P274</f>
        <v>0</v>
      </c>
      <c r="Q99" s="69"/>
      <c r="R99" s="166">
        <f>R100+R274</f>
        <v>39.154579893000005</v>
      </c>
      <c r="S99" s="69"/>
      <c r="T99" s="167">
        <f>T100+T274</f>
        <v>10.20408617</v>
      </c>
      <c r="AT99" s="25" t="s">
        <v>69</v>
      </c>
      <c r="AU99" s="25" t="s">
        <v>146</v>
      </c>
      <c r="BK99" s="168">
        <f>BK100+BK274</f>
        <v>0</v>
      </c>
    </row>
    <row r="100" spans="2:65" s="11" customFormat="1" ht="37.35" customHeight="1">
      <c r="B100" s="169"/>
      <c r="D100" s="170" t="s">
        <v>69</v>
      </c>
      <c r="E100" s="171" t="s">
        <v>178</v>
      </c>
      <c r="F100" s="171" t="s">
        <v>179</v>
      </c>
      <c r="I100" s="172"/>
      <c r="J100" s="173">
        <f>BK100</f>
        <v>0</v>
      </c>
      <c r="L100" s="169"/>
      <c r="M100" s="174"/>
      <c r="N100" s="175"/>
      <c r="O100" s="175"/>
      <c r="P100" s="176">
        <f>P101+P112+P199+P255+P271</f>
        <v>0</v>
      </c>
      <c r="Q100" s="175"/>
      <c r="R100" s="176">
        <f>R101+R112+R199+R255+R271</f>
        <v>30.14003997</v>
      </c>
      <c r="S100" s="175"/>
      <c r="T100" s="177">
        <f>T101+T112+T199+T255+T271</f>
        <v>6.0234000000000005</v>
      </c>
      <c r="AR100" s="170" t="s">
        <v>77</v>
      </c>
      <c r="AT100" s="178" t="s">
        <v>69</v>
      </c>
      <c r="AU100" s="178" t="s">
        <v>70</v>
      </c>
      <c r="AY100" s="170" t="s">
        <v>180</v>
      </c>
      <c r="BK100" s="179">
        <f>BK101+BK112+BK199+BK255+BK271</f>
        <v>0</v>
      </c>
    </row>
    <row r="101" spans="2:65" s="11" customFormat="1" ht="19.899999999999999" customHeight="1">
      <c r="B101" s="169"/>
      <c r="D101" s="180" t="s">
        <v>69</v>
      </c>
      <c r="E101" s="181" t="s">
        <v>181</v>
      </c>
      <c r="F101" s="181" t="s">
        <v>182</v>
      </c>
      <c r="I101" s="172"/>
      <c r="J101" s="182">
        <f>BK101</f>
        <v>0</v>
      </c>
      <c r="L101" s="169"/>
      <c r="M101" s="174"/>
      <c r="N101" s="175"/>
      <c r="O101" s="175"/>
      <c r="P101" s="176">
        <f>SUM(P102:P111)</f>
        <v>0</v>
      </c>
      <c r="Q101" s="175"/>
      <c r="R101" s="176">
        <f>SUM(R102:R111)</f>
        <v>0.48773124999999995</v>
      </c>
      <c r="S101" s="175"/>
      <c r="T101" s="177">
        <f>SUM(T102:T111)</f>
        <v>0</v>
      </c>
      <c r="AR101" s="170" t="s">
        <v>77</v>
      </c>
      <c r="AT101" s="178" t="s">
        <v>69</v>
      </c>
      <c r="AU101" s="178" t="s">
        <v>77</v>
      </c>
      <c r="AY101" s="170" t="s">
        <v>180</v>
      </c>
      <c r="BK101" s="179">
        <f>SUM(BK102:BK111)</f>
        <v>0</v>
      </c>
    </row>
    <row r="102" spans="2:65" s="1" customFormat="1" ht="22.5" customHeight="1">
      <c r="B102" s="183"/>
      <c r="C102" s="184" t="s">
        <v>77</v>
      </c>
      <c r="D102" s="184" t="s">
        <v>183</v>
      </c>
      <c r="E102" s="185" t="s">
        <v>184</v>
      </c>
      <c r="F102" s="186" t="s">
        <v>185</v>
      </c>
      <c r="G102" s="187" t="s">
        <v>186</v>
      </c>
      <c r="H102" s="188">
        <v>1</v>
      </c>
      <c r="I102" s="189"/>
      <c r="J102" s="190">
        <f>ROUND(I102*H102,2)</f>
        <v>0</v>
      </c>
      <c r="K102" s="186" t="s">
        <v>187</v>
      </c>
      <c r="L102" s="42"/>
      <c r="M102" s="191" t="s">
        <v>5</v>
      </c>
      <c r="N102" s="192" t="s">
        <v>41</v>
      </c>
      <c r="O102" s="43"/>
      <c r="P102" s="193">
        <f>O102*H102</f>
        <v>0</v>
      </c>
      <c r="Q102" s="193">
        <v>0.18142</v>
      </c>
      <c r="R102" s="193">
        <f>Q102*H102</f>
        <v>0.18142</v>
      </c>
      <c r="S102" s="193">
        <v>0</v>
      </c>
      <c r="T102" s="194">
        <f>S102*H102</f>
        <v>0</v>
      </c>
      <c r="AR102" s="25" t="s">
        <v>188</v>
      </c>
      <c r="AT102" s="25" t="s">
        <v>183</v>
      </c>
      <c r="AU102" s="25" t="s">
        <v>79</v>
      </c>
      <c r="AY102" s="25" t="s">
        <v>180</v>
      </c>
      <c r="BE102" s="195">
        <f>IF(N102="základní",J102,0)</f>
        <v>0</v>
      </c>
      <c r="BF102" s="195">
        <f>IF(N102="snížená",J102,0)</f>
        <v>0</v>
      </c>
      <c r="BG102" s="195">
        <f>IF(N102="zákl. přenesená",J102,0)</f>
        <v>0</v>
      </c>
      <c r="BH102" s="195">
        <f>IF(N102="sníž. přenesená",J102,0)</f>
        <v>0</v>
      </c>
      <c r="BI102" s="195">
        <f>IF(N102="nulová",J102,0)</f>
        <v>0</v>
      </c>
      <c r="BJ102" s="25" t="s">
        <v>77</v>
      </c>
      <c r="BK102" s="195">
        <f>ROUND(I102*H102,2)</f>
        <v>0</v>
      </c>
      <c r="BL102" s="25" t="s">
        <v>188</v>
      </c>
      <c r="BM102" s="25" t="s">
        <v>189</v>
      </c>
    </row>
    <row r="103" spans="2:65" s="1" customFormat="1" ht="27">
      <c r="B103" s="42"/>
      <c r="D103" s="196" t="s">
        <v>190</v>
      </c>
      <c r="F103" s="197" t="s">
        <v>191</v>
      </c>
      <c r="I103" s="198"/>
      <c r="L103" s="42"/>
      <c r="M103" s="199"/>
      <c r="N103" s="43"/>
      <c r="O103" s="43"/>
      <c r="P103" s="43"/>
      <c r="Q103" s="43"/>
      <c r="R103" s="43"/>
      <c r="S103" s="43"/>
      <c r="T103" s="71"/>
      <c r="AT103" s="25" t="s">
        <v>190</v>
      </c>
      <c r="AU103" s="25" t="s">
        <v>79</v>
      </c>
    </row>
    <row r="104" spans="2:65" s="12" customFormat="1">
      <c r="B104" s="200"/>
      <c r="D104" s="196" t="s">
        <v>192</v>
      </c>
      <c r="E104" s="201" t="s">
        <v>5</v>
      </c>
      <c r="F104" s="202" t="s">
        <v>193</v>
      </c>
      <c r="H104" s="203" t="s">
        <v>5</v>
      </c>
      <c r="I104" s="204"/>
      <c r="L104" s="200"/>
      <c r="M104" s="205"/>
      <c r="N104" s="206"/>
      <c r="O104" s="206"/>
      <c r="P104" s="206"/>
      <c r="Q104" s="206"/>
      <c r="R104" s="206"/>
      <c r="S104" s="206"/>
      <c r="T104" s="207"/>
      <c r="AT104" s="203" t="s">
        <v>192</v>
      </c>
      <c r="AU104" s="203" t="s">
        <v>79</v>
      </c>
      <c r="AV104" s="12" t="s">
        <v>77</v>
      </c>
      <c r="AW104" s="12" t="s">
        <v>34</v>
      </c>
      <c r="AX104" s="12" t="s">
        <v>70</v>
      </c>
      <c r="AY104" s="203" t="s">
        <v>180</v>
      </c>
    </row>
    <row r="105" spans="2:65" s="12" customFormat="1">
      <c r="B105" s="200"/>
      <c r="D105" s="196" t="s">
        <v>192</v>
      </c>
      <c r="E105" s="201" t="s">
        <v>5</v>
      </c>
      <c r="F105" s="202" t="s">
        <v>194</v>
      </c>
      <c r="H105" s="203" t="s">
        <v>5</v>
      </c>
      <c r="I105" s="204"/>
      <c r="L105" s="200"/>
      <c r="M105" s="205"/>
      <c r="N105" s="206"/>
      <c r="O105" s="206"/>
      <c r="P105" s="206"/>
      <c r="Q105" s="206"/>
      <c r="R105" s="206"/>
      <c r="S105" s="206"/>
      <c r="T105" s="207"/>
      <c r="AT105" s="203" t="s">
        <v>192</v>
      </c>
      <c r="AU105" s="203" t="s">
        <v>79</v>
      </c>
      <c r="AV105" s="12" t="s">
        <v>77</v>
      </c>
      <c r="AW105" s="12" t="s">
        <v>34</v>
      </c>
      <c r="AX105" s="12" t="s">
        <v>70</v>
      </c>
      <c r="AY105" s="203" t="s">
        <v>180</v>
      </c>
    </row>
    <row r="106" spans="2:65" s="13" customFormat="1">
      <c r="B106" s="208"/>
      <c r="D106" s="209" t="s">
        <v>192</v>
      </c>
      <c r="E106" s="210" t="s">
        <v>5</v>
      </c>
      <c r="F106" s="211" t="s">
        <v>77</v>
      </c>
      <c r="H106" s="212">
        <v>1</v>
      </c>
      <c r="I106" s="213"/>
      <c r="L106" s="208"/>
      <c r="M106" s="214"/>
      <c r="N106" s="215"/>
      <c r="O106" s="215"/>
      <c r="P106" s="215"/>
      <c r="Q106" s="215"/>
      <c r="R106" s="215"/>
      <c r="S106" s="215"/>
      <c r="T106" s="216"/>
      <c r="AT106" s="217" t="s">
        <v>192</v>
      </c>
      <c r="AU106" s="217" t="s">
        <v>79</v>
      </c>
      <c r="AV106" s="13" t="s">
        <v>79</v>
      </c>
      <c r="AW106" s="13" t="s">
        <v>34</v>
      </c>
      <c r="AX106" s="13" t="s">
        <v>77</v>
      </c>
      <c r="AY106" s="217" t="s">
        <v>180</v>
      </c>
    </row>
    <row r="107" spans="2:65" s="1" customFormat="1" ht="22.5" customHeight="1">
      <c r="B107" s="183"/>
      <c r="C107" s="184" t="s">
        <v>79</v>
      </c>
      <c r="D107" s="184" t="s">
        <v>183</v>
      </c>
      <c r="E107" s="185" t="s">
        <v>195</v>
      </c>
      <c r="F107" s="186" t="s">
        <v>196</v>
      </c>
      <c r="G107" s="187" t="s">
        <v>197</v>
      </c>
      <c r="H107" s="188">
        <v>2.625</v>
      </c>
      <c r="I107" s="189"/>
      <c r="J107" s="190">
        <f>ROUND(I107*H107,2)</f>
        <v>0</v>
      </c>
      <c r="K107" s="186" t="s">
        <v>187</v>
      </c>
      <c r="L107" s="42"/>
      <c r="M107" s="191" t="s">
        <v>5</v>
      </c>
      <c r="N107" s="192" t="s">
        <v>41</v>
      </c>
      <c r="O107" s="43"/>
      <c r="P107" s="193">
        <f>O107*H107</f>
        <v>0</v>
      </c>
      <c r="Q107" s="193">
        <v>0.11669</v>
      </c>
      <c r="R107" s="193">
        <f>Q107*H107</f>
        <v>0.30631124999999998</v>
      </c>
      <c r="S107" s="193">
        <v>0</v>
      </c>
      <c r="T107" s="194">
        <f>S107*H107</f>
        <v>0</v>
      </c>
      <c r="AR107" s="25" t="s">
        <v>188</v>
      </c>
      <c r="AT107" s="25" t="s">
        <v>183</v>
      </c>
      <c r="AU107" s="25" t="s">
        <v>79</v>
      </c>
      <c r="AY107" s="25" t="s">
        <v>180</v>
      </c>
      <c r="BE107" s="195">
        <f>IF(N107="základní",J107,0)</f>
        <v>0</v>
      </c>
      <c r="BF107" s="195">
        <f>IF(N107="snížená",J107,0)</f>
        <v>0</v>
      </c>
      <c r="BG107" s="195">
        <f>IF(N107="zákl. přenesená",J107,0)</f>
        <v>0</v>
      </c>
      <c r="BH107" s="195">
        <f>IF(N107="sníž. přenesená",J107,0)</f>
        <v>0</v>
      </c>
      <c r="BI107" s="195">
        <f>IF(N107="nulová",J107,0)</f>
        <v>0</v>
      </c>
      <c r="BJ107" s="25" t="s">
        <v>77</v>
      </c>
      <c r="BK107" s="195">
        <f>ROUND(I107*H107,2)</f>
        <v>0</v>
      </c>
      <c r="BL107" s="25" t="s">
        <v>188</v>
      </c>
      <c r="BM107" s="25" t="s">
        <v>198</v>
      </c>
    </row>
    <row r="108" spans="2:65" s="1" customFormat="1" ht="27">
      <c r="B108" s="42"/>
      <c r="D108" s="196" t="s">
        <v>190</v>
      </c>
      <c r="F108" s="197" t="s">
        <v>199</v>
      </c>
      <c r="I108" s="198"/>
      <c r="L108" s="42"/>
      <c r="M108" s="199"/>
      <c r="N108" s="43"/>
      <c r="O108" s="43"/>
      <c r="P108" s="43"/>
      <c r="Q108" s="43"/>
      <c r="R108" s="43"/>
      <c r="S108" s="43"/>
      <c r="T108" s="71"/>
      <c r="AT108" s="25" t="s">
        <v>190</v>
      </c>
      <c r="AU108" s="25" t="s">
        <v>79</v>
      </c>
    </row>
    <row r="109" spans="2:65" s="12" customFormat="1">
      <c r="B109" s="200"/>
      <c r="D109" s="196" t="s">
        <v>192</v>
      </c>
      <c r="E109" s="201" t="s">
        <v>5</v>
      </c>
      <c r="F109" s="202" t="s">
        <v>200</v>
      </c>
      <c r="H109" s="203" t="s">
        <v>5</v>
      </c>
      <c r="I109" s="204"/>
      <c r="L109" s="200"/>
      <c r="M109" s="205"/>
      <c r="N109" s="206"/>
      <c r="O109" s="206"/>
      <c r="P109" s="206"/>
      <c r="Q109" s="206"/>
      <c r="R109" s="206"/>
      <c r="S109" s="206"/>
      <c r="T109" s="207"/>
      <c r="AT109" s="203" t="s">
        <v>192</v>
      </c>
      <c r="AU109" s="203" t="s">
        <v>79</v>
      </c>
      <c r="AV109" s="12" t="s">
        <v>77</v>
      </c>
      <c r="AW109" s="12" t="s">
        <v>34</v>
      </c>
      <c r="AX109" s="12" t="s">
        <v>70</v>
      </c>
      <c r="AY109" s="203" t="s">
        <v>180</v>
      </c>
    </row>
    <row r="110" spans="2:65" s="12" customFormat="1">
      <c r="B110" s="200"/>
      <c r="D110" s="196" t="s">
        <v>192</v>
      </c>
      <c r="E110" s="201" t="s">
        <v>5</v>
      </c>
      <c r="F110" s="202" t="s">
        <v>201</v>
      </c>
      <c r="H110" s="203" t="s">
        <v>5</v>
      </c>
      <c r="I110" s="204"/>
      <c r="L110" s="200"/>
      <c r="M110" s="205"/>
      <c r="N110" s="206"/>
      <c r="O110" s="206"/>
      <c r="P110" s="206"/>
      <c r="Q110" s="206"/>
      <c r="R110" s="206"/>
      <c r="S110" s="206"/>
      <c r="T110" s="207"/>
      <c r="AT110" s="203" t="s">
        <v>192</v>
      </c>
      <c r="AU110" s="203" t="s">
        <v>79</v>
      </c>
      <c r="AV110" s="12" t="s">
        <v>77</v>
      </c>
      <c r="AW110" s="12" t="s">
        <v>34</v>
      </c>
      <c r="AX110" s="12" t="s">
        <v>70</v>
      </c>
      <c r="AY110" s="203" t="s">
        <v>180</v>
      </c>
    </row>
    <row r="111" spans="2:65" s="13" customFormat="1">
      <c r="B111" s="208"/>
      <c r="D111" s="196" t="s">
        <v>192</v>
      </c>
      <c r="E111" s="217" t="s">
        <v>5</v>
      </c>
      <c r="F111" s="218" t="s">
        <v>202</v>
      </c>
      <c r="H111" s="219">
        <v>2.625</v>
      </c>
      <c r="I111" s="213"/>
      <c r="L111" s="208"/>
      <c r="M111" s="214"/>
      <c r="N111" s="215"/>
      <c r="O111" s="215"/>
      <c r="P111" s="215"/>
      <c r="Q111" s="215"/>
      <c r="R111" s="215"/>
      <c r="S111" s="215"/>
      <c r="T111" s="216"/>
      <c r="AT111" s="217" t="s">
        <v>192</v>
      </c>
      <c r="AU111" s="217" t="s">
        <v>79</v>
      </c>
      <c r="AV111" s="13" t="s">
        <v>79</v>
      </c>
      <c r="AW111" s="13" t="s">
        <v>34</v>
      </c>
      <c r="AX111" s="13" t="s">
        <v>77</v>
      </c>
      <c r="AY111" s="217" t="s">
        <v>180</v>
      </c>
    </row>
    <row r="112" spans="2:65" s="11" customFormat="1" ht="29.85" customHeight="1">
      <c r="B112" s="169"/>
      <c r="D112" s="180" t="s">
        <v>69</v>
      </c>
      <c r="E112" s="181" t="s">
        <v>203</v>
      </c>
      <c r="F112" s="181" t="s">
        <v>204</v>
      </c>
      <c r="I112" s="172"/>
      <c r="J112" s="182">
        <f>BK112</f>
        <v>0</v>
      </c>
      <c r="L112" s="169"/>
      <c r="M112" s="174"/>
      <c r="N112" s="175"/>
      <c r="O112" s="175"/>
      <c r="P112" s="176">
        <f>SUM(P113:P198)</f>
        <v>0</v>
      </c>
      <c r="Q112" s="175"/>
      <c r="R112" s="176">
        <f>SUM(R113:R198)</f>
        <v>29.593148720000002</v>
      </c>
      <c r="S112" s="175"/>
      <c r="T112" s="177">
        <f>SUM(T113:T198)</f>
        <v>0</v>
      </c>
      <c r="AR112" s="170" t="s">
        <v>77</v>
      </c>
      <c r="AT112" s="178" t="s">
        <v>69</v>
      </c>
      <c r="AU112" s="178" t="s">
        <v>77</v>
      </c>
      <c r="AY112" s="170" t="s">
        <v>180</v>
      </c>
      <c r="BK112" s="179">
        <f>SUM(BK113:BK198)</f>
        <v>0</v>
      </c>
    </row>
    <row r="113" spans="2:65" s="1" customFormat="1" ht="22.5" customHeight="1">
      <c r="B113" s="183"/>
      <c r="C113" s="184" t="s">
        <v>181</v>
      </c>
      <c r="D113" s="184" t="s">
        <v>183</v>
      </c>
      <c r="E113" s="185" t="s">
        <v>205</v>
      </c>
      <c r="F113" s="186" t="s">
        <v>206</v>
      </c>
      <c r="G113" s="187" t="s">
        <v>197</v>
      </c>
      <c r="H113" s="188">
        <v>261.76600000000002</v>
      </c>
      <c r="I113" s="189"/>
      <c r="J113" s="190">
        <f>ROUND(I113*H113,2)</f>
        <v>0</v>
      </c>
      <c r="K113" s="186" t="s">
        <v>187</v>
      </c>
      <c r="L113" s="42"/>
      <c r="M113" s="191" t="s">
        <v>5</v>
      </c>
      <c r="N113" s="192" t="s">
        <v>41</v>
      </c>
      <c r="O113" s="43"/>
      <c r="P113" s="193">
        <f>O113*H113</f>
        <v>0</v>
      </c>
      <c r="Q113" s="193">
        <v>2.8400000000000002E-2</v>
      </c>
      <c r="R113" s="193">
        <f>Q113*H113</f>
        <v>7.4341544000000006</v>
      </c>
      <c r="S113" s="193">
        <v>0</v>
      </c>
      <c r="T113" s="194">
        <f>S113*H113</f>
        <v>0</v>
      </c>
      <c r="AR113" s="25" t="s">
        <v>188</v>
      </c>
      <c r="AT113" s="25" t="s">
        <v>183</v>
      </c>
      <c r="AU113" s="25" t="s">
        <v>79</v>
      </c>
      <c r="AY113" s="25" t="s">
        <v>180</v>
      </c>
      <c r="BE113" s="195">
        <f>IF(N113="základní",J113,0)</f>
        <v>0</v>
      </c>
      <c r="BF113" s="195">
        <f>IF(N113="snížená",J113,0)</f>
        <v>0</v>
      </c>
      <c r="BG113" s="195">
        <f>IF(N113="zákl. přenesená",J113,0)</f>
        <v>0</v>
      </c>
      <c r="BH113" s="195">
        <f>IF(N113="sníž. přenesená",J113,0)</f>
        <v>0</v>
      </c>
      <c r="BI113" s="195">
        <f>IF(N113="nulová",J113,0)</f>
        <v>0</v>
      </c>
      <c r="BJ113" s="25" t="s">
        <v>77</v>
      </c>
      <c r="BK113" s="195">
        <f>ROUND(I113*H113,2)</f>
        <v>0</v>
      </c>
      <c r="BL113" s="25" t="s">
        <v>188</v>
      </c>
      <c r="BM113" s="25" t="s">
        <v>207</v>
      </c>
    </row>
    <row r="114" spans="2:65" s="1" customFormat="1" ht="27">
      <c r="B114" s="42"/>
      <c r="D114" s="196" t="s">
        <v>190</v>
      </c>
      <c r="F114" s="197" t="s">
        <v>208</v>
      </c>
      <c r="I114" s="198"/>
      <c r="L114" s="42"/>
      <c r="M114" s="199"/>
      <c r="N114" s="43"/>
      <c r="O114" s="43"/>
      <c r="P114" s="43"/>
      <c r="Q114" s="43"/>
      <c r="R114" s="43"/>
      <c r="S114" s="43"/>
      <c r="T114" s="71"/>
      <c r="AT114" s="25" t="s">
        <v>190</v>
      </c>
      <c r="AU114" s="25" t="s">
        <v>79</v>
      </c>
    </row>
    <row r="115" spans="2:65" s="12" customFormat="1">
      <c r="B115" s="200"/>
      <c r="D115" s="196" t="s">
        <v>192</v>
      </c>
      <c r="E115" s="201" t="s">
        <v>5</v>
      </c>
      <c r="F115" s="202" t="s">
        <v>209</v>
      </c>
      <c r="H115" s="203" t="s">
        <v>5</v>
      </c>
      <c r="I115" s="204"/>
      <c r="L115" s="200"/>
      <c r="M115" s="205"/>
      <c r="N115" s="206"/>
      <c r="O115" s="206"/>
      <c r="P115" s="206"/>
      <c r="Q115" s="206"/>
      <c r="R115" s="206"/>
      <c r="S115" s="206"/>
      <c r="T115" s="207"/>
      <c r="AT115" s="203" t="s">
        <v>192</v>
      </c>
      <c r="AU115" s="203" t="s">
        <v>79</v>
      </c>
      <c r="AV115" s="12" t="s">
        <v>77</v>
      </c>
      <c r="AW115" s="12" t="s">
        <v>34</v>
      </c>
      <c r="AX115" s="12" t="s">
        <v>70</v>
      </c>
      <c r="AY115" s="203" t="s">
        <v>180</v>
      </c>
    </row>
    <row r="116" spans="2:65" s="12" customFormat="1">
      <c r="B116" s="200"/>
      <c r="D116" s="196" t="s">
        <v>192</v>
      </c>
      <c r="E116" s="201" t="s">
        <v>5</v>
      </c>
      <c r="F116" s="202" t="s">
        <v>210</v>
      </c>
      <c r="H116" s="203" t="s">
        <v>5</v>
      </c>
      <c r="I116" s="204"/>
      <c r="L116" s="200"/>
      <c r="M116" s="205"/>
      <c r="N116" s="206"/>
      <c r="O116" s="206"/>
      <c r="P116" s="206"/>
      <c r="Q116" s="206"/>
      <c r="R116" s="206"/>
      <c r="S116" s="206"/>
      <c r="T116" s="207"/>
      <c r="AT116" s="203" t="s">
        <v>192</v>
      </c>
      <c r="AU116" s="203" t="s">
        <v>79</v>
      </c>
      <c r="AV116" s="12" t="s">
        <v>77</v>
      </c>
      <c r="AW116" s="12" t="s">
        <v>34</v>
      </c>
      <c r="AX116" s="12" t="s">
        <v>70</v>
      </c>
      <c r="AY116" s="203" t="s">
        <v>180</v>
      </c>
    </row>
    <row r="117" spans="2:65" s="12" customFormat="1">
      <c r="B117" s="200"/>
      <c r="D117" s="196" t="s">
        <v>192</v>
      </c>
      <c r="E117" s="201" t="s">
        <v>5</v>
      </c>
      <c r="F117" s="202" t="s">
        <v>211</v>
      </c>
      <c r="H117" s="203" t="s">
        <v>5</v>
      </c>
      <c r="I117" s="204"/>
      <c r="L117" s="200"/>
      <c r="M117" s="205"/>
      <c r="N117" s="206"/>
      <c r="O117" s="206"/>
      <c r="P117" s="206"/>
      <c r="Q117" s="206"/>
      <c r="R117" s="206"/>
      <c r="S117" s="206"/>
      <c r="T117" s="207"/>
      <c r="AT117" s="203" t="s">
        <v>192</v>
      </c>
      <c r="AU117" s="203" t="s">
        <v>79</v>
      </c>
      <c r="AV117" s="12" t="s">
        <v>77</v>
      </c>
      <c r="AW117" s="12" t="s">
        <v>34</v>
      </c>
      <c r="AX117" s="12" t="s">
        <v>70</v>
      </c>
      <c r="AY117" s="203" t="s">
        <v>180</v>
      </c>
    </row>
    <row r="118" spans="2:65" s="13" customFormat="1">
      <c r="B118" s="208"/>
      <c r="D118" s="196" t="s">
        <v>192</v>
      </c>
      <c r="E118" s="217" t="s">
        <v>5</v>
      </c>
      <c r="F118" s="218" t="s">
        <v>212</v>
      </c>
      <c r="H118" s="219">
        <v>36.558999999999997</v>
      </c>
      <c r="I118" s="213"/>
      <c r="L118" s="208"/>
      <c r="M118" s="214"/>
      <c r="N118" s="215"/>
      <c r="O118" s="215"/>
      <c r="P118" s="215"/>
      <c r="Q118" s="215"/>
      <c r="R118" s="215"/>
      <c r="S118" s="215"/>
      <c r="T118" s="216"/>
      <c r="AT118" s="217" t="s">
        <v>192</v>
      </c>
      <c r="AU118" s="217" t="s">
        <v>79</v>
      </c>
      <c r="AV118" s="13" t="s">
        <v>79</v>
      </c>
      <c r="AW118" s="13" t="s">
        <v>34</v>
      </c>
      <c r="AX118" s="13" t="s">
        <v>70</v>
      </c>
      <c r="AY118" s="217" t="s">
        <v>180</v>
      </c>
    </row>
    <row r="119" spans="2:65" s="12" customFormat="1">
      <c r="B119" s="200"/>
      <c r="D119" s="196" t="s">
        <v>192</v>
      </c>
      <c r="E119" s="201" t="s">
        <v>5</v>
      </c>
      <c r="F119" s="202" t="s">
        <v>213</v>
      </c>
      <c r="H119" s="203" t="s">
        <v>5</v>
      </c>
      <c r="I119" s="204"/>
      <c r="L119" s="200"/>
      <c r="M119" s="205"/>
      <c r="N119" s="206"/>
      <c r="O119" s="206"/>
      <c r="P119" s="206"/>
      <c r="Q119" s="206"/>
      <c r="R119" s="206"/>
      <c r="S119" s="206"/>
      <c r="T119" s="207"/>
      <c r="AT119" s="203" t="s">
        <v>192</v>
      </c>
      <c r="AU119" s="203" t="s">
        <v>79</v>
      </c>
      <c r="AV119" s="12" t="s">
        <v>77</v>
      </c>
      <c r="AW119" s="12" t="s">
        <v>34</v>
      </c>
      <c r="AX119" s="12" t="s">
        <v>70</v>
      </c>
      <c r="AY119" s="203" t="s">
        <v>180</v>
      </c>
    </row>
    <row r="120" spans="2:65" s="13" customFormat="1">
      <c r="B120" s="208"/>
      <c r="D120" s="196" t="s">
        <v>192</v>
      </c>
      <c r="E120" s="217" t="s">
        <v>5</v>
      </c>
      <c r="F120" s="218" t="s">
        <v>214</v>
      </c>
      <c r="H120" s="219">
        <v>58.719000000000001</v>
      </c>
      <c r="I120" s="213"/>
      <c r="L120" s="208"/>
      <c r="M120" s="214"/>
      <c r="N120" s="215"/>
      <c r="O120" s="215"/>
      <c r="P120" s="215"/>
      <c r="Q120" s="215"/>
      <c r="R120" s="215"/>
      <c r="S120" s="215"/>
      <c r="T120" s="216"/>
      <c r="AT120" s="217" t="s">
        <v>192</v>
      </c>
      <c r="AU120" s="217" t="s">
        <v>79</v>
      </c>
      <c r="AV120" s="13" t="s">
        <v>79</v>
      </c>
      <c r="AW120" s="13" t="s">
        <v>34</v>
      </c>
      <c r="AX120" s="13" t="s">
        <v>70</v>
      </c>
      <c r="AY120" s="217" t="s">
        <v>180</v>
      </c>
    </row>
    <row r="121" spans="2:65" s="12" customFormat="1">
      <c r="B121" s="200"/>
      <c r="D121" s="196" t="s">
        <v>192</v>
      </c>
      <c r="E121" s="201" t="s">
        <v>5</v>
      </c>
      <c r="F121" s="202" t="s">
        <v>215</v>
      </c>
      <c r="H121" s="203" t="s">
        <v>5</v>
      </c>
      <c r="I121" s="204"/>
      <c r="L121" s="200"/>
      <c r="M121" s="205"/>
      <c r="N121" s="206"/>
      <c r="O121" s="206"/>
      <c r="P121" s="206"/>
      <c r="Q121" s="206"/>
      <c r="R121" s="206"/>
      <c r="S121" s="206"/>
      <c r="T121" s="207"/>
      <c r="AT121" s="203" t="s">
        <v>192</v>
      </c>
      <c r="AU121" s="203" t="s">
        <v>79</v>
      </c>
      <c r="AV121" s="12" t="s">
        <v>77</v>
      </c>
      <c r="AW121" s="12" t="s">
        <v>34</v>
      </c>
      <c r="AX121" s="12" t="s">
        <v>70</v>
      </c>
      <c r="AY121" s="203" t="s">
        <v>180</v>
      </c>
    </row>
    <row r="122" spans="2:65" s="13" customFormat="1">
      <c r="B122" s="208"/>
      <c r="D122" s="196" t="s">
        <v>192</v>
      </c>
      <c r="E122" s="217" t="s">
        <v>5</v>
      </c>
      <c r="F122" s="218" t="s">
        <v>216</v>
      </c>
      <c r="H122" s="219">
        <v>70.173000000000002</v>
      </c>
      <c r="I122" s="213"/>
      <c r="L122" s="208"/>
      <c r="M122" s="214"/>
      <c r="N122" s="215"/>
      <c r="O122" s="215"/>
      <c r="P122" s="215"/>
      <c r="Q122" s="215"/>
      <c r="R122" s="215"/>
      <c r="S122" s="215"/>
      <c r="T122" s="216"/>
      <c r="AT122" s="217" t="s">
        <v>192</v>
      </c>
      <c r="AU122" s="217" t="s">
        <v>79</v>
      </c>
      <c r="AV122" s="13" t="s">
        <v>79</v>
      </c>
      <c r="AW122" s="13" t="s">
        <v>34</v>
      </c>
      <c r="AX122" s="13" t="s">
        <v>70</v>
      </c>
      <c r="AY122" s="217" t="s">
        <v>180</v>
      </c>
    </row>
    <row r="123" spans="2:65" s="12" customFormat="1">
      <c r="B123" s="200"/>
      <c r="D123" s="196" t="s">
        <v>192</v>
      </c>
      <c r="E123" s="201" t="s">
        <v>5</v>
      </c>
      <c r="F123" s="202" t="s">
        <v>217</v>
      </c>
      <c r="H123" s="203" t="s">
        <v>5</v>
      </c>
      <c r="I123" s="204"/>
      <c r="L123" s="200"/>
      <c r="M123" s="205"/>
      <c r="N123" s="206"/>
      <c r="O123" s="206"/>
      <c r="P123" s="206"/>
      <c r="Q123" s="206"/>
      <c r="R123" s="206"/>
      <c r="S123" s="206"/>
      <c r="T123" s="207"/>
      <c r="AT123" s="203" t="s">
        <v>192</v>
      </c>
      <c r="AU123" s="203" t="s">
        <v>79</v>
      </c>
      <c r="AV123" s="12" t="s">
        <v>77</v>
      </c>
      <c r="AW123" s="12" t="s">
        <v>34</v>
      </c>
      <c r="AX123" s="12" t="s">
        <v>70</v>
      </c>
      <c r="AY123" s="203" t="s">
        <v>180</v>
      </c>
    </row>
    <row r="124" spans="2:65" s="13" customFormat="1">
      <c r="B124" s="208"/>
      <c r="D124" s="196" t="s">
        <v>192</v>
      </c>
      <c r="E124" s="217" t="s">
        <v>5</v>
      </c>
      <c r="F124" s="218" t="s">
        <v>218</v>
      </c>
      <c r="H124" s="219">
        <v>27.209</v>
      </c>
      <c r="I124" s="213"/>
      <c r="L124" s="208"/>
      <c r="M124" s="214"/>
      <c r="N124" s="215"/>
      <c r="O124" s="215"/>
      <c r="P124" s="215"/>
      <c r="Q124" s="215"/>
      <c r="R124" s="215"/>
      <c r="S124" s="215"/>
      <c r="T124" s="216"/>
      <c r="AT124" s="217" t="s">
        <v>192</v>
      </c>
      <c r="AU124" s="217" t="s">
        <v>79</v>
      </c>
      <c r="AV124" s="13" t="s">
        <v>79</v>
      </c>
      <c r="AW124" s="13" t="s">
        <v>34</v>
      </c>
      <c r="AX124" s="13" t="s">
        <v>70</v>
      </c>
      <c r="AY124" s="217" t="s">
        <v>180</v>
      </c>
    </row>
    <row r="125" spans="2:65" s="12" customFormat="1">
      <c r="B125" s="200"/>
      <c r="D125" s="196" t="s">
        <v>192</v>
      </c>
      <c r="E125" s="201" t="s">
        <v>5</v>
      </c>
      <c r="F125" s="202" t="s">
        <v>219</v>
      </c>
      <c r="H125" s="203" t="s">
        <v>5</v>
      </c>
      <c r="I125" s="204"/>
      <c r="L125" s="200"/>
      <c r="M125" s="205"/>
      <c r="N125" s="206"/>
      <c r="O125" s="206"/>
      <c r="P125" s="206"/>
      <c r="Q125" s="206"/>
      <c r="R125" s="206"/>
      <c r="S125" s="206"/>
      <c r="T125" s="207"/>
      <c r="AT125" s="203" t="s">
        <v>192</v>
      </c>
      <c r="AU125" s="203" t="s">
        <v>79</v>
      </c>
      <c r="AV125" s="12" t="s">
        <v>77</v>
      </c>
      <c r="AW125" s="12" t="s">
        <v>34</v>
      </c>
      <c r="AX125" s="12" t="s">
        <v>70</v>
      </c>
      <c r="AY125" s="203" t="s">
        <v>180</v>
      </c>
    </row>
    <row r="126" spans="2:65" s="13" customFormat="1">
      <c r="B126" s="208"/>
      <c r="D126" s="196" t="s">
        <v>192</v>
      </c>
      <c r="E126" s="217" t="s">
        <v>5</v>
      </c>
      <c r="F126" s="218" t="s">
        <v>220</v>
      </c>
      <c r="H126" s="219">
        <v>55.651000000000003</v>
      </c>
      <c r="I126" s="213"/>
      <c r="L126" s="208"/>
      <c r="M126" s="214"/>
      <c r="N126" s="215"/>
      <c r="O126" s="215"/>
      <c r="P126" s="215"/>
      <c r="Q126" s="215"/>
      <c r="R126" s="215"/>
      <c r="S126" s="215"/>
      <c r="T126" s="216"/>
      <c r="AT126" s="217" t="s">
        <v>192</v>
      </c>
      <c r="AU126" s="217" t="s">
        <v>79</v>
      </c>
      <c r="AV126" s="13" t="s">
        <v>79</v>
      </c>
      <c r="AW126" s="13" t="s">
        <v>34</v>
      </c>
      <c r="AX126" s="13" t="s">
        <v>70</v>
      </c>
      <c r="AY126" s="217" t="s">
        <v>180</v>
      </c>
    </row>
    <row r="127" spans="2:65" s="12" customFormat="1">
      <c r="B127" s="200"/>
      <c r="D127" s="196" t="s">
        <v>192</v>
      </c>
      <c r="E127" s="201" t="s">
        <v>5</v>
      </c>
      <c r="F127" s="202" t="s">
        <v>221</v>
      </c>
      <c r="H127" s="203" t="s">
        <v>5</v>
      </c>
      <c r="I127" s="204"/>
      <c r="L127" s="200"/>
      <c r="M127" s="205"/>
      <c r="N127" s="206"/>
      <c r="O127" s="206"/>
      <c r="P127" s="206"/>
      <c r="Q127" s="206"/>
      <c r="R127" s="206"/>
      <c r="S127" s="206"/>
      <c r="T127" s="207"/>
      <c r="AT127" s="203" t="s">
        <v>192</v>
      </c>
      <c r="AU127" s="203" t="s">
        <v>79</v>
      </c>
      <c r="AV127" s="12" t="s">
        <v>77</v>
      </c>
      <c r="AW127" s="12" t="s">
        <v>34</v>
      </c>
      <c r="AX127" s="12" t="s">
        <v>70</v>
      </c>
      <c r="AY127" s="203" t="s">
        <v>180</v>
      </c>
    </row>
    <row r="128" spans="2:65" s="13" customFormat="1">
      <c r="B128" s="208"/>
      <c r="D128" s="196" t="s">
        <v>192</v>
      </c>
      <c r="E128" s="217" t="s">
        <v>5</v>
      </c>
      <c r="F128" s="218" t="s">
        <v>222</v>
      </c>
      <c r="H128" s="219">
        <v>13.455</v>
      </c>
      <c r="I128" s="213"/>
      <c r="L128" s="208"/>
      <c r="M128" s="214"/>
      <c r="N128" s="215"/>
      <c r="O128" s="215"/>
      <c r="P128" s="215"/>
      <c r="Q128" s="215"/>
      <c r="R128" s="215"/>
      <c r="S128" s="215"/>
      <c r="T128" s="216"/>
      <c r="AT128" s="217" t="s">
        <v>192</v>
      </c>
      <c r="AU128" s="217" t="s">
        <v>79</v>
      </c>
      <c r="AV128" s="13" t="s">
        <v>79</v>
      </c>
      <c r="AW128" s="13" t="s">
        <v>34</v>
      </c>
      <c r="AX128" s="13" t="s">
        <v>70</v>
      </c>
      <c r="AY128" s="217" t="s">
        <v>180</v>
      </c>
    </row>
    <row r="129" spans="2:65" s="14" customFormat="1">
      <c r="B129" s="220"/>
      <c r="D129" s="209" t="s">
        <v>192</v>
      </c>
      <c r="E129" s="221" t="s">
        <v>121</v>
      </c>
      <c r="F129" s="222" t="s">
        <v>223</v>
      </c>
      <c r="H129" s="223">
        <v>261.76600000000002</v>
      </c>
      <c r="I129" s="224"/>
      <c r="L129" s="220"/>
      <c r="M129" s="225"/>
      <c r="N129" s="226"/>
      <c r="O129" s="226"/>
      <c r="P129" s="226"/>
      <c r="Q129" s="226"/>
      <c r="R129" s="226"/>
      <c r="S129" s="226"/>
      <c r="T129" s="227"/>
      <c r="AT129" s="228" t="s">
        <v>192</v>
      </c>
      <c r="AU129" s="228" t="s">
        <v>79</v>
      </c>
      <c r="AV129" s="14" t="s">
        <v>188</v>
      </c>
      <c r="AW129" s="14" t="s">
        <v>34</v>
      </c>
      <c r="AX129" s="14" t="s">
        <v>77</v>
      </c>
      <c r="AY129" s="228" t="s">
        <v>180</v>
      </c>
    </row>
    <row r="130" spans="2:65" s="1" customFormat="1" ht="22.5" customHeight="1">
      <c r="B130" s="183"/>
      <c r="C130" s="184" t="s">
        <v>188</v>
      </c>
      <c r="D130" s="184" t="s">
        <v>183</v>
      </c>
      <c r="E130" s="185" t="s">
        <v>224</v>
      </c>
      <c r="F130" s="186" t="s">
        <v>225</v>
      </c>
      <c r="G130" s="187" t="s">
        <v>197</v>
      </c>
      <c r="H130" s="188">
        <v>675.84299999999996</v>
      </c>
      <c r="I130" s="189"/>
      <c r="J130" s="190">
        <f>ROUND(I130*H130,2)</f>
        <v>0</v>
      </c>
      <c r="K130" s="186" t="s">
        <v>187</v>
      </c>
      <c r="L130" s="42"/>
      <c r="M130" s="191" t="s">
        <v>5</v>
      </c>
      <c r="N130" s="192" t="s">
        <v>41</v>
      </c>
      <c r="O130" s="43"/>
      <c r="P130" s="193">
        <f>O130*H130</f>
        <v>0</v>
      </c>
      <c r="Q130" s="193">
        <v>2.8400000000000002E-2</v>
      </c>
      <c r="R130" s="193">
        <f>Q130*H130</f>
        <v>19.193941200000001</v>
      </c>
      <c r="S130" s="193">
        <v>0</v>
      </c>
      <c r="T130" s="194">
        <f>S130*H130</f>
        <v>0</v>
      </c>
      <c r="AR130" s="25" t="s">
        <v>188</v>
      </c>
      <c r="AT130" s="25" t="s">
        <v>183</v>
      </c>
      <c r="AU130" s="25" t="s">
        <v>79</v>
      </c>
      <c r="AY130" s="25" t="s">
        <v>180</v>
      </c>
      <c r="BE130" s="195">
        <f>IF(N130="základní",J130,0)</f>
        <v>0</v>
      </c>
      <c r="BF130" s="195">
        <f>IF(N130="snížená",J130,0)</f>
        <v>0</v>
      </c>
      <c r="BG130" s="195">
        <f>IF(N130="zákl. přenesená",J130,0)</f>
        <v>0</v>
      </c>
      <c r="BH130" s="195">
        <f>IF(N130="sníž. přenesená",J130,0)</f>
        <v>0</v>
      </c>
      <c r="BI130" s="195">
        <f>IF(N130="nulová",J130,0)</f>
        <v>0</v>
      </c>
      <c r="BJ130" s="25" t="s">
        <v>77</v>
      </c>
      <c r="BK130" s="195">
        <f>ROUND(I130*H130,2)</f>
        <v>0</v>
      </c>
      <c r="BL130" s="25" t="s">
        <v>188</v>
      </c>
      <c r="BM130" s="25" t="s">
        <v>226</v>
      </c>
    </row>
    <row r="131" spans="2:65" s="1" customFormat="1" ht="27">
      <c r="B131" s="42"/>
      <c r="D131" s="196" t="s">
        <v>190</v>
      </c>
      <c r="F131" s="197" t="s">
        <v>227</v>
      </c>
      <c r="I131" s="198"/>
      <c r="L131" s="42"/>
      <c r="M131" s="199"/>
      <c r="N131" s="43"/>
      <c r="O131" s="43"/>
      <c r="P131" s="43"/>
      <c r="Q131" s="43"/>
      <c r="R131" s="43"/>
      <c r="S131" s="43"/>
      <c r="T131" s="71"/>
      <c r="AT131" s="25" t="s">
        <v>190</v>
      </c>
      <c r="AU131" s="25" t="s">
        <v>79</v>
      </c>
    </row>
    <row r="132" spans="2:65" s="12" customFormat="1">
      <c r="B132" s="200"/>
      <c r="D132" s="196" t="s">
        <v>192</v>
      </c>
      <c r="E132" s="201" t="s">
        <v>5</v>
      </c>
      <c r="F132" s="202" t="s">
        <v>209</v>
      </c>
      <c r="H132" s="203" t="s">
        <v>5</v>
      </c>
      <c r="I132" s="204"/>
      <c r="L132" s="200"/>
      <c r="M132" s="205"/>
      <c r="N132" s="206"/>
      <c r="O132" s="206"/>
      <c r="P132" s="206"/>
      <c r="Q132" s="206"/>
      <c r="R132" s="206"/>
      <c r="S132" s="206"/>
      <c r="T132" s="207"/>
      <c r="AT132" s="203" t="s">
        <v>192</v>
      </c>
      <c r="AU132" s="203" t="s">
        <v>79</v>
      </c>
      <c r="AV132" s="12" t="s">
        <v>77</v>
      </c>
      <c r="AW132" s="12" t="s">
        <v>34</v>
      </c>
      <c r="AX132" s="12" t="s">
        <v>70</v>
      </c>
      <c r="AY132" s="203" t="s">
        <v>180</v>
      </c>
    </row>
    <row r="133" spans="2:65" s="12" customFormat="1">
      <c r="B133" s="200"/>
      <c r="D133" s="196" t="s">
        <v>192</v>
      </c>
      <c r="E133" s="201" t="s">
        <v>5</v>
      </c>
      <c r="F133" s="202" t="s">
        <v>210</v>
      </c>
      <c r="H133" s="203" t="s">
        <v>5</v>
      </c>
      <c r="I133" s="204"/>
      <c r="L133" s="200"/>
      <c r="M133" s="205"/>
      <c r="N133" s="206"/>
      <c r="O133" s="206"/>
      <c r="P133" s="206"/>
      <c r="Q133" s="206"/>
      <c r="R133" s="206"/>
      <c r="S133" s="206"/>
      <c r="T133" s="207"/>
      <c r="AT133" s="203" t="s">
        <v>192</v>
      </c>
      <c r="AU133" s="203" t="s">
        <v>79</v>
      </c>
      <c r="AV133" s="12" t="s">
        <v>77</v>
      </c>
      <c r="AW133" s="12" t="s">
        <v>34</v>
      </c>
      <c r="AX133" s="12" t="s">
        <v>70</v>
      </c>
      <c r="AY133" s="203" t="s">
        <v>180</v>
      </c>
    </row>
    <row r="134" spans="2:65" s="12" customFormat="1">
      <c r="B134" s="200"/>
      <c r="D134" s="196" t="s">
        <v>192</v>
      </c>
      <c r="E134" s="201" t="s">
        <v>5</v>
      </c>
      <c r="F134" s="202" t="s">
        <v>228</v>
      </c>
      <c r="H134" s="203" t="s">
        <v>5</v>
      </c>
      <c r="I134" s="204"/>
      <c r="L134" s="200"/>
      <c r="M134" s="205"/>
      <c r="N134" s="206"/>
      <c r="O134" s="206"/>
      <c r="P134" s="206"/>
      <c r="Q134" s="206"/>
      <c r="R134" s="206"/>
      <c r="S134" s="206"/>
      <c r="T134" s="207"/>
      <c r="AT134" s="203" t="s">
        <v>192</v>
      </c>
      <c r="AU134" s="203" t="s">
        <v>79</v>
      </c>
      <c r="AV134" s="12" t="s">
        <v>77</v>
      </c>
      <c r="AW134" s="12" t="s">
        <v>34</v>
      </c>
      <c r="AX134" s="12" t="s">
        <v>70</v>
      </c>
      <c r="AY134" s="203" t="s">
        <v>180</v>
      </c>
    </row>
    <row r="135" spans="2:65" s="13" customFormat="1">
      <c r="B135" s="208"/>
      <c r="D135" s="196" t="s">
        <v>192</v>
      </c>
      <c r="E135" s="217" t="s">
        <v>5</v>
      </c>
      <c r="F135" s="218" t="s">
        <v>229</v>
      </c>
      <c r="H135" s="219">
        <v>115.062</v>
      </c>
      <c r="I135" s="213"/>
      <c r="L135" s="208"/>
      <c r="M135" s="214"/>
      <c r="N135" s="215"/>
      <c r="O135" s="215"/>
      <c r="P135" s="215"/>
      <c r="Q135" s="215"/>
      <c r="R135" s="215"/>
      <c r="S135" s="215"/>
      <c r="T135" s="216"/>
      <c r="AT135" s="217" t="s">
        <v>192</v>
      </c>
      <c r="AU135" s="217" t="s">
        <v>79</v>
      </c>
      <c r="AV135" s="13" t="s">
        <v>79</v>
      </c>
      <c r="AW135" s="13" t="s">
        <v>34</v>
      </c>
      <c r="AX135" s="13" t="s">
        <v>70</v>
      </c>
      <c r="AY135" s="217" t="s">
        <v>180</v>
      </c>
    </row>
    <row r="136" spans="2:65" s="13" customFormat="1">
      <c r="B136" s="208"/>
      <c r="D136" s="196" t="s">
        <v>192</v>
      </c>
      <c r="E136" s="217" t="s">
        <v>5</v>
      </c>
      <c r="F136" s="218" t="s">
        <v>230</v>
      </c>
      <c r="H136" s="219">
        <v>-8.99</v>
      </c>
      <c r="I136" s="213"/>
      <c r="L136" s="208"/>
      <c r="M136" s="214"/>
      <c r="N136" s="215"/>
      <c r="O136" s="215"/>
      <c r="P136" s="215"/>
      <c r="Q136" s="215"/>
      <c r="R136" s="215"/>
      <c r="S136" s="215"/>
      <c r="T136" s="216"/>
      <c r="AT136" s="217" t="s">
        <v>192</v>
      </c>
      <c r="AU136" s="217" t="s">
        <v>79</v>
      </c>
      <c r="AV136" s="13" t="s">
        <v>79</v>
      </c>
      <c r="AW136" s="13" t="s">
        <v>34</v>
      </c>
      <c r="AX136" s="13" t="s">
        <v>70</v>
      </c>
      <c r="AY136" s="217" t="s">
        <v>180</v>
      </c>
    </row>
    <row r="137" spans="2:65" s="12" customFormat="1">
      <c r="B137" s="200"/>
      <c r="D137" s="196" t="s">
        <v>192</v>
      </c>
      <c r="E137" s="201" t="s">
        <v>5</v>
      </c>
      <c r="F137" s="202" t="s">
        <v>231</v>
      </c>
      <c r="H137" s="203" t="s">
        <v>5</v>
      </c>
      <c r="I137" s="204"/>
      <c r="L137" s="200"/>
      <c r="M137" s="205"/>
      <c r="N137" s="206"/>
      <c r="O137" s="206"/>
      <c r="P137" s="206"/>
      <c r="Q137" s="206"/>
      <c r="R137" s="206"/>
      <c r="S137" s="206"/>
      <c r="T137" s="207"/>
      <c r="AT137" s="203" t="s">
        <v>192</v>
      </c>
      <c r="AU137" s="203" t="s">
        <v>79</v>
      </c>
      <c r="AV137" s="12" t="s">
        <v>77</v>
      </c>
      <c r="AW137" s="12" t="s">
        <v>34</v>
      </c>
      <c r="AX137" s="12" t="s">
        <v>70</v>
      </c>
      <c r="AY137" s="203" t="s">
        <v>180</v>
      </c>
    </row>
    <row r="138" spans="2:65" s="13" customFormat="1">
      <c r="B138" s="208"/>
      <c r="D138" s="196" t="s">
        <v>192</v>
      </c>
      <c r="E138" s="217" t="s">
        <v>5</v>
      </c>
      <c r="F138" s="218" t="s">
        <v>232</v>
      </c>
      <c r="H138" s="219">
        <v>129.55799999999999</v>
      </c>
      <c r="I138" s="213"/>
      <c r="L138" s="208"/>
      <c r="M138" s="214"/>
      <c r="N138" s="215"/>
      <c r="O138" s="215"/>
      <c r="P138" s="215"/>
      <c r="Q138" s="215"/>
      <c r="R138" s="215"/>
      <c r="S138" s="215"/>
      <c r="T138" s="216"/>
      <c r="AT138" s="217" t="s">
        <v>192</v>
      </c>
      <c r="AU138" s="217" t="s">
        <v>79</v>
      </c>
      <c r="AV138" s="13" t="s">
        <v>79</v>
      </c>
      <c r="AW138" s="13" t="s">
        <v>34</v>
      </c>
      <c r="AX138" s="13" t="s">
        <v>70</v>
      </c>
      <c r="AY138" s="217" t="s">
        <v>180</v>
      </c>
    </row>
    <row r="139" spans="2:65" s="13" customFormat="1">
      <c r="B139" s="208"/>
      <c r="D139" s="196" t="s">
        <v>192</v>
      </c>
      <c r="E139" s="217" t="s">
        <v>5</v>
      </c>
      <c r="F139" s="218" t="s">
        <v>233</v>
      </c>
      <c r="H139" s="219">
        <v>-12.507999999999999</v>
      </c>
      <c r="I139" s="213"/>
      <c r="L139" s="208"/>
      <c r="M139" s="214"/>
      <c r="N139" s="215"/>
      <c r="O139" s="215"/>
      <c r="P139" s="215"/>
      <c r="Q139" s="215"/>
      <c r="R139" s="215"/>
      <c r="S139" s="215"/>
      <c r="T139" s="216"/>
      <c r="AT139" s="217" t="s">
        <v>192</v>
      </c>
      <c r="AU139" s="217" t="s">
        <v>79</v>
      </c>
      <c r="AV139" s="13" t="s">
        <v>79</v>
      </c>
      <c r="AW139" s="13" t="s">
        <v>34</v>
      </c>
      <c r="AX139" s="13" t="s">
        <v>70</v>
      </c>
      <c r="AY139" s="217" t="s">
        <v>180</v>
      </c>
    </row>
    <row r="140" spans="2:65" s="12" customFormat="1">
      <c r="B140" s="200"/>
      <c r="D140" s="196" t="s">
        <v>192</v>
      </c>
      <c r="E140" s="201" t="s">
        <v>5</v>
      </c>
      <c r="F140" s="202" t="s">
        <v>234</v>
      </c>
      <c r="H140" s="203" t="s">
        <v>5</v>
      </c>
      <c r="I140" s="204"/>
      <c r="L140" s="200"/>
      <c r="M140" s="205"/>
      <c r="N140" s="206"/>
      <c r="O140" s="206"/>
      <c r="P140" s="206"/>
      <c r="Q140" s="206"/>
      <c r="R140" s="206"/>
      <c r="S140" s="206"/>
      <c r="T140" s="207"/>
      <c r="AT140" s="203" t="s">
        <v>192</v>
      </c>
      <c r="AU140" s="203" t="s">
        <v>79</v>
      </c>
      <c r="AV140" s="12" t="s">
        <v>77</v>
      </c>
      <c r="AW140" s="12" t="s">
        <v>34</v>
      </c>
      <c r="AX140" s="12" t="s">
        <v>70</v>
      </c>
      <c r="AY140" s="203" t="s">
        <v>180</v>
      </c>
    </row>
    <row r="141" spans="2:65" s="13" customFormat="1">
      <c r="B141" s="208"/>
      <c r="D141" s="196" t="s">
        <v>192</v>
      </c>
      <c r="E141" s="217" t="s">
        <v>5</v>
      </c>
      <c r="F141" s="218" t="s">
        <v>235</v>
      </c>
      <c r="H141" s="219">
        <v>140.43</v>
      </c>
      <c r="I141" s="213"/>
      <c r="L141" s="208"/>
      <c r="M141" s="214"/>
      <c r="N141" s="215"/>
      <c r="O141" s="215"/>
      <c r="P141" s="215"/>
      <c r="Q141" s="215"/>
      <c r="R141" s="215"/>
      <c r="S141" s="215"/>
      <c r="T141" s="216"/>
      <c r="AT141" s="217" t="s">
        <v>192</v>
      </c>
      <c r="AU141" s="217" t="s">
        <v>79</v>
      </c>
      <c r="AV141" s="13" t="s">
        <v>79</v>
      </c>
      <c r="AW141" s="13" t="s">
        <v>34</v>
      </c>
      <c r="AX141" s="13" t="s">
        <v>70</v>
      </c>
      <c r="AY141" s="217" t="s">
        <v>180</v>
      </c>
    </row>
    <row r="142" spans="2:65" s="13" customFormat="1">
      <c r="B142" s="208"/>
      <c r="D142" s="196" t="s">
        <v>192</v>
      </c>
      <c r="E142" s="217" t="s">
        <v>5</v>
      </c>
      <c r="F142" s="218" t="s">
        <v>236</v>
      </c>
      <c r="H142" s="219">
        <v>-14.208</v>
      </c>
      <c r="I142" s="213"/>
      <c r="L142" s="208"/>
      <c r="M142" s="214"/>
      <c r="N142" s="215"/>
      <c r="O142" s="215"/>
      <c r="P142" s="215"/>
      <c r="Q142" s="215"/>
      <c r="R142" s="215"/>
      <c r="S142" s="215"/>
      <c r="T142" s="216"/>
      <c r="AT142" s="217" t="s">
        <v>192</v>
      </c>
      <c r="AU142" s="217" t="s">
        <v>79</v>
      </c>
      <c r="AV142" s="13" t="s">
        <v>79</v>
      </c>
      <c r="AW142" s="13" t="s">
        <v>34</v>
      </c>
      <c r="AX142" s="13" t="s">
        <v>70</v>
      </c>
      <c r="AY142" s="217" t="s">
        <v>180</v>
      </c>
    </row>
    <row r="143" spans="2:65" s="12" customFormat="1">
      <c r="B143" s="200"/>
      <c r="D143" s="196" t="s">
        <v>192</v>
      </c>
      <c r="E143" s="201" t="s">
        <v>5</v>
      </c>
      <c r="F143" s="202" t="s">
        <v>237</v>
      </c>
      <c r="H143" s="203" t="s">
        <v>5</v>
      </c>
      <c r="I143" s="204"/>
      <c r="L143" s="200"/>
      <c r="M143" s="205"/>
      <c r="N143" s="206"/>
      <c r="O143" s="206"/>
      <c r="P143" s="206"/>
      <c r="Q143" s="206"/>
      <c r="R143" s="206"/>
      <c r="S143" s="206"/>
      <c r="T143" s="207"/>
      <c r="AT143" s="203" t="s">
        <v>192</v>
      </c>
      <c r="AU143" s="203" t="s">
        <v>79</v>
      </c>
      <c r="AV143" s="12" t="s">
        <v>77</v>
      </c>
      <c r="AW143" s="12" t="s">
        <v>34</v>
      </c>
      <c r="AX143" s="12" t="s">
        <v>70</v>
      </c>
      <c r="AY143" s="203" t="s">
        <v>180</v>
      </c>
    </row>
    <row r="144" spans="2:65" s="13" customFormat="1">
      <c r="B144" s="208"/>
      <c r="D144" s="196" t="s">
        <v>192</v>
      </c>
      <c r="E144" s="217" t="s">
        <v>5</v>
      </c>
      <c r="F144" s="218" t="s">
        <v>238</v>
      </c>
      <c r="H144" s="219">
        <v>95.13</v>
      </c>
      <c r="I144" s="213"/>
      <c r="L144" s="208"/>
      <c r="M144" s="214"/>
      <c r="N144" s="215"/>
      <c r="O144" s="215"/>
      <c r="P144" s="215"/>
      <c r="Q144" s="215"/>
      <c r="R144" s="215"/>
      <c r="S144" s="215"/>
      <c r="T144" s="216"/>
      <c r="AT144" s="217" t="s">
        <v>192</v>
      </c>
      <c r="AU144" s="217" t="s">
        <v>79</v>
      </c>
      <c r="AV144" s="13" t="s">
        <v>79</v>
      </c>
      <c r="AW144" s="13" t="s">
        <v>34</v>
      </c>
      <c r="AX144" s="13" t="s">
        <v>70</v>
      </c>
      <c r="AY144" s="217" t="s">
        <v>180</v>
      </c>
    </row>
    <row r="145" spans="2:51" s="13" customFormat="1">
      <c r="B145" s="208"/>
      <c r="D145" s="196" t="s">
        <v>192</v>
      </c>
      <c r="E145" s="217" t="s">
        <v>5</v>
      </c>
      <c r="F145" s="218" t="s">
        <v>236</v>
      </c>
      <c r="H145" s="219">
        <v>-14.208</v>
      </c>
      <c r="I145" s="213"/>
      <c r="L145" s="208"/>
      <c r="M145" s="214"/>
      <c r="N145" s="215"/>
      <c r="O145" s="215"/>
      <c r="P145" s="215"/>
      <c r="Q145" s="215"/>
      <c r="R145" s="215"/>
      <c r="S145" s="215"/>
      <c r="T145" s="216"/>
      <c r="AT145" s="217" t="s">
        <v>192</v>
      </c>
      <c r="AU145" s="217" t="s">
        <v>79</v>
      </c>
      <c r="AV145" s="13" t="s">
        <v>79</v>
      </c>
      <c r="AW145" s="13" t="s">
        <v>34</v>
      </c>
      <c r="AX145" s="13" t="s">
        <v>70</v>
      </c>
      <c r="AY145" s="217" t="s">
        <v>180</v>
      </c>
    </row>
    <row r="146" spans="2:51" s="12" customFormat="1">
      <c r="B146" s="200"/>
      <c r="D146" s="196" t="s">
        <v>192</v>
      </c>
      <c r="E146" s="201" t="s">
        <v>5</v>
      </c>
      <c r="F146" s="202" t="s">
        <v>219</v>
      </c>
      <c r="H146" s="203" t="s">
        <v>5</v>
      </c>
      <c r="I146" s="204"/>
      <c r="L146" s="200"/>
      <c r="M146" s="205"/>
      <c r="N146" s="206"/>
      <c r="O146" s="206"/>
      <c r="P146" s="206"/>
      <c r="Q146" s="206"/>
      <c r="R146" s="206"/>
      <c r="S146" s="206"/>
      <c r="T146" s="207"/>
      <c r="AT146" s="203" t="s">
        <v>192</v>
      </c>
      <c r="AU146" s="203" t="s">
        <v>79</v>
      </c>
      <c r="AV146" s="12" t="s">
        <v>77</v>
      </c>
      <c r="AW146" s="12" t="s">
        <v>34</v>
      </c>
      <c r="AX146" s="12" t="s">
        <v>70</v>
      </c>
      <c r="AY146" s="203" t="s">
        <v>180</v>
      </c>
    </row>
    <row r="147" spans="2:51" s="13" customFormat="1">
      <c r="B147" s="208"/>
      <c r="D147" s="196" t="s">
        <v>192</v>
      </c>
      <c r="E147" s="217" t="s">
        <v>5</v>
      </c>
      <c r="F147" s="218" t="s">
        <v>239</v>
      </c>
      <c r="H147" s="219">
        <v>126.53</v>
      </c>
      <c r="I147" s="213"/>
      <c r="L147" s="208"/>
      <c r="M147" s="214"/>
      <c r="N147" s="215"/>
      <c r="O147" s="215"/>
      <c r="P147" s="215"/>
      <c r="Q147" s="215"/>
      <c r="R147" s="215"/>
      <c r="S147" s="215"/>
      <c r="T147" s="216"/>
      <c r="AT147" s="217" t="s">
        <v>192</v>
      </c>
      <c r="AU147" s="217" t="s">
        <v>79</v>
      </c>
      <c r="AV147" s="13" t="s">
        <v>79</v>
      </c>
      <c r="AW147" s="13" t="s">
        <v>34</v>
      </c>
      <c r="AX147" s="13" t="s">
        <v>70</v>
      </c>
      <c r="AY147" s="217" t="s">
        <v>180</v>
      </c>
    </row>
    <row r="148" spans="2:51" s="13" customFormat="1">
      <c r="B148" s="208"/>
      <c r="D148" s="196" t="s">
        <v>192</v>
      </c>
      <c r="E148" s="217" t="s">
        <v>5</v>
      </c>
      <c r="F148" s="218" t="s">
        <v>240</v>
      </c>
      <c r="H148" s="219">
        <v>-8.82</v>
      </c>
      <c r="I148" s="213"/>
      <c r="L148" s="208"/>
      <c r="M148" s="214"/>
      <c r="N148" s="215"/>
      <c r="O148" s="215"/>
      <c r="P148" s="215"/>
      <c r="Q148" s="215"/>
      <c r="R148" s="215"/>
      <c r="S148" s="215"/>
      <c r="T148" s="216"/>
      <c r="AT148" s="217" t="s">
        <v>192</v>
      </c>
      <c r="AU148" s="217" t="s">
        <v>79</v>
      </c>
      <c r="AV148" s="13" t="s">
        <v>79</v>
      </c>
      <c r="AW148" s="13" t="s">
        <v>34</v>
      </c>
      <c r="AX148" s="13" t="s">
        <v>70</v>
      </c>
      <c r="AY148" s="217" t="s">
        <v>180</v>
      </c>
    </row>
    <row r="149" spans="2:51" s="12" customFormat="1">
      <c r="B149" s="200"/>
      <c r="D149" s="196" t="s">
        <v>192</v>
      </c>
      <c r="E149" s="201" t="s">
        <v>5</v>
      </c>
      <c r="F149" s="202" t="s">
        <v>221</v>
      </c>
      <c r="H149" s="203" t="s">
        <v>5</v>
      </c>
      <c r="I149" s="204"/>
      <c r="L149" s="200"/>
      <c r="M149" s="205"/>
      <c r="N149" s="206"/>
      <c r="O149" s="206"/>
      <c r="P149" s="206"/>
      <c r="Q149" s="206"/>
      <c r="R149" s="206"/>
      <c r="S149" s="206"/>
      <c r="T149" s="207"/>
      <c r="AT149" s="203" t="s">
        <v>192</v>
      </c>
      <c r="AU149" s="203" t="s">
        <v>79</v>
      </c>
      <c r="AV149" s="12" t="s">
        <v>77</v>
      </c>
      <c r="AW149" s="12" t="s">
        <v>34</v>
      </c>
      <c r="AX149" s="12" t="s">
        <v>70</v>
      </c>
      <c r="AY149" s="203" t="s">
        <v>180</v>
      </c>
    </row>
    <row r="150" spans="2:51" s="13" customFormat="1">
      <c r="B150" s="208"/>
      <c r="D150" s="196" t="s">
        <v>192</v>
      </c>
      <c r="E150" s="217" t="s">
        <v>5</v>
      </c>
      <c r="F150" s="218" t="s">
        <v>241</v>
      </c>
      <c r="H150" s="219">
        <v>63.811999999999998</v>
      </c>
      <c r="I150" s="213"/>
      <c r="L150" s="208"/>
      <c r="M150" s="214"/>
      <c r="N150" s="215"/>
      <c r="O150" s="215"/>
      <c r="P150" s="215"/>
      <c r="Q150" s="215"/>
      <c r="R150" s="215"/>
      <c r="S150" s="215"/>
      <c r="T150" s="216"/>
      <c r="AT150" s="217" t="s">
        <v>192</v>
      </c>
      <c r="AU150" s="217" t="s">
        <v>79</v>
      </c>
      <c r="AV150" s="13" t="s">
        <v>79</v>
      </c>
      <c r="AW150" s="13" t="s">
        <v>34</v>
      </c>
      <c r="AX150" s="13" t="s">
        <v>70</v>
      </c>
      <c r="AY150" s="217" t="s">
        <v>180</v>
      </c>
    </row>
    <row r="151" spans="2:51" s="13" customFormat="1">
      <c r="B151" s="208"/>
      <c r="D151" s="196" t="s">
        <v>192</v>
      </c>
      <c r="E151" s="217" t="s">
        <v>5</v>
      </c>
      <c r="F151" s="218" t="s">
        <v>242</v>
      </c>
      <c r="H151" s="219">
        <v>-9.7050000000000001</v>
      </c>
      <c r="I151" s="213"/>
      <c r="L151" s="208"/>
      <c r="M151" s="214"/>
      <c r="N151" s="215"/>
      <c r="O151" s="215"/>
      <c r="P151" s="215"/>
      <c r="Q151" s="215"/>
      <c r="R151" s="215"/>
      <c r="S151" s="215"/>
      <c r="T151" s="216"/>
      <c r="AT151" s="217" t="s">
        <v>192</v>
      </c>
      <c r="AU151" s="217" t="s">
        <v>79</v>
      </c>
      <c r="AV151" s="13" t="s">
        <v>79</v>
      </c>
      <c r="AW151" s="13" t="s">
        <v>34</v>
      </c>
      <c r="AX151" s="13" t="s">
        <v>70</v>
      </c>
      <c r="AY151" s="217" t="s">
        <v>180</v>
      </c>
    </row>
    <row r="152" spans="2:51" s="15" customFormat="1">
      <c r="B152" s="229"/>
      <c r="D152" s="196" t="s">
        <v>192</v>
      </c>
      <c r="E152" s="230" t="s">
        <v>5</v>
      </c>
      <c r="F152" s="231" t="s">
        <v>243</v>
      </c>
      <c r="H152" s="232">
        <v>602.08299999999997</v>
      </c>
      <c r="I152" s="233"/>
      <c r="L152" s="229"/>
      <c r="M152" s="234"/>
      <c r="N152" s="235"/>
      <c r="O152" s="235"/>
      <c r="P152" s="235"/>
      <c r="Q152" s="235"/>
      <c r="R152" s="235"/>
      <c r="S152" s="235"/>
      <c r="T152" s="236"/>
      <c r="AT152" s="230" t="s">
        <v>192</v>
      </c>
      <c r="AU152" s="230" t="s">
        <v>79</v>
      </c>
      <c r="AV152" s="15" t="s">
        <v>181</v>
      </c>
      <c r="AW152" s="15" t="s">
        <v>34</v>
      </c>
      <c r="AX152" s="15" t="s">
        <v>70</v>
      </c>
      <c r="AY152" s="230" t="s">
        <v>180</v>
      </c>
    </row>
    <row r="153" spans="2:51" s="12" customFormat="1">
      <c r="B153" s="200"/>
      <c r="D153" s="196" t="s">
        <v>192</v>
      </c>
      <c r="E153" s="201" t="s">
        <v>5</v>
      </c>
      <c r="F153" s="202" t="s">
        <v>244</v>
      </c>
      <c r="H153" s="203" t="s">
        <v>5</v>
      </c>
      <c r="I153" s="204"/>
      <c r="L153" s="200"/>
      <c r="M153" s="205"/>
      <c r="N153" s="206"/>
      <c r="O153" s="206"/>
      <c r="P153" s="206"/>
      <c r="Q153" s="206"/>
      <c r="R153" s="206"/>
      <c r="S153" s="206"/>
      <c r="T153" s="207"/>
      <c r="AT153" s="203" t="s">
        <v>192</v>
      </c>
      <c r="AU153" s="203" t="s">
        <v>79</v>
      </c>
      <c r="AV153" s="12" t="s">
        <v>77</v>
      </c>
      <c r="AW153" s="12" t="s">
        <v>34</v>
      </c>
      <c r="AX153" s="12" t="s">
        <v>70</v>
      </c>
      <c r="AY153" s="203" t="s">
        <v>180</v>
      </c>
    </row>
    <row r="154" spans="2:51" s="13" customFormat="1">
      <c r="B154" s="208"/>
      <c r="D154" s="196" t="s">
        <v>192</v>
      </c>
      <c r="E154" s="217" t="s">
        <v>5</v>
      </c>
      <c r="F154" s="218" t="s">
        <v>245</v>
      </c>
      <c r="H154" s="219">
        <v>6.16</v>
      </c>
      <c r="I154" s="213"/>
      <c r="L154" s="208"/>
      <c r="M154" s="214"/>
      <c r="N154" s="215"/>
      <c r="O154" s="215"/>
      <c r="P154" s="215"/>
      <c r="Q154" s="215"/>
      <c r="R154" s="215"/>
      <c r="S154" s="215"/>
      <c r="T154" s="216"/>
      <c r="AT154" s="217" t="s">
        <v>192</v>
      </c>
      <c r="AU154" s="217" t="s">
        <v>79</v>
      </c>
      <c r="AV154" s="13" t="s">
        <v>79</v>
      </c>
      <c r="AW154" s="13" t="s">
        <v>34</v>
      </c>
      <c r="AX154" s="13" t="s">
        <v>70</v>
      </c>
      <c r="AY154" s="217" t="s">
        <v>180</v>
      </c>
    </row>
    <row r="155" spans="2:51" s="12" customFormat="1">
      <c r="B155" s="200"/>
      <c r="D155" s="196" t="s">
        <v>192</v>
      </c>
      <c r="E155" s="201" t="s">
        <v>5</v>
      </c>
      <c r="F155" s="202" t="s">
        <v>246</v>
      </c>
      <c r="H155" s="203" t="s">
        <v>5</v>
      </c>
      <c r="I155" s="204"/>
      <c r="L155" s="200"/>
      <c r="M155" s="205"/>
      <c r="N155" s="206"/>
      <c r="O155" s="206"/>
      <c r="P155" s="206"/>
      <c r="Q155" s="206"/>
      <c r="R155" s="206"/>
      <c r="S155" s="206"/>
      <c r="T155" s="207"/>
      <c r="AT155" s="203" t="s">
        <v>192</v>
      </c>
      <c r="AU155" s="203" t="s">
        <v>79</v>
      </c>
      <c r="AV155" s="12" t="s">
        <v>77</v>
      </c>
      <c r="AW155" s="12" t="s">
        <v>34</v>
      </c>
      <c r="AX155" s="12" t="s">
        <v>70</v>
      </c>
      <c r="AY155" s="203" t="s">
        <v>180</v>
      </c>
    </row>
    <row r="156" spans="2:51" s="13" customFormat="1">
      <c r="B156" s="208"/>
      <c r="D156" s="196" t="s">
        <v>192</v>
      </c>
      <c r="E156" s="217" t="s">
        <v>5</v>
      </c>
      <c r="F156" s="218" t="s">
        <v>247</v>
      </c>
      <c r="H156" s="219">
        <v>13.52</v>
      </c>
      <c r="I156" s="213"/>
      <c r="L156" s="208"/>
      <c r="M156" s="214"/>
      <c r="N156" s="215"/>
      <c r="O156" s="215"/>
      <c r="P156" s="215"/>
      <c r="Q156" s="215"/>
      <c r="R156" s="215"/>
      <c r="S156" s="215"/>
      <c r="T156" s="216"/>
      <c r="AT156" s="217" t="s">
        <v>192</v>
      </c>
      <c r="AU156" s="217" t="s">
        <v>79</v>
      </c>
      <c r="AV156" s="13" t="s">
        <v>79</v>
      </c>
      <c r="AW156" s="13" t="s">
        <v>34</v>
      </c>
      <c r="AX156" s="13" t="s">
        <v>70</v>
      </c>
      <c r="AY156" s="217" t="s">
        <v>180</v>
      </c>
    </row>
    <row r="157" spans="2:51" s="12" customFormat="1">
      <c r="B157" s="200"/>
      <c r="D157" s="196" t="s">
        <v>192</v>
      </c>
      <c r="E157" s="201" t="s">
        <v>5</v>
      </c>
      <c r="F157" s="202" t="s">
        <v>248</v>
      </c>
      <c r="H157" s="203" t="s">
        <v>5</v>
      </c>
      <c r="I157" s="204"/>
      <c r="L157" s="200"/>
      <c r="M157" s="205"/>
      <c r="N157" s="206"/>
      <c r="O157" s="206"/>
      <c r="P157" s="206"/>
      <c r="Q157" s="206"/>
      <c r="R157" s="206"/>
      <c r="S157" s="206"/>
      <c r="T157" s="207"/>
      <c r="AT157" s="203" t="s">
        <v>192</v>
      </c>
      <c r="AU157" s="203" t="s">
        <v>79</v>
      </c>
      <c r="AV157" s="12" t="s">
        <v>77</v>
      </c>
      <c r="AW157" s="12" t="s">
        <v>34</v>
      </c>
      <c r="AX157" s="12" t="s">
        <v>70</v>
      </c>
      <c r="AY157" s="203" t="s">
        <v>180</v>
      </c>
    </row>
    <row r="158" spans="2:51" s="13" customFormat="1">
      <c r="B158" s="208"/>
      <c r="D158" s="196" t="s">
        <v>192</v>
      </c>
      <c r="E158" s="217" t="s">
        <v>5</v>
      </c>
      <c r="F158" s="218" t="s">
        <v>249</v>
      </c>
      <c r="H158" s="219">
        <v>20.28</v>
      </c>
      <c r="I158" s="213"/>
      <c r="L158" s="208"/>
      <c r="M158" s="214"/>
      <c r="N158" s="215"/>
      <c r="O158" s="215"/>
      <c r="P158" s="215"/>
      <c r="Q158" s="215"/>
      <c r="R158" s="215"/>
      <c r="S158" s="215"/>
      <c r="T158" s="216"/>
      <c r="AT158" s="217" t="s">
        <v>192</v>
      </c>
      <c r="AU158" s="217" t="s">
        <v>79</v>
      </c>
      <c r="AV158" s="13" t="s">
        <v>79</v>
      </c>
      <c r="AW158" s="13" t="s">
        <v>34</v>
      </c>
      <c r="AX158" s="13" t="s">
        <v>70</v>
      </c>
      <c r="AY158" s="217" t="s">
        <v>180</v>
      </c>
    </row>
    <row r="159" spans="2:51" s="12" customFormat="1">
      <c r="B159" s="200"/>
      <c r="D159" s="196" t="s">
        <v>192</v>
      </c>
      <c r="E159" s="201" t="s">
        <v>5</v>
      </c>
      <c r="F159" s="202" t="s">
        <v>250</v>
      </c>
      <c r="H159" s="203" t="s">
        <v>5</v>
      </c>
      <c r="I159" s="204"/>
      <c r="L159" s="200"/>
      <c r="M159" s="205"/>
      <c r="N159" s="206"/>
      <c r="O159" s="206"/>
      <c r="P159" s="206"/>
      <c r="Q159" s="206"/>
      <c r="R159" s="206"/>
      <c r="S159" s="206"/>
      <c r="T159" s="207"/>
      <c r="AT159" s="203" t="s">
        <v>192</v>
      </c>
      <c r="AU159" s="203" t="s">
        <v>79</v>
      </c>
      <c r="AV159" s="12" t="s">
        <v>77</v>
      </c>
      <c r="AW159" s="12" t="s">
        <v>34</v>
      </c>
      <c r="AX159" s="12" t="s">
        <v>70</v>
      </c>
      <c r="AY159" s="203" t="s">
        <v>180</v>
      </c>
    </row>
    <row r="160" spans="2:51" s="13" customFormat="1">
      <c r="B160" s="208"/>
      <c r="D160" s="196" t="s">
        <v>192</v>
      </c>
      <c r="E160" s="217" t="s">
        <v>5</v>
      </c>
      <c r="F160" s="218" t="s">
        <v>251</v>
      </c>
      <c r="H160" s="219">
        <v>6.76</v>
      </c>
      <c r="I160" s="213"/>
      <c r="L160" s="208"/>
      <c r="M160" s="214"/>
      <c r="N160" s="215"/>
      <c r="O160" s="215"/>
      <c r="P160" s="215"/>
      <c r="Q160" s="215"/>
      <c r="R160" s="215"/>
      <c r="S160" s="215"/>
      <c r="T160" s="216"/>
      <c r="AT160" s="217" t="s">
        <v>192</v>
      </c>
      <c r="AU160" s="217" t="s">
        <v>79</v>
      </c>
      <c r="AV160" s="13" t="s">
        <v>79</v>
      </c>
      <c r="AW160" s="13" t="s">
        <v>34</v>
      </c>
      <c r="AX160" s="13" t="s">
        <v>70</v>
      </c>
      <c r="AY160" s="217" t="s">
        <v>180</v>
      </c>
    </row>
    <row r="161" spans="2:65" s="12" customFormat="1">
      <c r="B161" s="200"/>
      <c r="D161" s="196" t="s">
        <v>192</v>
      </c>
      <c r="E161" s="201" t="s">
        <v>5</v>
      </c>
      <c r="F161" s="202" t="s">
        <v>219</v>
      </c>
      <c r="H161" s="203" t="s">
        <v>5</v>
      </c>
      <c r="I161" s="204"/>
      <c r="L161" s="200"/>
      <c r="M161" s="205"/>
      <c r="N161" s="206"/>
      <c r="O161" s="206"/>
      <c r="P161" s="206"/>
      <c r="Q161" s="206"/>
      <c r="R161" s="206"/>
      <c r="S161" s="206"/>
      <c r="T161" s="207"/>
      <c r="AT161" s="203" t="s">
        <v>192</v>
      </c>
      <c r="AU161" s="203" t="s">
        <v>79</v>
      </c>
      <c r="AV161" s="12" t="s">
        <v>77</v>
      </c>
      <c r="AW161" s="12" t="s">
        <v>34</v>
      </c>
      <c r="AX161" s="12" t="s">
        <v>70</v>
      </c>
      <c r="AY161" s="203" t="s">
        <v>180</v>
      </c>
    </row>
    <row r="162" spans="2:65" s="13" customFormat="1">
      <c r="B162" s="208"/>
      <c r="D162" s="196" t="s">
        <v>192</v>
      </c>
      <c r="E162" s="217" t="s">
        <v>5</v>
      </c>
      <c r="F162" s="218" t="s">
        <v>252</v>
      </c>
      <c r="H162" s="219">
        <v>27.04</v>
      </c>
      <c r="I162" s="213"/>
      <c r="L162" s="208"/>
      <c r="M162" s="214"/>
      <c r="N162" s="215"/>
      <c r="O162" s="215"/>
      <c r="P162" s="215"/>
      <c r="Q162" s="215"/>
      <c r="R162" s="215"/>
      <c r="S162" s="215"/>
      <c r="T162" s="216"/>
      <c r="AT162" s="217" t="s">
        <v>192</v>
      </c>
      <c r="AU162" s="217" t="s">
        <v>79</v>
      </c>
      <c r="AV162" s="13" t="s">
        <v>79</v>
      </c>
      <c r="AW162" s="13" t="s">
        <v>34</v>
      </c>
      <c r="AX162" s="13" t="s">
        <v>70</v>
      </c>
      <c r="AY162" s="217" t="s">
        <v>180</v>
      </c>
    </row>
    <row r="163" spans="2:65" s="15" customFormat="1">
      <c r="B163" s="229"/>
      <c r="D163" s="196" t="s">
        <v>192</v>
      </c>
      <c r="E163" s="230" t="s">
        <v>5</v>
      </c>
      <c r="F163" s="231" t="s">
        <v>243</v>
      </c>
      <c r="H163" s="232">
        <v>73.760000000000005</v>
      </c>
      <c r="I163" s="233"/>
      <c r="L163" s="229"/>
      <c r="M163" s="234"/>
      <c r="N163" s="235"/>
      <c r="O163" s="235"/>
      <c r="P163" s="235"/>
      <c r="Q163" s="235"/>
      <c r="R163" s="235"/>
      <c r="S163" s="235"/>
      <c r="T163" s="236"/>
      <c r="AT163" s="230" t="s">
        <v>192</v>
      </c>
      <c r="AU163" s="230" t="s">
        <v>79</v>
      </c>
      <c r="AV163" s="15" t="s">
        <v>181</v>
      </c>
      <c r="AW163" s="15" t="s">
        <v>34</v>
      </c>
      <c r="AX163" s="15" t="s">
        <v>70</v>
      </c>
      <c r="AY163" s="230" t="s">
        <v>180</v>
      </c>
    </row>
    <row r="164" spans="2:65" s="14" customFormat="1">
      <c r="B164" s="220"/>
      <c r="D164" s="209" t="s">
        <v>192</v>
      </c>
      <c r="E164" s="221" t="s">
        <v>118</v>
      </c>
      <c r="F164" s="222" t="s">
        <v>223</v>
      </c>
      <c r="H164" s="223">
        <v>675.84299999999996</v>
      </c>
      <c r="I164" s="224"/>
      <c r="L164" s="220"/>
      <c r="M164" s="225"/>
      <c r="N164" s="226"/>
      <c r="O164" s="226"/>
      <c r="P164" s="226"/>
      <c r="Q164" s="226"/>
      <c r="R164" s="226"/>
      <c r="S164" s="226"/>
      <c r="T164" s="227"/>
      <c r="AT164" s="228" t="s">
        <v>192</v>
      </c>
      <c r="AU164" s="228" t="s">
        <v>79</v>
      </c>
      <c r="AV164" s="14" t="s">
        <v>188</v>
      </c>
      <c r="AW164" s="14" t="s">
        <v>34</v>
      </c>
      <c r="AX164" s="14" t="s">
        <v>77</v>
      </c>
      <c r="AY164" s="228" t="s">
        <v>180</v>
      </c>
    </row>
    <row r="165" spans="2:65" s="1" customFormat="1" ht="22.5" customHeight="1">
      <c r="B165" s="183"/>
      <c r="C165" s="184" t="s">
        <v>253</v>
      </c>
      <c r="D165" s="184" t="s">
        <v>183</v>
      </c>
      <c r="E165" s="185" t="s">
        <v>254</v>
      </c>
      <c r="F165" s="186" t="s">
        <v>255</v>
      </c>
      <c r="G165" s="187" t="s">
        <v>256</v>
      </c>
      <c r="H165" s="188">
        <v>0.61799999999999999</v>
      </c>
      <c r="I165" s="189"/>
      <c r="J165" s="190">
        <f>ROUND(I165*H165,2)</f>
        <v>0</v>
      </c>
      <c r="K165" s="186" t="s">
        <v>187</v>
      </c>
      <c r="L165" s="42"/>
      <c r="M165" s="191" t="s">
        <v>5</v>
      </c>
      <c r="N165" s="192" t="s">
        <v>41</v>
      </c>
      <c r="O165" s="43"/>
      <c r="P165" s="193">
        <f>O165*H165</f>
        <v>0</v>
      </c>
      <c r="Q165" s="193">
        <v>2.2563399999999998</v>
      </c>
      <c r="R165" s="193">
        <f>Q165*H165</f>
        <v>1.3944181199999999</v>
      </c>
      <c r="S165" s="193">
        <v>0</v>
      </c>
      <c r="T165" s="194">
        <f>S165*H165</f>
        <v>0</v>
      </c>
      <c r="AR165" s="25" t="s">
        <v>188</v>
      </c>
      <c r="AT165" s="25" t="s">
        <v>183</v>
      </c>
      <c r="AU165" s="25" t="s">
        <v>79</v>
      </c>
      <c r="AY165" s="25" t="s">
        <v>180</v>
      </c>
      <c r="BE165" s="195">
        <f>IF(N165="základní",J165,0)</f>
        <v>0</v>
      </c>
      <c r="BF165" s="195">
        <f>IF(N165="snížená",J165,0)</f>
        <v>0</v>
      </c>
      <c r="BG165" s="195">
        <f>IF(N165="zákl. přenesená",J165,0)</f>
        <v>0</v>
      </c>
      <c r="BH165" s="195">
        <f>IF(N165="sníž. přenesená",J165,0)</f>
        <v>0</v>
      </c>
      <c r="BI165" s="195">
        <f>IF(N165="nulová",J165,0)</f>
        <v>0</v>
      </c>
      <c r="BJ165" s="25" t="s">
        <v>77</v>
      </c>
      <c r="BK165" s="195">
        <f>ROUND(I165*H165,2)</f>
        <v>0</v>
      </c>
      <c r="BL165" s="25" t="s">
        <v>188</v>
      </c>
      <c r="BM165" s="25" t="s">
        <v>257</v>
      </c>
    </row>
    <row r="166" spans="2:65" s="1" customFormat="1" ht="27">
      <c r="B166" s="42"/>
      <c r="D166" s="196" t="s">
        <v>190</v>
      </c>
      <c r="F166" s="197" t="s">
        <v>258</v>
      </c>
      <c r="I166" s="198"/>
      <c r="L166" s="42"/>
      <c r="M166" s="199"/>
      <c r="N166" s="43"/>
      <c r="O166" s="43"/>
      <c r="P166" s="43"/>
      <c r="Q166" s="43"/>
      <c r="R166" s="43"/>
      <c r="S166" s="43"/>
      <c r="T166" s="71"/>
      <c r="AT166" s="25" t="s">
        <v>190</v>
      </c>
      <c r="AU166" s="25" t="s">
        <v>79</v>
      </c>
    </row>
    <row r="167" spans="2:65" s="12" customFormat="1">
      <c r="B167" s="200"/>
      <c r="D167" s="196" t="s">
        <v>192</v>
      </c>
      <c r="E167" s="201" t="s">
        <v>5</v>
      </c>
      <c r="F167" s="202" t="s">
        <v>259</v>
      </c>
      <c r="H167" s="203" t="s">
        <v>5</v>
      </c>
      <c r="I167" s="204"/>
      <c r="L167" s="200"/>
      <c r="M167" s="205"/>
      <c r="N167" s="206"/>
      <c r="O167" s="206"/>
      <c r="P167" s="206"/>
      <c r="Q167" s="206"/>
      <c r="R167" s="206"/>
      <c r="S167" s="206"/>
      <c r="T167" s="207"/>
      <c r="AT167" s="203" t="s">
        <v>192</v>
      </c>
      <c r="AU167" s="203" t="s">
        <v>79</v>
      </c>
      <c r="AV167" s="12" t="s">
        <v>77</v>
      </c>
      <c r="AW167" s="12" t="s">
        <v>34</v>
      </c>
      <c r="AX167" s="12" t="s">
        <v>70</v>
      </c>
      <c r="AY167" s="203" t="s">
        <v>180</v>
      </c>
    </row>
    <row r="168" spans="2:65" s="12" customFormat="1">
      <c r="B168" s="200"/>
      <c r="D168" s="196" t="s">
        <v>192</v>
      </c>
      <c r="E168" s="201" t="s">
        <v>5</v>
      </c>
      <c r="F168" s="202" t="s">
        <v>260</v>
      </c>
      <c r="H168" s="203" t="s">
        <v>5</v>
      </c>
      <c r="I168" s="204"/>
      <c r="L168" s="200"/>
      <c r="M168" s="205"/>
      <c r="N168" s="206"/>
      <c r="O168" s="206"/>
      <c r="P168" s="206"/>
      <c r="Q168" s="206"/>
      <c r="R168" s="206"/>
      <c r="S168" s="206"/>
      <c r="T168" s="207"/>
      <c r="AT168" s="203" t="s">
        <v>192</v>
      </c>
      <c r="AU168" s="203" t="s">
        <v>79</v>
      </c>
      <c r="AV168" s="12" t="s">
        <v>77</v>
      </c>
      <c r="AW168" s="12" t="s">
        <v>34</v>
      </c>
      <c r="AX168" s="12" t="s">
        <v>70</v>
      </c>
      <c r="AY168" s="203" t="s">
        <v>180</v>
      </c>
    </row>
    <row r="169" spans="2:65" s="13" customFormat="1">
      <c r="B169" s="208"/>
      <c r="D169" s="196" t="s">
        <v>192</v>
      </c>
      <c r="E169" s="217" t="s">
        <v>5</v>
      </c>
      <c r="F169" s="218" t="s">
        <v>261</v>
      </c>
      <c r="H169" s="219">
        <v>0.251</v>
      </c>
      <c r="I169" s="213"/>
      <c r="L169" s="208"/>
      <c r="M169" s="214"/>
      <c r="N169" s="215"/>
      <c r="O169" s="215"/>
      <c r="P169" s="215"/>
      <c r="Q169" s="215"/>
      <c r="R169" s="215"/>
      <c r="S169" s="215"/>
      <c r="T169" s="216"/>
      <c r="AT169" s="217" t="s">
        <v>192</v>
      </c>
      <c r="AU169" s="217" t="s">
        <v>79</v>
      </c>
      <c r="AV169" s="13" t="s">
        <v>79</v>
      </c>
      <c r="AW169" s="13" t="s">
        <v>34</v>
      </c>
      <c r="AX169" s="13" t="s">
        <v>70</v>
      </c>
      <c r="AY169" s="217" t="s">
        <v>180</v>
      </c>
    </row>
    <row r="170" spans="2:65" s="12" customFormat="1">
      <c r="B170" s="200"/>
      <c r="D170" s="196" t="s">
        <v>192</v>
      </c>
      <c r="E170" s="201" t="s">
        <v>5</v>
      </c>
      <c r="F170" s="202" t="s">
        <v>262</v>
      </c>
      <c r="H170" s="203" t="s">
        <v>5</v>
      </c>
      <c r="I170" s="204"/>
      <c r="L170" s="200"/>
      <c r="M170" s="205"/>
      <c r="N170" s="206"/>
      <c r="O170" s="206"/>
      <c r="P170" s="206"/>
      <c r="Q170" s="206"/>
      <c r="R170" s="206"/>
      <c r="S170" s="206"/>
      <c r="T170" s="207"/>
      <c r="AT170" s="203" t="s">
        <v>192</v>
      </c>
      <c r="AU170" s="203" t="s">
        <v>79</v>
      </c>
      <c r="AV170" s="12" t="s">
        <v>77</v>
      </c>
      <c r="AW170" s="12" t="s">
        <v>34</v>
      </c>
      <c r="AX170" s="12" t="s">
        <v>70</v>
      </c>
      <c r="AY170" s="203" t="s">
        <v>180</v>
      </c>
    </row>
    <row r="171" spans="2:65" s="13" customFormat="1">
      <c r="B171" s="208"/>
      <c r="D171" s="196" t="s">
        <v>192</v>
      </c>
      <c r="E171" s="217" t="s">
        <v>5</v>
      </c>
      <c r="F171" s="218" t="s">
        <v>263</v>
      </c>
      <c r="H171" s="219">
        <v>1E-3</v>
      </c>
      <c r="I171" s="213"/>
      <c r="L171" s="208"/>
      <c r="M171" s="214"/>
      <c r="N171" s="215"/>
      <c r="O171" s="215"/>
      <c r="P171" s="215"/>
      <c r="Q171" s="215"/>
      <c r="R171" s="215"/>
      <c r="S171" s="215"/>
      <c r="T171" s="216"/>
      <c r="AT171" s="217" t="s">
        <v>192</v>
      </c>
      <c r="AU171" s="217" t="s">
        <v>79</v>
      </c>
      <c r="AV171" s="13" t="s">
        <v>79</v>
      </c>
      <c r="AW171" s="13" t="s">
        <v>34</v>
      </c>
      <c r="AX171" s="13" t="s">
        <v>70</v>
      </c>
      <c r="AY171" s="217" t="s">
        <v>180</v>
      </c>
    </row>
    <row r="172" spans="2:65" s="12" customFormat="1">
      <c r="B172" s="200"/>
      <c r="D172" s="196" t="s">
        <v>192</v>
      </c>
      <c r="E172" s="201" t="s">
        <v>5</v>
      </c>
      <c r="F172" s="202" t="s">
        <v>264</v>
      </c>
      <c r="H172" s="203" t="s">
        <v>5</v>
      </c>
      <c r="I172" s="204"/>
      <c r="L172" s="200"/>
      <c r="M172" s="205"/>
      <c r="N172" s="206"/>
      <c r="O172" s="206"/>
      <c r="P172" s="206"/>
      <c r="Q172" s="206"/>
      <c r="R172" s="206"/>
      <c r="S172" s="206"/>
      <c r="T172" s="207"/>
      <c r="AT172" s="203" t="s">
        <v>192</v>
      </c>
      <c r="AU172" s="203" t="s">
        <v>79</v>
      </c>
      <c r="AV172" s="12" t="s">
        <v>77</v>
      </c>
      <c r="AW172" s="12" t="s">
        <v>34</v>
      </c>
      <c r="AX172" s="12" t="s">
        <v>70</v>
      </c>
      <c r="AY172" s="203" t="s">
        <v>180</v>
      </c>
    </row>
    <row r="173" spans="2:65" s="13" customFormat="1">
      <c r="B173" s="208"/>
      <c r="D173" s="196" t="s">
        <v>192</v>
      </c>
      <c r="E173" s="217" t="s">
        <v>5</v>
      </c>
      <c r="F173" s="218" t="s">
        <v>265</v>
      </c>
      <c r="H173" s="219">
        <v>1.0999999999999999E-2</v>
      </c>
      <c r="I173" s="213"/>
      <c r="L173" s="208"/>
      <c r="M173" s="214"/>
      <c r="N173" s="215"/>
      <c r="O173" s="215"/>
      <c r="P173" s="215"/>
      <c r="Q173" s="215"/>
      <c r="R173" s="215"/>
      <c r="S173" s="215"/>
      <c r="T173" s="216"/>
      <c r="AT173" s="217" t="s">
        <v>192</v>
      </c>
      <c r="AU173" s="217" t="s">
        <v>79</v>
      </c>
      <c r="AV173" s="13" t="s">
        <v>79</v>
      </c>
      <c r="AW173" s="13" t="s">
        <v>34</v>
      </c>
      <c r="AX173" s="13" t="s">
        <v>70</v>
      </c>
      <c r="AY173" s="217" t="s">
        <v>180</v>
      </c>
    </row>
    <row r="174" spans="2:65" s="15" customFormat="1">
      <c r="B174" s="229"/>
      <c r="D174" s="196" t="s">
        <v>192</v>
      </c>
      <c r="E174" s="230" t="s">
        <v>5</v>
      </c>
      <c r="F174" s="231" t="s">
        <v>243</v>
      </c>
      <c r="H174" s="232">
        <v>0.26300000000000001</v>
      </c>
      <c r="I174" s="233"/>
      <c r="L174" s="229"/>
      <c r="M174" s="234"/>
      <c r="N174" s="235"/>
      <c r="O174" s="235"/>
      <c r="P174" s="235"/>
      <c r="Q174" s="235"/>
      <c r="R174" s="235"/>
      <c r="S174" s="235"/>
      <c r="T174" s="236"/>
      <c r="AT174" s="230" t="s">
        <v>192</v>
      </c>
      <c r="AU174" s="230" t="s">
        <v>79</v>
      </c>
      <c r="AV174" s="15" t="s">
        <v>181</v>
      </c>
      <c r="AW174" s="15" t="s">
        <v>34</v>
      </c>
      <c r="AX174" s="15" t="s">
        <v>70</v>
      </c>
      <c r="AY174" s="230" t="s">
        <v>180</v>
      </c>
    </row>
    <row r="175" spans="2:65" s="12" customFormat="1">
      <c r="B175" s="200"/>
      <c r="D175" s="196" t="s">
        <v>192</v>
      </c>
      <c r="E175" s="201" t="s">
        <v>5</v>
      </c>
      <c r="F175" s="202" t="s">
        <v>266</v>
      </c>
      <c r="H175" s="203" t="s">
        <v>5</v>
      </c>
      <c r="I175" s="204"/>
      <c r="L175" s="200"/>
      <c r="M175" s="205"/>
      <c r="N175" s="206"/>
      <c r="O175" s="206"/>
      <c r="P175" s="206"/>
      <c r="Q175" s="206"/>
      <c r="R175" s="206"/>
      <c r="S175" s="206"/>
      <c r="T175" s="207"/>
      <c r="AT175" s="203" t="s">
        <v>192</v>
      </c>
      <c r="AU175" s="203" t="s">
        <v>79</v>
      </c>
      <c r="AV175" s="12" t="s">
        <v>77</v>
      </c>
      <c r="AW175" s="12" t="s">
        <v>34</v>
      </c>
      <c r="AX175" s="12" t="s">
        <v>70</v>
      </c>
      <c r="AY175" s="203" t="s">
        <v>180</v>
      </c>
    </row>
    <row r="176" spans="2:65" s="13" customFormat="1" ht="27">
      <c r="B176" s="208"/>
      <c r="D176" s="196" t="s">
        <v>192</v>
      </c>
      <c r="E176" s="217" t="s">
        <v>5</v>
      </c>
      <c r="F176" s="218" t="s">
        <v>267</v>
      </c>
      <c r="H176" s="219">
        <v>0.35499999999999998</v>
      </c>
      <c r="I176" s="213"/>
      <c r="L176" s="208"/>
      <c r="M176" s="214"/>
      <c r="N176" s="215"/>
      <c r="O176" s="215"/>
      <c r="P176" s="215"/>
      <c r="Q176" s="215"/>
      <c r="R176" s="215"/>
      <c r="S176" s="215"/>
      <c r="T176" s="216"/>
      <c r="AT176" s="217" t="s">
        <v>192</v>
      </c>
      <c r="AU176" s="217" t="s">
        <v>79</v>
      </c>
      <c r="AV176" s="13" t="s">
        <v>79</v>
      </c>
      <c r="AW176" s="13" t="s">
        <v>34</v>
      </c>
      <c r="AX176" s="13" t="s">
        <v>70</v>
      </c>
      <c r="AY176" s="217" t="s">
        <v>180</v>
      </c>
    </row>
    <row r="177" spans="2:65" s="15" customFormat="1">
      <c r="B177" s="229"/>
      <c r="D177" s="196" t="s">
        <v>192</v>
      </c>
      <c r="E177" s="230" t="s">
        <v>5</v>
      </c>
      <c r="F177" s="231" t="s">
        <v>243</v>
      </c>
      <c r="H177" s="232">
        <v>0.35499999999999998</v>
      </c>
      <c r="I177" s="233"/>
      <c r="L177" s="229"/>
      <c r="M177" s="234"/>
      <c r="N177" s="235"/>
      <c r="O177" s="235"/>
      <c r="P177" s="235"/>
      <c r="Q177" s="235"/>
      <c r="R177" s="235"/>
      <c r="S177" s="235"/>
      <c r="T177" s="236"/>
      <c r="AT177" s="230" t="s">
        <v>192</v>
      </c>
      <c r="AU177" s="230" t="s">
        <v>79</v>
      </c>
      <c r="AV177" s="15" t="s">
        <v>181</v>
      </c>
      <c r="AW177" s="15" t="s">
        <v>34</v>
      </c>
      <c r="AX177" s="15" t="s">
        <v>70</v>
      </c>
      <c r="AY177" s="230" t="s">
        <v>180</v>
      </c>
    </row>
    <row r="178" spans="2:65" s="14" customFormat="1">
      <c r="B178" s="220"/>
      <c r="D178" s="209" t="s">
        <v>192</v>
      </c>
      <c r="E178" s="221" t="s">
        <v>5</v>
      </c>
      <c r="F178" s="222" t="s">
        <v>223</v>
      </c>
      <c r="H178" s="223">
        <v>0.61799999999999999</v>
      </c>
      <c r="I178" s="224"/>
      <c r="L178" s="220"/>
      <c r="M178" s="225"/>
      <c r="N178" s="226"/>
      <c r="O178" s="226"/>
      <c r="P178" s="226"/>
      <c r="Q178" s="226"/>
      <c r="R178" s="226"/>
      <c r="S178" s="226"/>
      <c r="T178" s="227"/>
      <c r="AT178" s="228" t="s">
        <v>192</v>
      </c>
      <c r="AU178" s="228" t="s">
        <v>79</v>
      </c>
      <c r="AV178" s="14" t="s">
        <v>188</v>
      </c>
      <c r="AW178" s="14" t="s">
        <v>34</v>
      </c>
      <c r="AX178" s="14" t="s">
        <v>77</v>
      </c>
      <c r="AY178" s="228" t="s">
        <v>180</v>
      </c>
    </row>
    <row r="179" spans="2:65" s="1" customFormat="1" ht="22.5" customHeight="1">
      <c r="B179" s="183"/>
      <c r="C179" s="184" t="s">
        <v>203</v>
      </c>
      <c r="D179" s="184" t="s">
        <v>183</v>
      </c>
      <c r="E179" s="185" t="s">
        <v>268</v>
      </c>
      <c r="F179" s="186" t="s">
        <v>269</v>
      </c>
      <c r="G179" s="187" t="s">
        <v>256</v>
      </c>
      <c r="H179" s="188">
        <v>0.85499999999999998</v>
      </c>
      <c r="I179" s="189"/>
      <c r="J179" s="190">
        <f>ROUND(I179*H179,2)</f>
        <v>0</v>
      </c>
      <c r="K179" s="186" t="s">
        <v>187</v>
      </c>
      <c r="L179" s="42"/>
      <c r="M179" s="191" t="s">
        <v>5</v>
      </c>
      <c r="N179" s="192" t="s">
        <v>41</v>
      </c>
      <c r="O179" s="43"/>
      <c r="P179" s="193">
        <f>O179*H179</f>
        <v>0</v>
      </c>
      <c r="Q179" s="193">
        <v>1.837</v>
      </c>
      <c r="R179" s="193">
        <f>Q179*H179</f>
        <v>1.570635</v>
      </c>
      <c r="S179" s="193">
        <v>0</v>
      </c>
      <c r="T179" s="194">
        <f>S179*H179</f>
        <v>0</v>
      </c>
      <c r="AR179" s="25" t="s">
        <v>188</v>
      </c>
      <c r="AT179" s="25" t="s">
        <v>183</v>
      </c>
      <c r="AU179" s="25" t="s">
        <v>79</v>
      </c>
      <c r="AY179" s="25" t="s">
        <v>180</v>
      </c>
      <c r="BE179" s="195">
        <f>IF(N179="základní",J179,0)</f>
        <v>0</v>
      </c>
      <c r="BF179" s="195">
        <f>IF(N179="snížená",J179,0)</f>
        <v>0</v>
      </c>
      <c r="BG179" s="195">
        <f>IF(N179="zákl. přenesená",J179,0)</f>
        <v>0</v>
      </c>
      <c r="BH179" s="195">
        <f>IF(N179="sníž. přenesená",J179,0)</f>
        <v>0</v>
      </c>
      <c r="BI179" s="195">
        <f>IF(N179="nulová",J179,0)</f>
        <v>0</v>
      </c>
      <c r="BJ179" s="25" t="s">
        <v>77</v>
      </c>
      <c r="BK179" s="195">
        <f>ROUND(I179*H179,2)</f>
        <v>0</v>
      </c>
      <c r="BL179" s="25" t="s">
        <v>188</v>
      </c>
      <c r="BM179" s="25" t="s">
        <v>270</v>
      </c>
    </row>
    <row r="180" spans="2:65" s="1" customFormat="1" ht="27">
      <c r="B180" s="42"/>
      <c r="D180" s="196" t="s">
        <v>190</v>
      </c>
      <c r="F180" s="197" t="s">
        <v>271</v>
      </c>
      <c r="I180" s="198"/>
      <c r="L180" s="42"/>
      <c r="M180" s="199"/>
      <c r="N180" s="43"/>
      <c r="O180" s="43"/>
      <c r="P180" s="43"/>
      <c r="Q180" s="43"/>
      <c r="R180" s="43"/>
      <c r="S180" s="43"/>
      <c r="T180" s="71"/>
      <c r="AT180" s="25" t="s">
        <v>190</v>
      </c>
      <c r="AU180" s="25" t="s">
        <v>79</v>
      </c>
    </row>
    <row r="181" spans="2:65" s="12" customFormat="1">
      <c r="B181" s="200"/>
      <c r="D181" s="196" t="s">
        <v>192</v>
      </c>
      <c r="E181" s="201" t="s">
        <v>5</v>
      </c>
      <c r="F181" s="202" t="s">
        <v>209</v>
      </c>
      <c r="H181" s="203" t="s">
        <v>5</v>
      </c>
      <c r="I181" s="204"/>
      <c r="L181" s="200"/>
      <c r="M181" s="205"/>
      <c r="N181" s="206"/>
      <c r="O181" s="206"/>
      <c r="P181" s="206"/>
      <c r="Q181" s="206"/>
      <c r="R181" s="206"/>
      <c r="S181" s="206"/>
      <c r="T181" s="207"/>
      <c r="AT181" s="203" t="s">
        <v>192</v>
      </c>
      <c r="AU181" s="203" t="s">
        <v>79</v>
      </c>
      <c r="AV181" s="12" t="s">
        <v>77</v>
      </c>
      <c r="AW181" s="12" t="s">
        <v>34</v>
      </c>
      <c r="AX181" s="12" t="s">
        <v>70</v>
      </c>
      <c r="AY181" s="203" t="s">
        <v>180</v>
      </c>
    </row>
    <row r="182" spans="2:65" s="12" customFormat="1">
      <c r="B182" s="200"/>
      <c r="D182" s="196" t="s">
        <v>192</v>
      </c>
      <c r="E182" s="201" t="s">
        <v>5</v>
      </c>
      <c r="F182" s="202" t="s">
        <v>272</v>
      </c>
      <c r="H182" s="203" t="s">
        <v>5</v>
      </c>
      <c r="I182" s="204"/>
      <c r="L182" s="200"/>
      <c r="M182" s="205"/>
      <c r="N182" s="206"/>
      <c r="O182" s="206"/>
      <c r="P182" s="206"/>
      <c r="Q182" s="206"/>
      <c r="R182" s="206"/>
      <c r="S182" s="206"/>
      <c r="T182" s="207"/>
      <c r="AT182" s="203" t="s">
        <v>192</v>
      </c>
      <c r="AU182" s="203" t="s">
        <v>79</v>
      </c>
      <c r="AV182" s="12" t="s">
        <v>77</v>
      </c>
      <c r="AW182" s="12" t="s">
        <v>34</v>
      </c>
      <c r="AX182" s="12" t="s">
        <v>70</v>
      </c>
      <c r="AY182" s="203" t="s">
        <v>180</v>
      </c>
    </row>
    <row r="183" spans="2:65" s="12" customFormat="1">
      <c r="B183" s="200"/>
      <c r="D183" s="196" t="s">
        <v>192</v>
      </c>
      <c r="E183" s="201" t="s">
        <v>5</v>
      </c>
      <c r="F183" s="202" t="s">
        <v>273</v>
      </c>
      <c r="H183" s="203" t="s">
        <v>5</v>
      </c>
      <c r="I183" s="204"/>
      <c r="L183" s="200"/>
      <c r="M183" s="205"/>
      <c r="N183" s="206"/>
      <c r="O183" s="206"/>
      <c r="P183" s="206"/>
      <c r="Q183" s="206"/>
      <c r="R183" s="206"/>
      <c r="S183" s="206"/>
      <c r="T183" s="207"/>
      <c r="AT183" s="203" t="s">
        <v>192</v>
      </c>
      <c r="AU183" s="203" t="s">
        <v>79</v>
      </c>
      <c r="AV183" s="12" t="s">
        <v>77</v>
      </c>
      <c r="AW183" s="12" t="s">
        <v>34</v>
      </c>
      <c r="AX183" s="12" t="s">
        <v>70</v>
      </c>
      <c r="AY183" s="203" t="s">
        <v>180</v>
      </c>
    </row>
    <row r="184" spans="2:65" s="13" customFormat="1">
      <c r="B184" s="208"/>
      <c r="D184" s="196" t="s">
        <v>192</v>
      </c>
      <c r="E184" s="217" t="s">
        <v>5</v>
      </c>
      <c r="F184" s="218" t="s">
        <v>274</v>
      </c>
      <c r="H184" s="219">
        <v>8.7999999999999995E-2</v>
      </c>
      <c r="I184" s="213"/>
      <c r="L184" s="208"/>
      <c r="M184" s="214"/>
      <c r="N184" s="215"/>
      <c r="O184" s="215"/>
      <c r="P184" s="215"/>
      <c r="Q184" s="215"/>
      <c r="R184" s="215"/>
      <c r="S184" s="215"/>
      <c r="T184" s="216"/>
      <c r="AT184" s="217" t="s">
        <v>192</v>
      </c>
      <c r="AU184" s="217" t="s">
        <v>79</v>
      </c>
      <c r="AV184" s="13" t="s">
        <v>79</v>
      </c>
      <c r="AW184" s="13" t="s">
        <v>34</v>
      </c>
      <c r="AX184" s="13" t="s">
        <v>70</v>
      </c>
      <c r="AY184" s="217" t="s">
        <v>180</v>
      </c>
    </row>
    <row r="185" spans="2:65" s="12" customFormat="1">
      <c r="B185" s="200"/>
      <c r="D185" s="196" t="s">
        <v>192</v>
      </c>
      <c r="E185" s="201" t="s">
        <v>5</v>
      </c>
      <c r="F185" s="202" t="s">
        <v>275</v>
      </c>
      <c r="H185" s="203" t="s">
        <v>5</v>
      </c>
      <c r="I185" s="204"/>
      <c r="L185" s="200"/>
      <c r="M185" s="205"/>
      <c r="N185" s="206"/>
      <c r="O185" s="206"/>
      <c r="P185" s="206"/>
      <c r="Q185" s="206"/>
      <c r="R185" s="206"/>
      <c r="S185" s="206"/>
      <c r="T185" s="207"/>
      <c r="AT185" s="203" t="s">
        <v>192</v>
      </c>
      <c r="AU185" s="203" t="s">
        <v>79</v>
      </c>
      <c r="AV185" s="12" t="s">
        <v>77</v>
      </c>
      <c r="AW185" s="12" t="s">
        <v>34</v>
      </c>
      <c r="AX185" s="12" t="s">
        <v>70</v>
      </c>
      <c r="AY185" s="203" t="s">
        <v>180</v>
      </c>
    </row>
    <row r="186" spans="2:65" s="13" customFormat="1">
      <c r="B186" s="208"/>
      <c r="D186" s="196" t="s">
        <v>192</v>
      </c>
      <c r="E186" s="217" t="s">
        <v>5</v>
      </c>
      <c r="F186" s="218" t="s">
        <v>276</v>
      </c>
      <c r="H186" s="219">
        <v>5.8000000000000003E-2</v>
      </c>
      <c r="I186" s="213"/>
      <c r="L186" s="208"/>
      <c r="M186" s="214"/>
      <c r="N186" s="215"/>
      <c r="O186" s="215"/>
      <c r="P186" s="215"/>
      <c r="Q186" s="215"/>
      <c r="R186" s="215"/>
      <c r="S186" s="215"/>
      <c r="T186" s="216"/>
      <c r="AT186" s="217" t="s">
        <v>192</v>
      </c>
      <c r="AU186" s="217" t="s">
        <v>79</v>
      </c>
      <c r="AV186" s="13" t="s">
        <v>79</v>
      </c>
      <c r="AW186" s="13" t="s">
        <v>34</v>
      </c>
      <c r="AX186" s="13" t="s">
        <v>70</v>
      </c>
      <c r="AY186" s="217" t="s">
        <v>180</v>
      </c>
    </row>
    <row r="187" spans="2:65" s="12" customFormat="1">
      <c r="B187" s="200"/>
      <c r="D187" s="196" t="s">
        <v>192</v>
      </c>
      <c r="E187" s="201" t="s">
        <v>5</v>
      </c>
      <c r="F187" s="202" t="s">
        <v>277</v>
      </c>
      <c r="H187" s="203" t="s">
        <v>5</v>
      </c>
      <c r="I187" s="204"/>
      <c r="L187" s="200"/>
      <c r="M187" s="205"/>
      <c r="N187" s="206"/>
      <c r="O187" s="206"/>
      <c r="P187" s="206"/>
      <c r="Q187" s="206"/>
      <c r="R187" s="206"/>
      <c r="S187" s="206"/>
      <c r="T187" s="207"/>
      <c r="AT187" s="203" t="s">
        <v>192</v>
      </c>
      <c r="AU187" s="203" t="s">
        <v>79</v>
      </c>
      <c r="AV187" s="12" t="s">
        <v>77</v>
      </c>
      <c r="AW187" s="12" t="s">
        <v>34</v>
      </c>
      <c r="AX187" s="12" t="s">
        <v>70</v>
      </c>
      <c r="AY187" s="203" t="s">
        <v>180</v>
      </c>
    </row>
    <row r="188" spans="2:65" s="13" customFormat="1">
      <c r="B188" s="208"/>
      <c r="D188" s="196" t="s">
        <v>192</v>
      </c>
      <c r="E188" s="217" t="s">
        <v>5</v>
      </c>
      <c r="F188" s="218" t="s">
        <v>278</v>
      </c>
      <c r="H188" s="219">
        <v>0.21299999999999999</v>
      </c>
      <c r="I188" s="213"/>
      <c r="L188" s="208"/>
      <c r="M188" s="214"/>
      <c r="N188" s="215"/>
      <c r="O188" s="215"/>
      <c r="P188" s="215"/>
      <c r="Q188" s="215"/>
      <c r="R188" s="215"/>
      <c r="S188" s="215"/>
      <c r="T188" s="216"/>
      <c r="AT188" s="217" t="s">
        <v>192</v>
      </c>
      <c r="AU188" s="217" t="s">
        <v>79</v>
      </c>
      <c r="AV188" s="13" t="s">
        <v>79</v>
      </c>
      <c r="AW188" s="13" t="s">
        <v>34</v>
      </c>
      <c r="AX188" s="13" t="s">
        <v>70</v>
      </c>
      <c r="AY188" s="217" t="s">
        <v>180</v>
      </c>
    </row>
    <row r="189" spans="2:65" s="15" customFormat="1">
      <c r="B189" s="229"/>
      <c r="D189" s="196" t="s">
        <v>192</v>
      </c>
      <c r="E189" s="230" t="s">
        <v>5</v>
      </c>
      <c r="F189" s="231" t="s">
        <v>243</v>
      </c>
      <c r="H189" s="232">
        <v>0.35899999999999999</v>
      </c>
      <c r="I189" s="233"/>
      <c r="L189" s="229"/>
      <c r="M189" s="234"/>
      <c r="N189" s="235"/>
      <c r="O189" s="235"/>
      <c r="P189" s="235"/>
      <c r="Q189" s="235"/>
      <c r="R189" s="235"/>
      <c r="S189" s="235"/>
      <c r="T189" s="236"/>
      <c r="AT189" s="230" t="s">
        <v>192</v>
      </c>
      <c r="AU189" s="230" t="s">
        <v>79</v>
      </c>
      <c r="AV189" s="15" t="s">
        <v>181</v>
      </c>
      <c r="AW189" s="15" t="s">
        <v>34</v>
      </c>
      <c r="AX189" s="15" t="s">
        <v>70</v>
      </c>
      <c r="AY189" s="230" t="s">
        <v>180</v>
      </c>
    </row>
    <row r="190" spans="2:65" s="12" customFormat="1">
      <c r="B190" s="200"/>
      <c r="D190" s="196" t="s">
        <v>192</v>
      </c>
      <c r="E190" s="201" t="s">
        <v>5</v>
      </c>
      <c r="F190" s="202" t="s">
        <v>279</v>
      </c>
      <c r="H190" s="203" t="s">
        <v>5</v>
      </c>
      <c r="I190" s="204"/>
      <c r="L190" s="200"/>
      <c r="M190" s="205"/>
      <c r="N190" s="206"/>
      <c r="O190" s="206"/>
      <c r="P190" s="206"/>
      <c r="Q190" s="206"/>
      <c r="R190" s="206"/>
      <c r="S190" s="206"/>
      <c r="T190" s="207"/>
      <c r="AT190" s="203" t="s">
        <v>192</v>
      </c>
      <c r="AU190" s="203" t="s">
        <v>79</v>
      </c>
      <c r="AV190" s="12" t="s">
        <v>77</v>
      </c>
      <c r="AW190" s="12" t="s">
        <v>34</v>
      </c>
      <c r="AX190" s="12" t="s">
        <v>70</v>
      </c>
      <c r="AY190" s="203" t="s">
        <v>180</v>
      </c>
    </row>
    <row r="191" spans="2:65" s="12" customFormat="1">
      <c r="B191" s="200"/>
      <c r="D191" s="196" t="s">
        <v>192</v>
      </c>
      <c r="E191" s="201" t="s">
        <v>5</v>
      </c>
      <c r="F191" s="202" t="s">
        <v>273</v>
      </c>
      <c r="H191" s="203" t="s">
        <v>5</v>
      </c>
      <c r="I191" s="204"/>
      <c r="L191" s="200"/>
      <c r="M191" s="205"/>
      <c r="N191" s="206"/>
      <c r="O191" s="206"/>
      <c r="P191" s="206"/>
      <c r="Q191" s="206"/>
      <c r="R191" s="206"/>
      <c r="S191" s="206"/>
      <c r="T191" s="207"/>
      <c r="AT191" s="203" t="s">
        <v>192</v>
      </c>
      <c r="AU191" s="203" t="s">
        <v>79</v>
      </c>
      <c r="AV191" s="12" t="s">
        <v>77</v>
      </c>
      <c r="AW191" s="12" t="s">
        <v>34</v>
      </c>
      <c r="AX191" s="12" t="s">
        <v>70</v>
      </c>
      <c r="AY191" s="203" t="s">
        <v>180</v>
      </c>
    </row>
    <row r="192" spans="2:65" s="13" customFormat="1">
      <c r="B192" s="208"/>
      <c r="D192" s="196" t="s">
        <v>192</v>
      </c>
      <c r="E192" s="217" t="s">
        <v>5</v>
      </c>
      <c r="F192" s="218" t="s">
        <v>280</v>
      </c>
      <c r="H192" s="219">
        <v>0.123</v>
      </c>
      <c r="I192" s="213"/>
      <c r="L192" s="208"/>
      <c r="M192" s="214"/>
      <c r="N192" s="215"/>
      <c r="O192" s="215"/>
      <c r="P192" s="215"/>
      <c r="Q192" s="215"/>
      <c r="R192" s="215"/>
      <c r="S192" s="215"/>
      <c r="T192" s="216"/>
      <c r="AT192" s="217" t="s">
        <v>192</v>
      </c>
      <c r="AU192" s="217" t="s">
        <v>79</v>
      </c>
      <c r="AV192" s="13" t="s">
        <v>79</v>
      </c>
      <c r="AW192" s="13" t="s">
        <v>34</v>
      </c>
      <c r="AX192" s="13" t="s">
        <v>70</v>
      </c>
      <c r="AY192" s="217" t="s">
        <v>180</v>
      </c>
    </row>
    <row r="193" spans="2:65" s="12" customFormat="1">
      <c r="B193" s="200"/>
      <c r="D193" s="196" t="s">
        <v>192</v>
      </c>
      <c r="E193" s="201" t="s">
        <v>5</v>
      </c>
      <c r="F193" s="202" t="s">
        <v>275</v>
      </c>
      <c r="H193" s="203" t="s">
        <v>5</v>
      </c>
      <c r="I193" s="204"/>
      <c r="L193" s="200"/>
      <c r="M193" s="205"/>
      <c r="N193" s="206"/>
      <c r="O193" s="206"/>
      <c r="P193" s="206"/>
      <c r="Q193" s="206"/>
      <c r="R193" s="206"/>
      <c r="S193" s="206"/>
      <c r="T193" s="207"/>
      <c r="AT193" s="203" t="s">
        <v>192</v>
      </c>
      <c r="AU193" s="203" t="s">
        <v>79</v>
      </c>
      <c r="AV193" s="12" t="s">
        <v>77</v>
      </c>
      <c r="AW193" s="12" t="s">
        <v>34</v>
      </c>
      <c r="AX193" s="12" t="s">
        <v>70</v>
      </c>
      <c r="AY193" s="203" t="s">
        <v>180</v>
      </c>
    </row>
    <row r="194" spans="2:65" s="13" customFormat="1">
      <c r="B194" s="208"/>
      <c r="D194" s="196" t="s">
        <v>192</v>
      </c>
      <c r="E194" s="217" t="s">
        <v>5</v>
      </c>
      <c r="F194" s="218" t="s">
        <v>281</v>
      </c>
      <c r="H194" s="219">
        <v>8.5000000000000006E-2</v>
      </c>
      <c r="I194" s="213"/>
      <c r="L194" s="208"/>
      <c r="M194" s="214"/>
      <c r="N194" s="215"/>
      <c r="O194" s="215"/>
      <c r="P194" s="215"/>
      <c r="Q194" s="215"/>
      <c r="R194" s="215"/>
      <c r="S194" s="215"/>
      <c r="T194" s="216"/>
      <c r="AT194" s="217" t="s">
        <v>192</v>
      </c>
      <c r="AU194" s="217" t="s">
        <v>79</v>
      </c>
      <c r="AV194" s="13" t="s">
        <v>79</v>
      </c>
      <c r="AW194" s="13" t="s">
        <v>34</v>
      </c>
      <c r="AX194" s="13" t="s">
        <v>70</v>
      </c>
      <c r="AY194" s="217" t="s">
        <v>180</v>
      </c>
    </row>
    <row r="195" spans="2:65" s="12" customFormat="1">
      <c r="B195" s="200"/>
      <c r="D195" s="196" t="s">
        <v>192</v>
      </c>
      <c r="E195" s="201" t="s">
        <v>5</v>
      </c>
      <c r="F195" s="202" t="s">
        <v>277</v>
      </c>
      <c r="H195" s="203" t="s">
        <v>5</v>
      </c>
      <c r="I195" s="204"/>
      <c r="L195" s="200"/>
      <c r="M195" s="205"/>
      <c r="N195" s="206"/>
      <c r="O195" s="206"/>
      <c r="P195" s="206"/>
      <c r="Q195" s="206"/>
      <c r="R195" s="206"/>
      <c r="S195" s="206"/>
      <c r="T195" s="207"/>
      <c r="AT195" s="203" t="s">
        <v>192</v>
      </c>
      <c r="AU195" s="203" t="s">
        <v>79</v>
      </c>
      <c r="AV195" s="12" t="s">
        <v>77</v>
      </c>
      <c r="AW195" s="12" t="s">
        <v>34</v>
      </c>
      <c r="AX195" s="12" t="s">
        <v>70</v>
      </c>
      <c r="AY195" s="203" t="s">
        <v>180</v>
      </c>
    </row>
    <row r="196" spans="2:65" s="13" customFormat="1">
      <c r="B196" s="208"/>
      <c r="D196" s="196" t="s">
        <v>192</v>
      </c>
      <c r="E196" s="217" t="s">
        <v>5</v>
      </c>
      <c r="F196" s="218" t="s">
        <v>282</v>
      </c>
      <c r="H196" s="219">
        <v>0.28799999999999998</v>
      </c>
      <c r="I196" s="213"/>
      <c r="L196" s="208"/>
      <c r="M196" s="214"/>
      <c r="N196" s="215"/>
      <c r="O196" s="215"/>
      <c r="P196" s="215"/>
      <c r="Q196" s="215"/>
      <c r="R196" s="215"/>
      <c r="S196" s="215"/>
      <c r="T196" s="216"/>
      <c r="AT196" s="217" t="s">
        <v>192</v>
      </c>
      <c r="AU196" s="217" t="s">
        <v>79</v>
      </c>
      <c r="AV196" s="13" t="s">
        <v>79</v>
      </c>
      <c r="AW196" s="13" t="s">
        <v>34</v>
      </c>
      <c r="AX196" s="13" t="s">
        <v>70</v>
      </c>
      <c r="AY196" s="217" t="s">
        <v>180</v>
      </c>
    </row>
    <row r="197" spans="2:65" s="15" customFormat="1">
      <c r="B197" s="229"/>
      <c r="D197" s="196" t="s">
        <v>192</v>
      </c>
      <c r="E197" s="230" t="s">
        <v>5</v>
      </c>
      <c r="F197" s="231" t="s">
        <v>243</v>
      </c>
      <c r="H197" s="232">
        <v>0.496</v>
      </c>
      <c r="I197" s="233"/>
      <c r="L197" s="229"/>
      <c r="M197" s="234"/>
      <c r="N197" s="235"/>
      <c r="O197" s="235"/>
      <c r="P197" s="235"/>
      <c r="Q197" s="235"/>
      <c r="R197" s="235"/>
      <c r="S197" s="235"/>
      <c r="T197" s="236"/>
      <c r="AT197" s="230" t="s">
        <v>192</v>
      </c>
      <c r="AU197" s="230" t="s">
        <v>79</v>
      </c>
      <c r="AV197" s="15" t="s">
        <v>181</v>
      </c>
      <c r="AW197" s="15" t="s">
        <v>34</v>
      </c>
      <c r="AX197" s="15" t="s">
        <v>70</v>
      </c>
      <c r="AY197" s="230" t="s">
        <v>180</v>
      </c>
    </row>
    <row r="198" spans="2:65" s="14" customFormat="1">
      <c r="B198" s="220"/>
      <c r="D198" s="196" t="s">
        <v>192</v>
      </c>
      <c r="E198" s="237" t="s">
        <v>5</v>
      </c>
      <c r="F198" s="238" t="s">
        <v>223</v>
      </c>
      <c r="H198" s="239">
        <v>0.85499999999999998</v>
      </c>
      <c r="I198" s="224"/>
      <c r="L198" s="220"/>
      <c r="M198" s="225"/>
      <c r="N198" s="226"/>
      <c r="O198" s="226"/>
      <c r="P198" s="226"/>
      <c r="Q198" s="226"/>
      <c r="R198" s="226"/>
      <c r="S198" s="226"/>
      <c r="T198" s="227"/>
      <c r="AT198" s="228" t="s">
        <v>192</v>
      </c>
      <c r="AU198" s="228" t="s">
        <v>79</v>
      </c>
      <c r="AV198" s="14" t="s">
        <v>188</v>
      </c>
      <c r="AW198" s="14" t="s">
        <v>34</v>
      </c>
      <c r="AX198" s="14" t="s">
        <v>77</v>
      </c>
      <c r="AY198" s="228" t="s">
        <v>180</v>
      </c>
    </row>
    <row r="199" spans="2:65" s="11" customFormat="1" ht="29.85" customHeight="1">
      <c r="B199" s="169"/>
      <c r="D199" s="180" t="s">
        <v>69</v>
      </c>
      <c r="E199" s="181" t="s">
        <v>283</v>
      </c>
      <c r="F199" s="181" t="s">
        <v>284</v>
      </c>
      <c r="I199" s="172"/>
      <c r="J199" s="182">
        <f>BK199</f>
        <v>0</v>
      </c>
      <c r="L199" s="169"/>
      <c r="M199" s="174"/>
      <c r="N199" s="175"/>
      <c r="O199" s="175"/>
      <c r="P199" s="176">
        <f>SUM(P200:P254)</f>
        <v>0</v>
      </c>
      <c r="Q199" s="175"/>
      <c r="R199" s="176">
        <f>SUM(R200:R254)</f>
        <v>5.9160000000000004E-2</v>
      </c>
      <c r="S199" s="175"/>
      <c r="T199" s="177">
        <f>SUM(T200:T254)</f>
        <v>6.0234000000000005</v>
      </c>
      <c r="AR199" s="170" t="s">
        <v>77</v>
      </c>
      <c r="AT199" s="178" t="s">
        <v>69</v>
      </c>
      <c r="AU199" s="178" t="s">
        <v>77</v>
      </c>
      <c r="AY199" s="170" t="s">
        <v>180</v>
      </c>
      <c r="BK199" s="179">
        <f>SUM(BK200:BK254)</f>
        <v>0</v>
      </c>
    </row>
    <row r="200" spans="2:65" s="1" customFormat="1" ht="31.5" customHeight="1">
      <c r="B200" s="183"/>
      <c r="C200" s="184" t="s">
        <v>285</v>
      </c>
      <c r="D200" s="184" t="s">
        <v>183</v>
      </c>
      <c r="E200" s="185" t="s">
        <v>286</v>
      </c>
      <c r="F200" s="186" t="s">
        <v>287</v>
      </c>
      <c r="G200" s="187" t="s">
        <v>197</v>
      </c>
      <c r="H200" s="188">
        <v>236.64</v>
      </c>
      <c r="I200" s="189"/>
      <c r="J200" s="190">
        <f>ROUND(I200*H200,2)</f>
        <v>0</v>
      </c>
      <c r="K200" s="186" t="s">
        <v>187</v>
      </c>
      <c r="L200" s="42"/>
      <c r="M200" s="191" t="s">
        <v>5</v>
      </c>
      <c r="N200" s="192" t="s">
        <v>41</v>
      </c>
      <c r="O200" s="43"/>
      <c r="P200" s="193">
        <f>O200*H200</f>
        <v>0</v>
      </c>
      <c r="Q200" s="193">
        <v>2.1000000000000001E-4</v>
      </c>
      <c r="R200" s="193">
        <f>Q200*H200</f>
        <v>4.96944E-2</v>
      </c>
      <c r="S200" s="193">
        <v>0</v>
      </c>
      <c r="T200" s="194">
        <f>S200*H200</f>
        <v>0</v>
      </c>
      <c r="AR200" s="25" t="s">
        <v>188</v>
      </c>
      <c r="AT200" s="25" t="s">
        <v>183</v>
      </c>
      <c r="AU200" s="25" t="s">
        <v>79</v>
      </c>
      <c r="AY200" s="25" t="s">
        <v>180</v>
      </c>
      <c r="BE200" s="195">
        <f>IF(N200="základní",J200,0)</f>
        <v>0</v>
      </c>
      <c r="BF200" s="195">
        <f>IF(N200="snížená",J200,0)</f>
        <v>0</v>
      </c>
      <c r="BG200" s="195">
        <f>IF(N200="zákl. přenesená",J200,0)</f>
        <v>0</v>
      </c>
      <c r="BH200" s="195">
        <f>IF(N200="sníž. přenesená",J200,0)</f>
        <v>0</v>
      </c>
      <c r="BI200" s="195">
        <f>IF(N200="nulová",J200,0)</f>
        <v>0</v>
      </c>
      <c r="BJ200" s="25" t="s">
        <v>77</v>
      </c>
      <c r="BK200" s="195">
        <f>ROUND(I200*H200,2)</f>
        <v>0</v>
      </c>
      <c r="BL200" s="25" t="s">
        <v>188</v>
      </c>
      <c r="BM200" s="25" t="s">
        <v>288</v>
      </c>
    </row>
    <row r="201" spans="2:65" s="1" customFormat="1" ht="27">
      <c r="B201" s="42"/>
      <c r="D201" s="196" t="s">
        <v>190</v>
      </c>
      <c r="F201" s="197" t="s">
        <v>289</v>
      </c>
      <c r="I201" s="198"/>
      <c r="L201" s="42"/>
      <c r="M201" s="199"/>
      <c r="N201" s="43"/>
      <c r="O201" s="43"/>
      <c r="P201" s="43"/>
      <c r="Q201" s="43"/>
      <c r="R201" s="43"/>
      <c r="S201" s="43"/>
      <c r="T201" s="71"/>
      <c r="AT201" s="25" t="s">
        <v>190</v>
      </c>
      <c r="AU201" s="25" t="s">
        <v>79</v>
      </c>
    </row>
    <row r="202" spans="2:65" s="12" customFormat="1">
      <c r="B202" s="200"/>
      <c r="D202" s="196" t="s">
        <v>192</v>
      </c>
      <c r="E202" s="201" t="s">
        <v>5</v>
      </c>
      <c r="F202" s="202" t="s">
        <v>209</v>
      </c>
      <c r="H202" s="203" t="s">
        <v>5</v>
      </c>
      <c r="I202" s="204"/>
      <c r="L202" s="200"/>
      <c r="M202" s="205"/>
      <c r="N202" s="206"/>
      <c r="O202" s="206"/>
      <c r="P202" s="206"/>
      <c r="Q202" s="206"/>
      <c r="R202" s="206"/>
      <c r="S202" s="206"/>
      <c r="T202" s="207"/>
      <c r="AT202" s="203" t="s">
        <v>192</v>
      </c>
      <c r="AU202" s="203" t="s">
        <v>79</v>
      </c>
      <c r="AV202" s="12" t="s">
        <v>77</v>
      </c>
      <c r="AW202" s="12" t="s">
        <v>34</v>
      </c>
      <c r="AX202" s="12" t="s">
        <v>70</v>
      </c>
      <c r="AY202" s="203" t="s">
        <v>180</v>
      </c>
    </row>
    <row r="203" spans="2:65" s="13" customFormat="1">
      <c r="B203" s="208"/>
      <c r="D203" s="209" t="s">
        <v>192</v>
      </c>
      <c r="E203" s="210" t="s">
        <v>5</v>
      </c>
      <c r="F203" s="211" t="s">
        <v>290</v>
      </c>
      <c r="H203" s="212">
        <v>236.64</v>
      </c>
      <c r="I203" s="213"/>
      <c r="L203" s="208"/>
      <c r="M203" s="214"/>
      <c r="N203" s="215"/>
      <c r="O203" s="215"/>
      <c r="P203" s="215"/>
      <c r="Q203" s="215"/>
      <c r="R203" s="215"/>
      <c r="S203" s="215"/>
      <c r="T203" s="216"/>
      <c r="AT203" s="217" t="s">
        <v>192</v>
      </c>
      <c r="AU203" s="217" t="s">
        <v>79</v>
      </c>
      <c r="AV203" s="13" t="s">
        <v>79</v>
      </c>
      <c r="AW203" s="13" t="s">
        <v>34</v>
      </c>
      <c r="AX203" s="13" t="s">
        <v>77</v>
      </c>
      <c r="AY203" s="217" t="s">
        <v>180</v>
      </c>
    </row>
    <row r="204" spans="2:65" s="1" customFormat="1" ht="22.5" customHeight="1">
      <c r="B204" s="183"/>
      <c r="C204" s="184" t="s">
        <v>291</v>
      </c>
      <c r="D204" s="184" t="s">
        <v>183</v>
      </c>
      <c r="E204" s="185" t="s">
        <v>292</v>
      </c>
      <c r="F204" s="186" t="s">
        <v>293</v>
      </c>
      <c r="G204" s="187" t="s">
        <v>197</v>
      </c>
      <c r="H204" s="188">
        <v>236.64</v>
      </c>
      <c r="I204" s="189"/>
      <c r="J204" s="190">
        <f>ROUND(I204*H204,2)</f>
        <v>0</v>
      </c>
      <c r="K204" s="186" t="s">
        <v>187</v>
      </c>
      <c r="L204" s="42"/>
      <c r="M204" s="191" t="s">
        <v>5</v>
      </c>
      <c r="N204" s="192" t="s">
        <v>41</v>
      </c>
      <c r="O204" s="43"/>
      <c r="P204" s="193">
        <f>O204*H204</f>
        <v>0</v>
      </c>
      <c r="Q204" s="193">
        <v>4.0000000000000003E-5</v>
      </c>
      <c r="R204" s="193">
        <f>Q204*H204</f>
        <v>9.4656000000000011E-3</v>
      </c>
      <c r="S204" s="193">
        <v>0</v>
      </c>
      <c r="T204" s="194">
        <f>S204*H204</f>
        <v>0</v>
      </c>
      <c r="AR204" s="25" t="s">
        <v>188</v>
      </c>
      <c r="AT204" s="25" t="s">
        <v>183</v>
      </c>
      <c r="AU204" s="25" t="s">
        <v>79</v>
      </c>
      <c r="AY204" s="25" t="s">
        <v>180</v>
      </c>
      <c r="BE204" s="195">
        <f>IF(N204="základní",J204,0)</f>
        <v>0</v>
      </c>
      <c r="BF204" s="195">
        <f>IF(N204="snížená",J204,0)</f>
        <v>0</v>
      </c>
      <c r="BG204" s="195">
        <f>IF(N204="zákl. přenesená",J204,0)</f>
        <v>0</v>
      </c>
      <c r="BH204" s="195">
        <f>IF(N204="sníž. přenesená",J204,0)</f>
        <v>0</v>
      </c>
      <c r="BI204" s="195">
        <f>IF(N204="nulová",J204,0)</f>
        <v>0</v>
      </c>
      <c r="BJ204" s="25" t="s">
        <v>77</v>
      </c>
      <c r="BK204" s="195">
        <f>ROUND(I204*H204,2)</f>
        <v>0</v>
      </c>
      <c r="BL204" s="25" t="s">
        <v>188</v>
      </c>
      <c r="BM204" s="25" t="s">
        <v>294</v>
      </c>
    </row>
    <row r="205" spans="2:65" s="1" customFormat="1" ht="54">
      <c r="B205" s="42"/>
      <c r="D205" s="196" t="s">
        <v>190</v>
      </c>
      <c r="F205" s="197" t="s">
        <v>295</v>
      </c>
      <c r="I205" s="198"/>
      <c r="L205" s="42"/>
      <c r="M205" s="199"/>
      <c r="N205" s="43"/>
      <c r="O205" s="43"/>
      <c r="P205" s="43"/>
      <c r="Q205" s="43"/>
      <c r="R205" s="43"/>
      <c r="S205" s="43"/>
      <c r="T205" s="71"/>
      <c r="AT205" s="25" t="s">
        <v>190</v>
      </c>
      <c r="AU205" s="25" t="s">
        <v>79</v>
      </c>
    </row>
    <row r="206" spans="2:65" s="12" customFormat="1">
      <c r="B206" s="200"/>
      <c r="D206" s="196" t="s">
        <v>192</v>
      </c>
      <c r="E206" s="201" t="s">
        <v>5</v>
      </c>
      <c r="F206" s="202" t="s">
        <v>209</v>
      </c>
      <c r="H206" s="203" t="s">
        <v>5</v>
      </c>
      <c r="I206" s="204"/>
      <c r="L206" s="200"/>
      <c r="M206" s="205"/>
      <c r="N206" s="206"/>
      <c r="O206" s="206"/>
      <c r="P206" s="206"/>
      <c r="Q206" s="206"/>
      <c r="R206" s="206"/>
      <c r="S206" s="206"/>
      <c r="T206" s="207"/>
      <c r="AT206" s="203" t="s">
        <v>192</v>
      </c>
      <c r="AU206" s="203" t="s">
        <v>79</v>
      </c>
      <c r="AV206" s="12" t="s">
        <v>77</v>
      </c>
      <c r="AW206" s="12" t="s">
        <v>34</v>
      </c>
      <c r="AX206" s="12" t="s">
        <v>70</v>
      </c>
      <c r="AY206" s="203" t="s">
        <v>180</v>
      </c>
    </row>
    <row r="207" spans="2:65" s="12" customFormat="1">
      <c r="B207" s="200"/>
      <c r="D207" s="196" t="s">
        <v>192</v>
      </c>
      <c r="E207" s="201" t="s">
        <v>5</v>
      </c>
      <c r="F207" s="202" t="s">
        <v>228</v>
      </c>
      <c r="H207" s="203" t="s">
        <v>5</v>
      </c>
      <c r="I207" s="204"/>
      <c r="L207" s="200"/>
      <c r="M207" s="205"/>
      <c r="N207" s="206"/>
      <c r="O207" s="206"/>
      <c r="P207" s="206"/>
      <c r="Q207" s="206"/>
      <c r="R207" s="206"/>
      <c r="S207" s="206"/>
      <c r="T207" s="207"/>
      <c r="AT207" s="203" t="s">
        <v>192</v>
      </c>
      <c r="AU207" s="203" t="s">
        <v>79</v>
      </c>
      <c r="AV207" s="12" t="s">
        <v>77</v>
      </c>
      <c r="AW207" s="12" t="s">
        <v>34</v>
      </c>
      <c r="AX207" s="12" t="s">
        <v>70</v>
      </c>
      <c r="AY207" s="203" t="s">
        <v>180</v>
      </c>
    </row>
    <row r="208" spans="2:65" s="13" customFormat="1">
      <c r="B208" s="208"/>
      <c r="D208" s="196" t="s">
        <v>192</v>
      </c>
      <c r="E208" s="217" t="s">
        <v>5</v>
      </c>
      <c r="F208" s="218" t="s">
        <v>296</v>
      </c>
      <c r="H208" s="219">
        <v>31.79</v>
      </c>
      <c r="I208" s="213"/>
      <c r="L208" s="208"/>
      <c r="M208" s="214"/>
      <c r="N208" s="215"/>
      <c r="O208" s="215"/>
      <c r="P208" s="215"/>
      <c r="Q208" s="215"/>
      <c r="R208" s="215"/>
      <c r="S208" s="215"/>
      <c r="T208" s="216"/>
      <c r="AT208" s="217" t="s">
        <v>192</v>
      </c>
      <c r="AU208" s="217" t="s">
        <v>79</v>
      </c>
      <c r="AV208" s="13" t="s">
        <v>79</v>
      </c>
      <c r="AW208" s="13" t="s">
        <v>34</v>
      </c>
      <c r="AX208" s="13" t="s">
        <v>70</v>
      </c>
      <c r="AY208" s="217" t="s">
        <v>180</v>
      </c>
    </row>
    <row r="209" spans="2:65" s="12" customFormat="1">
      <c r="B209" s="200"/>
      <c r="D209" s="196" t="s">
        <v>192</v>
      </c>
      <c r="E209" s="201" t="s">
        <v>5</v>
      </c>
      <c r="F209" s="202" t="s">
        <v>231</v>
      </c>
      <c r="H209" s="203" t="s">
        <v>5</v>
      </c>
      <c r="I209" s="204"/>
      <c r="L209" s="200"/>
      <c r="M209" s="205"/>
      <c r="N209" s="206"/>
      <c r="O209" s="206"/>
      <c r="P209" s="206"/>
      <c r="Q209" s="206"/>
      <c r="R209" s="206"/>
      <c r="S209" s="206"/>
      <c r="T209" s="207"/>
      <c r="AT209" s="203" t="s">
        <v>192</v>
      </c>
      <c r="AU209" s="203" t="s">
        <v>79</v>
      </c>
      <c r="AV209" s="12" t="s">
        <v>77</v>
      </c>
      <c r="AW209" s="12" t="s">
        <v>34</v>
      </c>
      <c r="AX209" s="12" t="s">
        <v>70</v>
      </c>
      <c r="AY209" s="203" t="s">
        <v>180</v>
      </c>
    </row>
    <row r="210" spans="2:65" s="13" customFormat="1">
      <c r="B210" s="208"/>
      <c r="D210" s="196" t="s">
        <v>192</v>
      </c>
      <c r="E210" s="217" t="s">
        <v>5</v>
      </c>
      <c r="F210" s="218" t="s">
        <v>297</v>
      </c>
      <c r="H210" s="219">
        <v>51.06</v>
      </c>
      <c r="I210" s="213"/>
      <c r="L210" s="208"/>
      <c r="M210" s="214"/>
      <c r="N210" s="215"/>
      <c r="O210" s="215"/>
      <c r="P210" s="215"/>
      <c r="Q210" s="215"/>
      <c r="R210" s="215"/>
      <c r="S210" s="215"/>
      <c r="T210" s="216"/>
      <c r="AT210" s="217" t="s">
        <v>192</v>
      </c>
      <c r="AU210" s="217" t="s">
        <v>79</v>
      </c>
      <c r="AV210" s="13" t="s">
        <v>79</v>
      </c>
      <c r="AW210" s="13" t="s">
        <v>34</v>
      </c>
      <c r="AX210" s="13" t="s">
        <v>70</v>
      </c>
      <c r="AY210" s="217" t="s">
        <v>180</v>
      </c>
    </row>
    <row r="211" spans="2:65" s="12" customFormat="1">
      <c r="B211" s="200"/>
      <c r="D211" s="196" t="s">
        <v>192</v>
      </c>
      <c r="E211" s="201" t="s">
        <v>5</v>
      </c>
      <c r="F211" s="202" t="s">
        <v>234</v>
      </c>
      <c r="H211" s="203" t="s">
        <v>5</v>
      </c>
      <c r="I211" s="204"/>
      <c r="L211" s="200"/>
      <c r="M211" s="205"/>
      <c r="N211" s="206"/>
      <c r="O211" s="206"/>
      <c r="P211" s="206"/>
      <c r="Q211" s="206"/>
      <c r="R211" s="206"/>
      <c r="S211" s="206"/>
      <c r="T211" s="207"/>
      <c r="AT211" s="203" t="s">
        <v>192</v>
      </c>
      <c r="AU211" s="203" t="s">
        <v>79</v>
      </c>
      <c r="AV211" s="12" t="s">
        <v>77</v>
      </c>
      <c r="AW211" s="12" t="s">
        <v>34</v>
      </c>
      <c r="AX211" s="12" t="s">
        <v>70</v>
      </c>
      <c r="AY211" s="203" t="s">
        <v>180</v>
      </c>
    </row>
    <row r="212" spans="2:65" s="13" customFormat="1">
      <c r="B212" s="208"/>
      <c r="D212" s="196" t="s">
        <v>192</v>
      </c>
      <c r="E212" s="217" t="s">
        <v>5</v>
      </c>
      <c r="F212" s="218" t="s">
        <v>298</v>
      </c>
      <c r="H212" s="219">
        <v>61.02</v>
      </c>
      <c r="I212" s="213"/>
      <c r="L212" s="208"/>
      <c r="M212" s="214"/>
      <c r="N212" s="215"/>
      <c r="O212" s="215"/>
      <c r="P212" s="215"/>
      <c r="Q212" s="215"/>
      <c r="R212" s="215"/>
      <c r="S212" s="215"/>
      <c r="T212" s="216"/>
      <c r="AT212" s="217" t="s">
        <v>192</v>
      </c>
      <c r="AU212" s="217" t="s">
        <v>79</v>
      </c>
      <c r="AV212" s="13" t="s">
        <v>79</v>
      </c>
      <c r="AW212" s="13" t="s">
        <v>34</v>
      </c>
      <c r="AX212" s="13" t="s">
        <v>70</v>
      </c>
      <c r="AY212" s="217" t="s">
        <v>180</v>
      </c>
    </row>
    <row r="213" spans="2:65" s="12" customFormat="1">
      <c r="B213" s="200"/>
      <c r="D213" s="196" t="s">
        <v>192</v>
      </c>
      <c r="E213" s="201" t="s">
        <v>5</v>
      </c>
      <c r="F213" s="202" t="s">
        <v>237</v>
      </c>
      <c r="H213" s="203" t="s">
        <v>5</v>
      </c>
      <c r="I213" s="204"/>
      <c r="L213" s="200"/>
      <c r="M213" s="205"/>
      <c r="N213" s="206"/>
      <c r="O213" s="206"/>
      <c r="P213" s="206"/>
      <c r="Q213" s="206"/>
      <c r="R213" s="206"/>
      <c r="S213" s="206"/>
      <c r="T213" s="207"/>
      <c r="AT213" s="203" t="s">
        <v>192</v>
      </c>
      <c r="AU213" s="203" t="s">
        <v>79</v>
      </c>
      <c r="AV213" s="12" t="s">
        <v>77</v>
      </c>
      <c r="AW213" s="12" t="s">
        <v>34</v>
      </c>
      <c r="AX213" s="12" t="s">
        <v>70</v>
      </c>
      <c r="AY213" s="203" t="s">
        <v>180</v>
      </c>
    </row>
    <row r="214" spans="2:65" s="13" customFormat="1">
      <c r="B214" s="208"/>
      <c r="D214" s="196" t="s">
        <v>192</v>
      </c>
      <c r="E214" s="217" t="s">
        <v>5</v>
      </c>
      <c r="F214" s="218" t="s">
        <v>299</v>
      </c>
      <c r="H214" s="219">
        <v>23.66</v>
      </c>
      <c r="I214" s="213"/>
      <c r="L214" s="208"/>
      <c r="M214" s="214"/>
      <c r="N214" s="215"/>
      <c r="O214" s="215"/>
      <c r="P214" s="215"/>
      <c r="Q214" s="215"/>
      <c r="R214" s="215"/>
      <c r="S214" s="215"/>
      <c r="T214" s="216"/>
      <c r="AT214" s="217" t="s">
        <v>192</v>
      </c>
      <c r="AU214" s="217" t="s">
        <v>79</v>
      </c>
      <c r="AV214" s="13" t="s">
        <v>79</v>
      </c>
      <c r="AW214" s="13" t="s">
        <v>34</v>
      </c>
      <c r="AX214" s="13" t="s">
        <v>70</v>
      </c>
      <c r="AY214" s="217" t="s">
        <v>180</v>
      </c>
    </row>
    <row r="215" spans="2:65" s="12" customFormat="1">
      <c r="B215" s="200"/>
      <c r="D215" s="196" t="s">
        <v>192</v>
      </c>
      <c r="E215" s="201" t="s">
        <v>5</v>
      </c>
      <c r="F215" s="202" t="s">
        <v>219</v>
      </c>
      <c r="H215" s="203" t="s">
        <v>5</v>
      </c>
      <c r="I215" s="204"/>
      <c r="L215" s="200"/>
      <c r="M215" s="205"/>
      <c r="N215" s="206"/>
      <c r="O215" s="206"/>
      <c r="P215" s="206"/>
      <c r="Q215" s="206"/>
      <c r="R215" s="206"/>
      <c r="S215" s="206"/>
      <c r="T215" s="207"/>
      <c r="AT215" s="203" t="s">
        <v>192</v>
      </c>
      <c r="AU215" s="203" t="s">
        <v>79</v>
      </c>
      <c r="AV215" s="12" t="s">
        <v>77</v>
      </c>
      <c r="AW215" s="12" t="s">
        <v>34</v>
      </c>
      <c r="AX215" s="12" t="s">
        <v>70</v>
      </c>
      <c r="AY215" s="203" t="s">
        <v>180</v>
      </c>
    </row>
    <row r="216" spans="2:65" s="13" customFormat="1">
      <c r="B216" s="208"/>
      <c r="D216" s="196" t="s">
        <v>192</v>
      </c>
      <c r="E216" s="217" t="s">
        <v>5</v>
      </c>
      <c r="F216" s="218" t="s">
        <v>300</v>
      </c>
      <c r="H216" s="219">
        <v>55.65</v>
      </c>
      <c r="I216" s="213"/>
      <c r="L216" s="208"/>
      <c r="M216" s="214"/>
      <c r="N216" s="215"/>
      <c r="O216" s="215"/>
      <c r="P216" s="215"/>
      <c r="Q216" s="215"/>
      <c r="R216" s="215"/>
      <c r="S216" s="215"/>
      <c r="T216" s="216"/>
      <c r="AT216" s="217" t="s">
        <v>192</v>
      </c>
      <c r="AU216" s="217" t="s">
        <v>79</v>
      </c>
      <c r="AV216" s="13" t="s">
        <v>79</v>
      </c>
      <c r="AW216" s="13" t="s">
        <v>34</v>
      </c>
      <c r="AX216" s="13" t="s">
        <v>70</v>
      </c>
      <c r="AY216" s="217" t="s">
        <v>180</v>
      </c>
    </row>
    <row r="217" spans="2:65" s="12" customFormat="1">
      <c r="B217" s="200"/>
      <c r="D217" s="196" t="s">
        <v>192</v>
      </c>
      <c r="E217" s="201" t="s">
        <v>5</v>
      </c>
      <c r="F217" s="202" t="s">
        <v>221</v>
      </c>
      <c r="H217" s="203" t="s">
        <v>5</v>
      </c>
      <c r="I217" s="204"/>
      <c r="L217" s="200"/>
      <c r="M217" s="205"/>
      <c r="N217" s="206"/>
      <c r="O217" s="206"/>
      <c r="P217" s="206"/>
      <c r="Q217" s="206"/>
      <c r="R217" s="206"/>
      <c r="S217" s="206"/>
      <c r="T217" s="207"/>
      <c r="AT217" s="203" t="s">
        <v>192</v>
      </c>
      <c r="AU217" s="203" t="s">
        <v>79</v>
      </c>
      <c r="AV217" s="12" t="s">
        <v>77</v>
      </c>
      <c r="AW217" s="12" t="s">
        <v>34</v>
      </c>
      <c r="AX217" s="12" t="s">
        <v>70</v>
      </c>
      <c r="AY217" s="203" t="s">
        <v>180</v>
      </c>
    </row>
    <row r="218" spans="2:65" s="13" customFormat="1">
      <c r="B218" s="208"/>
      <c r="D218" s="196" t="s">
        <v>192</v>
      </c>
      <c r="E218" s="217" t="s">
        <v>5</v>
      </c>
      <c r="F218" s="218" t="s">
        <v>301</v>
      </c>
      <c r="H218" s="219">
        <v>13.46</v>
      </c>
      <c r="I218" s="213"/>
      <c r="L218" s="208"/>
      <c r="M218" s="214"/>
      <c r="N218" s="215"/>
      <c r="O218" s="215"/>
      <c r="P218" s="215"/>
      <c r="Q218" s="215"/>
      <c r="R218" s="215"/>
      <c r="S218" s="215"/>
      <c r="T218" s="216"/>
      <c r="AT218" s="217" t="s">
        <v>192</v>
      </c>
      <c r="AU218" s="217" t="s">
        <v>79</v>
      </c>
      <c r="AV218" s="13" t="s">
        <v>79</v>
      </c>
      <c r="AW218" s="13" t="s">
        <v>34</v>
      </c>
      <c r="AX218" s="13" t="s">
        <v>70</v>
      </c>
      <c r="AY218" s="217" t="s">
        <v>180</v>
      </c>
    </row>
    <row r="219" spans="2:65" s="14" customFormat="1">
      <c r="B219" s="220"/>
      <c r="D219" s="209" t="s">
        <v>192</v>
      </c>
      <c r="E219" s="221" t="s">
        <v>5</v>
      </c>
      <c r="F219" s="222" t="s">
        <v>223</v>
      </c>
      <c r="H219" s="223">
        <v>236.64</v>
      </c>
      <c r="I219" s="224"/>
      <c r="L219" s="220"/>
      <c r="M219" s="225"/>
      <c r="N219" s="226"/>
      <c r="O219" s="226"/>
      <c r="P219" s="226"/>
      <c r="Q219" s="226"/>
      <c r="R219" s="226"/>
      <c r="S219" s="226"/>
      <c r="T219" s="227"/>
      <c r="AT219" s="228" t="s">
        <v>192</v>
      </c>
      <c r="AU219" s="228" t="s">
        <v>79</v>
      </c>
      <c r="AV219" s="14" t="s">
        <v>188</v>
      </c>
      <c r="AW219" s="14" t="s">
        <v>34</v>
      </c>
      <c r="AX219" s="14" t="s">
        <v>77</v>
      </c>
      <c r="AY219" s="228" t="s">
        <v>180</v>
      </c>
    </row>
    <row r="220" spans="2:65" s="1" customFormat="1" ht="31.5" customHeight="1">
      <c r="B220" s="183"/>
      <c r="C220" s="184" t="s">
        <v>283</v>
      </c>
      <c r="D220" s="184" t="s">
        <v>183</v>
      </c>
      <c r="E220" s="185" t="s">
        <v>302</v>
      </c>
      <c r="F220" s="186" t="s">
        <v>303</v>
      </c>
      <c r="G220" s="187" t="s">
        <v>256</v>
      </c>
      <c r="H220" s="188">
        <v>1.413</v>
      </c>
      <c r="I220" s="189"/>
      <c r="J220" s="190">
        <f>ROUND(I220*H220,2)</f>
        <v>0</v>
      </c>
      <c r="K220" s="186" t="s">
        <v>187</v>
      </c>
      <c r="L220" s="42"/>
      <c r="M220" s="191" t="s">
        <v>5</v>
      </c>
      <c r="N220" s="192" t="s">
        <v>41</v>
      </c>
      <c r="O220" s="43"/>
      <c r="P220" s="193">
        <f>O220*H220</f>
        <v>0</v>
      </c>
      <c r="Q220" s="193">
        <v>0</v>
      </c>
      <c r="R220" s="193">
        <f>Q220*H220</f>
        <v>0</v>
      </c>
      <c r="S220" s="193">
        <v>2.2000000000000002</v>
      </c>
      <c r="T220" s="194">
        <f>S220*H220</f>
        <v>3.1086000000000005</v>
      </c>
      <c r="AR220" s="25" t="s">
        <v>188</v>
      </c>
      <c r="AT220" s="25" t="s">
        <v>183</v>
      </c>
      <c r="AU220" s="25" t="s">
        <v>79</v>
      </c>
      <c r="AY220" s="25" t="s">
        <v>180</v>
      </c>
      <c r="BE220" s="195">
        <f>IF(N220="základní",J220,0)</f>
        <v>0</v>
      </c>
      <c r="BF220" s="195">
        <f>IF(N220="snížená",J220,0)</f>
        <v>0</v>
      </c>
      <c r="BG220" s="195">
        <f>IF(N220="zákl. přenesená",J220,0)</f>
        <v>0</v>
      </c>
      <c r="BH220" s="195">
        <f>IF(N220="sníž. přenesená",J220,0)</f>
        <v>0</v>
      </c>
      <c r="BI220" s="195">
        <f>IF(N220="nulová",J220,0)</f>
        <v>0</v>
      </c>
      <c r="BJ220" s="25" t="s">
        <v>77</v>
      </c>
      <c r="BK220" s="195">
        <f>ROUND(I220*H220,2)</f>
        <v>0</v>
      </c>
      <c r="BL220" s="25" t="s">
        <v>188</v>
      </c>
      <c r="BM220" s="25" t="s">
        <v>304</v>
      </c>
    </row>
    <row r="221" spans="2:65" s="1" customFormat="1" ht="27">
      <c r="B221" s="42"/>
      <c r="D221" s="196" t="s">
        <v>190</v>
      </c>
      <c r="F221" s="197" t="s">
        <v>305</v>
      </c>
      <c r="I221" s="198"/>
      <c r="L221" s="42"/>
      <c r="M221" s="199"/>
      <c r="N221" s="43"/>
      <c r="O221" s="43"/>
      <c r="P221" s="43"/>
      <c r="Q221" s="43"/>
      <c r="R221" s="43"/>
      <c r="S221" s="43"/>
      <c r="T221" s="71"/>
      <c r="AT221" s="25" t="s">
        <v>190</v>
      </c>
      <c r="AU221" s="25" t="s">
        <v>79</v>
      </c>
    </row>
    <row r="222" spans="2:65" s="12" customFormat="1">
      <c r="B222" s="200"/>
      <c r="D222" s="196" t="s">
        <v>192</v>
      </c>
      <c r="E222" s="201" t="s">
        <v>5</v>
      </c>
      <c r="F222" s="202" t="s">
        <v>306</v>
      </c>
      <c r="H222" s="203" t="s">
        <v>5</v>
      </c>
      <c r="I222" s="204"/>
      <c r="L222" s="200"/>
      <c r="M222" s="205"/>
      <c r="N222" s="206"/>
      <c r="O222" s="206"/>
      <c r="P222" s="206"/>
      <c r="Q222" s="206"/>
      <c r="R222" s="206"/>
      <c r="S222" s="206"/>
      <c r="T222" s="207"/>
      <c r="AT222" s="203" t="s">
        <v>192</v>
      </c>
      <c r="AU222" s="203" t="s">
        <v>79</v>
      </c>
      <c r="AV222" s="12" t="s">
        <v>77</v>
      </c>
      <c r="AW222" s="12" t="s">
        <v>34</v>
      </c>
      <c r="AX222" s="12" t="s">
        <v>70</v>
      </c>
      <c r="AY222" s="203" t="s">
        <v>180</v>
      </c>
    </row>
    <row r="223" spans="2:65" s="12" customFormat="1">
      <c r="B223" s="200"/>
      <c r="D223" s="196" t="s">
        <v>192</v>
      </c>
      <c r="E223" s="201" t="s">
        <v>5</v>
      </c>
      <c r="F223" s="202" t="s">
        <v>260</v>
      </c>
      <c r="H223" s="203" t="s">
        <v>5</v>
      </c>
      <c r="I223" s="204"/>
      <c r="L223" s="200"/>
      <c r="M223" s="205"/>
      <c r="N223" s="206"/>
      <c r="O223" s="206"/>
      <c r="P223" s="206"/>
      <c r="Q223" s="206"/>
      <c r="R223" s="206"/>
      <c r="S223" s="206"/>
      <c r="T223" s="207"/>
      <c r="AT223" s="203" t="s">
        <v>192</v>
      </c>
      <c r="AU223" s="203" t="s">
        <v>79</v>
      </c>
      <c r="AV223" s="12" t="s">
        <v>77</v>
      </c>
      <c r="AW223" s="12" t="s">
        <v>34</v>
      </c>
      <c r="AX223" s="12" t="s">
        <v>70</v>
      </c>
      <c r="AY223" s="203" t="s">
        <v>180</v>
      </c>
    </row>
    <row r="224" spans="2:65" s="12" customFormat="1">
      <c r="B224" s="200"/>
      <c r="D224" s="196" t="s">
        <v>192</v>
      </c>
      <c r="E224" s="201" t="s">
        <v>5</v>
      </c>
      <c r="F224" s="202" t="s">
        <v>209</v>
      </c>
      <c r="H224" s="203" t="s">
        <v>5</v>
      </c>
      <c r="I224" s="204"/>
      <c r="L224" s="200"/>
      <c r="M224" s="205"/>
      <c r="N224" s="206"/>
      <c r="O224" s="206"/>
      <c r="P224" s="206"/>
      <c r="Q224" s="206"/>
      <c r="R224" s="206"/>
      <c r="S224" s="206"/>
      <c r="T224" s="207"/>
      <c r="AT224" s="203" t="s">
        <v>192</v>
      </c>
      <c r="AU224" s="203" t="s">
        <v>79</v>
      </c>
      <c r="AV224" s="12" t="s">
        <v>77</v>
      </c>
      <c r="AW224" s="12" t="s">
        <v>34</v>
      </c>
      <c r="AX224" s="12" t="s">
        <v>70</v>
      </c>
      <c r="AY224" s="203" t="s">
        <v>180</v>
      </c>
    </row>
    <row r="225" spans="2:65" s="13" customFormat="1">
      <c r="B225" s="208"/>
      <c r="D225" s="196" t="s">
        <v>192</v>
      </c>
      <c r="E225" s="217" t="s">
        <v>5</v>
      </c>
      <c r="F225" s="218" t="s">
        <v>307</v>
      </c>
      <c r="H225" s="219">
        <v>1.381</v>
      </c>
      <c r="I225" s="213"/>
      <c r="L225" s="208"/>
      <c r="M225" s="214"/>
      <c r="N225" s="215"/>
      <c r="O225" s="215"/>
      <c r="P225" s="215"/>
      <c r="Q225" s="215"/>
      <c r="R225" s="215"/>
      <c r="S225" s="215"/>
      <c r="T225" s="216"/>
      <c r="AT225" s="217" t="s">
        <v>192</v>
      </c>
      <c r="AU225" s="217" t="s">
        <v>79</v>
      </c>
      <c r="AV225" s="13" t="s">
        <v>79</v>
      </c>
      <c r="AW225" s="13" t="s">
        <v>34</v>
      </c>
      <c r="AX225" s="13" t="s">
        <v>70</v>
      </c>
      <c r="AY225" s="217" t="s">
        <v>180</v>
      </c>
    </row>
    <row r="226" spans="2:65" s="12" customFormat="1">
      <c r="B226" s="200"/>
      <c r="D226" s="196" t="s">
        <v>192</v>
      </c>
      <c r="E226" s="201" t="s">
        <v>5</v>
      </c>
      <c r="F226" s="202" t="s">
        <v>262</v>
      </c>
      <c r="H226" s="203" t="s">
        <v>5</v>
      </c>
      <c r="I226" s="204"/>
      <c r="L226" s="200"/>
      <c r="M226" s="205"/>
      <c r="N226" s="206"/>
      <c r="O226" s="206"/>
      <c r="P226" s="206"/>
      <c r="Q226" s="206"/>
      <c r="R226" s="206"/>
      <c r="S226" s="206"/>
      <c r="T226" s="207"/>
      <c r="AT226" s="203" t="s">
        <v>192</v>
      </c>
      <c r="AU226" s="203" t="s">
        <v>79</v>
      </c>
      <c r="AV226" s="12" t="s">
        <v>77</v>
      </c>
      <c r="AW226" s="12" t="s">
        <v>34</v>
      </c>
      <c r="AX226" s="12" t="s">
        <v>70</v>
      </c>
      <c r="AY226" s="203" t="s">
        <v>180</v>
      </c>
    </row>
    <row r="227" spans="2:65" s="13" customFormat="1">
      <c r="B227" s="208"/>
      <c r="D227" s="196" t="s">
        <v>192</v>
      </c>
      <c r="E227" s="217" t="s">
        <v>5</v>
      </c>
      <c r="F227" s="218" t="s">
        <v>308</v>
      </c>
      <c r="H227" s="219">
        <v>5.0000000000000001E-3</v>
      </c>
      <c r="I227" s="213"/>
      <c r="L227" s="208"/>
      <c r="M227" s="214"/>
      <c r="N227" s="215"/>
      <c r="O227" s="215"/>
      <c r="P227" s="215"/>
      <c r="Q227" s="215"/>
      <c r="R227" s="215"/>
      <c r="S227" s="215"/>
      <c r="T227" s="216"/>
      <c r="AT227" s="217" t="s">
        <v>192</v>
      </c>
      <c r="AU227" s="217" t="s">
        <v>79</v>
      </c>
      <c r="AV227" s="13" t="s">
        <v>79</v>
      </c>
      <c r="AW227" s="13" t="s">
        <v>34</v>
      </c>
      <c r="AX227" s="13" t="s">
        <v>70</v>
      </c>
      <c r="AY227" s="217" t="s">
        <v>180</v>
      </c>
    </row>
    <row r="228" spans="2:65" s="12" customFormat="1">
      <c r="B228" s="200"/>
      <c r="D228" s="196" t="s">
        <v>192</v>
      </c>
      <c r="E228" s="201" t="s">
        <v>5</v>
      </c>
      <c r="F228" s="202" t="s">
        <v>309</v>
      </c>
      <c r="H228" s="203" t="s">
        <v>5</v>
      </c>
      <c r="I228" s="204"/>
      <c r="L228" s="200"/>
      <c r="M228" s="205"/>
      <c r="N228" s="206"/>
      <c r="O228" s="206"/>
      <c r="P228" s="206"/>
      <c r="Q228" s="206"/>
      <c r="R228" s="206"/>
      <c r="S228" s="206"/>
      <c r="T228" s="207"/>
      <c r="AT228" s="203" t="s">
        <v>192</v>
      </c>
      <c r="AU228" s="203" t="s">
        <v>79</v>
      </c>
      <c r="AV228" s="12" t="s">
        <v>77</v>
      </c>
      <c r="AW228" s="12" t="s">
        <v>34</v>
      </c>
      <c r="AX228" s="12" t="s">
        <v>70</v>
      </c>
      <c r="AY228" s="203" t="s">
        <v>180</v>
      </c>
    </row>
    <row r="229" spans="2:65" s="13" customFormat="1">
      <c r="B229" s="208"/>
      <c r="D229" s="196" t="s">
        <v>192</v>
      </c>
      <c r="E229" s="217" t="s">
        <v>5</v>
      </c>
      <c r="F229" s="218" t="s">
        <v>310</v>
      </c>
      <c r="H229" s="219">
        <v>2.7E-2</v>
      </c>
      <c r="I229" s="213"/>
      <c r="L229" s="208"/>
      <c r="M229" s="214"/>
      <c r="N229" s="215"/>
      <c r="O229" s="215"/>
      <c r="P229" s="215"/>
      <c r="Q229" s="215"/>
      <c r="R229" s="215"/>
      <c r="S229" s="215"/>
      <c r="T229" s="216"/>
      <c r="AT229" s="217" t="s">
        <v>192</v>
      </c>
      <c r="AU229" s="217" t="s">
        <v>79</v>
      </c>
      <c r="AV229" s="13" t="s">
        <v>79</v>
      </c>
      <c r="AW229" s="13" t="s">
        <v>34</v>
      </c>
      <c r="AX229" s="13" t="s">
        <v>70</v>
      </c>
      <c r="AY229" s="217" t="s">
        <v>180</v>
      </c>
    </row>
    <row r="230" spans="2:65" s="14" customFormat="1">
      <c r="B230" s="220"/>
      <c r="D230" s="209" t="s">
        <v>192</v>
      </c>
      <c r="E230" s="221" t="s">
        <v>5</v>
      </c>
      <c r="F230" s="222" t="s">
        <v>223</v>
      </c>
      <c r="H230" s="223">
        <v>1.413</v>
      </c>
      <c r="I230" s="224"/>
      <c r="L230" s="220"/>
      <c r="M230" s="225"/>
      <c r="N230" s="226"/>
      <c r="O230" s="226"/>
      <c r="P230" s="226"/>
      <c r="Q230" s="226"/>
      <c r="R230" s="226"/>
      <c r="S230" s="226"/>
      <c r="T230" s="227"/>
      <c r="AT230" s="228" t="s">
        <v>192</v>
      </c>
      <c r="AU230" s="228" t="s">
        <v>79</v>
      </c>
      <c r="AV230" s="14" t="s">
        <v>188</v>
      </c>
      <c r="AW230" s="14" t="s">
        <v>34</v>
      </c>
      <c r="AX230" s="14" t="s">
        <v>77</v>
      </c>
      <c r="AY230" s="228" t="s">
        <v>180</v>
      </c>
    </row>
    <row r="231" spans="2:65" s="1" customFormat="1" ht="22.5" customHeight="1">
      <c r="B231" s="183"/>
      <c r="C231" s="184" t="s">
        <v>311</v>
      </c>
      <c r="D231" s="184" t="s">
        <v>183</v>
      </c>
      <c r="E231" s="185" t="s">
        <v>312</v>
      </c>
      <c r="F231" s="186" t="s">
        <v>313</v>
      </c>
      <c r="G231" s="187" t="s">
        <v>256</v>
      </c>
      <c r="H231" s="188">
        <v>1.972</v>
      </c>
      <c r="I231" s="189"/>
      <c r="J231" s="190">
        <f>ROUND(I231*H231,2)</f>
        <v>0</v>
      </c>
      <c r="K231" s="186" t="s">
        <v>187</v>
      </c>
      <c r="L231" s="42"/>
      <c r="M231" s="191" t="s">
        <v>5</v>
      </c>
      <c r="N231" s="192" t="s">
        <v>41</v>
      </c>
      <c r="O231" s="43"/>
      <c r="P231" s="193">
        <f>O231*H231</f>
        <v>0</v>
      </c>
      <c r="Q231" s="193">
        <v>0</v>
      </c>
      <c r="R231" s="193">
        <f>Q231*H231</f>
        <v>0</v>
      </c>
      <c r="S231" s="193">
        <v>1.4</v>
      </c>
      <c r="T231" s="194">
        <f>S231*H231</f>
        <v>2.7607999999999997</v>
      </c>
      <c r="AR231" s="25" t="s">
        <v>188</v>
      </c>
      <c r="AT231" s="25" t="s">
        <v>183</v>
      </c>
      <c r="AU231" s="25" t="s">
        <v>79</v>
      </c>
      <c r="AY231" s="25" t="s">
        <v>180</v>
      </c>
      <c r="BE231" s="195">
        <f>IF(N231="základní",J231,0)</f>
        <v>0</v>
      </c>
      <c r="BF231" s="195">
        <f>IF(N231="snížená",J231,0)</f>
        <v>0</v>
      </c>
      <c r="BG231" s="195">
        <f>IF(N231="zákl. přenesená",J231,0)</f>
        <v>0</v>
      </c>
      <c r="BH231" s="195">
        <f>IF(N231="sníž. přenesená",J231,0)</f>
        <v>0</v>
      </c>
      <c r="BI231" s="195">
        <f>IF(N231="nulová",J231,0)</f>
        <v>0</v>
      </c>
      <c r="BJ231" s="25" t="s">
        <v>77</v>
      </c>
      <c r="BK231" s="195">
        <f>ROUND(I231*H231,2)</f>
        <v>0</v>
      </c>
      <c r="BL231" s="25" t="s">
        <v>188</v>
      </c>
      <c r="BM231" s="25" t="s">
        <v>314</v>
      </c>
    </row>
    <row r="232" spans="2:65" s="1" customFormat="1" ht="27">
      <c r="B232" s="42"/>
      <c r="D232" s="196" t="s">
        <v>190</v>
      </c>
      <c r="F232" s="197" t="s">
        <v>315</v>
      </c>
      <c r="I232" s="198"/>
      <c r="L232" s="42"/>
      <c r="M232" s="199"/>
      <c r="N232" s="43"/>
      <c r="O232" s="43"/>
      <c r="P232" s="43"/>
      <c r="Q232" s="43"/>
      <c r="R232" s="43"/>
      <c r="S232" s="43"/>
      <c r="T232" s="71"/>
      <c r="AT232" s="25" t="s">
        <v>190</v>
      </c>
      <c r="AU232" s="25" t="s">
        <v>79</v>
      </c>
    </row>
    <row r="233" spans="2:65" s="12" customFormat="1">
      <c r="B233" s="200"/>
      <c r="D233" s="196" t="s">
        <v>192</v>
      </c>
      <c r="E233" s="201" t="s">
        <v>5</v>
      </c>
      <c r="F233" s="202" t="s">
        <v>209</v>
      </c>
      <c r="H233" s="203" t="s">
        <v>5</v>
      </c>
      <c r="I233" s="204"/>
      <c r="L233" s="200"/>
      <c r="M233" s="205"/>
      <c r="N233" s="206"/>
      <c r="O233" s="206"/>
      <c r="P233" s="206"/>
      <c r="Q233" s="206"/>
      <c r="R233" s="206"/>
      <c r="S233" s="206"/>
      <c r="T233" s="207"/>
      <c r="AT233" s="203" t="s">
        <v>192</v>
      </c>
      <c r="AU233" s="203" t="s">
        <v>79</v>
      </c>
      <c r="AV233" s="12" t="s">
        <v>77</v>
      </c>
      <c r="AW233" s="12" t="s">
        <v>34</v>
      </c>
      <c r="AX233" s="12" t="s">
        <v>70</v>
      </c>
      <c r="AY233" s="203" t="s">
        <v>180</v>
      </c>
    </row>
    <row r="234" spans="2:65" s="12" customFormat="1">
      <c r="B234" s="200"/>
      <c r="D234" s="196" t="s">
        <v>192</v>
      </c>
      <c r="E234" s="201" t="s">
        <v>5</v>
      </c>
      <c r="F234" s="202" t="s">
        <v>273</v>
      </c>
      <c r="H234" s="203" t="s">
        <v>5</v>
      </c>
      <c r="I234" s="204"/>
      <c r="L234" s="200"/>
      <c r="M234" s="205"/>
      <c r="N234" s="206"/>
      <c r="O234" s="206"/>
      <c r="P234" s="206"/>
      <c r="Q234" s="206"/>
      <c r="R234" s="206"/>
      <c r="S234" s="206"/>
      <c r="T234" s="207"/>
      <c r="AT234" s="203" t="s">
        <v>192</v>
      </c>
      <c r="AU234" s="203" t="s">
        <v>79</v>
      </c>
      <c r="AV234" s="12" t="s">
        <v>77</v>
      </c>
      <c r="AW234" s="12" t="s">
        <v>34</v>
      </c>
      <c r="AX234" s="12" t="s">
        <v>70</v>
      </c>
      <c r="AY234" s="203" t="s">
        <v>180</v>
      </c>
    </row>
    <row r="235" spans="2:65" s="13" customFormat="1">
      <c r="B235" s="208"/>
      <c r="D235" s="196" t="s">
        <v>192</v>
      </c>
      <c r="E235" s="217" t="s">
        <v>5</v>
      </c>
      <c r="F235" s="218" t="s">
        <v>316</v>
      </c>
      <c r="H235" s="219">
        <v>0.48399999999999999</v>
      </c>
      <c r="I235" s="213"/>
      <c r="L235" s="208"/>
      <c r="M235" s="214"/>
      <c r="N235" s="215"/>
      <c r="O235" s="215"/>
      <c r="P235" s="215"/>
      <c r="Q235" s="215"/>
      <c r="R235" s="215"/>
      <c r="S235" s="215"/>
      <c r="T235" s="216"/>
      <c r="AT235" s="217" t="s">
        <v>192</v>
      </c>
      <c r="AU235" s="217" t="s">
        <v>79</v>
      </c>
      <c r="AV235" s="13" t="s">
        <v>79</v>
      </c>
      <c r="AW235" s="13" t="s">
        <v>34</v>
      </c>
      <c r="AX235" s="13" t="s">
        <v>70</v>
      </c>
      <c r="AY235" s="217" t="s">
        <v>180</v>
      </c>
    </row>
    <row r="236" spans="2:65" s="12" customFormat="1">
      <c r="B236" s="200"/>
      <c r="D236" s="196" t="s">
        <v>192</v>
      </c>
      <c r="E236" s="201" t="s">
        <v>5</v>
      </c>
      <c r="F236" s="202" t="s">
        <v>275</v>
      </c>
      <c r="H236" s="203" t="s">
        <v>5</v>
      </c>
      <c r="I236" s="204"/>
      <c r="L236" s="200"/>
      <c r="M236" s="205"/>
      <c r="N236" s="206"/>
      <c r="O236" s="206"/>
      <c r="P236" s="206"/>
      <c r="Q236" s="206"/>
      <c r="R236" s="206"/>
      <c r="S236" s="206"/>
      <c r="T236" s="207"/>
      <c r="AT236" s="203" t="s">
        <v>192</v>
      </c>
      <c r="AU236" s="203" t="s">
        <v>79</v>
      </c>
      <c r="AV236" s="12" t="s">
        <v>77</v>
      </c>
      <c r="AW236" s="12" t="s">
        <v>34</v>
      </c>
      <c r="AX236" s="12" t="s">
        <v>70</v>
      </c>
      <c r="AY236" s="203" t="s">
        <v>180</v>
      </c>
    </row>
    <row r="237" spans="2:65" s="13" customFormat="1">
      <c r="B237" s="208"/>
      <c r="D237" s="196" t="s">
        <v>192</v>
      </c>
      <c r="E237" s="217" t="s">
        <v>5</v>
      </c>
      <c r="F237" s="218" t="s">
        <v>317</v>
      </c>
      <c r="H237" s="219">
        <v>0.316</v>
      </c>
      <c r="I237" s="213"/>
      <c r="L237" s="208"/>
      <c r="M237" s="214"/>
      <c r="N237" s="215"/>
      <c r="O237" s="215"/>
      <c r="P237" s="215"/>
      <c r="Q237" s="215"/>
      <c r="R237" s="215"/>
      <c r="S237" s="215"/>
      <c r="T237" s="216"/>
      <c r="AT237" s="217" t="s">
        <v>192</v>
      </c>
      <c r="AU237" s="217" t="s">
        <v>79</v>
      </c>
      <c r="AV237" s="13" t="s">
        <v>79</v>
      </c>
      <c r="AW237" s="13" t="s">
        <v>34</v>
      </c>
      <c r="AX237" s="13" t="s">
        <v>70</v>
      </c>
      <c r="AY237" s="217" t="s">
        <v>180</v>
      </c>
    </row>
    <row r="238" spans="2:65" s="12" customFormat="1">
      <c r="B238" s="200"/>
      <c r="D238" s="196" t="s">
        <v>192</v>
      </c>
      <c r="E238" s="201" t="s">
        <v>5</v>
      </c>
      <c r="F238" s="202" t="s">
        <v>277</v>
      </c>
      <c r="H238" s="203" t="s">
        <v>5</v>
      </c>
      <c r="I238" s="204"/>
      <c r="L238" s="200"/>
      <c r="M238" s="205"/>
      <c r="N238" s="206"/>
      <c r="O238" s="206"/>
      <c r="P238" s="206"/>
      <c r="Q238" s="206"/>
      <c r="R238" s="206"/>
      <c r="S238" s="206"/>
      <c r="T238" s="207"/>
      <c r="AT238" s="203" t="s">
        <v>192</v>
      </c>
      <c r="AU238" s="203" t="s">
        <v>79</v>
      </c>
      <c r="AV238" s="12" t="s">
        <v>77</v>
      </c>
      <c r="AW238" s="12" t="s">
        <v>34</v>
      </c>
      <c r="AX238" s="12" t="s">
        <v>70</v>
      </c>
      <c r="AY238" s="203" t="s">
        <v>180</v>
      </c>
    </row>
    <row r="239" spans="2:65" s="13" customFormat="1">
      <c r="B239" s="208"/>
      <c r="D239" s="196" t="s">
        <v>192</v>
      </c>
      <c r="E239" s="217" t="s">
        <v>5</v>
      </c>
      <c r="F239" s="218" t="s">
        <v>318</v>
      </c>
      <c r="H239" s="219">
        <v>1.1719999999999999</v>
      </c>
      <c r="I239" s="213"/>
      <c r="L239" s="208"/>
      <c r="M239" s="214"/>
      <c r="N239" s="215"/>
      <c r="O239" s="215"/>
      <c r="P239" s="215"/>
      <c r="Q239" s="215"/>
      <c r="R239" s="215"/>
      <c r="S239" s="215"/>
      <c r="T239" s="216"/>
      <c r="AT239" s="217" t="s">
        <v>192</v>
      </c>
      <c r="AU239" s="217" t="s">
        <v>79</v>
      </c>
      <c r="AV239" s="13" t="s">
        <v>79</v>
      </c>
      <c r="AW239" s="13" t="s">
        <v>34</v>
      </c>
      <c r="AX239" s="13" t="s">
        <v>70</v>
      </c>
      <c r="AY239" s="217" t="s">
        <v>180</v>
      </c>
    </row>
    <row r="240" spans="2:65" s="14" customFormat="1">
      <c r="B240" s="220"/>
      <c r="D240" s="209" t="s">
        <v>192</v>
      </c>
      <c r="E240" s="221" t="s">
        <v>5</v>
      </c>
      <c r="F240" s="222" t="s">
        <v>223</v>
      </c>
      <c r="H240" s="223">
        <v>1.972</v>
      </c>
      <c r="I240" s="224"/>
      <c r="L240" s="220"/>
      <c r="M240" s="225"/>
      <c r="N240" s="226"/>
      <c r="O240" s="226"/>
      <c r="P240" s="226"/>
      <c r="Q240" s="226"/>
      <c r="R240" s="226"/>
      <c r="S240" s="226"/>
      <c r="T240" s="227"/>
      <c r="AT240" s="228" t="s">
        <v>192</v>
      </c>
      <c r="AU240" s="228" t="s">
        <v>79</v>
      </c>
      <c r="AV240" s="14" t="s">
        <v>188</v>
      </c>
      <c r="AW240" s="14" t="s">
        <v>34</v>
      </c>
      <c r="AX240" s="14" t="s">
        <v>77</v>
      </c>
      <c r="AY240" s="228" t="s">
        <v>180</v>
      </c>
    </row>
    <row r="241" spans="2:65" s="1" customFormat="1" ht="22.5" customHeight="1">
      <c r="B241" s="183"/>
      <c r="C241" s="184" t="s">
        <v>319</v>
      </c>
      <c r="D241" s="184" t="s">
        <v>183</v>
      </c>
      <c r="E241" s="185" t="s">
        <v>320</v>
      </c>
      <c r="F241" s="186" t="s">
        <v>321</v>
      </c>
      <c r="G241" s="187" t="s">
        <v>186</v>
      </c>
      <c r="H241" s="188">
        <v>1</v>
      </c>
      <c r="I241" s="189"/>
      <c r="J241" s="190">
        <f>ROUND(I241*H241,2)</f>
        <v>0</v>
      </c>
      <c r="K241" s="186" t="s">
        <v>187</v>
      </c>
      <c r="L241" s="42"/>
      <c r="M241" s="191" t="s">
        <v>5</v>
      </c>
      <c r="N241" s="192" t="s">
        <v>41</v>
      </c>
      <c r="O241" s="43"/>
      <c r="P241" s="193">
        <f>O241*H241</f>
        <v>0</v>
      </c>
      <c r="Q241" s="193">
        <v>0</v>
      </c>
      <c r="R241" s="193">
        <f>Q241*H241</f>
        <v>0</v>
      </c>
      <c r="S241" s="193">
        <v>0.154</v>
      </c>
      <c r="T241" s="194">
        <f>S241*H241</f>
        <v>0.154</v>
      </c>
      <c r="AR241" s="25" t="s">
        <v>188</v>
      </c>
      <c r="AT241" s="25" t="s">
        <v>183</v>
      </c>
      <c r="AU241" s="25" t="s">
        <v>79</v>
      </c>
      <c r="AY241" s="25" t="s">
        <v>180</v>
      </c>
      <c r="BE241" s="195">
        <f>IF(N241="základní",J241,0)</f>
        <v>0</v>
      </c>
      <c r="BF241" s="195">
        <f>IF(N241="snížená",J241,0)</f>
        <v>0</v>
      </c>
      <c r="BG241" s="195">
        <f>IF(N241="zákl. přenesená",J241,0)</f>
        <v>0</v>
      </c>
      <c r="BH241" s="195">
        <f>IF(N241="sníž. přenesená",J241,0)</f>
        <v>0</v>
      </c>
      <c r="BI241" s="195">
        <f>IF(N241="nulová",J241,0)</f>
        <v>0</v>
      </c>
      <c r="BJ241" s="25" t="s">
        <v>77</v>
      </c>
      <c r="BK241" s="195">
        <f>ROUND(I241*H241,2)</f>
        <v>0</v>
      </c>
      <c r="BL241" s="25" t="s">
        <v>188</v>
      </c>
      <c r="BM241" s="25" t="s">
        <v>322</v>
      </c>
    </row>
    <row r="242" spans="2:65" s="1" customFormat="1" ht="27">
      <c r="B242" s="42"/>
      <c r="D242" s="196" t="s">
        <v>190</v>
      </c>
      <c r="F242" s="197" t="s">
        <v>323</v>
      </c>
      <c r="I242" s="198"/>
      <c r="L242" s="42"/>
      <c r="M242" s="199"/>
      <c r="N242" s="43"/>
      <c r="O242" s="43"/>
      <c r="P242" s="43"/>
      <c r="Q242" s="43"/>
      <c r="R242" s="43"/>
      <c r="S242" s="43"/>
      <c r="T242" s="71"/>
      <c r="AT242" s="25" t="s">
        <v>190</v>
      </c>
      <c r="AU242" s="25" t="s">
        <v>79</v>
      </c>
    </row>
    <row r="243" spans="2:65" s="12" customFormat="1">
      <c r="B243" s="200"/>
      <c r="D243" s="196" t="s">
        <v>192</v>
      </c>
      <c r="E243" s="201" t="s">
        <v>5</v>
      </c>
      <c r="F243" s="202" t="s">
        <v>324</v>
      </c>
      <c r="H243" s="203" t="s">
        <v>5</v>
      </c>
      <c r="I243" s="204"/>
      <c r="L243" s="200"/>
      <c r="M243" s="205"/>
      <c r="N243" s="206"/>
      <c r="O243" s="206"/>
      <c r="P243" s="206"/>
      <c r="Q243" s="206"/>
      <c r="R243" s="206"/>
      <c r="S243" s="206"/>
      <c r="T243" s="207"/>
      <c r="AT243" s="203" t="s">
        <v>192</v>
      </c>
      <c r="AU243" s="203" t="s">
        <v>79</v>
      </c>
      <c r="AV243" s="12" t="s">
        <v>77</v>
      </c>
      <c r="AW243" s="12" t="s">
        <v>34</v>
      </c>
      <c r="AX243" s="12" t="s">
        <v>70</v>
      </c>
      <c r="AY243" s="203" t="s">
        <v>180</v>
      </c>
    </row>
    <row r="244" spans="2:65" s="12" customFormat="1">
      <c r="B244" s="200"/>
      <c r="D244" s="196" t="s">
        <v>192</v>
      </c>
      <c r="E244" s="201" t="s">
        <v>5</v>
      </c>
      <c r="F244" s="202" t="s">
        <v>325</v>
      </c>
      <c r="H244" s="203" t="s">
        <v>5</v>
      </c>
      <c r="I244" s="204"/>
      <c r="L244" s="200"/>
      <c r="M244" s="205"/>
      <c r="N244" s="206"/>
      <c r="O244" s="206"/>
      <c r="P244" s="206"/>
      <c r="Q244" s="206"/>
      <c r="R244" s="206"/>
      <c r="S244" s="206"/>
      <c r="T244" s="207"/>
      <c r="AT244" s="203" t="s">
        <v>192</v>
      </c>
      <c r="AU244" s="203" t="s">
        <v>79</v>
      </c>
      <c r="AV244" s="12" t="s">
        <v>77</v>
      </c>
      <c r="AW244" s="12" t="s">
        <v>34</v>
      </c>
      <c r="AX244" s="12" t="s">
        <v>70</v>
      </c>
      <c r="AY244" s="203" t="s">
        <v>180</v>
      </c>
    </row>
    <row r="245" spans="2:65" s="13" customFormat="1">
      <c r="B245" s="208"/>
      <c r="D245" s="209" t="s">
        <v>192</v>
      </c>
      <c r="E245" s="210" t="s">
        <v>5</v>
      </c>
      <c r="F245" s="211" t="s">
        <v>77</v>
      </c>
      <c r="H245" s="212">
        <v>1</v>
      </c>
      <c r="I245" s="213"/>
      <c r="L245" s="208"/>
      <c r="M245" s="214"/>
      <c r="N245" s="215"/>
      <c r="O245" s="215"/>
      <c r="P245" s="215"/>
      <c r="Q245" s="215"/>
      <c r="R245" s="215"/>
      <c r="S245" s="215"/>
      <c r="T245" s="216"/>
      <c r="AT245" s="217" t="s">
        <v>192</v>
      </c>
      <c r="AU245" s="217" t="s">
        <v>79</v>
      </c>
      <c r="AV245" s="13" t="s">
        <v>79</v>
      </c>
      <c r="AW245" s="13" t="s">
        <v>34</v>
      </c>
      <c r="AX245" s="13" t="s">
        <v>77</v>
      </c>
      <c r="AY245" s="217" t="s">
        <v>180</v>
      </c>
    </row>
    <row r="246" spans="2:65" s="1" customFormat="1" ht="22.5" customHeight="1">
      <c r="B246" s="183"/>
      <c r="C246" s="184" t="s">
        <v>326</v>
      </c>
      <c r="D246" s="184" t="s">
        <v>183</v>
      </c>
      <c r="E246" s="185" t="s">
        <v>327</v>
      </c>
      <c r="F246" s="186" t="s">
        <v>328</v>
      </c>
      <c r="G246" s="187" t="s">
        <v>329</v>
      </c>
      <c r="H246" s="188">
        <v>76.968000000000004</v>
      </c>
      <c r="I246" s="189"/>
      <c r="J246" s="190">
        <f>ROUND(I246*H246,2)</f>
        <v>0</v>
      </c>
      <c r="K246" s="186" t="s">
        <v>187</v>
      </c>
      <c r="L246" s="42"/>
      <c r="M246" s="191" t="s">
        <v>5</v>
      </c>
      <c r="N246" s="192" t="s">
        <v>41</v>
      </c>
      <c r="O246" s="43"/>
      <c r="P246" s="193">
        <f>O246*H246</f>
        <v>0</v>
      </c>
      <c r="Q246" s="193">
        <v>0</v>
      </c>
      <c r="R246" s="193">
        <f>Q246*H246</f>
        <v>0</v>
      </c>
      <c r="S246" s="193">
        <v>0</v>
      </c>
      <c r="T246" s="194">
        <f>S246*H246</f>
        <v>0</v>
      </c>
      <c r="AR246" s="25" t="s">
        <v>188</v>
      </c>
      <c r="AT246" s="25" t="s">
        <v>183</v>
      </c>
      <c r="AU246" s="25" t="s">
        <v>79</v>
      </c>
      <c r="AY246" s="25" t="s">
        <v>180</v>
      </c>
      <c r="BE246" s="195">
        <f>IF(N246="základní",J246,0)</f>
        <v>0</v>
      </c>
      <c r="BF246" s="195">
        <f>IF(N246="snížená",J246,0)</f>
        <v>0</v>
      </c>
      <c r="BG246" s="195">
        <f>IF(N246="zákl. přenesená",J246,0)</f>
        <v>0</v>
      </c>
      <c r="BH246" s="195">
        <f>IF(N246="sníž. přenesená",J246,0)</f>
        <v>0</v>
      </c>
      <c r="BI246" s="195">
        <f>IF(N246="nulová",J246,0)</f>
        <v>0</v>
      </c>
      <c r="BJ246" s="25" t="s">
        <v>77</v>
      </c>
      <c r="BK246" s="195">
        <f>ROUND(I246*H246,2)</f>
        <v>0</v>
      </c>
      <c r="BL246" s="25" t="s">
        <v>188</v>
      </c>
      <c r="BM246" s="25" t="s">
        <v>330</v>
      </c>
    </row>
    <row r="247" spans="2:65" s="1" customFormat="1">
      <c r="B247" s="42"/>
      <c r="D247" s="196" t="s">
        <v>190</v>
      </c>
      <c r="F247" s="197" t="s">
        <v>331</v>
      </c>
      <c r="I247" s="198"/>
      <c r="L247" s="42"/>
      <c r="M247" s="199"/>
      <c r="N247" s="43"/>
      <c r="O247" s="43"/>
      <c r="P247" s="43"/>
      <c r="Q247" s="43"/>
      <c r="R247" s="43"/>
      <c r="S247" s="43"/>
      <c r="T247" s="71"/>
      <c r="AT247" s="25" t="s">
        <v>190</v>
      </c>
      <c r="AU247" s="25" t="s">
        <v>79</v>
      </c>
    </row>
    <row r="248" spans="2:65" s="12" customFormat="1">
      <c r="B248" s="200"/>
      <c r="D248" s="196" t="s">
        <v>192</v>
      </c>
      <c r="E248" s="201" t="s">
        <v>5</v>
      </c>
      <c r="F248" s="202" t="s">
        <v>332</v>
      </c>
      <c r="H248" s="203" t="s">
        <v>5</v>
      </c>
      <c r="I248" s="204"/>
      <c r="L248" s="200"/>
      <c r="M248" s="205"/>
      <c r="N248" s="206"/>
      <c r="O248" s="206"/>
      <c r="P248" s="206"/>
      <c r="Q248" s="206"/>
      <c r="R248" s="206"/>
      <c r="S248" s="206"/>
      <c r="T248" s="207"/>
      <c r="AT248" s="203" t="s">
        <v>192</v>
      </c>
      <c r="AU248" s="203" t="s">
        <v>79</v>
      </c>
      <c r="AV248" s="12" t="s">
        <v>77</v>
      </c>
      <c r="AW248" s="12" t="s">
        <v>34</v>
      </c>
      <c r="AX248" s="12" t="s">
        <v>70</v>
      </c>
      <c r="AY248" s="203" t="s">
        <v>180</v>
      </c>
    </row>
    <row r="249" spans="2:65" s="12" customFormat="1">
      <c r="B249" s="200"/>
      <c r="D249" s="196" t="s">
        <v>192</v>
      </c>
      <c r="E249" s="201" t="s">
        <v>5</v>
      </c>
      <c r="F249" s="202" t="s">
        <v>209</v>
      </c>
      <c r="H249" s="203" t="s">
        <v>5</v>
      </c>
      <c r="I249" s="204"/>
      <c r="L249" s="200"/>
      <c r="M249" s="205"/>
      <c r="N249" s="206"/>
      <c r="O249" s="206"/>
      <c r="P249" s="206"/>
      <c r="Q249" s="206"/>
      <c r="R249" s="206"/>
      <c r="S249" s="206"/>
      <c r="T249" s="207"/>
      <c r="AT249" s="203" t="s">
        <v>192</v>
      </c>
      <c r="AU249" s="203" t="s">
        <v>79</v>
      </c>
      <c r="AV249" s="12" t="s">
        <v>77</v>
      </c>
      <c r="AW249" s="12" t="s">
        <v>34</v>
      </c>
      <c r="AX249" s="12" t="s">
        <v>70</v>
      </c>
      <c r="AY249" s="203" t="s">
        <v>180</v>
      </c>
    </row>
    <row r="250" spans="2:65" s="12" customFormat="1">
      <c r="B250" s="200"/>
      <c r="D250" s="196" t="s">
        <v>192</v>
      </c>
      <c r="E250" s="201" t="s">
        <v>5</v>
      </c>
      <c r="F250" s="202" t="s">
        <v>333</v>
      </c>
      <c r="H250" s="203" t="s">
        <v>5</v>
      </c>
      <c r="I250" s="204"/>
      <c r="L250" s="200"/>
      <c r="M250" s="205"/>
      <c r="N250" s="206"/>
      <c r="O250" s="206"/>
      <c r="P250" s="206"/>
      <c r="Q250" s="206"/>
      <c r="R250" s="206"/>
      <c r="S250" s="206"/>
      <c r="T250" s="207"/>
      <c r="AT250" s="203" t="s">
        <v>192</v>
      </c>
      <c r="AU250" s="203" t="s">
        <v>79</v>
      </c>
      <c r="AV250" s="12" t="s">
        <v>77</v>
      </c>
      <c r="AW250" s="12" t="s">
        <v>34</v>
      </c>
      <c r="AX250" s="12" t="s">
        <v>70</v>
      </c>
      <c r="AY250" s="203" t="s">
        <v>180</v>
      </c>
    </row>
    <row r="251" spans="2:65" s="13" customFormat="1" ht="27">
      <c r="B251" s="208"/>
      <c r="D251" s="196" t="s">
        <v>192</v>
      </c>
      <c r="E251" s="217" t="s">
        <v>5</v>
      </c>
      <c r="F251" s="218" t="s">
        <v>334</v>
      </c>
      <c r="H251" s="219">
        <v>52.527999999999999</v>
      </c>
      <c r="I251" s="213"/>
      <c r="L251" s="208"/>
      <c r="M251" s="214"/>
      <c r="N251" s="215"/>
      <c r="O251" s="215"/>
      <c r="P251" s="215"/>
      <c r="Q251" s="215"/>
      <c r="R251" s="215"/>
      <c r="S251" s="215"/>
      <c r="T251" s="216"/>
      <c r="AT251" s="217" t="s">
        <v>192</v>
      </c>
      <c r="AU251" s="217" t="s">
        <v>79</v>
      </c>
      <c r="AV251" s="13" t="s">
        <v>79</v>
      </c>
      <c r="AW251" s="13" t="s">
        <v>34</v>
      </c>
      <c r="AX251" s="13" t="s">
        <v>70</v>
      </c>
      <c r="AY251" s="217" t="s">
        <v>180</v>
      </c>
    </row>
    <row r="252" spans="2:65" s="12" customFormat="1">
      <c r="B252" s="200"/>
      <c r="D252" s="196" t="s">
        <v>192</v>
      </c>
      <c r="E252" s="201" t="s">
        <v>5</v>
      </c>
      <c r="F252" s="202" t="s">
        <v>335</v>
      </c>
      <c r="H252" s="203" t="s">
        <v>5</v>
      </c>
      <c r="I252" s="204"/>
      <c r="L252" s="200"/>
      <c r="M252" s="205"/>
      <c r="N252" s="206"/>
      <c r="O252" s="206"/>
      <c r="P252" s="206"/>
      <c r="Q252" s="206"/>
      <c r="R252" s="206"/>
      <c r="S252" s="206"/>
      <c r="T252" s="207"/>
      <c r="AT252" s="203" t="s">
        <v>192</v>
      </c>
      <c r="AU252" s="203" t="s">
        <v>79</v>
      </c>
      <c r="AV252" s="12" t="s">
        <v>77</v>
      </c>
      <c r="AW252" s="12" t="s">
        <v>34</v>
      </c>
      <c r="AX252" s="12" t="s">
        <v>70</v>
      </c>
      <c r="AY252" s="203" t="s">
        <v>180</v>
      </c>
    </row>
    <row r="253" spans="2:65" s="13" customFormat="1">
      <c r="B253" s="208"/>
      <c r="D253" s="196" t="s">
        <v>192</v>
      </c>
      <c r="E253" s="217" t="s">
        <v>5</v>
      </c>
      <c r="F253" s="218" t="s">
        <v>336</v>
      </c>
      <c r="H253" s="219">
        <v>24.44</v>
      </c>
      <c r="I253" s="213"/>
      <c r="L253" s="208"/>
      <c r="M253" s="214"/>
      <c r="N253" s="215"/>
      <c r="O253" s="215"/>
      <c r="P253" s="215"/>
      <c r="Q253" s="215"/>
      <c r="R253" s="215"/>
      <c r="S253" s="215"/>
      <c r="T253" s="216"/>
      <c r="AT253" s="217" t="s">
        <v>192</v>
      </c>
      <c r="AU253" s="217" t="s">
        <v>79</v>
      </c>
      <c r="AV253" s="13" t="s">
        <v>79</v>
      </c>
      <c r="AW253" s="13" t="s">
        <v>34</v>
      </c>
      <c r="AX253" s="13" t="s">
        <v>70</v>
      </c>
      <c r="AY253" s="217" t="s">
        <v>180</v>
      </c>
    </row>
    <row r="254" spans="2:65" s="14" customFormat="1">
      <c r="B254" s="220"/>
      <c r="D254" s="196" t="s">
        <v>192</v>
      </c>
      <c r="E254" s="237" t="s">
        <v>5</v>
      </c>
      <c r="F254" s="238" t="s">
        <v>223</v>
      </c>
      <c r="H254" s="239">
        <v>76.968000000000004</v>
      </c>
      <c r="I254" s="224"/>
      <c r="L254" s="220"/>
      <c r="M254" s="225"/>
      <c r="N254" s="226"/>
      <c r="O254" s="226"/>
      <c r="P254" s="226"/>
      <c r="Q254" s="226"/>
      <c r="R254" s="226"/>
      <c r="S254" s="226"/>
      <c r="T254" s="227"/>
      <c r="AT254" s="228" t="s">
        <v>192</v>
      </c>
      <c r="AU254" s="228" t="s">
        <v>79</v>
      </c>
      <c r="AV254" s="14" t="s">
        <v>188</v>
      </c>
      <c r="AW254" s="14" t="s">
        <v>34</v>
      </c>
      <c r="AX254" s="14" t="s">
        <v>77</v>
      </c>
      <c r="AY254" s="228" t="s">
        <v>180</v>
      </c>
    </row>
    <row r="255" spans="2:65" s="11" customFormat="1" ht="29.85" customHeight="1">
      <c r="B255" s="169"/>
      <c r="D255" s="180" t="s">
        <v>69</v>
      </c>
      <c r="E255" s="181" t="s">
        <v>337</v>
      </c>
      <c r="F255" s="181" t="s">
        <v>338</v>
      </c>
      <c r="I255" s="172"/>
      <c r="J255" s="182">
        <f>BK255</f>
        <v>0</v>
      </c>
      <c r="L255" s="169"/>
      <c r="M255" s="174"/>
      <c r="N255" s="175"/>
      <c r="O255" s="175"/>
      <c r="P255" s="176">
        <f>SUM(P256:P270)</f>
        <v>0</v>
      </c>
      <c r="Q255" s="175"/>
      <c r="R255" s="176">
        <f>SUM(R256:R270)</f>
        <v>0</v>
      </c>
      <c r="S255" s="175"/>
      <c r="T255" s="177">
        <f>SUM(T256:T270)</f>
        <v>0</v>
      </c>
      <c r="AR255" s="170" t="s">
        <v>77</v>
      </c>
      <c r="AT255" s="178" t="s">
        <v>69</v>
      </c>
      <c r="AU255" s="178" t="s">
        <v>77</v>
      </c>
      <c r="AY255" s="170" t="s">
        <v>180</v>
      </c>
      <c r="BK255" s="179">
        <f>SUM(BK256:BK270)</f>
        <v>0</v>
      </c>
    </row>
    <row r="256" spans="2:65" s="1" customFormat="1" ht="22.5" customHeight="1">
      <c r="B256" s="183"/>
      <c r="C256" s="184" t="s">
        <v>339</v>
      </c>
      <c r="D256" s="184" t="s">
        <v>183</v>
      </c>
      <c r="E256" s="185" t="s">
        <v>340</v>
      </c>
      <c r="F256" s="186" t="s">
        <v>341</v>
      </c>
      <c r="G256" s="187" t="s">
        <v>342</v>
      </c>
      <c r="H256" s="188">
        <v>10.204000000000001</v>
      </c>
      <c r="I256" s="189"/>
      <c r="J256" s="190">
        <f>ROUND(I256*H256,2)</f>
        <v>0</v>
      </c>
      <c r="K256" s="186" t="s">
        <v>187</v>
      </c>
      <c r="L256" s="42"/>
      <c r="M256" s="191" t="s">
        <v>5</v>
      </c>
      <c r="N256" s="192" t="s">
        <v>41</v>
      </c>
      <c r="O256" s="43"/>
      <c r="P256" s="193">
        <f>O256*H256</f>
        <v>0</v>
      </c>
      <c r="Q256" s="193">
        <v>0</v>
      </c>
      <c r="R256" s="193">
        <f>Q256*H256</f>
        <v>0</v>
      </c>
      <c r="S256" s="193">
        <v>0</v>
      </c>
      <c r="T256" s="194">
        <f>S256*H256</f>
        <v>0</v>
      </c>
      <c r="AR256" s="25" t="s">
        <v>188</v>
      </c>
      <c r="AT256" s="25" t="s">
        <v>183</v>
      </c>
      <c r="AU256" s="25" t="s">
        <v>79</v>
      </c>
      <c r="AY256" s="25" t="s">
        <v>180</v>
      </c>
      <c r="BE256" s="195">
        <f>IF(N256="základní",J256,0)</f>
        <v>0</v>
      </c>
      <c r="BF256" s="195">
        <f>IF(N256="snížená",J256,0)</f>
        <v>0</v>
      </c>
      <c r="BG256" s="195">
        <f>IF(N256="zákl. přenesená",J256,0)</f>
        <v>0</v>
      </c>
      <c r="BH256" s="195">
        <f>IF(N256="sníž. přenesená",J256,0)</f>
        <v>0</v>
      </c>
      <c r="BI256" s="195">
        <f>IF(N256="nulová",J256,0)</f>
        <v>0</v>
      </c>
      <c r="BJ256" s="25" t="s">
        <v>77</v>
      </c>
      <c r="BK256" s="195">
        <f>ROUND(I256*H256,2)</f>
        <v>0</v>
      </c>
      <c r="BL256" s="25" t="s">
        <v>188</v>
      </c>
      <c r="BM256" s="25" t="s">
        <v>343</v>
      </c>
    </row>
    <row r="257" spans="2:65" s="1" customFormat="1" ht="27">
      <c r="B257" s="42"/>
      <c r="D257" s="209" t="s">
        <v>190</v>
      </c>
      <c r="F257" s="240" t="s">
        <v>344</v>
      </c>
      <c r="I257" s="198"/>
      <c r="L257" s="42"/>
      <c r="M257" s="199"/>
      <c r="N257" s="43"/>
      <c r="O257" s="43"/>
      <c r="P257" s="43"/>
      <c r="Q257" s="43"/>
      <c r="R257" s="43"/>
      <c r="S257" s="43"/>
      <c r="T257" s="71"/>
      <c r="AT257" s="25" t="s">
        <v>190</v>
      </c>
      <c r="AU257" s="25" t="s">
        <v>79</v>
      </c>
    </row>
    <row r="258" spans="2:65" s="1" customFormat="1" ht="22.5" customHeight="1">
      <c r="B258" s="183"/>
      <c r="C258" s="184" t="s">
        <v>345</v>
      </c>
      <c r="D258" s="184" t="s">
        <v>183</v>
      </c>
      <c r="E258" s="185" t="s">
        <v>346</v>
      </c>
      <c r="F258" s="186" t="s">
        <v>347</v>
      </c>
      <c r="G258" s="187" t="s">
        <v>342</v>
      </c>
      <c r="H258" s="188">
        <v>142.85599999999999</v>
      </c>
      <c r="I258" s="189"/>
      <c r="J258" s="190">
        <f>ROUND(I258*H258,2)</f>
        <v>0</v>
      </c>
      <c r="K258" s="186" t="s">
        <v>187</v>
      </c>
      <c r="L258" s="42"/>
      <c r="M258" s="191" t="s">
        <v>5</v>
      </c>
      <c r="N258" s="192" t="s">
        <v>41</v>
      </c>
      <c r="O258" s="43"/>
      <c r="P258" s="193">
        <f>O258*H258</f>
        <v>0</v>
      </c>
      <c r="Q258" s="193">
        <v>0</v>
      </c>
      <c r="R258" s="193">
        <f>Q258*H258</f>
        <v>0</v>
      </c>
      <c r="S258" s="193">
        <v>0</v>
      </c>
      <c r="T258" s="194">
        <f>S258*H258</f>
        <v>0</v>
      </c>
      <c r="AR258" s="25" t="s">
        <v>188</v>
      </c>
      <c r="AT258" s="25" t="s">
        <v>183</v>
      </c>
      <c r="AU258" s="25" t="s">
        <v>79</v>
      </c>
      <c r="AY258" s="25" t="s">
        <v>180</v>
      </c>
      <c r="BE258" s="195">
        <f>IF(N258="základní",J258,0)</f>
        <v>0</v>
      </c>
      <c r="BF258" s="195">
        <f>IF(N258="snížená",J258,0)</f>
        <v>0</v>
      </c>
      <c r="BG258" s="195">
        <f>IF(N258="zákl. přenesená",J258,0)</f>
        <v>0</v>
      </c>
      <c r="BH258" s="195">
        <f>IF(N258="sníž. přenesená",J258,0)</f>
        <v>0</v>
      </c>
      <c r="BI258" s="195">
        <f>IF(N258="nulová",J258,0)</f>
        <v>0</v>
      </c>
      <c r="BJ258" s="25" t="s">
        <v>77</v>
      </c>
      <c r="BK258" s="195">
        <f>ROUND(I258*H258,2)</f>
        <v>0</v>
      </c>
      <c r="BL258" s="25" t="s">
        <v>188</v>
      </c>
      <c r="BM258" s="25" t="s">
        <v>348</v>
      </c>
    </row>
    <row r="259" spans="2:65" s="1" customFormat="1" ht="27">
      <c r="B259" s="42"/>
      <c r="D259" s="196" t="s">
        <v>190</v>
      </c>
      <c r="F259" s="197" t="s">
        <v>349</v>
      </c>
      <c r="I259" s="198"/>
      <c r="L259" s="42"/>
      <c r="M259" s="199"/>
      <c r="N259" s="43"/>
      <c r="O259" s="43"/>
      <c r="P259" s="43"/>
      <c r="Q259" s="43"/>
      <c r="R259" s="43"/>
      <c r="S259" s="43"/>
      <c r="T259" s="71"/>
      <c r="AT259" s="25" t="s">
        <v>190</v>
      </c>
      <c r="AU259" s="25" t="s">
        <v>79</v>
      </c>
    </row>
    <row r="260" spans="2:65" s="13" customFormat="1">
      <c r="B260" s="208"/>
      <c r="D260" s="209" t="s">
        <v>192</v>
      </c>
      <c r="F260" s="211" t="s">
        <v>350</v>
      </c>
      <c r="H260" s="212">
        <v>142.85599999999999</v>
      </c>
      <c r="I260" s="213"/>
      <c r="L260" s="208"/>
      <c r="M260" s="214"/>
      <c r="N260" s="215"/>
      <c r="O260" s="215"/>
      <c r="P260" s="215"/>
      <c r="Q260" s="215"/>
      <c r="R260" s="215"/>
      <c r="S260" s="215"/>
      <c r="T260" s="216"/>
      <c r="AT260" s="217" t="s">
        <v>192</v>
      </c>
      <c r="AU260" s="217" t="s">
        <v>79</v>
      </c>
      <c r="AV260" s="13" t="s">
        <v>79</v>
      </c>
      <c r="AW260" s="13" t="s">
        <v>6</v>
      </c>
      <c r="AX260" s="13" t="s">
        <v>77</v>
      </c>
      <c r="AY260" s="217" t="s">
        <v>180</v>
      </c>
    </row>
    <row r="261" spans="2:65" s="1" customFormat="1" ht="31.5" customHeight="1">
      <c r="B261" s="183"/>
      <c r="C261" s="184" t="s">
        <v>11</v>
      </c>
      <c r="D261" s="184" t="s">
        <v>183</v>
      </c>
      <c r="E261" s="185" t="s">
        <v>351</v>
      </c>
      <c r="F261" s="186" t="s">
        <v>352</v>
      </c>
      <c r="G261" s="187" t="s">
        <v>342</v>
      </c>
      <c r="H261" s="188">
        <v>10.204000000000001</v>
      </c>
      <c r="I261" s="189"/>
      <c r="J261" s="190">
        <f>ROUND(I261*H261,2)</f>
        <v>0</v>
      </c>
      <c r="K261" s="186" t="s">
        <v>187</v>
      </c>
      <c r="L261" s="42"/>
      <c r="M261" s="191" t="s">
        <v>5</v>
      </c>
      <c r="N261" s="192" t="s">
        <v>41</v>
      </c>
      <c r="O261" s="43"/>
      <c r="P261" s="193">
        <f>O261*H261</f>
        <v>0</v>
      </c>
      <c r="Q261" s="193">
        <v>0</v>
      </c>
      <c r="R261" s="193">
        <f>Q261*H261</f>
        <v>0</v>
      </c>
      <c r="S261" s="193">
        <v>0</v>
      </c>
      <c r="T261" s="194">
        <f>S261*H261</f>
        <v>0</v>
      </c>
      <c r="AR261" s="25" t="s">
        <v>188</v>
      </c>
      <c r="AT261" s="25" t="s">
        <v>183</v>
      </c>
      <c r="AU261" s="25" t="s">
        <v>79</v>
      </c>
      <c r="AY261" s="25" t="s">
        <v>180</v>
      </c>
      <c r="BE261" s="195">
        <f>IF(N261="základní",J261,0)</f>
        <v>0</v>
      </c>
      <c r="BF261" s="195">
        <f>IF(N261="snížená",J261,0)</f>
        <v>0</v>
      </c>
      <c r="BG261" s="195">
        <f>IF(N261="zákl. přenesená",J261,0)</f>
        <v>0</v>
      </c>
      <c r="BH261" s="195">
        <f>IF(N261="sníž. přenesená",J261,0)</f>
        <v>0</v>
      </c>
      <c r="BI261" s="195">
        <f>IF(N261="nulová",J261,0)</f>
        <v>0</v>
      </c>
      <c r="BJ261" s="25" t="s">
        <v>77</v>
      </c>
      <c r="BK261" s="195">
        <f>ROUND(I261*H261,2)</f>
        <v>0</v>
      </c>
      <c r="BL261" s="25" t="s">
        <v>188</v>
      </c>
      <c r="BM261" s="25" t="s">
        <v>353</v>
      </c>
    </row>
    <row r="262" spans="2:65" s="1" customFormat="1" ht="27">
      <c r="B262" s="42"/>
      <c r="D262" s="209" t="s">
        <v>190</v>
      </c>
      <c r="F262" s="240" t="s">
        <v>354</v>
      </c>
      <c r="I262" s="198"/>
      <c r="L262" s="42"/>
      <c r="M262" s="199"/>
      <c r="N262" s="43"/>
      <c r="O262" s="43"/>
      <c r="P262" s="43"/>
      <c r="Q262" s="43"/>
      <c r="R262" s="43"/>
      <c r="S262" s="43"/>
      <c r="T262" s="71"/>
      <c r="AT262" s="25" t="s">
        <v>190</v>
      </c>
      <c r="AU262" s="25" t="s">
        <v>79</v>
      </c>
    </row>
    <row r="263" spans="2:65" s="1" customFormat="1" ht="22.5" customHeight="1">
      <c r="B263" s="183"/>
      <c r="C263" s="184" t="s">
        <v>355</v>
      </c>
      <c r="D263" s="184" t="s">
        <v>183</v>
      </c>
      <c r="E263" s="185" t="s">
        <v>356</v>
      </c>
      <c r="F263" s="186" t="s">
        <v>357</v>
      </c>
      <c r="G263" s="187" t="s">
        <v>342</v>
      </c>
      <c r="H263" s="188">
        <v>10.204000000000001</v>
      </c>
      <c r="I263" s="189"/>
      <c r="J263" s="190">
        <f>ROUND(I263*H263,2)</f>
        <v>0</v>
      </c>
      <c r="K263" s="186" t="s">
        <v>187</v>
      </c>
      <c r="L263" s="42"/>
      <c r="M263" s="191" t="s">
        <v>5</v>
      </c>
      <c r="N263" s="192" t="s">
        <v>41</v>
      </c>
      <c r="O263" s="43"/>
      <c r="P263" s="193">
        <f>O263*H263</f>
        <v>0</v>
      </c>
      <c r="Q263" s="193">
        <v>0</v>
      </c>
      <c r="R263" s="193">
        <f>Q263*H263</f>
        <v>0</v>
      </c>
      <c r="S263" s="193">
        <v>0</v>
      </c>
      <c r="T263" s="194">
        <f>S263*H263</f>
        <v>0</v>
      </c>
      <c r="AR263" s="25" t="s">
        <v>188</v>
      </c>
      <c r="AT263" s="25" t="s">
        <v>183</v>
      </c>
      <c r="AU263" s="25" t="s">
        <v>79</v>
      </c>
      <c r="AY263" s="25" t="s">
        <v>180</v>
      </c>
      <c r="BE263" s="195">
        <f>IF(N263="základní",J263,0)</f>
        <v>0</v>
      </c>
      <c r="BF263" s="195">
        <f>IF(N263="snížená",J263,0)</f>
        <v>0</v>
      </c>
      <c r="BG263" s="195">
        <f>IF(N263="zákl. přenesená",J263,0)</f>
        <v>0</v>
      </c>
      <c r="BH263" s="195">
        <f>IF(N263="sníž. přenesená",J263,0)</f>
        <v>0</v>
      </c>
      <c r="BI263" s="195">
        <f>IF(N263="nulová",J263,0)</f>
        <v>0</v>
      </c>
      <c r="BJ263" s="25" t="s">
        <v>77</v>
      </c>
      <c r="BK263" s="195">
        <f>ROUND(I263*H263,2)</f>
        <v>0</v>
      </c>
      <c r="BL263" s="25" t="s">
        <v>188</v>
      </c>
      <c r="BM263" s="25" t="s">
        <v>358</v>
      </c>
    </row>
    <row r="264" spans="2:65" s="1" customFormat="1">
      <c r="B264" s="42"/>
      <c r="D264" s="209" t="s">
        <v>190</v>
      </c>
      <c r="F264" s="240" t="s">
        <v>359</v>
      </c>
      <c r="I264" s="198"/>
      <c r="L264" s="42"/>
      <c r="M264" s="199"/>
      <c r="N264" s="43"/>
      <c r="O264" s="43"/>
      <c r="P264" s="43"/>
      <c r="Q264" s="43"/>
      <c r="R264" s="43"/>
      <c r="S264" s="43"/>
      <c r="T264" s="71"/>
      <c r="AT264" s="25" t="s">
        <v>190</v>
      </c>
      <c r="AU264" s="25" t="s">
        <v>79</v>
      </c>
    </row>
    <row r="265" spans="2:65" s="1" customFormat="1" ht="22.5" customHeight="1">
      <c r="B265" s="183"/>
      <c r="C265" s="184" t="s">
        <v>360</v>
      </c>
      <c r="D265" s="184" t="s">
        <v>183</v>
      </c>
      <c r="E265" s="185" t="s">
        <v>361</v>
      </c>
      <c r="F265" s="186" t="s">
        <v>362</v>
      </c>
      <c r="G265" s="187" t="s">
        <v>363</v>
      </c>
      <c r="H265" s="188">
        <v>1</v>
      </c>
      <c r="I265" s="189"/>
      <c r="J265" s="190">
        <f>ROUND(I265*H265,2)</f>
        <v>0</v>
      </c>
      <c r="K265" s="186" t="s">
        <v>5</v>
      </c>
      <c r="L265" s="42"/>
      <c r="M265" s="191" t="s">
        <v>5</v>
      </c>
      <c r="N265" s="192" t="s">
        <v>41</v>
      </c>
      <c r="O265" s="43"/>
      <c r="P265" s="193">
        <f>O265*H265</f>
        <v>0</v>
      </c>
      <c r="Q265" s="193">
        <v>0</v>
      </c>
      <c r="R265" s="193">
        <f>Q265*H265</f>
        <v>0</v>
      </c>
      <c r="S265" s="193">
        <v>0</v>
      </c>
      <c r="T265" s="194">
        <f>S265*H265</f>
        <v>0</v>
      </c>
      <c r="AR265" s="25" t="s">
        <v>188</v>
      </c>
      <c r="AT265" s="25" t="s">
        <v>183</v>
      </c>
      <c r="AU265" s="25" t="s">
        <v>79</v>
      </c>
      <c r="AY265" s="25" t="s">
        <v>180</v>
      </c>
      <c r="BE265" s="195">
        <f>IF(N265="základní",J265,0)</f>
        <v>0</v>
      </c>
      <c r="BF265" s="195">
        <f>IF(N265="snížená",J265,0)</f>
        <v>0</v>
      </c>
      <c r="BG265" s="195">
        <f>IF(N265="zákl. přenesená",J265,0)</f>
        <v>0</v>
      </c>
      <c r="BH265" s="195">
        <f>IF(N265="sníž. přenesená",J265,0)</f>
        <v>0</v>
      </c>
      <c r="BI265" s="195">
        <f>IF(N265="nulová",J265,0)</f>
        <v>0</v>
      </c>
      <c r="BJ265" s="25" t="s">
        <v>77</v>
      </c>
      <c r="BK265" s="195">
        <f>ROUND(I265*H265,2)</f>
        <v>0</v>
      </c>
      <c r="BL265" s="25" t="s">
        <v>188</v>
      </c>
      <c r="BM265" s="25" t="s">
        <v>364</v>
      </c>
    </row>
    <row r="266" spans="2:65" s="12" customFormat="1">
      <c r="B266" s="200"/>
      <c r="D266" s="196" t="s">
        <v>192</v>
      </c>
      <c r="E266" s="201" t="s">
        <v>5</v>
      </c>
      <c r="F266" s="202" t="s">
        <v>209</v>
      </c>
      <c r="H266" s="203" t="s">
        <v>5</v>
      </c>
      <c r="I266" s="204"/>
      <c r="L266" s="200"/>
      <c r="M266" s="205"/>
      <c r="N266" s="206"/>
      <c r="O266" s="206"/>
      <c r="P266" s="206"/>
      <c r="Q266" s="206"/>
      <c r="R266" s="206"/>
      <c r="S266" s="206"/>
      <c r="T266" s="207"/>
      <c r="AT266" s="203" t="s">
        <v>192</v>
      </c>
      <c r="AU266" s="203" t="s">
        <v>79</v>
      </c>
      <c r="AV266" s="12" t="s">
        <v>77</v>
      </c>
      <c r="AW266" s="12" t="s">
        <v>34</v>
      </c>
      <c r="AX266" s="12" t="s">
        <v>70</v>
      </c>
      <c r="AY266" s="203" t="s">
        <v>180</v>
      </c>
    </row>
    <row r="267" spans="2:65" s="13" customFormat="1">
      <c r="B267" s="208"/>
      <c r="D267" s="209" t="s">
        <v>192</v>
      </c>
      <c r="E267" s="210" t="s">
        <v>5</v>
      </c>
      <c r="F267" s="211" t="s">
        <v>77</v>
      </c>
      <c r="H267" s="212">
        <v>1</v>
      </c>
      <c r="I267" s="213"/>
      <c r="L267" s="208"/>
      <c r="M267" s="214"/>
      <c r="N267" s="215"/>
      <c r="O267" s="215"/>
      <c r="P267" s="215"/>
      <c r="Q267" s="215"/>
      <c r="R267" s="215"/>
      <c r="S267" s="215"/>
      <c r="T267" s="216"/>
      <c r="AT267" s="217" t="s">
        <v>192</v>
      </c>
      <c r="AU267" s="217" t="s">
        <v>79</v>
      </c>
      <c r="AV267" s="13" t="s">
        <v>79</v>
      </c>
      <c r="AW267" s="13" t="s">
        <v>34</v>
      </c>
      <c r="AX267" s="13" t="s">
        <v>77</v>
      </c>
      <c r="AY267" s="217" t="s">
        <v>180</v>
      </c>
    </row>
    <row r="268" spans="2:65" s="1" customFormat="1" ht="22.5" customHeight="1">
      <c r="B268" s="183"/>
      <c r="C268" s="184" t="s">
        <v>365</v>
      </c>
      <c r="D268" s="184" t="s">
        <v>183</v>
      </c>
      <c r="E268" s="185" t="s">
        <v>366</v>
      </c>
      <c r="F268" s="186" t="s">
        <v>367</v>
      </c>
      <c r="G268" s="187" t="s">
        <v>363</v>
      </c>
      <c r="H268" s="188">
        <v>1</v>
      </c>
      <c r="I268" s="189"/>
      <c r="J268" s="190">
        <f>ROUND(I268*H268,2)</f>
        <v>0</v>
      </c>
      <c r="K268" s="186" t="s">
        <v>5</v>
      </c>
      <c r="L268" s="42"/>
      <c r="M268" s="191" t="s">
        <v>5</v>
      </c>
      <c r="N268" s="192" t="s">
        <v>41</v>
      </c>
      <c r="O268" s="43"/>
      <c r="P268" s="193">
        <f>O268*H268</f>
        <v>0</v>
      </c>
      <c r="Q268" s="193">
        <v>0</v>
      </c>
      <c r="R268" s="193">
        <f>Q268*H268</f>
        <v>0</v>
      </c>
      <c r="S268" s="193">
        <v>0</v>
      </c>
      <c r="T268" s="194">
        <f>S268*H268</f>
        <v>0</v>
      </c>
      <c r="AR268" s="25" t="s">
        <v>188</v>
      </c>
      <c r="AT268" s="25" t="s">
        <v>183</v>
      </c>
      <c r="AU268" s="25" t="s">
        <v>79</v>
      </c>
      <c r="AY268" s="25" t="s">
        <v>180</v>
      </c>
      <c r="BE268" s="195">
        <f>IF(N268="základní",J268,0)</f>
        <v>0</v>
      </c>
      <c r="BF268" s="195">
        <f>IF(N268="snížená",J268,0)</f>
        <v>0</v>
      </c>
      <c r="BG268" s="195">
        <f>IF(N268="zákl. přenesená",J268,0)</f>
        <v>0</v>
      </c>
      <c r="BH268" s="195">
        <f>IF(N268="sníž. přenesená",J268,0)</f>
        <v>0</v>
      </c>
      <c r="BI268" s="195">
        <f>IF(N268="nulová",J268,0)</f>
        <v>0</v>
      </c>
      <c r="BJ268" s="25" t="s">
        <v>77</v>
      </c>
      <c r="BK268" s="195">
        <f>ROUND(I268*H268,2)</f>
        <v>0</v>
      </c>
      <c r="BL268" s="25" t="s">
        <v>188</v>
      </c>
      <c r="BM268" s="25" t="s">
        <v>368</v>
      </c>
    </row>
    <row r="269" spans="2:65" s="12" customFormat="1">
      <c r="B269" s="200"/>
      <c r="D269" s="196" t="s">
        <v>192</v>
      </c>
      <c r="E269" s="201" t="s">
        <v>5</v>
      </c>
      <c r="F269" s="202" t="s">
        <v>209</v>
      </c>
      <c r="H269" s="203" t="s">
        <v>5</v>
      </c>
      <c r="I269" s="204"/>
      <c r="L269" s="200"/>
      <c r="M269" s="205"/>
      <c r="N269" s="206"/>
      <c r="O269" s="206"/>
      <c r="P269" s="206"/>
      <c r="Q269" s="206"/>
      <c r="R269" s="206"/>
      <c r="S269" s="206"/>
      <c r="T269" s="207"/>
      <c r="AT269" s="203" t="s">
        <v>192</v>
      </c>
      <c r="AU269" s="203" t="s">
        <v>79</v>
      </c>
      <c r="AV269" s="12" t="s">
        <v>77</v>
      </c>
      <c r="AW269" s="12" t="s">
        <v>34</v>
      </c>
      <c r="AX269" s="12" t="s">
        <v>70</v>
      </c>
      <c r="AY269" s="203" t="s">
        <v>180</v>
      </c>
    </row>
    <row r="270" spans="2:65" s="13" customFormat="1">
      <c r="B270" s="208"/>
      <c r="D270" s="196" t="s">
        <v>192</v>
      </c>
      <c r="E270" s="217" t="s">
        <v>5</v>
      </c>
      <c r="F270" s="218" t="s">
        <v>77</v>
      </c>
      <c r="H270" s="219">
        <v>1</v>
      </c>
      <c r="I270" s="213"/>
      <c r="L270" s="208"/>
      <c r="M270" s="214"/>
      <c r="N270" s="215"/>
      <c r="O270" s="215"/>
      <c r="P270" s="215"/>
      <c r="Q270" s="215"/>
      <c r="R270" s="215"/>
      <c r="S270" s="215"/>
      <c r="T270" s="216"/>
      <c r="AT270" s="217" t="s">
        <v>192</v>
      </c>
      <c r="AU270" s="217" t="s">
        <v>79</v>
      </c>
      <c r="AV270" s="13" t="s">
        <v>79</v>
      </c>
      <c r="AW270" s="13" t="s">
        <v>34</v>
      </c>
      <c r="AX270" s="13" t="s">
        <v>77</v>
      </c>
      <c r="AY270" s="217" t="s">
        <v>180</v>
      </c>
    </row>
    <row r="271" spans="2:65" s="11" customFormat="1" ht="29.85" customHeight="1">
      <c r="B271" s="169"/>
      <c r="D271" s="180" t="s">
        <v>69</v>
      </c>
      <c r="E271" s="181" t="s">
        <v>369</v>
      </c>
      <c r="F271" s="181" t="s">
        <v>370</v>
      </c>
      <c r="I271" s="172"/>
      <c r="J271" s="182">
        <f>BK271</f>
        <v>0</v>
      </c>
      <c r="L271" s="169"/>
      <c r="M271" s="174"/>
      <c r="N271" s="175"/>
      <c r="O271" s="175"/>
      <c r="P271" s="176">
        <f>SUM(P272:P273)</f>
        <v>0</v>
      </c>
      <c r="Q271" s="175"/>
      <c r="R271" s="176">
        <f>SUM(R272:R273)</f>
        <v>0</v>
      </c>
      <c r="S271" s="175"/>
      <c r="T271" s="177">
        <f>SUM(T272:T273)</f>
        <v>0</v>
      </c>
      <c r="AR271" s="170" t="s">
        <v>77</v>
      </c>
      <c r="AT271" s="178" t="s">
        <v>69</v>
      </c>
      <c r="AU271" s="178" t="s">
        <v>77</v>
      </c>
      <c r="AY271" s="170" t="s">
        <v>180</v>
      </c>
      <c r="BK271" s="179">
        <f>SUM(BK272:BK273)</f>
        <v>0</v>
      </c>
    </row>
    <row r="272" spans="2:65" s="1" customFormat="1" ht="22.5" customHeight="1">
      <c r="B272" s="183"/>
      <c r="C272" s="184" t="s">
        <v>371</v>
      </c>
      <c r="D272" s="184" t="s">
        <v>183</v>
      </c>
      <c r="E272" s="185" t="s">
        <v>372</v>
      </c>
      <c r="F272" s="186" t="s">
        <v>373</v>
      </c>
      <c r="G272" s="187" t="s">
        <v>342</v>
      </c>
      <c r="H272" s="188">
        <v>30.14</v>
      </c>
      <c r="I272" s="189"/>
      <c r="J272" s="190">
        <f>ROUND(I272*H272,2)</f>
        <v>0</v>
      </c>
      <c r="K272" s="186" t="s">
        <v>187</v>
      </c>
      <c r="L272" s="42"/>
      <c r="M272" s="191" t="s">
        <v>5</v>
      </c>
      <c r="N272" s="192" t="s">
        <v>41</v>
      </c>
      <c r="O272" s="43"/>
      <c r="P272" s="193">
        <f>O272*H272</f>
        <v>0</v>
      </c>
      <c r="Q272" s="193">
        <v>0</v>
      </c>
      <c r="R272" s="193">
        <f>Q272*H272</f>
        <v>0</v>
      </c>
      <c r="S272" s="193">
        <v>0</v>
      </c>
      <c r="T272" s="194">
        <f>S272*H272</f>
        <v>0</v>
      </c>
      <c r="AR272" s="25" t="s">
        <v>188</v>
      </c>
      <c r="AT272" s="25" t="s">
        <v>183</v>
      </c>
      <c r="AU272" s="25" t="s">
        <v>79</v>
      </c>
      <c r="AY272" s="25" t="s">
        <v>180</v>
      </c>
      <c r="BE272" s="195">
        <f>IF(N272="základní",J272,0)</f>
        <v>0</v>
      </c>
      <c r="BF272" s="195">
        <f>IF(N272="snížená",J272,0)</f>
        <v>0</v>
      </c>
      <c r="BG272" s="195">
        <f>IF(N272="zákl. přenesená",J272,0)</f>
        <v>0</v>
      </c>
      <c r="BH272" s="195">
        <f>IF(N272="sníž. přenesená",J272,0)</f>
        <v>0</v>
      </c>
      <c r="BI272" s="195">
        <f>IF(N272="nulová",J272,0)</f>
        <v>0</v>
      </c>
      <c r="BJ272" s="25" t="s">
        <v>77</v>
      </c>
      <c r="BK272" s="195">
        <f>ROUND(I272*H272,2)</f>
        <v>0</v>
      </c>
      <c r="BL272" s="25" t="s">
        <v>188</v>
      </c>
      <c r="BM272" s="25" t="s">
        <v>374</v>
      </c>
    </row>
    <row r="273" spans="2:65" s="1" customFormat="1" ht="40.5">
      <c r="B273" s="42"/>
      <c r="D273" s="196" t="s">
        <v>190</v>
      </c>
      <c r="F273" s="197" t="s">
        <v>375</v>
      </c>
      <c r="I273" s="198"/>
      <c r="L273" s="42"/>
      <c r="M273" s="199"/>
      <c r="N273" s="43"/>
      <c r="O273" s="43"/>
      <c r="P273" s="43"/>
      <c r="Q273" s="43"/>
      <c r="R273" s="43"/>
      <c r="S273" s="43"/>
      <c r="T273" s="71"/>
      <c r="AT273" s="25" t="s">
        <v>190</v>
      </c>
      <c r="AU273" s="25" t="s">
        <v>79</v>
      </c>
    </row>
    <row r="274" spans="2:65" s="11" customFormat="1" ht="37.35" customHeight="1">
      <c r="B274" s="169"/>
      <c r="D274" s="170" t="s">
        <v>69</v>
      </c>
      <c r="E274" s="171" t="s">
        <v>376</v>
      </c>
      <c r="F274" s="171" t="s">
        <v>377</v>
      </c>
      <c r="I274" s="172"/>
      <c r="J274" s="173">
        <f>BK274</f>
        <v>0</v>
      </c>
      <c r="L274" s="169"/>
      <c r="M274" s="174"/>
      <c r="N274" s="175"/>
      <c r="O274" s="175"/>
      <c r="P274" s="176">
        <f>P275+P281+P310+P326+P364+P370+P394+P463+P502+P552</f>
        <v>0</v>
      </c>
      <c r="Q274" s="175"/>
      <c r="R274" s="176">
        <f>R275+R281+R310+R326+R364+R370+R394+R463+R502+R552</f>
        <v>9.014539923000001</v>
      </c>
      <c r="S274" s="175"/>
      <c r="T274" s="177">
        <f>T275+T281+T310+T326+T364+T370+T394+T463+T502+T552</f>
        <v>4.1806861700000004</v>
      </c>
      <c r="AR274" s="170" t="s">
        <v>79</v>
      </c>
      <c r="AT274" s="178" t="s">
        <v>69</v>
      </c>
      <c r="AU274" s="178" t="s">
        <v>70</v>
      </c>
      <c r="AY274" s="170" t="s">
        <v>180</v>
      </c>
      <c r="BK274" s="179">
        <f>BK275+BK281+BK310+BK326+BK364+BK370+BK394+BK463+BK502+BK552</f>
        <v>0</v>
      </c>
    </row>
    <row r="275" spans="2:65" s="11" customFormat="1" ht="19.899999999999999" customHeight="1">
      <c r="B275" s="169"/>
      <c r="D275" s="180" t="s">
        <v>69</v>
      </c>
      <c r="E275" s="181" t="s">
        <v>378</v>
      </c>
      <c r="F275" s="181" t="s">
        <v>379</v>
      </c>
      <c r="I275" s="172"/>
      <c r="J275" s="182">
        <f>BK275</f>
        <v>0</v>
      </c>
      <c r="L275" s="169"/>
      <c r="M275" s="174"/>
      <c r="N275" s="175"/>
      <c r="O275" s="175"/>
      <c r="P275" s="176">
        <f>SUM(P276:P280)</f>
        <v>0</v>
      </c>
      <c r="Q275" s="175"/>
      <c r="R275" s="176">
        <f>SUM(R276:R280)</f>
        <v>0</v>
      </c>
      <c r="S275" s="175"/>
      <c r="T275" s="177">
        <f>SUM(T276:T280)</f>
        <v>5.5E-2</v>
      </c>
      <c r="AR275" s="170" t="s">
        <v>79</v>
      </c>
      <c r="AT275" s="178" t="s">
        <v>69</v>
      </c>
      <c r="AU275" s="178" t="s">
        <v>77</v>
      </c>
      <c r="AY275" s="170" t="s">
        <v>180</v>
      </c>
      <c r="BK275" s="179">
        <f>SUM(BK276:BK280)</f>
        <v>0</v>
      </c>
    </row>
    <row r="276" spans="2:65" s="1" customFormat="1" ht="22.5" customHeight="1">
      <c r="B276" s="183"/>
      <c r="C276" s="184" t="s">
        <v>380</v>
      </c>
      <c r="D276" s="184" t="s">
        <v>183</v>
      </c>
      <c r="E276" s="185" t="s">
        <v>381</v>
      </c>
      <c r="F276" s="186" t="s">
        <v>382</v>
      </c>
      <c r="G276" s="187" t="s">
        <v>329</v>
      </c>
      <c r="H276" s="188">
        <v>11</v>
      </c>
      <c r="I276" s="189"/>
      <c r="J276" s="190">
        <f>ROUND(I276*H276,2)</f>
        <v>0</v>
      </c>
      <c r="K276" s="186" t="s">
        <v>5</v>
      </c>
      <c r="L276" s="42"/>
      <c r="M276" s="191" t="s">
        <v>5</v>
      </c>
      <c r="N276" s="192" t="s">
        <v>41</v>
      </c>
      <c r="O276" s="43"/>
      <c r="P276" s="193">
        <f>O276*H276</f>
        <v>0</v>
      </c>
      <c r="Q276" s="193">
        <v>0</v>
      </c>
      <c r="R276" s="193">
        <f>Q276*H276</f>
        <v>0</v>
      </c>
      <c r="S276" s="193">
        <v>5.0000000000000001E-3</v>
      </c>
      <c r="T276" s="194">
        <f>S276*H276</f>
        <v>5.5E-2</v>
      </c>
      <c r="AR276" s="25" t="s">
        <v>355</v>
      </c>
      <c r="AT276" s="25" t="s">
        <v>183</v>
      </c>
      <c r="AU276" s="25" t="s">
        <v>79</v>
      </c>
      <c r="AY276" s="25" t="s">
        <v>180</v>
      </c>
      <c r="BE276" s="195">
        <f>IF(N276="základní",J276,0)</f>
        <v>0</v>
      </c>
      <c r="BF276" s="195">
        <f>IF(N276="snížená",J276,0)</f>
        <v>0</v>
      </c>
      <c r="BG276" s="195">
        <f>IF(N276="zákl. přenesená",J276,0)</f>
        <v>0</v>
      </c>
      <c r="BH276" s="195">
        <f>IF(N276="sníž. přenesená",J276,0)</f>
        <v>0</v>
      </c>
      <c r="BI276" s="195">
        <f>IF(N276="nulová",J276,0)</f>
        <v>0</v>
      </c>
      <c r="BJ276" s="25" t="s">
        <v>77</v>
      </c>
      <c r="BK276" s="195">
        <f>ROUND(I276*H276,2)</f>
        <v>0</v>
      </c>
      <c r="BL276" s="25" t="s">
        <v>355</v>
      </c>
      <c r="BM276" s="25" t="s">
        <v>383</v>
      </c>
    </row>
    <row r="277" spans="2:65" s="12" customFormat="1">
      <c r="B277" s="200"/>
      <c r="D277" s="196" t="s">
        <v>192</v>
      </c>
      <c r="E277" s="201" t="s">
        <v>5</v>
      </c>
      <c r="F277" s="202" t="s">
        <v>209</v>
      </c>
      <c r="H277" s="203" t="s">
        <v>5</v>
      </c>
      <c r="I277" s="204"/>
      <c r="L277" s="200"/>
      <c r="M277" s="205"/>
      <c r="N277" s="206"/>
      <c r="O277" s="206"/>
      <c r="P277" s="206"/>
      <c r="Q277" s="206"/>
      <c r="R277" s="206"/>
      <c r="S277" s="206"/>
      <c r="T277" s="207"/>
      <c r="AT277" s="203" t="s">
        <v>192</v>
      </c>
      <c r="AU277" s="203" t="s">
        <v>79</v>
      </c>
      <c r="AV277" s="12" t="s">
        <v>77</v>
      </c>
      <c r="AW277" s="12" t="s">
        <v>34</v>
      </c>
      <c r="AX277" s="12" t="s">
        <v>70</v>
      </c>
      <c r="AY277" s="203" t="s">
        <v>180</v>
      </c>
    </row>
    <row r="278" spans="2:65" s="12" customFormat="1">
      <c r="B278" s="200"/>
      <c r="D278" s="196" t="s">
        <v>192</v>
      </c>
      <c r="E278" s="201" t="s">
        <v>5</v>
      </c>
      <c r="F278" s="202" t="s">
        <v>332</v>
      </c>
      <c r="H278" s="203" t="s">
        <v>5</v>
      </c>
      <c r="I278" s="204"/>
      <c r="L278" s="200"/>
      <c r="M278" s="205"/>
      <c r="N278" s="206"/>
      <c r="O278" s="206"/>
      <c r="P278" s="206"/>
      <c r="Q278" s="206"/>
      <c r="R278" s="206"/>
      <c r="S278" s="206"/>
      <c r="T278" s="207"/>
      <c r="AT278" s="203" t="s">
        <v>192</v>
      </c>
      <c r="AU278" s="203" t="s">
        <v>79</v>
      </c>
      <c r="AV278" s="12" t="s">
        <v>77</v>
      </c>
      <c r="AW278" s="12" t="s">
        <v>34</v>
      </c>
      <c r="AX278" s="12" t="s">
        <v>70</v>
      </c>
      <c r="AY278" s="203" t="s">
        <v>180</v>
      </c>
    </row>
    <row r="279" spans="2:65" s="13" customFormat="1">
      <c r="B279" s="208"/>
      <c r="D279" s="196" t="s">
        <v>192</v>
      </c>
      <c r="E279" s="217" t="s">
        <v>5</v>
      </c>
      <c r="F279" s="218" t="s">
        <v>384</v>
      </c>
      <c r="H279" s="219">
        <v>11</v>
      </c>
      <c r="I279" s="213"/>
      <c r="L279" s="208"/>
      <c r="M279" s="214"/>
      <c r="N279" s="215"/>
      <c r="O279" s="215"/>
      <c r="P279" s="215"/>
      <c r="Q279" s="215"/>
      <c r="R279" s="215"/>
      <c r="S279" s="215"/>
      <c r="T279" s="216"/>
      <c r="AT279" s="217" t="s">
        <v>192</v>
      </c>
      <c r="AU279" s="217" t="s">
        <v>79</v>
      </c>
      <c r="AV279" s="13" t="s">
        <v>79</v>
      </c>
      <c r="AW279" s="13" t="s">
        <v>34</v>
      </c>
      <c r="AX279" s="13" t="s">
        <v>70</v>
      </c>
      <c r="AY279" s="217" t="s">
        <v>180</v>
      </c>
    </row>
    <row r="280" spans="2:65" s="14" customFormat="1">
      <c r="B280" s="220"/>
      <c r="D280" s="196" t="s">
        <v>192</v>
      </c>
      <c r="E280" s="237" t="s">
        <v>5</v>
      </c>
      <c r="F280" s="238" t="s">
        <v>223</v>
      </c>
      <c r="H280" s="239">
        <v>11</v>
      </c>
      <c r="I280" s="224"/>
      <c r="L280" s="220"/>
      <c r="M280" s="225"/>
      <c r="N280" s="226"/>
      <c r="O280" s="226"/>
      <c r="P280" s="226"/>
      <c r="Q280" s="226"/>
      <c r="R280" s="226"/>
      <c r="S280" s="226"/>
      <c r="T280" s="227"/>
      <c r="AT280" s="228" t="s">
        <v>192</v>
      </c>
      <c r="AU280" s="228" t="s">
        <v>79</v>
      </c>
      <c r="AV280" s="14" t="s">
        <v>188</v>
      </c>
      <c r="AW280" s="14" t="s">
        <v>34</v>
      </c>
      <c r="AX280" s="14" t="s">
        <v>77</v>
      </c>
      <c r="AY280" s="228" t="s">
        <v>180</v>
      </c>
    </row>
    <row r="281" spans="2:65" s="11" customFormat="1" ht="29.85" customHeight="1">
      <c r="B281" s="169"/>
      <c r="D281" s="180" t="s">
        <v>69</v>
      </c>
      <c r="E281" s="181" t="s">
        <v>385</v>
      </c>
      <c r="F281" s="181" t="s">
        <v>386</v>
      </c>
      <c r="I281" s="172"/>
      <c r="J281" s="182">
        <f>BK281</f>
        <v>0</v>
      </c>
      <c r="L281" s="169"/>
      <c r="M281" s="174"/>
      <c r="N281" s="175"/>
      <c r="O281" s="175"/>
      <c r="P281" s="176">
        <f>SUM(P282:P309)</f>
        <v>0</v>
      </c>
      <c r="Q281" s="175"/>
      <c r="R281" s="176">
        <f>SUM(R282:R309)</f>
        <v>5.535558</v>
      </c>
      <c r="S281" s="175"/>
      <c r="T281" s="177">
        <f>SUM(T282:T309)</f>
        <v>1.8684000000000001</v>
      </c>
      <c r="AR281" s="170" t="s">
        <v>79</v>
      </c>
      <c r="AT281" s="178" t="s">
        <v>69</v>
      </c>
      <c r="AU281" s="178" t="s">
        <v>77</v>
      </c>
      <c r="AY281" s="170" t="s">
        <v>180</v>
      </c>
      <c r="BK281" s="179">
        <f>SUM(BK282:BK309)</f>
        <v>0</v>
      </c>
    </row>
    <row r="282" spans="2:65" s="1" customFormat="1" ht="22.5" customHeight="1">
      <c r="B282" s="183"/>
      <c r="C282" s="184" t="s">
        <v>10</v>
      </c>
      <c r="D282" s="184" t="s">
        <v>183</v>
      </c>
      <c r="E282" s="185" t="s">
        <v>387</v>
      </c>
      <c r="F282" s="186" t="s">
        <v>388</v>
      </c>
      <c r="G282" s="187" t="s">
        <v>197</v>
      </c>
      <c r="H282" s="188">
        <v>124.56</v>
      </c>
      <c r="I282" s="189"/>
      <c r="J282" s="190">
        <f>ROUND(I282*H282,2)</f>
        <v>0</v>
      </c>
      <c r="K282" s="186" t="s">
        <v>187</v>
      </c>
      <c r="L282" s="42"/>
      <c r="M282" s="191" t="s">
        <v>5</v>
      </c>
      <c r="N282" s="192" t="s">
        <v>41</v>
      </c>
      <c r="O282" s="43"/>
      <c r="P282" s="193">
        <f>O282*H282</f>
        <v>0</v>
      </c>
      <c r="Q282" s="193">
        <v>0</v>
      </c>
      <c r="R282" s="193">
        <f>Q282*H282</f>
        <v>0</v>
      </c>
      <c r="S282" s="193">
        <v>0</v>
      </c>
      <c r="T282" s="194">
        <f>S282*H282</f>
        <v>0</v>
      </c>
      <c r="AR282" s="25" t="s">
        <v>355</v>
      </c>
      <c r="AT282" s="25" t="s">
        <v>183</v>
      </c>
      <c r="AU282" s="25" t="s">
        <v>79</v>
      </c>
      <c r="AY282" s="25" t="s">
        <v>180</v>
      </c>
      <c r="BE282" s="195">
        <f>IF(N282="základní",J282,0)</f>
        <v>0</v>
      </c>
      <c r="BF282" s="195">
        <f>IF(N282="snížená",J282,0)</f>
        <v>0</v>
      </c>
      <c r="BG282" s="195">
        <f>IF(N282="zákl. přenesená",J282,0)</f>
        <v>0</v>
      </c>
      <c r="BH282" s="195">
        <f>IF(N282="sníž. přenesená",J282,0)</f>
        <v>0</v>
      </c>
      <c r="BI282" s="195">
        <f>IF(N282="nulová",J282,0)</f>
        <v>0</v>
      </c>
      <c r="BJ282" s="25" t="s">
        <v>77</v>
      </c>
      <c r="BK282" s="195">
        <f>ROUND(I282*H282,2)</f>
        <v>0</v>
      </c>
      <c r="BL282" s="25" t="s">
        <v>355</v>
      </c>
      <c r="BM282" s="25" t="s">
        <v>389</v>
      </c>
    </row>
    <row r="283" spans="2:65" s="1" customFormat="1">
      <c r="B283" s="42"/>
      <c r="D283" s="196" t="s">
        <v>190</v>
      </c>
      <c r="F283" s="197" t="s">
        <v>390</v>
      </c>
      <c r="I283" s="198"/>
      <c r="L283" s="42"/>
      <c r="M283" s="199"/>
      <c r="N283" s="43"/>
      <c r="O283" s="43"/>
      <c r="P283" s="43"/>
      <c r="Q283" s="43"/>
      <c r="R283" s="43"/>
      <c r="S283" s="43"/>
      <c r="T283" s="71"/>
      <c r="AT283" s="25" t="s">
        <v>190</v>
      </c>
      <c r="AU283" s="25" t="s">
        <v>79</v>
      </c>
    </row>
    <row r="284" spans="2:65" s="12" customFormat="1">
      <c r="B284" s="200"/>
      <c r="D284" s="196" t="s">
        <v>192</v>
      </c>
      <c r="E284" s="201" t="s">
        <v>5</v>
      </c>
      <c r="F284" s="202" t="s">
        <v>391</v>
      </c>
      <c r="H284" s="203" t="s">
        <v>5</v>
      </c>
      <c r="I284" s="204"/>
      <c r="L284" s="200"/>
      <c r="M284" s="205"/>
      <c r="N284" s="206"/>
      <c r="O284" s="206"/>
      <c r="P284" s="206"/>
      <c r="Q284" s="206"/>
      <c r="R284" s="206"/>
      <c r="S284" s="206"/>
      <c r="T284" s="207"/>
      <c r="AT284" s="203" t="s">
        <v>192</v>
      </c>
      <c r="AU284" s="203" t="s">
        <v>79</v>
      </c>
      <c r="AV284" s="12" t="s">
        <v>77</v>
      </c>
      <c r="AW284" s="12" t="s">
        <v>34</v>
      </c>
      <c r="AX284" s="12" t="s">
        <v>70</v>
      </c>
      <c r="AY284" s="203" t="s">
        <v>180</v>
      </c>
    </row>
    <row r="285" spans="2:65" s="13" customFormat="1">
      <c r="B285" s="208"/>
      <c r="D285" s="209" t="s">
        <v>192</v>
      </c>
      <c r="E285" s="210" t="s">
        <v>5</v>
      </c>
      <c r="F285" s="211" t="s">
        <v>135</v>
      </c>
      <c r="H285" s="212">
        <v>124.56</v>
      </c>
      <c r="I285" s="213"/>
      <c r="L285" s="208"/>
      <c r="M285" s="214"/>
      <c r="N285" s="215"/>
      <c r="O285" s="215"/>
      <c r="P285" s="215"/>
      <c r="Q285" s="215"/>
      <c r="R285" s="215"/>
      <c r="S285" s="215"/>
      <c r="T285" s="216"/>
      <c r="AT285" s="217" t="s">
        <v>192</v>
      </c>
      <c r="AU285" s="217" t="s">
        <v>79</v>
      </c>
      <c r="AV285" s="13" t="s">
        <v>79</v>
      </c>
      <c r="AW285" s="13" t="s">
        <v>34</v>
      </c>
      <c r="AX285" s="13" t="s">
        <v>77</v>
      </c>
      <c r="AY285" s="217" t="s">
        <v>180</v>
      </c>
    </row>
    <row r="286" spans="2:65" s="1" customFormat="1" ht="22.5" customHeight="1">
      <c r="B286" s="183"/>
      <c r="C286" s="241" t="s">
        <v>392</v>
      </c>
      <c r="D286" s="241" t="s">
        <v>393</v>
      </c>
      <c r="E286" s="242" t="s">
        <v>394</v>
      </c>
      <c r="F286" s="243" t="s">
        <v>395</v>
      </c>
      <c r="G286" s="244" t="s">
        <v>197</v>
      </c>
      <c r="H286" s="245">
        <v>130.78800000000001</v>
      </c>
      <c r="I286" s="246"/>
      <c r="J286" s="247">
        <f>ROUND(I286*H286,2)</f>
        <v>0</v>
      </c>
      <c r="K286" s="243" t="s">
        <v>5</v>
      </c>
      <c r="L286" s="248"/>
      <c r="M286" s="249" t="s">
        <v>5</v>
      </c>
      <c r="N286" s="250" t="s">
        <v>41</v>
      </c>
      <c r="O286" s="43"/>
      <c r="P286" s="193">
        <f>O286*H286</f>
        <v>0</v>
      </c>
      <c r="Q286" s="193">
        <v>0</v>
      </c>
      <c r="R286" s="193">
        <f>Q286*H286</f>
        <v>0</v>
      </c>
      <c r="S286" s="193">
        <v>0</v>
      </c>
      <c r="T286" s="194">
        <f>S286*H286</f>
        <v>0</v>
      </c>
      <c r="AR286" s="25" t="s">
        <v>396</v>
      </c>
      <c r="AT286" s="25" t="s">
        <v>393</v>
      </c>
      <c r="AU286" s="25" t="s">
        <v>79</v>
      </c>
      <c r="AY286" s="25" t="s">
        <v>180</v>
      </c>
      <c r="BE286" s="195">
        <f>IF(N286="základní",J286,0)</f>
        <v>0</v>
      </c>
      <c r="BF286" s="195">
        <f>IF(N286="snížená",J286,0)</f>
        <v>0</v>
      </c>
      <c r="BG286" s="195">
        <f>IF(N286="zákl. přenesená",J286,0)</f>
        <v>0</v>
      </c>
      <c r="BH286" s="195">
        <f>IF(N286="sníž. přenesená",J286,0)</f>
        <v>0</v>
      </c>
      <c r="BI286" s="195">
        <f>IF(N286="nulová",J286,0)</f>
        <v>0</v>
      </c>
      <c r="BJ286" s="25" t="s">
        <v>77</v>
      </c>
      <c r="BK286" s="195">
        <f>ROUND(I286*H286,2)</f>
        <v>0</v>
      </c>
      <c r="BL286" s="25" t="s">
        <v>355</v>
      </c>
      <c r="BM286" s="25" t="s">
        <v>397</v>
      </c>
    </row>
    <row r="287" spans="2:65" s="1" customFormat="1">
      <c r="B287" s="42"/>
      <c r="D287" s="196" t="s">
        <v>190</v>
      </c>
      <c r="F287" s="197" t="s">
        <v>395</v>
      </c>
      <c r="I287" s="198"/>
      <c r="L287" s="42"/>
      <c r="M287" s="199"/>
      <c r="N287" s="43"/>
      <c r="O287" s="43"/>
      <c r="P287" s="43"/>
      <c r="Q287" s="43"/>
      <c r="R287" s="43"/>
      <c r="S287" s="43"/>
      <c r="T287" s="71"/>
      <c r="AT287" s="25" t="s">
        <v>190</v>
      </c>
      <c r="AU287" s="25" t="s">
        <v>79</v>
      </c>
    </row>
    <row r="288" spans="2:65" s="13" customFormat="1">
      <c r="B288" s="208"/>
      <c r="D288" s="209" t="s">
        <v>192</v>
      </c>
      <c r="F288" s="211" t="s">
        <v>398</v>
      </c>
      <c r="H288" s="212">
        <v>130.78800000000001</v>
      </c>
      <c r="I288" s="213"/>
      <c r="L288" s="208"/>
      <c r="M288" s="214"/>
      <c r="N288" s="215"/>
      <c r="O288" s="215"/>
      <c r="P288" s="215"/>
      <c r="Q288" s="215"/>
      <c r="R288" s="215"/>
      <c r="S288" s="215"/>
      <c r="T288" s="216"/>
      <c r="AT288" s="217" t="s">
        <v>192</v>
      </c>
      <c r="AU288" s="217" t="s">
        <v>79</v>
      </c>
      <c r="AV288" s="13" t="s">
        <v>79</v>
      </c>
      <c r="AW288" s="13" t="s">
        <v>6</v>
      </c>
      <c r="AX288" s="13" t="s">
        <v>77</v>
      </c>
      <c r="AY288" s="217" t="s">
        <v>180</v>
      </c>
    </row>
    <row r="289" spans="2:65" s="1" customFormat="1" ht="22.5" customHeight="1">
      <c r="B289" s="183"/>
      <c r="C289" s="184" t="s">
        <v>399</v>
      </c>
      <c r="D289" s="184" t="s">
        <v>183</v>
      </c>
      <c r="E289" s="185" t="s">
        <v>400</v>
      </c>
      <c r="F289" s="186" t="s">
        <v>401</v>
      </c>
      <c r="G289" s="187" t="s">
        <v>197</v>
      </c>
      <c r="H289" s="188">
        <v>12.456</v>
      </c>
      <c r="I289" s="189"/>
      <c r="J289" s="190">
        <f>ROUND(I289*H289,2)</f>
        <v>0</v>
      </c>
      <c r="K289" s="186" t="s">
        <v>5</v>
      </c>
      <c r="L289" s="42"/>
      <c r="M289" s="191" t="s">
        <v>5</v>
      </c>
      <c r="N289" s="192" t="s">
        <v>41</v>
      </c>
      <c r="O289" s="43"/>
      <c r="P289" s="193">
        <f>O289*H289</f>
        <v>0</v>
      </c>
      <c r="Q289" s="193">
        <v>0</v>
      </c>
      <c r="R289" s="193">
        <f>Q289*H289</f>
        <v>0</v>
      </c>
      <c r="S289" s="193">
        <v>0.01</v>
      </c>
      <c r="T289" s="194">
        <f>S289*H289</f>
        <v>0.12456</v>
      </c>
      <c r="AR289" s="25" t="s">
        <v>355</v>
      </c>
      <c r="AT289" s="25" t="s">
        <v>183</v>
      </c>
      <c r="AU289" s="25" t="s">
        <v>79</v>
      </c>
      <c r="AY289" s="25" t="s">
        <v>180</v>
      </c>
      <c r="BE289" s="195">
        <f>IF(N289="základní",J289,0)</f>
        <v>0</v>
      </c>
      <c r="BF289" s="195">
        <f>IF(N289="snížená",J289,0)</f>
        <v>0</v>
      </c>
      <c r="BG289" s="195">
        <f>IF(N289="zákl. přenesená",J289,0)</f>
        <v>0</v>
      </c>
      <c r="BH289" s="195">
        <f>IF(N289="sníž. přenesená",J289,0)</f>
        <v>0</v>
      </c>
      <c r="BI289" s="195">
        <f>IF(N289="nulová",J289,0)</f>
        <v>0</v>
      </c>
      <c r="BJ289" s="25" t="s">
        <v>77</v>
      </c>
      <c r="BK289" s="195">
        <f>ROUND(I289*H289,2)</f>
        <v>0</v>
      </c>
      <c r="BL289" s="25" t="s">
        <v>355</v>
      </c>
      <c r="BM289" s="25" t="s">
        <v>402</v>
      </c>
    </row>
    <row r="290" spans="2:65" s="1" customFormat="1">
      <c r="B290" s="42"/>
      <c r="D290" s="196" t="s">
        <v>190</v>
      </c>
      <c r="F290" s="197" t="s">
        <v>401</v>
      </c>
      <c r="I290" s="198"/>
      <c r="L290" s="42"/>
      <c r="M290" s="199"/>
      <c r="N290" s="43"/>
      <c r="O290" s="43"/>
      <c r="P290" s="43"/>
      <c r="Q290" s="43"/>
      <c r="R290" s="43"/>
      <c r="S290" s="43"/>
      <c r="T290" s="71"/>
      <c r="AT290" s="25" t="s">
        <v>190</v>
      </c>
      <c r="AU290" s="25" t="s">
        <v>79</v>
      </c>
    </row>
    <row r="291" spans="2:65" s="12" customFormat="1">
      <c r="B291" s="200"/>
      <c r="D291" s="196" t="s">
        <v>192</v>
      </c>
      <c r="E291" s="201" t="s">
        <v>5</v>
      </c>
      <c r="F291" s="202" t="s">
        <v>403</v>
      </c>
      <c r="H291" s="203" t="s">
        <v>5</v>
      </c>
      <c r="I291" s="204"/>
      <c r="L291" s="200"/>
      <c r="M291" s="205"/>
      <c r="N291" s="206"/>
      <c r="O291" s="206"/>
      <c r="P291" s="206"/>
      <c r="Q291" s="206"/>
      <c r="R291" s="206"/>
      <c r="S291" s="206"/>
      <c r="T291" s="207"/>
      <c r="AT291" s="203" t="s">
        <v>192</v>
      </c>
      <c r="AU291" s="203" t="s">
        <v>79</v>
      </c>
      <c r="AV291" s="12" t="s">
        <v>77</v>
      </c>
      <c r="AW291" s="12" t="s">
        <v>34</v>
      </c>
      <c r="AX291" s="12" t="s">
        <v>70</v>
      </c>
      <c r="AY291" s="203" t="s">
        <v>180</v>
      </c>
    </row>
    <row r="292" spans="2:65" s="12" customFormat="1">
      <c r="B292" s="200"/>
      <c r="D292" s="196" t="s">
        <v>192</v>
      </c>
      <c r="E292" s="201" t="s">
        <v>5</v>
      </c>
      <c r="F292" s="202" t="s">
        <v>404</v>
      </c>
      <c r="H292" s="203" t="s">
        <v>5</v>
      </c>
      <c r="I292" s="204"/>
      <c r="L292" s="200"/>
      <c r="M292" s="205"/>
      <c r="N292" s="206"/>
      <c r="O292" s="206"/>
      <c r="P292" s="206"/>
      <c r="Q292" s="206"/>
      <c r="R292" s="206"/>
      <c r="S292" s="206"/>
      <c r="T292" s="207"/>
      <c r="AT292" s="203" t="s">
        <v>192</v>
      </c>
      <c r="AU292" s="203" t="s">
        <v>79</v>
      </c>
      <c r="AV292" s="12" t="s">
        <v>77</v>
      </c>
      <c r="AW292" s="12" t="s">
        <v>34</v>
      </c>
      <c r="AX292" s="12" t="s">
        <v>70</v>
      </c>
      <c r="AY292" s="203" t="s">
        <v>180</v>
      </c>
    </row>
    <row r="293" spans="2:65" s="13" customFormat="1">
      <c r="B293" s="208"/>
      <c r="D293" s="209" t="s">
        <v>192</v>
      </c>
      <c r="E293" s="210" t="s">
        <v>5</v>
      </c>
      <c r="F293" s="211" t="s">
        <v>405</v>
      </c>
      <c r="H293" s="212">
        <v>12.456</v>
      </c>
      <c r="I293" s="213"/>
      <c r="L293" s="208"/>
      <c r="M293" s="214"/>
      <c r="N293" s="215"/>
      <c r="O293" s="215"/>
      <c r="P293" s="215"/>
      <c r="Q293" s="215"/>
      <c r="R293" s="215"/>
      <c r="S293" s="215"/>
      <c r="T293" s="216"/>
      <c r="AT293" s="217" t="s">
        <v>192</v>
      </c>
      <c r="AU293" s="217" t="s">
        <v>79</v>
      </c>
      <c r="AV293" s="13" t="s">
        <v>79</v>
      </c>
      <c r="AW293" s="13" t="s">
        <v>34</v>
      </c>
      <c r="AX293" s="13" t="s">
        <v>77</v>
      </c>
      <c r="AY293" s="217" t="s">
        <v>180</v>
      </c>
    </row>
    <row r="294" spans="2:65" s="1" customFormat="1" ht="22.5" customHeight="1">
      <c r="B294" s="183"/>
      <c r="C294" s="184" t="s">
        <v>406</v>
      </c>
      <c r="D294" s="184" t="s">
        <v>183</v>
      </c>
      <c r="E294" s="185" t="s">
        <v>407</v>
      </c>
      <c r="F294" s="186" t="s">
        <v>408</v>
      </c>
      <c r="G294" s="187" t="s">
        <v>197</v>
      </c>
      <c r="H294" s="188">
        <v>12.456</v>
      </c>
      <c r="I294" s="189"/>
      <c r="J294" s="190">
        <f>ROUND(I294*H294,2)</f>
        <v>0</v>
      </c>
      <c r="K294" s="186" t="s">
        <v>187</v>
      </c>
      <c r="L294" s="42"/>
      <c r="M294" s="191" t="s">
        <v>5</v>
      </c>
      <c r="N294" s="192" t="s">
        <v>41</v>
      </c>
      <c r="O294" s="43"/>
      <c r="P294" s="193">
        <f>O294*H294</f>
        <v>0</v>
      </c>
      <c r="Q294" s="193">
        <v>0</v>
      </c>
      <c r="R294" s="193">
        <f>Q294*H294</f>
        <v>0</v>
      </c>
      <c r="S294" s="193">
        <v>0</v>
      </c>
      <c r="T294" s="194">
        <f>S294*H294</f>
        <v>0</v>
      </c>
      <c r="AR294" s="25" t="s">
        <v>355</v>
      </c>
      <c r="AT294" s="25" t="s">
        <v>183</v>
      </c>
      <c r="AU294" s="25" t="s">
        <v>79</v>
      </c>
      <c r="AY294" s="25" t="s">
        <v>180</v>
      </c>
      <c r="BE294" s="195">
        <f>IF(N294="základní",J294,0)</f>
        <v>0</v>
      </c>
      <c r="BF294" s="195">
        <f>IF(N294="snížená",J294,0)</f>
        <v>0</v>
      </c>
      <c r="BG294" s="195">
        <f>IF(N294="zákl. přenesená",J294,0)</f>
        <v>0</v>
      </c>
      <c r="BH294" s="195">
        <f>IF(N294="sníž. přenesená",J294,0)</f>
        <v>0</v>
      </c>
      <c r="BI294" s="195">
        <f>IF(N294="nulová",J294,0)</f>
        <v>0</v>
      </c>
      <c r="BJ294" s="25" t="s">
        <v>77</v>
      </c>
      <c r="BK294" s="195">
        <f>ROUND(I294*H294,2)</f>
        <v>0</v>
      </c>
      <c r="BL294" s="25" t="s">
        <v>355</v>
      </c>
      <c r="BM294" s="25" t="s">
        <v>409</v>
      </c>
    </row>
    <row r="295" spans="2:65" s="1" customFormat="1">
      <c r="B295" s="42"/>
      <c r="D295" s="196" t="s">
        <v>190</v>
      </c>
      <c r="F295" s="197" t="s">
        <v>410</v>
      </c>
      <c r="I295" s="198"/>
      <c r="L295" s="42"/>
      <c r="M295" s="199"/>
      <c r="N295" s="43"/>
      <c r="O295" s="43"/>
      <c r="P295" s="43"/>
      <c r="Q295" s="43"/>
      <c r="R295" s="43"/>
      <c r="S295" s="43"/>
      <c r="T295" s="71"/>
      <c r="AT295" s="25" t="s">
        <v>190</v>
      </c>
      <c r="AU295" s="25" t="s">
        <v>79</v>
      </c>
    </row>
    <row r="296" spans="2:65" s="12" customFormat="1">
      <c r="B296" s="200"/>
      <c r="D296" s="196" t="s">
        <v>192</v>
      </c>
      <c r="E296" s="201" t="s">
        <v>5</v>
      </c>
      <c r="F296" s="202" t="s">
        <v>403</v>
      </c>
      <c r="H296" s="203" t="s">
        <v>5</v>
      </c>
      <c r="I296" s="204"/>
      <c r="L296" s="200"/>
      <c r="M296" s="205"/>
      <c r="N296" s="206"/>
      <c r="O296" s="206"/>
      <c r="P296" s="206"/>
      <c r="Q296" s="206"/>
      <c r="R296" s="206"/>
      <c r="S296" s="206"/>
      <c r="T296" s="207"/>
      <c r="AT296" s="203" t="s">
        <v>192</v>
      </c>
      <c r="AU296" s="203" t="s">
        <v>79</v>
      </c>
      <c r="AV296" s="12" t="s">
        <v>77</v>
      </c>
      <c r="AW296" s="12" t="s">
        <v>34</v>
      </c>
      <c r="AX296" s="12" t="s">
        <v>70</v>
      </c>
      <c r="AY296" s="203" t="s">
        <v>180</v>
      </c>
    </row>
    <row r="297" spans="2:65" s="12" customFormat="1">
      <c r="B297" s="200"/>
      <c r="D297" s="196" t="s">
        <v>192</v>
      </c>
      <c r="E297" s="201" t="s">
        <v>5</v>
      </c>
      <c r="F297" s="202" t="s">
        <v>404</v>
      </c>
      <c r="H297" s="203" t="s">
        <v>5</v>
      </c>
      <c r="I297" s="204"/>
      <c r="L297" s="200"/>
      <c r="M297" s="205"/>
      <c r="N297" s="206"/>
      <c r="O297" s="206"/>
      <c r="P297" s="206"/>
      <c r="Q297" s="206"/>
      <c r="R297" s="206"/>
      <c r="S297" s="206"/>
      <c r="T297" s="207"/>
      <c r="AT297" s="203" t="s">
        <v>192</v>
      </c>
      <c r="AU297" s="203" t="s">
        <v>79</v>
      </c>
      <c r="AV297" s="12" t="s">
        <v>77</v>
      </c>
      <c r="AW297" s="12" t="s">
        <v>34</v>
      </c>
      <c r="AX297" s="12" t="s">
        <v>70</v>
      </c>
      <c r="AY297" s="203" t="s">
        <v>180</v>
      </c>
    </row>
    <row r="298" spans="2:65" s="13" customFormat="1">
      <c r="B298" s="208"/>
      <c r="D298" s="209" t="s">
        <v>192</v>
      </c>
      <c r="E298" s="210" t="s">
        <v>5</v>
      </c>
      <c r="F298" s="211" t="s">
        <v>405</v>
      </c>
      <c r="H298" s="212">
        <v>12.456</v>
      </c>
      <c r="I298" s="213"/>
      <c r="L298" s="208"/>
      <c r="M298" s="214"/>
      <c r="N298" s="215"/>
      <c r="O298" s="215"/>
      <c r="P298" s="215"/>
      <c r="Q298" s="215"/>
      <c r="R298" s="215"/>
      <c r="S298" s="215"/>
      <c r="T298" s="216"/>
      <c r="AT298" s="217" t="s">
        <v>192</v>
      </c>
      <c r="AU298" s="217" t="s">
        <v>79</v>
      </c>
      <c r="AV298" s="13" t="s">
        <v>79</v>
      </c>
      <c r="AW298" s="13" t="s">
        <v>34</v>
      </c>
      <c r="AX298" s="13" t="s">
        <v>77</v>
      </c>
      <c r="AY298" s="217" t="s">
        <v>180</v>
      </c>
    </row>
    <row r="299" spans="2:65" s="1" customFormat="1" ht="31.5" customHeight="1">
      <c r="B299" s="183"/>
      <c r="C299" s="241" t="s">
        <v>411</v>
      </c>
      <c r="D299" s="241" t="s">
        <v>393</v>
      </c>
      <c r="E299" s="242" t="s">
        <v>412</v>
      </c>
      <c r="F299" s="243" t="s">
        <v>413</v>
      </c>
      <c r="G299" s="244" t="s">
        <v>256</v>
      </c>
      <c r="H299" s="245">
        <v>0.315</v>
      </c>
      <c r="I299" s="246"/>
      <c r="J299" s="247">
        <f>ROUND(I299*H299,2)</f>
        <v>0</v>
      </c>
      <c r="K299" s="243" t="s">
        <v>5</v>
      </c>
      <c r="L299" s="248"/>
      <c r="M299" s="249" t="s">
        <v>5</v>
      </c>
      <c r="N299" s="250" t="s">
        <v>41</v>
      </c>
      <c r="O299" s="43"/>
      <c r="P299" s="193">
        <f>O299*H299</f>
        <v>0</v>
      </c>
      <c r="Q299" s="193">
        <v>0.55000000000000004</v>
      </c>
      <c r="R299" s="193">
        <f>Q299*H299</f>
        <v>0.17325000000000002</v>
      </c>
      <c r="S299" s="193">
        <v>0</v>
      </c>
      <c r="T299" s="194">
        <f>S299*H299</f>
        <v>0</v>
      </c>
      <c r="AR299" s="25" t="s">
        <v>396</v>
      </c>
      <c r="AT299" s="25" t="s">
        <v>393</v>
      </c>
      <c r="AU299" s="25" t="s">
        <v>79</v>
      </c>
      <c r="AY299" s="25" t="s">
        <v>180</v>
      </c>
      <c r="BE299" s="195">
        <f>IF(N299="základní",J299,0)</f>
        <v>0</v>
      </c>
      <c r="BF299" s="195">
        <f>IF(N299="snížená",J299,0)</f>
        <v>0</v>
      </c>
      <c r="BG299" s="195">
        <f>IF(N299="zákl. přenesená",J299,0)</f>
        <v>0</v>
      </c>
      <c r="BH299" s="195">
        <f>IF(N299="sníž. přenesená",J299,0)</f>
        <v>0</v>
      </c>
      <c r="BI299" s="195">
        <f>IF(N299="nulová",J299,0)</f>
        <v>0</v>
      </c>
      <c r="BJ299" s="25" t="s">
        <v>77</v>
      </c>
      <c r="BK299" s="195">
        <f>ROUND(I299*H299,2)</f>
        <v>0</v>
      </c>
      <c r="BL299" s="25" t="s">
        <v>355</v>
      </c>
      <c r="BM299" s="25" t="s">
        <v>414</v>
      </c>
    </row>
    <row r="300" spans="2:65" s="1" customFormat="1">
      <c r="B300" s="42"/>
      <c r="D300" s="196" t="s">
        <v>190</v>
      </c>
      <c r="F300" s="197" t="s">
        <v>415</v>
      </c>
      <c r="I300" s="198"/>
      <c r="L300" s="42"/>
      <c r="M300" s="199"/>
      <c r="N300" s="43"/>
      <c r="O300" s="43"/>
      <c r="P300" s="43"/>
      <c r="Q300" s="43"/>
      <c r="R300" s="43"/>
      <c r="S300" s="43"/>
      <c r="T300" s="71"/>
      <c r="AT300" s="25" t="s">
        <v>190</v>
      </c>
      <c r="AU300" s="25" t="s">
        <v>79</v>
      </c>
    </row>
    <row r="301" spans="2:65" s="13" customFormat="1">
      <c r="B301" s="208"/>
      <c r="D301" s="209" t="s">
        <v>192</v>
      </c>
      <c r="E301" s="210" t="s">
        <v>5</v>
      </c>
      <c r="F301" s="211" t="s">
        <v>416</v>
      </c>
      <c r="H301" s="212">
        <v>0.315</v>
      </c>
      <c r="I301" s="213"/>
      <c r="L301" s="208"/>
      <c r="M301" s="214"/>
      <c r="N301" s="215"/>
      <c r="O301" s="215"/>
      <c r="P301" s="215"/>
      <c r="Q301" s="215"/>
      <c r="R301" s="215"/>
      <c r="S301" s="215"/>
      <c r="T301" s="216"/>
      <c r="AT301" s="217" t="s">
        <v>192</v>
      </c>
      <c r="AU301" s="217" t="s">
        <v>79</v>
      </c>
      <c r="AV301" s="13" t="s">
        <v>79</v>
      </c>
      <c r="AW301" s="13" t="s">
        <v>34</v>
      </c>
      <c r="AX301" s="13" t="s">
        <v>77</v>
      </c>
      <c r="AY301" s="217" t="s">
        <v>180</v>
      </c>
    </row>
    <row r="302" spans="2:65" s="1" customFormat="1" ht="22.5" customHeight="1">
      <c r="B302" s="183"/>
      <c r="C302" s="184" t="s">
        <v>417</v>
      </c>
      <c r="D302" s="184" t="s">
        <v>183</v>
      </c>
      <c r="E302" s="185" t="s">
        <v>418</v>
      </c>
      <c r="F302" s="186" t="s">
        <v>419</v>
      </c>
      <c r="G302" s="187" t="s">
        <v>197</v>
      </c>
      <c r="H302" s="188">
        <v>124.56</v>
      </c>
      <c r="I302" s="189"/>
      <c r="J302" s="190">
        <f>ROUND(I302*H302,2)</f>
        <v>0</v>
      </c>
      <c r="K302" s="186" t="s">
        <v>187</v>
      </c>
      <c r="L302" s="42"/>
      <c r="M302" s="191" t="s">
        <v>5</v>
      </c>
      <c r="N302" s="192" t="s">
        <v>41</v>
      </c>
      <c r="O302" s="43"/>
      <c r="P302" s="193">
        <f>O302*H302</f>
        <v>0</v>
      </c>
      <c r="Q302" s="193">
        <v>0</v>
      </c>
      <c r="R302" s="193">
        <f>Q302*H302</f>
        <v>0</v>
      </c>
      <c r="S302" s="193">
        <v>1.4E-2</v>
      </c>
      <c r="T302" s="194">
        <f>S302*H302</f>
        <v>1.7438400000000001</v>
      </c>
      <c r="AR302" s="25" t="s">
        <v>355</v>
      </c>
      <c r="AT302" s="25" t="s">
        <v>183</v>
      </c>
      <c r="AU302" s="25" t="s">
        <v>79</v>
      </c>
      <c r="AY302" s="25" t="s">
        <v>180</v>
      </c>
      <c r="BE302" s="195">
        <f>IF(N302="základní",J302,0)</f>
        <v>0</v>
      </c>
      <c r="BF302" s="195">
        <f>IF(N302="snížená",J302,0)</f>
        <v>0</v>
      </c>
      <c r="BG302" s="195">
        <f>IF(N302="zákl. přenesená",J302,0)</f>
        <v>0</v>
      </c>
      <c r="BH302" s="195">
        <f>IF(N302="sníž. přenesená",J302,0)</f>
        <v>0</v>
      </c>
      <c r="BI302" s="195">
        <f>IF(N302="nulová",J302,0)</f>
        <v>0</v>
      </c>
      <c r="BJ302" s="25" t="s">
        <v>77</v>
      </c>
      <c r="BK302" s="195">
        <f>ROUND(I302*H302,2)</f>
        <v>0</v>
      </c>
      <c r="BL302" s="25" t="s">
        <v>355</v>
      </c>
      <c r="BM302" s="25" t="s">
        <v>420</v>
      </c>
    </row>
    <row r="303" spans="2:65" s="1" customFormat="1">
      <c r="B303" s="42"/>
      <c r="D303" s="196" t="s">
        <v>190</v>
      </c>
      <c r="F303" s="197" t="s">
        <v>421</v>
      </c>
      <c r="I303" s="198"/>
      <c r="L303" s="42"/>
      <c r="M303" s="199"/>
      <c r="N303" s="43"/>
      <c r="O303" s="43"/>
      <c r="P303" s="43"/>
      <c r="Q303" s="43"/>
      <c r="R303" s="43"/>
      <c r="S303" s="43"/>
      <c r="T303" s="71"/>
      <c r="AT303" s="25" t="s">
        <v>190</v>
      </c>
      <c r="AU303" s="25" t="s">
        <v>79</v>
      </c>
    </row>
    <row r="304" spans="2:65" s="13" customFormat="1">
      <c r="B304" s="208"/>
      <c r="D304" s="209" t="s">
        <v>192</v>
      </c>
      <c r="E304" s="210" t="s">
        <v>5</v>
      </c>
      <c r="F304" s="211" t="s">
        <v>135</v>
      </c>
      <c r="H304" s="212">
        <v>124.56</v>
      </c>
      <c r="I304" s="213"/>
      <c r="L304" s="208"/>
      <c r="M304" s="214"/>
      <c r="N304" s="215"/>
      <c r="O304" s="215"/>
      <c r="P304" s="215"/>
      <c r="Q304" s="215"/>
      <c r="R304" s="215"/>
      <c r="S304" s="215"/>
      <c r="T304" s="216"/>
      <c r="AT304" s="217" t="s">
        <v>192</v>
      </c>
      <c r="AU304" s="217" t="s">
        <v>79</v>
      </c>
      <c r="AV304" s="13" t="s">
        <v>79</v>
      </c>
      <c r="AW304" s="13" t="s">
        <v>34</v>
      </c>
      <c r="AX304" s="13" t="s">
        <v>77</v>
      </c>
      <c r="AY304" s="217" t="s">
        <v>180</v>
      </c>
    </row>
    <row r="305" spans="2:65" s="1" customFormat="1" ht="22.5" customHeight="1">
      <c r="B305" s="183"/>
      <c r="C305" s="184" t="s">
        <v>422</v>
      </c>
      <c r="D305" s="184" t="s">
        <v>183</v>
      </c>
      <c r="E305" s="185" t="s">
        <v>423</v>
      </c>
      <c r="F305" s="186" t="s">
        <v>424</v>
      </c>
      <c r="G305" s="187" t="s">
        <v>197</v>
      </c>
      <c r="H305" s="188">
        <v>124.56</v>
      </c>
      <c r="I305" s="189"/>
      <c r="J305" s="190">
        <f>ROUND(I305*H305,2)</f>
        <v>0</v>
      </c>
      <c r="K305" s="186" t="s">
        <v>5</v>
      </c>
      <c r="L305" s="42"/>
      <c r="M305" s="191" t="s">
        <v>5</v>
      </c>
      <c r="N305" s="192" t="s">
        <v>41</v>
      </c>
      <c r="O305" s="43"/>
      <c r="P305" s="193">
        <f>O305*H305</f>
        <v>0</v>
      </c>
      <c r="Q305" s="193">
        <v>4.3049999999999998E-2</v>
      </c>
      <c r="R305" s="193">
        <f>Q305*H305</f>
        <v>5.3623079999999996</v>
      </c>
      <c r="S305" s="193">
        <v>0</v>
      </c>
      <c r="T305" s="194">
        <f>S305*H305</f>
        <v>0</v>
      </c>
      <c r="AR305" s="25" t="s">
        <v>355</v>
      </c>
      <c r="AT305" s="25" t="s">
        <v>183</v>
      </c>
      <c r="AU305" s="25" t="s">
        <v>79</v>
      </c>
      <c r="AY305" s="25" t="s">
        <v>180</v>
      </c>
      <c r="BE305" s="195">
        <f>IF(N305="základní",J305,0)</f>
        <v>0</v>
      </c>
      <c r="BF305" s="195">
        <f>IF(N305="snížená",J305,0)</f>
        <v>0</v>
      </c>
      <c r="BG305" s="195">
        <f>IF(N305="zákl. přenesená",J305,0)</f>
        <v>0</v>
      </c>
      <c r="BH305" s="195">
        <f>IF(N305="sníž. přenesená",J305,0)</f>
        <v>0</v>
      </c>
      <c r="BI305" s="195">
        <f>IF(N305="nulová",J305,0)</f>
        <v>0</v>
      </c>
      <c r="BJ305" s="25" t="s">
        <v>77</v>
      </c>
      <c r="BK305" s="195">
        <f>ROUND(I305*H305,2)</f>
        <v>0</v>
      </c>
      <c r="BL305" s="25" t="s">
        <v>355</v>
      </c>
      <c r="BM305" s="25" t="s">
        <v>425</v>
      </c>
    </row>
    <row r="306" spans="2:65" s="12" customFormat="1">
      <c r="B306" s="200"/>
      <c r="D306" s="196" t="s">
        <v>192</v>
      </c>
      <c r="E306" s="201" t="s">
        <v>5</v>
      </c>
      <c r="F306" s="202" t="s">
        <v>391</v>
      </c>
      <c r="H306" s="203" t="s">
        <v>5</v>
      </c>
      <c r="I306" s="204"/>
      <c r="L306" s="200"/>
      <c r="M306" s="205"/>
      <c r="N306" s="206"/>
      <c r="O306" s="206"/>
      <c r="P306" s="206"/>
      <c r="Q306" s="206"/>
      <c r="R306" s="206"/>
      <c r="S306" s="206"/>
      <c r="T306" s="207"/>
      <c r="AT306" s="203" t="s">
        <v>192</v>
      </c>
      <c r="AU306" s="203" t="s">
        <v>79</v>
      </c>
      <c r="AV306" s="12" t="s">
        <v>77</v>
      </c>
      <c r="AW306" s="12" t="s">
        <v>34</v>
      </c>
      <c r="AX306" s="12" t="s">
        <v>70</v>
      </c>
      <c r="AY306" s="203" t="s">
        <v>180</v>
      </c>
    </row>
    <row r="307" spans="2:65" s="13" customFormat="1">
      <c r="B307" s="208"/>
      <c r="D307" s="209" t="s">
        <v>192</v>
      </c>
      <c r="E307" s="210" t="s">
        <v>5</v>
      </c>
      <c r="F307" s="211" t="s">
        <v>135</v>
      </c>
      <c r="H307" s="212">
        <v>124.56</v>
      </c>
      <c r="I307" s="213"/>
      <c r="L307" s="208"/>
      <c r="M307" s="214"/>
      <c r="N307" s="215"/>
      <c r="O307" s="215"/>
      <c r="P307" s="215"/>
      <c r="Q307" s="215"/>
      <c r="R307" s="215"/>
      <c r="S307" s="215"/>
      <c r="T307" s="216"/>
      <c r="AT307" s="217" t="s">
        <v>192</v>
      </c>
      <c r="AU307" s="217" t="s">
        <v>79</v>
      </c>
      <c r="AV307" s="13" t="s">
        <v>79</v>
      </c>
      <c r="AW307" s="13" t="s">
        <v>34</v>
      </c>
      <c r="AX307" s="13" t="s">
        <v>77</v>
      </c>
      <c r="AY307" s="217" t="s">
        <v>180</v>
      </c>
    </row>
    <row r="308" spans="2:65" s="1" customFormat="1" ht="22.5" customHeight="1">
      <c r="B308" s="183"/>
      <c r="C308" s="184" t="s">
        <v>426</v>
      </c>
      <c r="D308" s="184" t="s">
        <v>183</v>
      </c>
      <c r="E308" s="185" t="s">
        <v>427</v>
      </c>
      <c r="F308" s="186" t="s">
        <v>428</v>
      </c>
      <c r="G308" s="187" t="s">
        <v>429</v>
      </c>
      <c r="H308" s="251"/>
      <c r="I308" s="189"/>
      <c r="J308" s="190">
        <f>ROUND(I308*H308,2)</f>
        <v>0</v>
      </c>
      <c r="K308" s="186" t="s">
        <v>187</v>
      </c>
      <c r="L308" s="42"/>
      <c r="M308" s="191" t="s">
        <v>5</v>
      </c>
      <c r="N308" s="192" t="s">
        <v>41</v>
      </c>
      <c r="O308" s="43"/>
      <c r="P308" s="193">
        <f>O308*H308</f>
        <v>0</v>
      </c>
      <c r="Q308" s="193">
        <v>0</v>
      </c>
      <c r="R308" s="193">
        <f>Q308*H308</f>
        <v>0</v>
      </c>
      <c r="S308" s="193">
        <v>0</v>
      </c>
      <c r="T308" s="194">
        <f>S308*H308</f>
        <v>0</v>
      </c>
      <c r="AR308" s="25" t="s">
        <v>355</v>
      </c>
      <c r="AT308" s="25" t="s">
        <v>183</v>
      </c>
      <c r="AU308" s="25" t="s">
        <v>79</v>
      </c>
      <c r="AY308" s="25" t="s">
        <v>180</v>
      </c>
      <c r="BE308" s="195">
        <f>IF(N308="základní",J308,0)</f>
        <v>0</v>
      </c>
      <c r="BF308" s="195">
        <f>IF(N308="snížená",J308,0)</f>
        <v>0</v>
      </c>
      <c r="BG308" s="195">
        <f>IF(N308="zákl. přenesená",J308,0)</f>
        <v>0</v>
      </c>
      <c r="BH308" s="195">
        <f>IF(N308="sníž. přenesená",J308,0)</f>
        <v>0</v>
      </c>
      <c r="BI308" s="195">
        <f>IF(N308="nulová",J308,0)</f>
        <v>0</v>
      </c>
      <c r="BJ308" s="25" t="s">
        <v>77</v>
      </c>
      <c r="BK308" s="195">
        <f>ROUND(I308*H308,2)</f>
        <v>0</v>
      </c>
      <c r="BL308" s="25" t="s">
        <v>355</v>
      </c>
      <c r="BM308" s="25" t="s">
        <v>430</v>
      </c>
    </row>
    <row r="309" spans="2:65" s="1" customFormat="1" ht="27">
      <c r="B309" s="42"/>
      <c r="D309" s="196" t="s">
        <v>190</v>
      </c>
      <c r="F309" s="197" t="s">
        <v>431</v>
      </c>
      <c r="I309" s="198"/>
      <c r="L309" s="42"/>
      <c r="M309" s="199"/>
      <c r="N309" s="43"/>
      <c r="O309" s="43"/>
      <c r="P309" s="43"/>
      <c r="Q309" s="43"/>
      <c r="R309" s="43"/>
      <c r="S309" s="43"/>
      <c r="T309" s="71"/>
      <c r="AT309" s="25" t="s">
        <v>190</v>
      </c>
      <c r="AU309" s="25" t="s">
        <v>79</v>
      </c>
    </row>
    <row r="310" spans="2:65" s="11" customFormat="1" ht="29.85" customHeight="1">
      <c r="B310" s="169"/>
      <c r="D310" s="180" t="s">
        <v>69</v>
      </c>
      <c r="E310" s="181" t="s">
        <v>432</v>
      </c>
      <c r="F310" s="181" t="s">
        <v>433</v>
      </c>
      <c r="I310" s="172"/>
      <c r="J310" s="182">
        <f>BK310</f>
        <v>0</v>
      </c>
      <c r="L310" s="169"/>
      <c r="M310" s="174"/>
      <c r="N310" s="175"/>
      <c r="O310" s="175"/>
      <c r="P310" s="176">
        <f>SUM(P311:P325)</f>
        <v>0</v>
      </c>
      <c r="Q310" s="175"/>
      <c r="R310" s="176">
        <f>SUM(R311:R325)</f>
        <v>0.2245906</v>
      </c>
      <c r="S310" s="175"/>
      <c r="T310" s="177">
        <f>SUM(T311:T325)</f>
        <v>0</v>
      </c>
      <c r="AR310" s="170" t="s">
        <v>79</v>
      </c>
      <c r="AT310" s="178" t="s">
        <v>69</v>
      </c>
      <c r="AU310" s="178" t="s">
        <v>77</v>
      </c>
      <c r="AY310" s="170" t="s">
        <v>180</v>
      </c>
      <c r="BK310" s="179">
        <f>SUM(BK311:BK325)</f>
        <v>0</v>
      </c>
    </row>
    <row r="311" spans="2:65" s="1" customFormat="1" ht="22.5" customHeight="1">
      <c r="B311" s="183"/>
      <c r="C311" s="184" t="s">
        <v>434</v>
      </c>
      <c r="D311" s="184" t="s">
        <v>183</v>
      </c>
      <c r="E311" s="185" t="s">
        <v>435</v>
      </c>
      <c r="F311" s="186" t="s">
        <v>436</v>
      </c>
      <c r="G311" s="187" t="s">
        <v>197</v>
      </c>
      <c r="H311" s="188">
        <v>8.18</v>
      </c>
      <c r="I311" s="189"/>
      <c r="J311" s="190">
        <f>ROUND(I311*H311,2)</f>
        <v>0</v>
      </c>
      <c r="K311" s="186" t="s">
        <v>187</v>
      </c>
      <c r="L311" s="42"/>
      <c r="M311" s="191" t="s">
        <v>5</v>
      </c>
      <c r="N311" s="192" t="s">
        <v>41</v>
      </c>
      <c r="O311" s="43"/>
      <c r="P311" s="193">
        <f>O311*H311</f>
        <v>0</v>
      </c>
      <c r="Q311" s="193">
        <v>2.717E-2</v>
      </c>
      <c r="R311" s="193">
        <f>Q311*H311</f>
        <v>0.22225059999999999</v>
      </c>
      <c r="S311" s="193">
        <v>0</v>
      </c>
      <c r="T311" s="194">
        <f>S311*H311</f>
        <v>0</v>
      </c>
      <c r="AR311" s="25" t="s">
        <v>355</v>
      </c>
      <c r="AT311" s="25" t="s">
        <v>183</v>
      </c>
      <c r="AU311" s="25" t="s">
        <v>79</v>
      </c>
      <c r="AY311" s="25" t="s">
        <v>180</v>
      </c>
      <c r="BE311" s="195">
        <f>IF(N311="základní",J311,0)</f>
        <v>0</v>
      </c>
      <c r="BF311" s="195">
        <f>IF(N311="snížená",J311,0)</f>
        <v>0</v>
      </c>
      <c r="BG311" s="195">
        <f>IF(N311="zákl. přenesená",J311,0)</f>
        <v>0</v>
      </c>
      <c r="BH311" s="195">
        <f>IF(N311="sníž. přenesená",J311,0)</f>
        <v>0</v>
      </c>
      <c r="BI311" s="195">
        <f>IF(N311="nulová",J311,0)</f>
        <v>0</v>
      </c>
      <c r="BJ311" s="25" t="s">
        <v>77</v>
      </c>
      <c r="BK311" s="195">
        <f>ROUND(I311*H311,2)</f>
        <v>0</v>
      </c>
      <c r="BL311" s="25" t="s">
        <v>355</v>
      </c>
      <c r="BM311" s="25" t="s">
        <v>437</v>
      </c>
    </row>
    <row r="312" spans="2:65" s="1" customFormat="1" ht="27">
      <c r="B312" s="42"/>
      <c r="D312" s="196" t="s">
        <v>190</v>
      </c>
      <c r="F312" s="197" t="s">
        <v>438</v>
      </c>
      <c r="I312" s="198"/>
      <c r="L312" s="42"/>
      <c r="M312" s="199"/>
      <c r="N312" s="43"/>
      <c r="O312" s="43"/>
      <c r="P312" s="43"/>
      <c r="Q312" s="43"/>
      <c r="R312" s="43"/>
      <c r="S312" s="43"/>
      <c r="T312" s="71"/>
      <c r="AT312" s="25" t="s">
        <v>190</v>
      </c>
      <c r="AU312" s="25" t="s">
        <v>79</v>
      </c>
    </row>
    <row r="313" spans="2:65" s="12" customFormat="1">
      <c r="B313" s="200"/>
      <c r="D313" s="196" t="s">
        <v>192</v>
      </c>
      <c r="E313" s="201" t="s">
        <v>5</v>
      </c>
      <c r="F313" s="202" t="s">
        <v>439</v>
      </c>
      <c r="H313" s="203" t="s">
        <v>5</v>
      </c>
      <c r="I313" s="204"/>
      <c r="L313" s="200"/>
      <c r="M313" s="205"/>
      <c r="N313" s="206"/>
      <c r="O313" s="206"/>
      <c r="P313" s="206"/>
      <c r="Q313" s="206"/>
      <c r="R313" s="206"/>
      <c r="S313" s="206"/>
      <c r="T313" s="207"/>
      <c r="AT313" s="203" t="s">
        <v>192</v>
      </c>
      <c r="AU313" s="203" t="s">
        <v>79</v>
      </c>
      <c r="AV313" s="12" t="s">
        <v>77</v>
      </c>
      <c r="AW313" s="12" t="s">
        <v>34</v>
      </c>
      <c r="AX313" s="12" t="s">
        <v>70</v>
      </c>
      <c r="AY313" s="203" t="s">
        <v>180</v>
      </c>
    </row>
    <row r="314" spans="2:65" s="12" customFormat="1">
      <c r="B314" s="200"/>
      <c r="D314" s="196" t="s">
        <v>192</v>
      </c>
      <c r="E314" s="201" t="s">
        <v>5</v>
      </c>
      <c r="F314" s="202" t="s">
        <v>440</v>
      </c>
      <c r="H314" s="203" t="s">
        <v>5</v>
      </c>
      <c r="I314" s="204"/>
      <c r="L314" s="200"/>
      <c r="M314" s="205"/>
      <c r="N314" s="206"/>
      <c r="O314" s="206"/>
      <c r="P314" s="206"/>
      <c r="Q314" s="206"/>
      <c r="R314" s="206"/>
      <c r="S314" s="206"/>
      <c r="T314" s="207"/>
      <c r="AT314" s="203" t="s">
        <v>192</v>
      </c>
      <c r="AU314" s="203" t="s">
        <v>79</v>
      </c>
      <c r="AV314" s="12" t="s">
        <v>77</v>
      </c>
      <c r="AW314" s="12" t="s">
        <v>34</v>
      </c>
      <c r="AX314" s="12" t="s">
        <v>70</v>
      </c>
      <c r="AY314" s="203" t="s">
        <v>180</v>
      </c>
    </row>
    <row r="315" spans="2:65" s="13" customFormat="1">
      <c r="B315" s="208"/>
      <c r="D315" s="209" t="s">
        <v>192</v>
      </c>
      <c r="E315" s="210" t="s">
        <v>131</v>
      </c>
      <c r="F315" s="211" t="s">
        <v>441</v>
      </c>
      <c r="H315" s="212">
        <v>8.18</v>
      </c>
      <c r="I315" s="213"/>
      <c r="L315" s="208"/>
      <c r="M315" s="214"/>
      <c r="N315" s="215"/>
      <c r="O315" s="215"/>
      <c r="P315" s="215"/>
      <c r="Q315" s="215"/>
      <c r="R315" s="215"/>
      <c r="S315" s="215"/>
      <c r="T315" s="216"/>
      <c r="AT315" s="217" t="s">
        <v>192</v>
      </c>
      <c r="AU315" s="217" t="s">
        <v>79</v>
      </c>
      <c r="AV315" s="13" t="s">
        <v>79</v>
      </c>
      <c r="AW315" s="13" t="s">
        <v>34</v>
      </c>
      <c r="AX315" s="13" t="s">
        <v>77</v>
      </c>
      <c r="AY315" s="217" t="s">
        <v>180</v>
      </c>
    </row>
    <row r="316" spans="2:65" s="1" customFormat="1" ht="22.5" customHeight="1">
      <c r="B316" s="183"/>
      <c r="C316" s="184" t="s">
        <v>442</v>
      </c>
      <c r="D316" s="184" t="s">
        <v>183</v>
      </c>
      <c r="E316" s="185" t="s">
        <v>443</v>
      </c>
      <c r="F316" s="186" t="s">
        <v>444</v>
      </c>
      <c r="G316" s="187" t="s">
        <v>186</v>
      </c>
      <c r="H316" s="188">
        <v>2</v>
      </c>
      <c r="I316" s="189"/>
      <c r="J316" s="190">
        <f>ROUND(I316*H316,2)</f>
        <v>0</v>
      </c>
      <c r="K316" s="186" t="s">
        <v>187</v>
      </c>
      <c r="L316" s="42"/>
      <c r="M316" s="191" t="s">
        <v>5</v>
      </c>
      <c r="N316" s="192" t="s">
        <v>41</v>
      </c>
      <c r="O316" s="43"/>
      <c r="P316" s="193">
        <f>O316*H316</f>
        <v>0</v>
      </c>
      <c r="Q316" s="193">
        <v>6.9999999999999994E-5</v>
      </c>
      <c r="R316" s="193">
        <f>Q316*H316</f>
        <v>1.3999999999999999E-4</v>
      </c>
      <c r="S316" s="193">
        <v>0</v>
      </c>
      <c r="T316" s="194">
        <f>S316*H316</f>
        <v>0</v>
      </c>
      <c r="AR316" s="25" t="s">
        <v>355</v>
      </c>
      <c r="AT316" s="25" t="s">
        <v>183</v>
      </c>
      <c r="AU316" s="25" t="s">
        <v>79</v>
      </c>
      <c r="AY316" s="25" t="s">
        <v>180</v>
      </c>
      <c r="BE316" s="195">
        <f>IF(N316="základní",J316,0)</f>
        <v>0</v>
      </c>
      <c r="BF316" s="195">
        <f>IF(N316="snížená",J316,0)</f>
        <v>0</v>
      </c>
      <c r="BG316" s="195">
        <f>IF(N316="zákl. přenesená",J316,0)</f>
        <v>0</v>
      </c>
      <c r="BH316" s="195">
        <f>IF(N316="sníž. přenesená",J316,0)</f>
        <v>0</v>
      </c>
      <c r="BI316" s="195">
        <f>IF(N316="nulová",J316,0)</f>
        <v>0</v>
      </c>
      <c r="BJ316" s="25" t="s">
        <v>77</v>
      </c>
      <c r="BK316" s="195">
        <f>ROUND(I316*H316,2)</f>
        <v>0</v>
      </c>
      <c r="BL316" s="25" t="s">
        <v>355</v>
      </c>
      <c r="BM316" s="25" t="s">
        <v>445</v>
      </c>
    </row>
    <row r="317" spans="2:65" s="1" customFormat="1" ht="27">
      <c r="B317" s="42"/>
      <c r="D317" s="196" t="s">
        <v>190</v>
      </c>
      <c r="F317" s="197" t="s">
        <v>446</v>
      </c>
      <c r="I317" s="198"/>
      <c r="L317" s="42"/>
      <c r="M317" s="199"/>
      <c r="N317" s="43"/>
      <c r="O317" s="43"/>
      <c r="P317" s="43"/>
      <c r="Q317" s="43"/>
      <c r="R317" s="43"/>
      <c r="S317" s="43"/>
      <c r="T317" s="71"/>
      <c r="AT317" s="25" t="s">
        <v>190</v>
      </c>
      <c r="AU317" s="25" t="s">
        <v>79</v>
      </c>
    </row>
    <row r="318" spans="2:65" s="12" customFormat="1">
      <c r="B318" s="200"/>
      <c r="D318" s="196" t="s">
        <v>192</v>
      </c>
      <c r="E318" s="201" t="s">
        <v>5</v>
      </c>
      <c r="F318" s="202" t="s">
        <v>447</v>
      </c>
      <c r="H318" s="203" t="s">
        <v>5</v>
      </c>
      <c r="I318" s="204"/>
      <c r="L318" s="200"/>
      <c r="M318" s="205"/>
      <c r="N318" s="206"/>
      <c r="O318" s="206"/>
      <c r="P318" s="206"/>
      <c r="Q318" s="206"/>
      <c r="R318" s="206"/>
      <c r="S318" s="206"/>
      <c r="T318" s="207"/>
      <c r="AT318" s="203" t="s">
        <v>192</v>
      </c>
      <c r="AU318" s="203" t="s">
        <v>79</v>
      </c>
      <c r="AV318" s="12" t="s">
        <v>77</v>
      </c>
      <c r="AW318" s="12" t="s">
        <v>34</v>
      </c>
      <c r="AX318" s="12" t="s">
        <v>70</v>
      </c>
      <c r="AY318" s="203" t="s">
        <v>180</v>
      </c>
    </row>
    <row r="319" spans="2:65" s="12" customFormat="1">
      <c r="B319" s="200"/>
      <c r="D319" s="196" t="s">
        <v>192</v>
      </c>
      <c r="E319" s="201" t="s">
        <v>5</v>
      </c>
      <c r="F319" s="202" t="s">
        <v>194</v>
      </c>
      <c r="H319" s="203" t="s">
        <v>5</v>
      </c>
      <c r="I319" s="204"/>
      <c r="L319" s="200"/>
      <c r="M319" s="205"/>
      <c r="N319" s="206"/>
      <c r="O319" s="206"/>
      <c r="P319" s="206"/>
      <c r="Q319" s="206"/>
      <c r="R319" s="206"/>
      <c r="S319" s="206"/>
      <c r="T319" s="207"/>
      <c r="AT319" s="203" t="s">
        <v>192</v>
      </c>
      <c r="AU319" s="203" t="s">
        <v>79</v>
      </c>
      <c r="AV319" s="12" t="s">
        <v>77</v>
      </c>
      <c r="AW319" s="12" t="s">
        <v>34</v>
      </c>
      <c r="AX319" s="12" t="s">
        <v>70</v>
      </c>
      <c r="AY319" s="203" t="s">
        <v>180</v>
      </c>
    </row>
    <row r="320" spans="2:65" s="13" customFormat="1">
      <c r="B320" s="208"/>
      <c r="D320" s="209" t="s">
        <v>192</v>
      </c>
      <c r="E320" s="210" t="s">
        <v>5</v>
      </c>
      <c r="F320" s="211" t="s">
        <v>448</v>
      </c>
      <c r="H320" s="212">
        <v>2</v>
      </c>
      <c r="I320" s="213"/>
      <c r="L320" s="208"/>
      <c r="M320" s="214"/>
      <c r="N320" s="215"/>
      <c r="O320" s="215"/>
      <c r="P320" s="215"/>
      <c r="Q320" s="215"/>
      <c r="R320" s="215"/>
      <c r="S320" s="215"/>
      <c r="T320" s="216"/>
      <c r="AT320" s="217" t="s">
        <v>192</v>
      </c>
      <c r="AU320" s="217" t="s">
        <v>79</v>
      </c>
      <c r="AV320" s="13" t="s">
        <v>79</v>
      </c>
      <c r="AW320" s="13" t="s">
        <v>34</v>
      </c>
      <c r="AX320" s="13" t="s">
        <v>77</v>
      </c>
      <c r="AY320" s="217" t="s">
        <v>180</v>
      </c>
    </row>
    <row r="321" spans="2:65" s="1" customFormat="1" ht="22.5" customHeight="1">
      <c r="B321" s="183"/>
      <c r="C321" s="241" t="s">
        <v>449</v>
      </c>
      <c r="D321" s="241" t="s">
        <v>393</v>
      </c>
      <c r="E321" s="242" t="s">
        <v>450</v>
      </c>
      <c r="F321" s="243" t="s">
        <v>451</v>
      </c>
      <c r="G321" s="244" t="s">
        <v>186</v>
      </c>
      <c r="H321" s="245">
        <v>2</v>
      </c>
      <c r="I321" s="246"/>
      <c r="J321" s="247">
        <f>ROUND(I321*H321,2)</f>
        <v>0</v>
      </c>
      <c r="K321" s="243" t="s">
        <v>187</v>
      </c>
      <c r="L321" s="248"/>
      <c r="M321" s="249" t="s">
        <v>5</v>
      </c>
      <c r="N321" s="250" t="s">
        <v>41</v>
      </c>
      <c r="O321" s="43"/>
      <c r="P321" s="193">
        <f>O321*H321</f>
        <v>0</v>
      </c>
      <c r="Q321" s="193">
        <v>1.1000000000000001E-3</v>
      </c>
      <c r="R321" s="193">
        <f>Q321*H321</f>
        <v>2.2000000000000001E-3</v>
      </c>
      <c r="S321" s="193">
        <v>0</v>
      </c>
      <c r="T321" s="194">
        <f>S321*H321</f>
        <v>0</v>
      </c>
      <c r="AR321" s="25" t="s">
        <v>396</v>
      </c>
      <c r="AT321" s="25" t="s">
        <v>393</v>
      </c>
      <c r="AU321" s="25" t="s">
        <v>79</v>
      </c>
      <c r="AY321" s="25" t="s">
        <v>180</v>
      </c>
      <c r="BE321" s="195">
        <f>IF(N321="základní",J321,0)</f>
        <v>0</v>
      </c>
      <c r="BF321" s="195">
        <f>IF(N321="snížená",J321,0)</f>
        <v>0</v>
      </c>
      <c r="BG321" s="195">
        <f>IF(N321="zákl. přenesená",J321,0)</f>
        <v>0</v>
      </c>
      <c r="BH321" s="195">
        <f>IF(N321="sníž. přenesená",J321,0)</f>
        <v>0</v>
      </c>
      <c r="BI321" s="195">
        <f>IF(N321="nulová",J321,0)</f>
        <v>0</v>
      </c>
      <c r="BJ321" s="25" t="s">
        <v>77</v>
      </c>
      <c r="BK321" s="195">
        <f>ROUND(I321*H321,2)</f>
        <v>0</v>
      </c>
      <c r="BL321" s="25" t="s">
        <v>355</v>
      </c>
      <c r="BM321" s="25" t="s">
        <v>452</v>
      </c>
    </row>
    <row r="322" spans="2:65" s="1" customFormat="1">
      <c r="B322" s="42"/>
      <c r="D322" s="196" t="s">
        <v>190</v>
      </c>
      <c r="F322" s="197" t="s">
        <v>451</v>
      </c>
      <c r="I322" s="198"/>
      <c r="L322" s="42"/>
      <c r="M322" s="199"/>
      <c r="N322" s="43"/>
      <c r="O322" s="43"/>
      <c r="P322" s="43"/>
      <c r="Q322" s="43"/>
      <c r="R322" s="43"/>
      <c r="S322" s="43"/>
      <c r="T322" s="71"/>
      <c r="AT322" s="25" t="s">
        <v>190</v>
      </c>
      <c r="AU322" s="25" t="s">
        <v>79</v>
      </c>
    </row>
    <row r="323" spans="2:65" s="1" customFormat="1" ht="27">
      <c r="B323" s="42"/>
      <c r="D323" s="209" t="s">
        <v>453</v>
      </c>
      <c r="F323" s="252" t="s">
        <v>454</v>
      </c>
      <c r="I323" s="198"/>
      <c r="L323" s="42"/>
      <c r="M323" s="199"/>
      <c r="N323" s="43"/>
      <c r="O323" s="43"/>
      <c r="P323" s="43"/>
      <c r="Q323" s="43"/>
      <c r="R323" s="43"/>
      <c r="S323" s="43"/>
      <c r="T323" s="71"/>
      <c r="AT323" s="25" t="s">
        <v>453</v>
      </c>
      <c r="AU323" s="25" t="s">
        <v>79</v>
      </c>
    </row>
    <row r="324" spans="2:65" s="1" customFormat="1" ht="22.5" customHeight="1">
      <c r="B324" s="183"/>
      <c r="C324" s="184" t="s">
        <v>396</v>
      </c>
      <c r="D324" s="184" t="s">
        <v>183</v>
      </c>
      <c r="E324" s="185" t="s">
        <v>455</v>
      </c>
      <c r="F324" s="186" t="s">
        <v>456</v>
      </c>
      <c r="G324" s="187" t="s">
        <v>429</v>
      </c>
      <c r="H324" s="251"/>
      <c r="I324" s="189"/>
      <c r="J324" s="190">
        <f>ROUND(I324*H324,2)</f>
        <v>0</v>
      </c>
      <c r="K324" s="186" t="s">
        <v>187</v>
      </c>
      <c r="L324" s="42"/>
      <c r="M324" s="191" t="s">
        <v>5</v>
      </c>
      <c r="N324" s="192" t="s">
        <v>41</v>
      </c>
      <c r="O324" s="43"/>
      <c r="P324" s="193">
        <f>O324*H324</f>
        <v>0</v>
      </c>
      <c r="Q324" s="193">
        <v>0</v>
      </c>
      <c r="R324" s="193">
        <f>Q324*H324</f>
        <v>0</v>
      </c>
      <c r="S324" s="193">
        <v>0</v>
      </c>
      <c r="T324" s="194">
        <f>S324*H324</f>
        <v>0</v>
      </c>
      <c r="AR324" s="25" t="s">
        <v>355</v>
      </c>
      <c r="AT324" s="25" t="s">
        <v>183</v>
      </c>
      <c r="AU324" s="25" t="s">
        <v>79</v>
      </c>
      <c r="AY324" s="25" t="s">
        <v>180</v>
      </c>
      <c r="BE324" s="195">
        <f>IF(N324="základní",J324,0)</f>
        <v>0</v>
      </c>
      <c r="BF324" s="195">
        <f>IF(N324="snížená",J324,0)</f>
        <v>0</v>
      </c>
      <c r="BG324" s="195">
        <f>IF(N324="zákl. přenesená",J324,0)</f>
        <v>0</v>
      </c>
      <c r="BH324" s="195">
        <f>IF(N324="sníž. přenesená",J324,0)</f>
        <v>0</v>
      </c>
      <c r="BI324" s="195">
        <f>IF(N324="nulová",J324,0)</f>
        <v>0</v>
      </c>
      <c r="BJ324" s="25" t="s">
        <v>77</v>
      </c>
      <c r="BK324" s="195">
        <f>ROUND(I324*H324,2)</f>
        <v>0</v>
      </c>
      <c r="BL324" s="25" t="s">
        <v>355</v>
      </c>
      <c r="BM324" s="25" t="s">
        <v>457</v>
      </c>
    </row>
    <row r="325" spans="2:65" s="1" customFormat="1" ht="27">
      <c r="B325" s="42"/>
      <c r="D325" s="196" t="s">
        <v>190</v>
      </c>
      <c r="F325" s="197" t="s">
        <v>458</v>
      </c>
      <c r="I325" s="198"/>
      <c r="L325" s="42"/>
      <c r="M325" s="199"/>
      <c r="N325" s="43"/>
      <c r="O325" s="43"/>
      <c r="P325" s="43"/>
      <c r="Q325" s="43"/>
      <c r="R325" s="43"/>
      <c r="S325" s="43"/>
      <c r="T325" s="71"/>
      <c r="AT325" s="25" t="s">
        <v>190</v>
      </c>
      <c r="AU325" s="25" t="s">
        <v>79</v>
      </c>
    </row>
    <row r="326" spans="2:65" s="11" customFormat="1" ht="29.85" customHeight="1">
      <c r="B326" s="169"/>
      <c r="D326" s="180" t="s">
        <v>69</v>
      </c>
      <c r="E326" s="181" t="s">
        <v>459</v>
      </c>
      <c r="F326" s="181" t="s">
        <v>460</v>
      </c>
      <c r="I326" s="172"/>
      <c r="J326" s="182">
        <f>BK326</f>
        <v>0</v>
      </c>
      <c r="L326" s="169"/>
      <c r="M326" s="174"/>
      <c r="N326" s="175"/>
      <c r="O326" s="175"/>
      <c r="P326" s="176">
        <f>SUM(P327:P363)</f>
        <v>0</v>
      </c>
      <c r="Q326" s="175"/>
      <c r="R326" s="176">
        <f>SUM(R327:R363)</f>
        <v>0</v>
      </c>
      <c r="S326" s="175"/>
      <c r="T326" s="177">
        <f>SUM(T327:T363)</f>
        <v>0.31154999999999999</v>
      </c>
      <c r="AR326" s="170" t="s">
        <v>79</v>
      </c>
      <c r="AT326" s="178" t="s">
        <v>69</v>
      </c>
      <c r="AU326" s="178" t="s">
        <v>77</v>
      </c>
      <c r="AY326" s="170" t="s">
        <v>180</v>
      </c>
      <c r="BK326" s="179">
        <f>SUM(BK327:BK363)</f>
        <v>0</v>
      </c>
    </row>
    <row r="327" spans="2:65" s="1" customFormat="1" ht="22.5" customHeight="1">
      <c r="B327" s="183"/>
      <c r="C327" s="184" t="s">
        <v>461</v>
      </c>
      <c r="D327" s="184" t="s">
        <v>183</v>
      </c>
      <c r="E327" s="185" t="s">
        <v>462</v>
      </c>
      <c r="F327" s="186" t="s">
        <v>463</v>
      </c>
      <c r="G327" s="187" t="s">
        <v>186</v>
      </c>
      <c r="H327" s="188">
        <v>1</v>
      </c>
      <c r="I327" s="189"/>
      <c r="J327" s="190">
        <f>ROUND(I327*H327,2)</f>
        <v>0</v>
      </c>
      <c r="K327" s="186" t="s">
        <v>187</v>
      </c>
      <c r="L327" s="42"/>
      <c r="M327" s="191" t="s">
        <v>5</v>
      </c>
      <c r="N327" s="192" t="s">
        <v>41</v>
      </c>
      <c r="O327" s="43"/>
      <c r="P327" s="193">
        <f>O327*H327</f>
        <v>0</v>
      </c>
      <c r="Q327" s="193">
        <v>0</v>
      </c>
      <c r="R327" s="193">
        <f>Q327*H327</f>
        <v>0</v>
      </c>
      <c r="S327" s="193">
        <v>1.8E-3</v>
      </c>
      <c r="T327" s="194">
        <f>S327*H327</f>
        <v>1.8E-3</v>
      </c>
      <c r="AR327" s="25" t="s">
        <v>355</v>
      </c>
      <c r="AT327" s="25" t="s">
        <v>183</v>
      </c>
      <c r="AU327" s="25" t="s">
        <v>79</v>
      </c>
      <c r="AY327" s="25" t="s">
        <v>180</v>
      </c>
      <c r="BE327" s="195">
        <f>IF(N327="základní",J327,0)</f>
        <v>0</v>
      </c>
      <c r="BF327" s="195">
        <f>IF(N327="snížená",J327,0)</f>
        <v>0</v>
      </c>
      <c r="BG327" s="195">
        <f>IF(N327="zákl. přenesená",J327,0)</f>
        <v>0</v>
      </c>
      <c r="BH327" s="195">
        <f>IF(N327="sníž. přenesená",J327,0)</f>
        <v>0</v>
      </c>
      <c r="BI327" s="195">
        <f>IF(N327="nulová",J327,0)</f>
        <v>0</v>
      </c>
      <c r="BJ327" s="25" t="s">
        <v>77</v>
      </c>
      <c r="BK327" s="195">
        <f>ROUND(I327*H327,2)</f>
        <v>0</v>
      </c>
      <c r="BL327" s="25" t="s">
        <v>355</v>
      </c>
      <c r="BM327" s="25" t="s">
        <v>464</v>
      </c>
    </row>
    <row r="328" spans="2:65" s="1" customFormat="1">
      <c r="B328" s="42"/>
      <c r="D328" s="196" t="s">
        <v>190</v>
      </c>
      <c r="F328" s="197" t="s">
        <v>465</v>
      </c>
      <c r="I328" s="198"/>
      <c r="L328" s="42"/>
      <c r="M328" s="199"/>
      <c r="N328" s="43"/>
      <c r="O328" s="43"/>
      <c r="P328" s="43"/>
      <c r="Q328" s="43"/>
      <c r="R328" s="43"/>
      <c r="S328" s="43"/>
      <c r="T328" s="71"/>
      <c r="AT328" s="25" t="s">
        <v>190</v>
      </c>
      <c r="AU328" s="25" t="s">
        <v>79</v>
      </c>
    </row>
    <row r="329" spans="2:65" s="12" customFormat="1">
      <c r="B329" s="200"/>
      <c r="D329" s="196" t="s">
        <v>192</v>
      </c>
      <c r="E329" s="201" t="s">
        <v>5</v>
      </c>
      <c r="F329" s="202" t="s">
        <v>209</v>
      </c>
      <c r="H329" s="203" t="s">
        <v>5</v>
      </c>
      <c r="I329" s="204"/>
      <c r="L329" s="200"/>
      <c r="M329" s="205"/>
      <c r="N329" s="206"/>
      <c r="O329" s="206"/>
      <c r="P329" s="206"/>
      <c r="Q329" s="206"/>
      <c r="R329" s="206"/>
      <c r="S329" s="206"/>
      <c r="T329" s="207"/>
      <c r="AT329" s="203" t="s">
        <v>192</v>
      </c>
      <c r="AU329" s="203" t="s">
        <v>79</v>
      </c>
      <c r="AV329" s="12" t="s">
        <v>77</v>
      </c>
      <c r="AW329" s="12" t="s">
        <v>34</v>
      </c>
      <c r="AX329" s="12" t="s">
        <v>70</v>
      </c>
      <c r="AY329" s="203" t="s">
        <v>180</v>
      </c>
    </row>
    <row r="330" spans="2:65" s="12" customFormat="1">
      <c r="B330" s="200"/>
      <c r="D330" s="196" t="s">
        <v>192</v>
      </c>
      <c r="E330" s="201" t="s">
        <v>5</v>
      </c>
      <c r="F330" s="202" t="s">
        <v>466</v>
      </c>
      <c r="H330" s="203" t="s">
        <v>5</v>
      </c>
      <c r="I330" s="204"/>
      <c r="L330" s="200"/>
      <c r="M330" s="205"/>
      <c r="N330" s="206"/>
      <c r="O330" s="206"/>
      <c r="P330" s="206"/>
      <c r="Q330" s="206"/>
      <c r="R330" s="206"/>
      <c r="S330" s="206"/>
      <c r="T330" s="207"/>
      <c r="AT330" s="203" t="s">
        <v>192</v>
      </c>
      <c r="AU330" s="203" t="s">
        <v>79</v>
      </c>
      <c r="AV330" s="12" t="s">
        <v>77</v>
      </c>
      <c r="AW330" s="12" t="s">
        <v>34</v>
      </c>
      <c r="AX330" s="12" t="s">
        <v>70</v>
      </c>
      <c r="AY330" s="203" t="s">
        <v>180</v>
      </c>
    </row>
    <row r="331" spans="2:65" s="13" customFormat="1">
      <c r="B331" s="208"/>
      <c r="D331" s="196" t="s">
        <v>192</v>
      </c>
      <c r="E331" s="217" t="s">
        <v>5</v>
      </c>
      <c r="F331" s="218" t="s">
        <v>77</v>
      </c>
      <c r="H331" s="219">
        <v>1</v>
      </c>
      <c r="I331" s="213"/>
      <c r="L331" s="208"/>
      <c r="M331" s="214"/>
      <c r="N331" s="215"/>
      <c r="O331" s="215"/>
      <c r="P331" s="215"/>
      <c r="Q331" s="215"/>
      <c r="R331" s="215"/>
      <c r="S331" s="215"/>
      <c r="T331" s="216"/>
      <c r="AT331" s="217" t="s">
        <v>192</v>
      </c>
      <c r="AU331" s="217" t="s">
        <v>79</v>
      </c>
      <c r="AV331" s="13" t="s">
        <v>79</v>
      </c>
      <c r="AW331" s="13" t="s">
        <v>34</v>
      </c>
      <c r="AX331" s="13" t="s">
        <v>70</v>
      </c>
      <c r="AY331" s="217" t="s">
        <v>180</v>
      </c>
    </row>
    <row r="332" spans="2:65" s="14" customFormat="1">
      <c r="B332" s="220"/>
      <c r="D332" s="209" t="s">
        <v>192</v>
      </c>
      <c r="E332" s="221" t="s">
        <v>5</v>
      </c>
      <c r="F332" s="222" t="s">
        <v>223</v>
      </c>
      <c r="H332" s="223">
        <v>1</v>
      </c>
      <c r="I332" s="224"/>
      <c r="L332" s="220"/>
      <c r="M332" s="225"/>
      <c r="N332" s="226"/>
      <c r="O332" s="226"/>
      <c r="P332" s="226"/>
      <c r="Q332" s="226"/>
      <c r="R332" s="226"/>
      <c r="S332" s="226"/>
      <c r="T332" s="227"/>
      <c r="AT332" s="228" t="s">
        <v>192</v>
      </c>
      <c r="AU332" s="228" t="s">
        <v>79</v>
      </c>
      <c r="AV332" s="14" t="s">
        <v>188</v>
      </c>
      <c r="AW332" s="14" t="s">
        <v>34</v>
      </c>
      <c r="AX332" s="14" t="s">
        <v>77</v>
      </c>
      <c r="AY332" s="228" t="s">
        <v>180</v>
      </c>
    </row>
    <row r="333" spans="2:65" s="1" customFormat="1" ht="22.5" customHeight="1">
      <c r="B333" s="183"/>
      <c r="C333" s="184" t="s">
        <v>467</v>
      </c>
      <c r="D333" s="184" t="s">
        <v>183</v>
      </c>
      <c r="E333" s="185" t="s">
        <v>468</v>
      </c>
      <c r="F333" s="186" t="s">
        <v>469</v>
      </c>
      <c r="G333" s="187" t="s">
        <v>186</v>
      </c>
      <c r="H333" s="188">
        <v>7</v>
      </c>
      <c r="I333" s="189"/>
      <c r="J333" s="190">
        <f>ROUND(I333*H333,2)</f>
        <v>0</v>
      </c>
      <c r="K333" s="186" t="s">
        <v>187</v>
      </c>
      <c r="L333" s="42"/>
      <c r="M333" s="191" t="s">
        <v>5</v>
      </c>
      <c r="N333" s="192" t="s">
        <v>41</v>
      </c>
      <c r="O333" s="43"/>
      <c r="P333" s="193">
        <f>O333*H333</f>
        <v>0</v>
      </c>
      <c r="Q333" s="193">
        <v>0</v>
      </c>
      <c r="R333" s="193">
        <f>Q333*H333</f>
        <v>0</v>
      </c>
      <c r="S333" s="193">
        <v>2.8000000000000001E-2</v>
      </c>
      <c r="T333" s="194">
        <f>S333*H333</f>
        <v>0.19600000000000001</v>
      </c>
      <c r="AR333" s="25" t="s">
        <v>355</v>
      </c>
      <c r="AT333" s="25" t="s">
        <v>183</v>
      </c>
      <c r="AU333" s="25" t="s">
        <v>79</v>
      </c>
      <c r="AY333" s="25" t="s">
        <v>180</v>
      </c>
      <c r="BE333" s="195">
        <f>IF(N333="základní",J333,0)</f>
        <v>0</v>
      </c>
      <c r="BF333" s="195">
        <f>IF(N333="snížená",J333,0)</f>
        <v>0</v>
      </c>
      <c r="BG333" s="195">
        <f>IF(N333="zákl. přenesená",J333,0)</f>
        <v>0</v>
      </c>
      <c r="BH333" s="195">
        <f>IF(N333="sníž. přenesená",J333,0)</f>
        <v>0</v>
      </c>
      <c r="BI333" s="195">
        <f>IF(N333="nulová",J333,0)</f>
        <v>0</v>
      </c>
      <c r="BJ333" s="25" t="s">
        <v>77</v>
      </c>
      <c r="BK333" s="195">
        <f>ROUND(I333*H333,2)</f>
        <v>0</v>
      </c>
      <c r="BL333" s="25" t="s">
        <v>355</v>
      </c>
      <c r="BM333" s="25" t="s">
        <v>470</v>
      </c>
    </row>
    <row r="334" spans="2:65" s="1" customFormat="1" ht="27">
      <c r="B334" s="42"/>
      <c r="D334" s="196" t="s">
        <v>190</v>
      </c>
      <c r="F334" s="197" t="s">
        <v>471</v>
      </c>
      <c r="I334" s="198"/>
      <c r="L334" s="42"/>
      <c r="M334" s="199"/>
      <c r="N334" s="43"/>
      <c r="O334" s="43"/>
      <c r="P334" s="43"/>
      <c r="Q334" s="43"/>
      <c r="R334" s="43"/>
      <c r="S334" s="43"/>
      <c r="T334" s="71"/>
      <c r="AT334" s="25" t="s">
        <v>190</v>
      </c>
      <c r="AU334" s="25" t="s">
        <v>79</v>
      </c>
    </row>
    <row r="335" spans="2:65" s="12" customFormat="1">
      <c r="B335" s="200"/>
      <c r="D335" s="196" t="s">
        <v>192</v>
      </c>
      <c r="E335" s="201" t="s">
        <v>5</v>
      </c>
      <c r="F335" s="202" t="s">
        <v>209</v>
      </c>
      <c r="H335" s="203" t="s">
        <v>5</v>
      </c>
      <c r="I335" s="204"/>
      <c r="L335" s="200"/>
      <c r="M335" s="205"/>
      <c r="N335" s="206"/>
      <c r="O335" s="206"/>
      <c r="P335" s="206"/>
      <c r="Q335" s="206"/>
      <c r="R335" s="206"/>
      <c r="S335" s="206"/>
      <c r="T335" s="207"/>
      <c r="AT335" s="203" t="s">
        <v>192</v>
      </c>
      <c r="AU335" s="203" t="s">
        <v>79</v>
      </c>
      <c r="AV335" s="12" t="s">
        <v>77</v>
      </c>
      <c r="AW335" s="12" t="s">
        <v>34</v>
      </c>
      <c r="AX335" s="12" t="s">
        <v>70</v>
      </c>
      <c r="AY335" s="203" t="s">
        <v>180</v>
      </c>
    </row>
    <row r="336" spans="2:65" s="12" customFormat="1">
      <c r="B336" s="200"/>
      <c r="D336" s="196" t="s">
        <v>192</v>
      </c>
      <c r="E336" s="201" t="s">
        <v>5</v>
      </c>
      <c r="F336" s="202" t="s">
        <v>472</v>
      </c>
      <c r="H336" s="203" t="s">
        <v>5</v>
      </c>
      <c r="I336" s="204"/>
      <c r="L336" s="200"/>
      <c r="M336" s="205"/>
      <c r="N336" s="206"/>
      <c r="O336" s="206"/>
      <c r="P336" s="206"/>
      <c r="Q336" s="206"/>
      <c r="R336" s="206"/>
      <c r="S336" s="206"/>
      <c r="T336" s="207"/>
      <c r="AT336" s="203" t="s">
        <v>192</v>
      </c>
      <c r="AU336" s="203" t="s">
        <v>79</v>
      </c>
      <c r="AV336" s="12" t="s">
        <v>77</v>
      </c>
      <c r="AW336" s="12" t="s">
        <v>34</v>
      </c>
      <c r="AX336" s="12" t="s">
        <v>70</v>
      </c>
      <c r="AY336" s="203" t="s">
        <v>180</v>
      </c>
    </row>
    <row r="337" spans="2:65" s="12" customFormat="1">
      <c r="B337" s="200"/>
      <c r="D337" s="196" t="s">
        <v>192</v>
      </c>
      <c r="E337" s="201" t="s">
        <v>5</v>
      </c>
      <c r="F337" s="202" t="s">
        <v>466</v>
      </c>
      <c r="H337" s="203" t="s">
        <v>5</v>
      </c>
      <c r="I337" s="204"/>
      <c r="L337" s="200"/>
      <c r="M337" s="205"/>
      <c r="N337" s="206"/>
      <c r="O337" s="206"/>
      <c r="P337" s="206"/>
      <c r="Q337" s="206"/>
      <c r="R337" s="206"/>
      <c r="S337" s="206"/>
      <c r="T337" s="207"/>
      <c r="AT337" s="203" t="s">
        <v>192</v>
      </c>
      <c r="AU337" s="203" t="s">
        <v>79</v>
      </c>
      <c r="AV337" s="12" t="s">
        <v>77</v>
      </c>
      <c r="AW337" s="12" t="s">
        <v>34</v>
      </c>
      <c r="AX337" s="12" t="s">
        <v>70</v>
      </c>
      <c r="AY337" s="203" t="s">
        <v>180</v>
      </c>
    </row>
    <row r="338" spans="2:65" s="13" customFormat="1">
      <c r="B338" s="208"/>
      <c r="D338" s="196" t="s">
        <v>192</v>
      </c>
      <c r="E338" s="217" t="s">
        <v>5</v>
      </c>
      <c r="F338" s="218" t="s">
        <v>77</v>
      </c>
      <c r="H338" s="219">
        <v>1</v>
      </c>
      <c r="I338" s="213"/>
      <c r="L338" s="208"/>
      <c r="M338" s="214"/>
      <c r="N338" s="215"/>
      <c r="O338" s="215"/>
      <c r="P338" s="215"/>
      <c r="Q338" s="215"/>
      <c r="R338" s="215"/>
      <c r="S338" s="215"/>
      <c r="T338" s="216"/>
      <c r="AT338" s="217" t="s">
        <v>192</v>
      </c>
      <c r="AU338" s="217" t="s">
        <v>79</v>
      </c>
      <c r="AV338" s="13" t="s">
        <v>79</v>
      </c>
      <c r="AW338" s="13" t="s">
        <v>34</v>
      </c>
      <c r="AX338" s="13" t="s">
        <v>70</v>
      </c>
      <c r="AY338" s="217" t="s">
        <v>180</v>
      </c>
    </row>
    <row r="339" spans="2:65" s="12" customFormat="1">
      <c r="B339" s="200"/>
      <c r="D339" s="196" t="s">
        <v>192</v>
      </c>
      <c r="E339" s="201" t="s">
        <v>5</v>
      </c>
      <c r="F339" s="202" t="s">
        <v>473</v>
      </c>
      <c r="H339" s="203" t="s">
        <v>5</v>
      </c>
      <c r="I339" s="204"/>
      <c r="L339" s="200"/>
      <c r="M339" s="205"/>
      <c r="N339" s="206"/>
      <c r="O339" s="206"/>
      <c r="P339" s="206"/>
      <c r="Q339" s="206"/>
      <c r="R339" s="206"/>
      <c r="S339" s="206"/>
      <c r="T339" s="207"/>
      <c r="AT339" s="203" t="s">
        <v>192</v>
      </c>
      <c r="AU339" s="203" t="s">
        <v>79</v>
      </c>
      <c r="AV339" s="12" t="s">
        <v>77</v>
      </c>
      <c r="AW339" s="12" t="s">
        <v>34</v>
      </c>
      <c r="AX339" s="12" t="s">
        <v>70</v>
      </c>
      <c r="AY339" s="203" t="s">
        <v>180</v>
      </c>
    </row>
    <row r="340" spans="2:65" s="13" customFormat="1">
      <c r="B340" s="208"/>
      <c r="D340" s="196" t="s">
        <v>192</v>
      </c>
      <c r="E340" s="217" t="s">
        <v>5</v>
      </c>
      <c r="F340" s="218" t="s">
        <v>188</v>
      </c>
      <c r="H340" s="219">
        <v>4</v>
      </c>
      <c r="I340" s="213"/>
      <c r="L340" s="208"/>
      <c r="M340" s="214"/>
      <c r="N340" s="215"/>
      <c r="O340" s="215"/>
      <c r="P340" s="215"/>
      <c r="Q340" s="215"/>
      <c r="R340" s="215"/>
      <c r="S340" s="215"/>
      <c r="T340" s="216"/>
      <c r="AT340" s="217" t="s">
        <v>192</v>
      </c>
      <c r="AU340" s="217" t="s">
        <v>79</v>
      </c>
      <c r="AV340" s="13" t="s">
        <v>79</v>
      </c>
      <c r="AW340" s="13" t="s">
        <v>34</v>
      </c>
      <c r="AX340" s="13" t="s">
        <v>70</v>
      </c>
      <c r="AY340" s="217" t="s">
        <v>180</v>
      </c>
    </row>
    <row r="341" spans="2:65" s="12" customFormat="1">
      <c r="B341" s="200"/>
      <c r="D341" s="196" t="s">
        <v>192</v>
      </c>
      <c r="E341" s="201" t="s">
        <v>5</v>
      </c>
      <c r="F341" s="202" t="s">
        <v>474</v>
      </c>
      <c r="H341" s="203" t="s">
        <v>5</v>
      </c>
      <c r="I341" s="204"/>
      <c r="L341" s="200"/>
      <c r="M341" s="205"/>
      <c r="N341" s="206"/>
      <c r="O341" s="206"/>
      <c r="P341" s="206"/>
      <c r="Q341" s="206"/>
      <c r="R341" s="206"/>
      <c r="S341" s="206"/>
      <c r="T341" s="207"/>
      <c r="AT341" s="203" t="s">
        <v>192</v>
      </c>
      <c r="AU341" s="203" t="s">
        <v>79</v>
      </c>
      <c r="AV341" s="12" t="s">
        <v>77</v>
      </c>
      <c r="AW341" s="12" t="s">
        <v>34</v>
      </c>
      <c r="AX341" s="12" t="s">
        <v>70</v>
      </c>
      <c r="AY341" s="203" t="s">
        <v>180</v>
      </c>
    </row>
    <row r="342" spans="2:65" s="13" customFormat="1">
      <c r="B342" s="208"/>
      <c r="D342" s="196" t="s">
        <v>192</v>
      </c>
      <c r="E342" s="217" t="s">
        <v>5</v>
      </c>
      <c r="F342" s="218" t="s">
        <v>79</v>
      </c>
      <c r="H342" s="219">
        <v>2</v>
      </c>
      <c r="I342" s="213"/>
      <c r="L342" s="208"/>
      <c r="M342" s="214"/>
      <c r="N342" s="215"/>
      <c r="O342" s="215"/>
      <c r="P342" s="215"/>
      <c r="Q342" s="215"/>
      <c r="R342" s="215"/>
      <c r="S342" s="215"/>
      <c r="T342" s="216"/>
      <c r="AT342" s="217" t="s">
        <v>192</v>
      </c>
      <c r="AU342" s="217" t="s">
        <v>79</v>
      </c>
      <c r="AV342" s="13" t="s">
        <v>79</v>
      </c>
      <c r="AW342" s="13" t="s">
        <v>34</v>
      </c>
      <c r="AX342" s="13" t="s">
        <v>70</v>
      </c>
      <c r="AY342" s="217" t="s">
        <v>180</v>
      </c>
    </row>
    <row r="343" spans="2:65" s="14" customFormat="1">
      <c r="B343" s="220"/>
      <c r="D343" s="209" t="s">
        <v>192</v>
      </c>
      <c r="E343" s="221" t="s">
        <v>5</v>
      </c>
      <c r="F343" s="222" t="s">
        <v>223</v>
      </c>
      <c r="H343" s="223">
        <v>7</v>
      </c>
      <c r="I343" s="224"/>
      <c r="L343" s="220"/>
      <c r="M343" s="225"/>
      <c r="N343" s="226"/>
      <c r="O343" s="226"/>
      <c r="P343" s="226"/>
      <c r="Q343" s="226"/>
      <c r="R343" s="226"/>
      <c r="S343" s="226"/>
      <c r="T343" s="227"/>
      <c r="AT343" s="228" t="s">
        <v>192</v>
      </c>
      <c r="AU343" s="228" t="s">
        <v>79</v>
      </c>
      <c r="AV343" s="14" t="s">
        <v>188</v>
      </c>
      <c r="AW343" s="14" t="s">
        <v>34</v>
      </c>
      <c r="AX343" s="14" t="s">
        <v>77</v>
      </c>
      <c r="AY343" s="228" t="s">
        <v>180</v>
      </c>
    </row>
    <row r="344" spans="2:65" s="1" customFormat="1" ht="22.5" customHeight="1">
      <c r="B344" s="183"/>
      <c r="C344" s="184" t="s">
        <v>475</v>
      </c>
      <c r="D344" s="184" t="s">
        <v>183</v>
      </c>
      <c r="E344" s="185" t="s">
        <v>476</v>
      </c>
      <c r="F344" s="186" t="s">
        <v>477</v>
      </c>
      <c r="G344" s="187" t="s">
        <v>197</v>
      </c>
      <c r="H344" s="188">
        <v>22.75</v>
      </c>
      <c r="I344" s="189"/>
      <c r="J344" s="190">
        <f>ROUND(I344*H344,2)</f>
        <v>0</v>
      </c>
      <c r="K344" s="186" t="s">
        <v>5</v>
      </c>
      <c r="L344" s="42"/>
      <c r="M344" s="191" t="s">
        <v>5</v>
      </c>
      <c r="N344" s="192" t="s">
        <v>41</v>
      </c>
      <c r="O344" s="43"/>
      <c r="P344" s="193">
        <f>O344*H344</f>
        <v>0</v>
      </c>
      <c r="Q344" s="193">
        <v>0</v>
      </c>
      <c r="R344" s="193">
        <f>Q344*H344</f>
        <v>0</v>
      </c>
      <c r="S344" s="193">
        <v>5.0000000000000001E-3</v>
      </c>
      <c r="T344" s="194">
        <f>S344*H344</f>
        <v>0.11375</v>
      </c>
      <c r="AR344" s="25" t="s">
        <v>355</v>
      </c>
      <c r="AT344" s="25" t="s">
        <v>183</v>
      </c>
      <c r="AU344" s="25" t="s">
        <v>79</v>
      </c>
      <c r="AY344" s="25" t="s">
        <v>180</v>
      </c>
      <c r="BE344" s="195">
        <f>IF(N344="základní",J344,0)</f>
        <v>0</v>
      </c>
      <c r="BF344" s="195">
        <f>IF(N344="snížená",J344,0)</f>
        <v>0</v>
      </c>
      <c r="BG344" s="195">
        <f>IF(N344="zákl. přenesená",J344,0)</f>
        <v>0</v>
      </c>
      <c r="BH344" s="195">
        <f>IF(N344="sníž. přenesená",J344,0)</f>
        <v>0</v>
      </c>
      <c r="BI344" s="195">
        <f>IF(N344="nulová",J344,0)</f>
        <v>0</v>
      </c>
      <c r="BJ344" s="25" t="s">
        <v>77</v>
      </c>
      <c r="BK344" s="195">
        <f>ROUND(I344*H344,2)</f>
        <v>0</v>
      </c>
      <c r="BL344" s="25" t="s">
        <v>355</v>
      </c>
      <c r="BM344" s="25" t="s">
        <v>478</v>
      </c>
    </row>
    <row r="345" spans="2:65" s="12" customFormat="1">
      <c r="B345" s="200"/>
      <c r="D345" s="196" t="s">
        <v>192</v>
      </c>
      <c r="E345" s="201" t="s">
        <v>5</v>
      </c>
      <c r="F345" s="202" t="s">
        <v>209</v>
      </c>
      <c r="H345" s="203" t="s">
        <v>5</v>
      </c>
      <c r="I345" s="204"/>
      <c r="L345" s="200"/>
      <c r="M345" s="205"/>
      <c r="N345" s="206"/>
      <c r="O345" s="206"/>
      <c r="P345" s="206"/>
      <c r="Q345" s="206"/>
      <c r="R345" s="206"/>
      <c r="S345" s="206"/>
      <c r="T345" s="207"/>
      <c r="AT345" s="203" t="s">
        <v>192</v>
      </c>
      <c r="AU345" s="203" t="s">
        <v>79</v>
      </c>
      <c r="AV345" s="12" t="s">
        <v>77</v>
      </c>
      <c r="AW345" s="12" t="s">
        <v>34</v>
      </c>
      <c r="AX345" s="12" t="s">
        <v>70</v>
      </c>
      <c r="AY345" s="203" t="s">
        <v>180</v>
      </c>
    </row>
    <row r="346" spans="2:65" s="12" customFormat="1">
      <c r="B346" s="200"/>
      <c r="D346" s="196" t="s">
        <v>192</v>
      </c>
      <c r="E346" s="201" t="s">
        <v>5</v>
      </c>
      <c r="F346" s="202" t="s">
        <v>479</v>
      </c>
      <c r="H346" s="203" t="s">
        <v>5</v>
      </c>
      <c r="I346" s="204"/>
      <c r="L346" s="200"/>
      <c r="M346" s="205"/>
      <c r="N346" s="206"/>
      <c r="O346" s="206"/>
      <c r="P346" s="206"/>
      <c r="Q346" s="206"/>
      <c r="R346" s="206"/>
      <c r="S346" s="206"/>
      <c r="T346" s="207"/>
      <c r="AT346" s="203" t="s">
        <v>192</v>
      </c>
      <c r="AU346" s="203" t="s">
        <v>79</v>
      </c>
      <c r="AV346" s="12" t="s">
        <v>77</v>
      </c>
      <c r="AW346" s="12" t="s">
        <v>34</v>
      </c>
      <c r="AX346" s="12" t="s">
        <v>70</v>
      </c>
      <c r="AY346" s="203" t="s">
        <v>180</v>
      </c>
    </row>
    <row r="347" spans="2:65" s="13" customFormat="1">
      <c r="B347" s="208"/>
      <c r="D347" s="209" t="s">
        <v>192</v>
      </c>
      <c r="E347" s="210" t="s">
        <v>5</v>
      </c>
      <c r="F347" s="211" t="s">
        <v>480</v>
      </c>
      <c r="H347" s="212">
        <v>22.75</v>
      </c>
      <c r="I347" s="213"/>
      <c r="L347" s="208"/>
      <c r="M347" s="214"/>
      <c r="N347" s="215"/>
      <c r="O347" s="215"/>
      <c r="P347" s="215"/>
      <c r="Q347" s="215"/>
      <c r="R347" s="215"/>
      <c r="S347" s="215"/>
      <c r="T347" s="216"/>
      <c r="AT347" s="217" t="s">
        <v>192</v>
      </c>
      <c r="AU347" s="217" t="s">
        <v>79</v>
      </c>
      <c r="AV347" s="13" t="s">
        <v>79</v>
      </c>
      <c r="AW347" s="13" t="s">
        <v>34</v>
      </c>
      <c r="AX347" s="13" t="s">
        <v>77</v>
      </c>
      <c r="AY347" s="217" t="s">
        <v>180</v>
      </c>
    </row>
    <row r="348" spans="2:65" s="1" customFormat="1" ht="31.5" customHeight="1">
      <c r="B348" s="183"/>
      <c r="C348" s="184" t="s">
        <v>481</v>
      </c>
      <c r="D348" s="184" t="s">
        <v>183</v>
      </c>
      <c r="E348" s="185" t="s">
        <v>482</v>
      </c>
      <c r="F348" s="186" t="s">
        <v>483</v>
      </c>
      <c r="G348" s="187" t="s">
        <v>186</v>
      </c>
      <c r="H348" s="188">
        <v>2</v>
      </c>
      <c r="I348" s="189"/>
      <c r="J348" s="190">
        <f>ROUND(I348*H348,2)</f>
        <v>0</v>
      </c>
      <c r="K348" s="186" t="s">
        <v>5</v>
      </c>
      <c r="L348" s="42"/>
      <c r="M348" s="191" t="s">
        <v>5</v>
      </c>
      <c r="N348" s="192" t="s">
        <v>41</v>
      </c>
      <c r="O348" s="43"/>
      <c r="P348" s="193">
        <f>O348*H348</f>
        <v>0</v>
      </c>
      <c r="Q348" s="193">
        <v>0</v>
      </c>
      <c r="R348" s="193">
        <f>Q348*H348</f>
        <v>0</v>
      </c>
      <c r="S348" s="193">
        <v>0</v>
      </c>
      <c r="T348" s="194">
        <f>S348*H348</f>
        <v>0</v>
      </c>
      <c r="AR348" s="25" t="s">
        <v>355</v>
      </c>
      <c r="AT348" s="25" t="s">
        <v>183</v>
      </c>
      <c r="AU348" s="25" t="s">
        <v>79</v>
      </c>
      <c r="AY348" s="25" t="s">
        <v>180</v>
      </c>
      <c r="BE348" s="195">
        <f>IF(N348="základní",J348,0)</f>
        <v>0</v>
      </c>
      <c r="BF348" s="195">
        <f>IF(N348="snížená",J348,0)</f>
        <v>0</v>
      </c>
      <c r="BG348" s="195">
        <f>IF(N348="zákl. přenesená",J348,0)</f>
        <v>0</v>
      </c>
      <c r="BH348" s="195">
        <f>IF(N348="sníž. přenesená",J348,0)</f>
        <v>0</v>
      </c>
      <c r="BI348" s="195">
        <f>IF(N348="nulová",J348,0)</f>
        <v>0</v>
      </c>
      <c r="BJ348" s="25" t="s">
        <v>77</v>
      </c>
      <c r="BK348" s="195">
        <f>ROUND(I348*H348,2)</f>
        <v>0</v>
      </c>
      <c r="BL348" s="25" t="s">
        <v>355</v>
      </c>
      <c r="BM348" s="25" t="s">
        <v>484</v>
      </c>
    </row>
    <row r="349" spans="2:65" s="12" customFormat="1">
      <c r="B349" s="200"/>
      <c r="D349" s="196" t="s">
        <v>192</v>
      </c>
      <c r="E349" s="201" t="s">
        <v>5</v>
      </c>
      <c r="F349" s="202" t="s">
        <v>485</v>
      </c>
      <c r="H349" s="203" t="s">
        <v>5</v>
      </c>
      <c r="I349" s="204"/>
      <c r="L349" s="200"/>
      <c r="M349" s="205"/>
      <c r="N349" s="206"/>
      <c r="O349" s="206"/>
      <c r="P349" s="206"/>
      <c r="Q349" s="206"/>
      <c r="R349" s="206"/>
      <c r="S349" s="206"/>
      <c r="T349" s="207"/>
      <c r="AT349" s="203" t="s">
        <v>192</v>
      </c>
      <c r="AU349" s="203" t="s">
        <v>79</v>
      </c>
      <c r="AV349" s="12" t="s">
        <v>77</v>
      </c>
      <c r="AW349" s="12" t="s">
        <v>34</v>
      </c>
      <c r="AX349" s="12" t="s">
        <v>70</v>
      </c>
      <c r="AY349" s="203" t="s">
        <v>180</v>
      </c>
    </row>
    <row r="350" spans="2:65" s="12" customFormat="1">
      <c r="B350" s="200"/>
      <c r="D350" s="196" t="s">
        <v>192</v>
      </c>
      <c r="E350" s="201" t="s">
        <v>5</v>
      </c>
      <c r="F350" s="202" t="s">
        <v>260</v>
      </c>
      <c r="H350" s="203" t="s">
        <v>5</v>
      </c>
      <c r="I350" s="204"/>
      <c r="L350" s="200"/>
      <c r="M350" s="205"/>
      <c r="N350" s="206"/>
      <c r="O350" s="206"/>
      <c r="P350" s="206"/>
      <c r="Q350" s="206"/>
      <c r="R350" s="206"/>
      <c r="S350" s="206"/>
      <c r="T350" s="207"/>
      <c r="AT350" s="203" t="s">
        <v>192</v>
      </c>
      <c r="AU350" s="203" t="s">
        <v>79</v>
      </c>
      <c r="AV350" s="12" t="s">
        <v>77</v>
      </c>
      <c r="AW350" s="12" t="s">
        <v>34</v>
      </c>
      <c r="AX350" s="12" t="s">
        <v>70</v>
      </c>
      <c r="AY350" s="203" t="s">
        <v>180</v>
      </c>
    </row>
    <row r="351" spans="2:65" s="13" customFormat="1">
      <c r="B351" s="208"/>
      <c r="D351" s="209" t="s">
        <v>192</v>
      </c>
      <c r="E351" s="210" t="s">
        <v>5</v>
      </c>
      <c r="F351" s="211" t="s">
        <v>79</v>
      </c>
      <c r="H351" s="212">
        <v>2</v>
      </c>
      <c r="I351" s="213"/>
      <c r="L351" s="208"/>
      <c r="M351" s="214"/>
      <c r="N351" s="215"/>
      <c r="O351" s="215"/>
      <c r="P351" s="215"/>
      <c r="Q351" s="215"/>
      <c r="R351" s="215"/>
      <c r="S351" s="215"/>
      <c r="T351" s="216"/>
      <c r="AT351" s="217" t="s">
        <v>192</v>
      </c>
      <c r="AU351" s="217" t="s">
        <v>79</v>
      </c>
      <c r="AV351" s="13" t="s">
        <v>79</v>
      </c>
      <c r="AW351" s="13" t="s">
        <v>34</v>
      </c>
      <c r="AX351" s="13" t="s">
        <v>77</v>
      </c>
      <c r="AY351" s="217" t="s">
        <v>180</v>
      </c>
    </row>
    <row r="352" spans="2:65" s="1" customFormat="1" ht="31.5" customHeight="1">
      <c r="B352" s="183"/>
      <c r="C352" s="184" t="s">
        <v>486</v>
      </c>
      <c r="D352" s="184" t="s">
        <v>183</v>
      </c>
      <c r="E352" s="185" t="s">
        <v>487</v>
      </c>
      <c r="F352" s="186" t="s">
        <v>488</v>
      </c>
      <c r="G352" s="187" t="s">
        <v>186</v>
      </c>
      <c r="H352" s="188">
        <v>4</v>
      </c>
      <c r="I352" s="189"/>
      <c r="J352" s="190">
        <f>ROUND(I352*H352,2)</f>
        <v>0</v>
      </c>
      <c r="K352" s="186" t="s">
        <v>5</v>
      </c>
      <c r="L352" s="42"/>
      <c r="M352" s="191" t="s">
        <v>5</v>
      </c>
      <c r="N352" s="192" t="s">
        <v>41</v>
      </c>
      <c r="O352" s="43"/>
      <c r="P352" s="193">
        <f>O352*H352</f>
        <v>0</v>
      </c>
      <c r="Q352" s="193">
        <v>0</v>
      </c>
      <c r="R352" s="193">
        <f>Q352*H352</f>
        <v>0</v>
      </c>
      <c r="S352" s="193">
        <v>0</v>
      </c>
      <c r="T352" s="194">
        <f>S352*H352</f>
        <v>0</v>
      </c>
      <c r="AR352" s="25" t="s">
        <v>355</v>
      </c>
      <c r="AT352" s="25" t="s">
        <v>183</v>
      </c>
      <c r="AU352" s="25" t="s">
        <v>79</v>
      </c>
      <c r="AY352" s="25" t="s">
        <v>180</v>
      </c>
      <c r="BE352" s="195">
        <f>IF(N352="základní",J352,0)</f>
        <v>0</v>
      </c>
      <c r="BF352" s="195">
        <f>IF(N352="snížená",J352,0)</f>
        <v>0</v>
      </c>
      <c r="BG352" s="195">
        <f>IF(N352="zákl. přenesená",J352,0)</f>
        <v>0</v>
      </c>
      <c r="BH352" s="195">
        <f>IF(N352="sníž. přenesená",J352,0)</f>
        <v>0</v>
      </c>
      <c r="BI352" s="195">
        <f>IF(N352="nulová",J352,0)</f>
        <v>0</v>
      </c>
      <c r="BJ352" s="25" t="s">
        <v>77</v>
      </c>
      <c r="BK352" s="195">
        <f>ROUND(I352*H352,2)</f>
        <v>0</v>
      </c>
      <c r="BL352" s="25" t="s">
        <v>355</v>
      </c>
      <c r="BM352" s="25" t="s">
        <v>489</v>
      </c>
    </row>
    <row r="353" spans="2:65" s="12" customFormat="1">
      <c r="B353" s="200"/>
      <c r="D353" s="196" t="s">
        <v>192</v>
      </c>
      <c r="E353" s="201" t="s">
        <v>5</v>
      </c>
      <c r="F353" s="202" t="s">
        <v>490</v>
      </c>
      <c r="H353" s="203" t="s">
        <v>5</v>
      </c>
      <c r="I353" s="204"/>
      <c r="L353" s="200"/>
      <c r="M353" s="205"/>
      <c r="N353" s="206"/>
      <c r="O353" s="206"/>
      <c r="P353" s="206"/>
      <c r="Q353" s="206"/>
      <c r="R353" s="206"/>
      <c r="S353" s="206"/>
      <c r="T353" s="207"/>
      <c r="AT353" s="203" t="s">
        <v>192</v>
      </c>
      <c r="AU353" s="203" t="s">
        <v>79</v>
      </c>
      <c r="AV353" s="12" t="s">
        <v>77</v>
      </c>
      <c r="AW353" s="12" t="s">
        <v>34</v>
      </c>
      <c r="AX353" s="12" t="s">
        <v>70</v>
      </c>
      <c r="AY353" s="203" t="s">
        <v>180</v>
      </c>
    </row>
    <row r="354" spans="2:65" s="12" customFormat="1">
      <c r="B354" s="200"/>
      <c r="D354" s="196" t="s">
        <v>192</v>
      </c>
      <c r="E354" s="201" t="s">
        <v>5</v>
      </c>
      <c r="F354" s="202" t="s">
        <v>491</v>
      </c>
      <c r="H354" s="203" t="s">
        <v>5</v>
      </c>
      <c r="I354" s="204"/>
      <c r="L354" s="200"/>
      <c r="M354" s="205"/>
      <c r="N354" s="206"/>
      <c r="O354" s="206"/>
      <c r="P354" s="206"/>
      <c r="Q354" s="206"/>
      <c r="R354" s="206"/>
      <c r="S354" s="206"/>
      <c r="T354" s="207"/>
      <c r="AT354" s="203" t="s">
        <v>192</v>
      </c>
      <c r="AU354" s="203" t="s">
        <v>79</v>
      </c>
      <c r="AV354" s="12" t="s">
        <v>77</v>
      </c>
      <c r="AW354" s="12" t="s">
        <v>34</v>
      </c>
      <c r="AX354" s="12" t="s">
        <v>70</v>
      </c>
      <c r="AY354" s="203" t="s">
        <v>180</v>
      </c>
    </row>
    <row r="355" spans="2:65" s="13" customFormat="1">
      <c r="B355" s="208"/>
      <c r="D355" s="196" t="s">
        <v>192</v>
      </c>
      <c r="E355" s="217" t="s">
        <v>5</v>
      </c>
      <c r="F355" s="218" t="s">
        <v>188</v>
      </c>
      <c r="H355" s="219">
        <v>4</v>
      </c>
      <c r="I355" s="213"/>
      <c r="L355" s="208"/>
      <c r="M355" s="214"/>
      <c r="N355" s="215"/>
      <c r="O355" s="215"/>
      <c r="P355" s="215"/>
      <c r="Q355" s="215"/>
      <c r="R355" s="215"/>
      <c r="S355" s="215"/>
      <c r="T355" s="216"/>
      <c r="AT355" s="217" t="s">
        <v>192</v>
      </c>
      <c r="AU355" s="217" t="s">
        <v>79</v>
      </c>
      <c r="AV355" s="13" t="s">
        <v>79</v>
      </c>
      <c r="AW355" s="13" t="s">
        <v>34</v>
      </c>
      <c r="AX355" s="13" t="s">
        <v>70</v>
      </c>
      <c r="AY355" s="217" t="s">
        <v>180</v>
      </c>
    </row>
    <row r="356" spans="2:65" s="14" customFormat="1">
      <c r="B356" s="220"/>
      <c r="D356" s="209" t="s">
        <v>192</v>
      </c>
      <c r="E356" s="221" t="s">
        <v>5</v>
      </c>
      <c r="F356" s="222" t="s">
        <v>223</v>
      </c>
      <c r="H356" s="223">
        <v>4</v>
      </c>
      <c r="I356" s="224"/>
      <c r="L356" s="220"/>
      <c r="M356" s="225"/>
      <c r="N356" s="226"/>
      <c r="O356" s="226"/>
      <c r="P356" s="226"/>
      <c r="Q356" s="226"/>
      <c r="R356" s="226"/>
      <c r="S356" s="226"/>
      <c r="T356" s="227"/>
      <c r="AT356" s="228" t="s">
        <v>192</v>
      </c>
      <c r="AU356" s="228" t="s">
        <v>79</v>
      </c>
      <c r="AV356" s="14" t="s">
        <v>188</v>
      </c>
      <c r="AW356" s="14" t="s">
        <v>34</v>
      </c>
      <c r="AX356" s="14" t="s">
        <v>77</v>
      </c>
      <c r="AY356" s="228" t="s">
        <v>180</v>
      </c>
    </row>
    <row r="357" spans="2:65" s="1" customFormat="1" ht="31.5" customHeight="1">
      <c r="B357" s="183"/>
      <c r="C357" s="184" t="s">
        <v>492</v>
      </c>
      <c r="D357" s="184" t="s">
        <v>183</v>
      </c>
      <c r="E357" s="185" t="s">
        <v>493</v>
      </c>
      <c r="F357" s="186" t="s">
        <v>494</v>
      </c>
      <c r="G357" s="187" t="s">
        <v>186</v>
      </c>
      <c r="H357" s="188">
        <v>1</v>
      </c>
      <c r="I357" s="189"/>
      <c r="J357" s="190">
        <f>ROUND(I357*H357,2)</f>
        <v>0</v>
      </c>
      <c r="K357" s="186" t="s">
        <v>5</v>
      </c>
      <c r="L357" s="42"/>
      <c r="M357" s="191" t="s">
        <v>5</v>
      </c>
      <c r="N357" s="192" t="s">
        <v>41</v>
      </c>
      <c r="O357" s="43"/>
      <c r="P357" s="193">
        <f>O357*H357</f>
        <v>0</v>
      </c>
      <c r="Q357" s="193">
        <v>0</v>
      </c>
      <c r="R357" s="193">
        <f>Q357*H357</f>
        <v>0</v>
      </c>
      <c r="S357" s="193">
        <v>0</v>
      </c>
      <c r="T357" s="194">
        <f>S357*H357</f>
        <v>0</v>
      </c>
      <c r="AR357" s="25" t="s">
        <v>355</v>
      </c>
      <c r="AT357" s="25" t="s">
        <v>183</v>
      </c>
      <c r="AU357" s="25" t="s">
        <v>79</v>
      </c>
      <c r="AY357" s="25" t="s">
        <v>180</v>
      </c>
      <c r="BE357" s="195">
        <f>IF(N357="základní",J357,0)</f>
        <v>0</v>
      </c>
      <c r="BF357" s="195">
        <f>IF(N357="snížená",J357,0)</f>
        <v>0</v>
      </c>
      <c r="BG357" s="195">
        <f>IF(N357="zákl. přenesená",J357,0)</f>
        <v>0</v>
      </c>
      <c r="BH357" s="195">
        <f>IF(N357="sníž. přenesená",J357,0)</f>
        <v>0</v>
      </c>
      <c r="BI357" s="195">
        <f>IF(N357="nulová",J357,0)</f>
        <v>0</v>
      </c>
      <c r="BJ357" s="25" t="s">
        <v>77</v>
      </c>
      <c r="BK357" s="195">
        <f>ROUND(I357*H357,2)</f>
        <v>0</v>
      </c>
      <c r="BL357" s="25" t="s">
        <v>355</v>
      </c>
      <c r="BM357" s="25" t="s">
        <v>495</v>
      </c>
    </row>
    <row r="358" spans="2:65" s="12" customFormat="1">
      <c r="B358" s="200"/>
      <c r="D358" s="196" t="s">
        <v>192</v>
      </c>
      <c r="E358" s="201" t="s">
        <v>5</v>
      </c>
      <c r="F358" s="202" t="s">
        <v>485</v>
      </c>
      <c r="H358" s="203" t="s">
        <v>5</v>
      </c>
      <c r="I358" s="204"/>
      <c r="L358" s="200"/>
      <c r="M358" s="205"/>
      <c r="N358" s="206"/>
      <c r="O358" s="206"/>
      <c r="P358" s="206"/>
      <c r="Q358" s="206"/>
      <c r="R358" s="206"/>
      <c r="S358" s="206"/>
      <c r="T358" s="207"/>
      <c r="AT358" s="203" t="s">
        <v>192</v>
      </c>
      <c r="AU358" s="203" t="s">
        <v>79</v>
      </c>
      <c r="AV358" s="12" t="s">
        <v>77</v>
      </c>
      <c r="AW358" s="12" t="s">
        <v>34</v>
      </c>
      <c r="AX358" s="12" t="s">
        <v>70</v>
      </c>
      <c r="AY358" s="203" t="s">
        <v>180</v>
      </c>
    </row>
    <row r="359" spans="2:65" s="12" customFormat="1">
      <c r="B359" s="200"/>
      <c r="D359" s="196" t="s">
        <v>192</v>
      </c>
      <c r="E359" s="201" t="s">
        <v>5</v>
      </c>
      <c r="F359" s="202" t="s">
        <v>466</v>
      </c>
      <c r="H359" s="203" t="s">
        <v>5</v>
      </c>
      <c r="I359" s="204"/>
      <c r="L359" s="200"/>
      <c r="M359" s="205"/>
      <c r="N359" s="206"/>
      <c r="O359" s="206"/>
      <c r="P359" s="206"/>
      <c r="Q359" s="206"/>
      <c r="R359" s="206"/>
      <c r="S359" s="206"/>
      <c r="T359" s="207"/>
      <c r="AT359" s="203" t="s">
        <v>192</v>
      </c>
      <c r="AU359" s="203" t="s">
        <v>79</v>
      </c>
      <c r="AV359" s="12" t="s">
        <v>77</v>
      </c>
      <c r="AW359" s="12" t="s">
        <v>34</v>
      </c>
      <c r="AX359" s="12" t="s">
        <v>70</v>
      </c>
      <c r="AY359" s="203" t="s">
        <v>180</v>
      </c>
    </row>
    <row r="360" spans="2:65" s="13" customFormat="1">
      <c r="B360" s="208"/>
      <c r="D360" s="196" t="s">
        <v>192</v>
      </c>
      <c r="E360" s="217" t="s">
        <v>5</v>
      </c>
      <c r="F360" s="218" t="s">
        <v>77</v>
      </c>
      <c r="H360" s="219">
        <v>1</v>
      </c>
      <c r="I360" s="213"/>
      <c r="L360" s="208"/>
      <c r="M360" s="214"/>
      <c r="N360" s="215"/>
      <c r="O360" s="215"/>
      <c r="P360" s="215"/>
      <c r="Q360" s="215"/>
      <c r="R360" s="215"/>
      <c r="S360" s="215"/>
      <c r="T360" s="216"/>
      <c r="AT360" s="217" t="s">
        <v>192</v>
      </c>
      <c r="AU360" s="217" t="s">
        <v>79</v>
      </c>
      <c r="AV360" s="13" t="s">
        <v>79</v>
      </c>
      <c r="AW360" s="13" t="s">
        <v>34</v>
      </c>
      <c r="AX360" s="13" t="s">
        <v>70</v>
      </c>
      <c r="AY360" s="217" t="s">
        <v>180</v>
      </c>
    </row>
    <row r="361" spans="2:65" s="14" customFormat="1">
      <c r="B361" s="220"/>
      <c r="D361" s="209" t="s">
        <v>192</v>
      </c>
      <c r="E361" s="221" t="s">
        <v>5</v>
      </c>
      <c r="F361" s="222" t="s">
        <v>223</v>
      </c>
      <c r="H361" s="223">
        <v>1</v>
      </c>
      <c r="I361" s="224"/>
      <c r="L361" s="220"/>
      <c r="M361" s="225"/>
      <c r="N361" s="226"/>
      <c r="O361" s="226"/>
      <c r="P361" s="226"/>
      <c r="Q361" s="226"/>
      <c r="R361" s="226"/>
      <c r="S361" s="226"/>
      <c r="T361" s="227"/>
      <c r="AT361" s="228" t="s">
        <v>192</v>
      </c>
      <c r="AU361" s="228" t="s">
        <v>79</v>
      </c>
      <c r="AV361" s="14" t="s">
        <v>188</v>
      </c>
      <c r="AW361" s="14" t="s">
        <v>34</v>
      </c>
      <c r="AX361" s="14" t="s">
        <v>77</v>
      </c>
      <c r="AY361" s="228" t="s">
        <v>180</v>
      </c>
    </row>
    <row r="362" spans="2:65" s="1" customFormat="1" ht="22.5" customHeight="1">
      <c r="B362" s="183"/>
      <c r="C362" s="184" t="s">
        <v>496</v>
      </c>
      <c r="D362" s="184" t="s">
        <v>183</v>
      </c>
      <c r="E362" s="185" t="s">
        <v>497</v>
      </c>
      <c r="F362" s="186" t="s">
        <v>498</v>
      </c>
      <c r="G362" s="187" t="s">
        <v>429</v>
      </c>
      <c r="H362" s="251"/>
      <c r="I362" s="189"/>
      <c r="J362" s="190">
        <f>ROUND(I362*H362,2)</f>
        <v>0</v>
      </c>
      <c r="K362" s="186" t="s">
        <v>187</v>
      </c>
      <c r="L362" s="42"/>
      <c r="M362" s="191" t="s">
        <v>5</v>
      </c>
      <c r="N362" s="192" t="s">
        <v>41</v>
      </c>
      <c r="O362" s="43"/>
      <c r="P362" s="193">
        <f>O362*H362</f>
        <v>0</v>
      </c>
      <c r="Q362" s="193">
        <v>0</v>
      </c>
      <c r="R362" s="193">
        <f>Q362*H362</f>
        <v>0</v>
      </c>
      <c r="S362" s="193">
        <v>0</v>
      </c>
      <c r="T362" s="194">
        <f>S362*H362</f>
        <v>0</v>
      </c>
      <c r="AR362" s="25" t="s">
        <v>355</v>
      </c>
      <c r="AT362" s="25" t="s">
        <v>183</v>
      </c>
      <c r="AU362" s="25" t="s">
        <v>79</v>
      </c>
      <c r="AY362" s="25" t="s">
        <v>180</v>
      </c>
      <c r="BE362" s="195">
        <f>IF(N362="základní",J362,0)</f>
        <v>0</v>
      </c>
      <c r="BF362" s="195">
        <f>IF(N362="snížená",J362,0)</f>
        <v>0</v>
      </c>
      <c r="BG362" s="195">
        <f>IF(N362="zákl. přenesená",J362,0)</f>
        <v>0</v>
      </c>
      <c r="BH362" s="195">
        <f>IF(N362="sníž. přenesená",J362,0)</f>
        <v>0</v>
      </c>
      <c r="BI362" s="195">
        <f>IF(N362="nulová",J362,0)</f>
        <v>0</v>
      </c>
      <c r="BJ362" s="25" t="s">
        <v>77</v>
      </c>
      <c r="BK362" s="195">
        <f>ROUND(I362*H362,2)</f>
        <v>0</v>
      </c>
      <c r="BL362" s="25" t="s">
        <v>355</v>
      </c>
      <c r="BM362" s="25" t="s">
        <v>499</v>
      </c>
    </row>
    <row r="363" spans="2:65" s="1" customFormat="1" ht="27">
      <c r="B363" s="42"/>
      <c r="D363" s="196" t="s">
        <v>190</v>
      </c>
      <c r="F363" s="197" t="s">
        <v>500</v>
      </c>
      <c r="I363" s="198"/>
      <c r="L363" s="42"/>
      <c r="M363" s="199"/>
      <c r="N363" s="43"/>
      <c r="O363" s="43"/>
      <c r="P363" s="43"/>
      <c r="Q363" s="43"/>
      <c r="R363" s="43"/>
      <c r="S363" s="43"/>
      <c r="T363" s="71"/>
      <c r="AT363" s="25" t="s">
        <v>190</v>
      </c>
      <c r="AU363" s="25" t="s">
        <v>79</v>
      </c>
    </row>
    <row r="364" spans="2:65" s="11" customFormat="1" ht="29.85" customHeight="1">
      <c r="B364" s="169"/>
      <c r="D364" s="180" t="s">
        <v>69</v>
      </c>
      <c r="E364" s="181" t="s">
        <v>501</v>
      </c>
      <c r="F364" s="181" t="s">
        <v>502</v>
      </c>
      <c r="I364" s="172"/>
      <c r="J364" s="182">
        <f>BK364</f>
        <v>0</v>
      </c>
      <c r="L364" s="169"/>
      <c r="M364" s="174"/>
      <c r="N364" s="175"/>
      <c r="O364" s="175"/>
      <c r="P364" s="176">
        <f>SUM(P365:P369)</f>
        <v>0</v>
      </c>
      <c r="Q364" s="175"/>
      <c r="R364" s="176">
        <f>SUM(R365:R369)</f>
        <v>0</v>
      </c>
      <c r="S364" s="175"/>
      <c r="T364" s="177">
        <f>SUM(T365:T369)</f>
        <v>0</v>
      </c>
      <c r="AR364" s="170" t="s">
        <v>79</v>
      </c>
      <c r="AT364" s="178" t="s">
        <v>69</v>
      </c>
      <c r="AU364" s="178" t="s">
        <v>77</v>
      </c>
      <c r="AY364" s="170" t="s">
        <v>180</v>
      </c>
      <c r="BK364" s="179">
        <f>SUM(BK365:BK369)</f>
        <v>0</v>
      </c>
    </row>
    <row r="365" spans="2:65" s="1" customFormat="1" ht="22.5" customHeight="1">
      <c r="B365" s="183"/>
      <c r="C365" s="184" t="s">
        <v>503</v>
      </c>
      <c r="D365" s="184" t="s">
        <v>183</v>
      </c>
      <c r="E365" s="185" t="s">
        <v>504</v>
      </c>
      <c r="F365" s="186" t="s">
        <v>505</v>
      </c>
      <c r="G365" s="187" t="s">
        <v>186</v>
      </c>
      <c r="H365" s="188">
        <v>1</v>
      </c>
      <c r="I365" s="189"/>
      <c r="J365" s="190">
        <f>ROUND(I365*H365,2)</f>
        <v>0</v>
      </c>
      <c r="K365" s="186" t="s">
        <v>5</v>
      </c>
      <c r="L365" s="42"/>
      <c r="M365" s="191" t="s">
        <v>5</v>
      </c>
      <c r="N365" s="192" t="s">
        <v>41</v>
      </c>
      <c r="O365" s="43"/>
      <c r="P365" s="193">
        <f>O365*H365</f>
        <v>0</v>
      </c>
      <c r="Q365" s="193">
        <v>0</v>
      </c>
      <c r="R365" s="193">
        <f>Q365*H365</f>
        <v>0</v>
      </c>
      <c r="S365" s="193">
        <v>0</v>
      </c>
      <c r="T365" s="194">
        <f>S365*H365</f>
        <v>0</v>
      </c>
      <c r="AR365" s="25" t="s">
        <v>355</v>
      </c>
      <c r="AT365" s="25" t="s">
        <v>183</v>
      </c>
      <c r="AU365" s="25" t="s">
        <v>79</v>
      </c>
      <c r="AY365" s="25" t="s">
        <v>180</v>
      </c>
      <c r="BE365" s="195">
        <f>IF(N365="základní",J365,0)</f>
        <v>0</v>
      </c>
      <c r="BF365" s="195">
        <f>IF(N365="snížená",J365,0)</f>
        <v>0</v>
      </c>
      <c r="BG365" s="195">
        <f>IF(N365="zákl. přenesená",J365,0)</f>
        <v>0</v>
      </c>
      <c r="BH365" s="195">
        <f>IF(N365="sníž. přenesená",J365,0)</f>
        <v>0</v>
      </c>
      <c r="BI365" s="195">
        <f>IF(N365="nulová",J365,0)</f>
        <v>0</v>
      </c>
      <c r="BJ365" s="25" t="s">
        <v>77</v>
      </c>
      <c r="BK365" s="195">
        <f>ROUND(I365*H365,2)</f>
        <v>0</v>
      </c>
      <c r="BL365" s="25" t="s">
        <v>355</v>
      </c>
      <c r="BM365" s="25" t="s">
        <v>506</v>
      </c>
    </row>
    <row r="366" spans="2:65" s="12" customFormat="1">
      <c r="B366" s="200"/>
      <c r="D366" s="196" t="s">
        <v>192</v>
      </c>
      <c r="E366" s="201" t="s">
        <v>5</v>
      </c>
      <c r="F366" s="202" t="s">
        <v>507</v>
      </c>
      <c r="H366" s="203" t="s">
        <v>5</v>
      </c>
      <c r="I366" s="204"/>
      <c r="L366" s="200"/>
      <c r="M366" s="205"/>
      <c r="N366" s="206"/>
      <c r="O366" s="206"/>
      <c r="P366" s="206"/>
      <c r="Q366" s="206"/>
      <c r="R366" s="206"/>
      <c r="S366" s="206"/>
      <c r="T366" s="207"/>
      <c r="AT366" s="203" t="s">
        <v>192</v>
      </c>
      <c r="AU366" s="203" t="s">
        <v>79</v>
      </c>
      <c r="AV366" s="12" t="s">
        <v>77</v>
      </c>
      <c r="AW366" s="12" t="s">
        <v>34</v>
      </c>
      <c r="AX366" s="12" t="s">
        <v>70</v>
      </c>
      <c r="AY366" s="203" t="s">
        <v>180</v>
      </c>
    </row>
    <row r="367" spans="2:65" s="13" customFormat="1">
      <c r="B367" s="208"/>
      <c r="D367" s="209" t="s">
        <v>192</v>
      </c>
      <c r="E367" s="210" t="s">
        <v>5</v>
      </c>
      <c r="F367" s="211" t="s">
        <v>77</v>
      </c>
      <c r="H367" s="212">
        <v>1</v>
      </c>
      <c r="I367" s="213"/>
      <c r="L367" s="208"/>
      <c r="M367" s="214"/>
      <c r="N367" s="215"/>
      <c r="O367" s="215"/>
      <c r="P367" s="215"/>
      <c r="Q367" s="215"/>
      <c r="R367" s="215"/>
      <c r="S367" s="215"/>
      <c r="T367" s="216"/>
      <c r="AT367" s="217" t="s">
        <v>192</v>
      </c>
      <c r="AU367" s="217" t="s">
        <v>79</v>
      </c>
      <c r="AV367" s="13" t="s">
        <v>79</v>
      </c>
      <c r="AW367" s="13" t="s">
        <v>34</v>
      </c>
      <c r="AX367" s="13" t="s">
        <v>77</v>
      </c>
      <c r="AY367" s="217" t="s">
        <v>180</v>
      </c>
    </row>
    <row r="368" spans="2:65" s="1" customFormat="1" ht="22.5" customHeight="1">
      <c r="B368" s="183"/>
      <c r="C368" s="184" t="s">
        <v>508</v>
      </c>
      <c r="D368" s="184" t="s">
        <v>183</v>
      </c>
      <c r="E368" s="185" t="s">
        <v>509</v>
      </c>
      <c r="F368" s="186" t="s">
        <v>510</v>
      </c>
      <c r="G368" s="187" t="s">
        <v>429</v>
      </c>
      <c r="H368" s="251"/>
      <c r="I368" s="189"/>
      <c r="J368" s="190">
        <f>ROUND(I368*H368,2)</f>
        <v>0</v>
      </c>
      <c r="K368" s="186" t="s">
        <v>187</v>
      </c>
      <c r="L368" s="42"/>
      <c r="M368" s="191" t="s">
        <v>5</v>
      </c>
      <c r="N368" s="192" t="s">
        <v>41</v>
      </c>
      <c r="O368" s="43"/>
      <c r="P368" s="193">
        <f>O368*H368</f>
        <v>0</v>
      </c>
      <c r="Q368" s="193">
        <v>0</v>
      </c>
      <c r="R368" s="193">
        <f>Q368*H368</f>
        <v>0</v>
      </c>
      <c r="S368" s="193">
        <v>0</v>
      </c>
      <c r="T368" s="194">
        <f>S368*H368</f>
        <v>0</v>
      </c>
      <c r="AR368" s="25" t="s">
        <v>355</v>
      </c>
      <c r="AT368" s="25" t="s">
        <v>183</v>
      </c>
      <c r="AU368" s="25" t="s">
        <v>79</v>
      </c>
      <c r="AY368" s="25" t="s">
        <v>180</v>
      </c>
      <c r="BE368" s="195">
        <f>IF(N368="základní",J368,0)</f>
        <v>0</v>
      </c>
      <c r="BF368" s="195">
        <f>IF(N368="snížená",J368,0)</f>
        <v>0</v>
      </c>
      <c r="BG368" s="195">
        <f>IF(N368="zákl. přenesená",J368,0)</f>
        <v>0</v>
      </c>
      <c r="BH368" s="195">
        <f>IF(N368="sníž. přenesená",J368,0)</f>
        <v>0</v>
      </c>
      <c r="BI368" s="195">
        <f>IF(N368="nulová",J368,0)</f>
        <v>0</v>
      </c>
      <c r="BJ368" s="25" t="s">
        <v>77</v>
      </c>
      <c r="BK368" s="195">
        <f>ROUND(I368*H368,2)</f>
        <v>0</v>
      </c>
      <c r="BL368" s="25" t="s">
        <v>355</v>
      </c>
      <c r="BM368" s="25" t="s">
        <v>511</v>
      </c>
    </row>
    <row r="369" spans="2:65" s="1" customFormat="1" ht="27">
      <c r="B369" s="42"/>
      <c r="D369" s="196" t="s">
        <v>190</v>
      </c>
      <c r="F369" s="197" t="s">
        <v>512</v>
      </c>
      <c r="I369" s="198"/>
      <c r="L369" s="42"/>
      <c r="M369" s="199"/>
      <c r="N369" s="43"/>
      <c r="O369" s="43"/>
      <c r="P369" s="43"/>
      <c r="Q369" s="43"/>
      <c r="R369" s="43"/>
      <c r="S369" s="43"/>
      <c r="T369" s="71"/>
      <c r="AT369" s="25" t="s">
        <v>190</v>
      </c>
      <c r="AU369" s="25" t="s">
        <v>79</v>
      </c>
    </row>
    <row r="370" spans="2:65" s="11" customFormat="1" ht="29.85" customHeight="1">
      <c r="B370" s="169"/>
      <c r="D370" s="180" t="s">
        <v>69</v>
      </c>
      <c r="E370" s="181" t="s">
        <v>513</v>
      </c>
      <c r="F370" s="181" t="s">
        <v>514</v>
      </c>
      <c r="I370" s="172"/>
      <c r="J370" s="182">
        <f>BK370</f>
        <v>0</v>
      </c>
      <c r="L370" s="169"/>
      <c r="M370" s="174"/>
      <c r="N370" s="175"/>
      <c r="O370" s="175"/>
      <c r="P370" s="176">
        <f>SUM(P371:P393)</f>
        <v>0</v>
      </c>
      <c r="Q370" s="175"/>
      <c r="R370" s="176">
        <f>SUM(R371:R393)</f>
        <v>0.39284647999999994</v>
      </c>
      <c r="S370" s="175"/>
      <c r="T370" s="177">
        <f>SUM(T371:T393)</f>
        <v>0.34185598</v>
      </c>
      <c r="AR370" s="170" t="s">
        <v>79</v>
      </c>
      <c r="AT370" s="178" t="s">
        <v>69</v>
      </c>
      <c r="AU370" s="178" t="s">
        <v>77</v>
      </c>
      <c r="AY370" s="170" t="s">
        <v>180</v>
      </c>
      <c r="BK370" s="179">
        <f>SUM(BK371:BK393)</f>
        <v>0</v>
      </c>
    </row>
    <row r="371" spans="2:65" s="1" customFormat="1" ht="22.5" customHeight="1">
      <c r="B371" s="183"/>
      <c r="C371" s="184" t="s">
        <v>515</v>
      </c>
      <c r="D371" s="184" t="s">
        <v>183</v>
      </c>
      <c r="E371" s="185" t="s">
        <v>516</v>
      </c>
      <c r="F371" s="186" t="s">
        <v>517</v>
      </c>
      <c r="G371" s="187" t="s">
        <v>197</v>
      </c>
      <c r="H371" s="188">
        <v>12.558999999999999</v>
      </c>
      <c r="I371" s="189"/>
      <c r="J371" s="190">
        <f>ROUND(I371*H371,2)</f>
        <v>0</v>
      </c>
      <c r="K371" s="186" t="s">
        <v>187</v>
      </c>
      <c r="L371" s="42"/>
      <c r="M371" s="191" t="s">
        <v>5</v>
      </c>
      <c r="N371" s="192" t="s">
        <v>41</v>
      </c>
      <c r="O371" s="43"/>
      <c r="P371" s="193">
        <f>O371*H371</f>
        <v>0</v>
      </c>
      <c r="Q371" s="193">
        <v>0</v>
      </c>
      <c r="R371" s="193">
        <f>Q371*H371</f>
        <v>0</v>
      </c>
      <c r="S371" s="193">
        <v>2.7220000000000001E-2</v>
      </c>
      <c r="T371" s="194">
        <f>S371*H371</f>
        <v>0.34185598</v>
      </c>
      <c r="AR371" s="25" t="s">
        <v>355</v>
      </c>
      <c r="AT371" s="25" t="s">
        <v>183</v>
      </c>
      <c r="AU371" s="25" t="s">
        <v>79</v>
      </c>
      <c r="AY371" s="25" t="s">
        <v>180</v>
      </c>
      <c r="BE371" s="195">
        <f>IF(N371="základní",J371,0)</f>
        <v>0</v>
      </c>
      <c r="BF371" s="195">
        <f>IF(N371="snížená",J371,0)</f>
        <v>0</v>
      </c>
      <c r="BG371" s="195">
        <f>IF(N371="zákl. přenesená",J371,0)</f>
        <v>0</v>
      </c>
      <c r="BH371" s="195">
        <f>IF(N371="sníž. přenesená",J371,0)</f>
        <v>0</v>
      </c>
      <c r="BI371" s="195">
        <f>IF(N371="nulová",J371,0)</f>
        <v>0</v>
      </c>
      <c r="BJ371" s="25" t="s">
        <v>77</v>
      </c>
      <c r="BK371" s="195">
        <f>ROUND(I371*H371,2)</f>
        <v>0</v>
      </c>
      <c r="BL371" s="25" t="s">
        <v>355</v>
      </c>
      <c r="BM371" s="25" t="s">
        <v>518</v>
      </c>
    </row>
    <row r="372" spans="2:65" s="1" customFormat="1">
      <c r="B372" s="42"/>
      <c r="D372" s="196" t="s">
        <v>190</v>
      </c>
      <c r="F372" s="197" t="s">
        <v>517</v>
      </c>
      <c r="I372" s="198"/>
      <c r="L372" s="42"/>
      <c r="M372" s="199"/>
      <c r="N372" s="43"/>
      <c r="O372" s="43"/>
      <c r="P372" s="43"/>
      <c r="Q372" s="43"/>
      <c r="R372" s="43"/>
      <c r="S372" s="43"/>
      <c r="T372" s="71"/>
      <c r="AT372" s="25" t="s">
        <v>190</v>
      </c>
      <c r="AU372" s="25" t="s">
        <v>79</v>
      </c>
    </row>
    <row r="373" spans="2:65" s="12" customFormat="1">
      <c r="B373" s="200"/>
      <c r="D373" s="196" t="s">
        <v>192</v>
      </c>
      <c r="E373" s="201" t="s">
        <v>5</v>
      </c>
      <c r="F373" s="202" t="s">
        <v>260</v>
      </c>
      <c r="H373" s="203" t="s">
        <v>5</v>
      </c>
      <c r="I373" s="204"/>
      <c r="L373" s="200"/>
      <c r="M373" s="205"/>
      <c r="N373" s="206"/>
      <c r="O373" s="206"/>
      <c r="P373" s="206"/>
      <c r="Q373" s="206"/>
      <c r="R373" s="206"/>
      <c r="S373" s="206"/>
      <c r="T373" s="207"/>
      <c r="AT373" s="203" t="s">
        <v>192</v>
      </c>
      <c r="AU373" s="203" t="s">
        <v>79</v>
      </c>
      <c r="AV373" s="12" t="s">
        <v>77</v>
      </c>
      <c r="AW373" s="12" t="s">
        <v>34</v>
      </c>
      <c r="AX373" s="12" t="s">
        <v>70</v>
      </c>
      <c r="AY373" s="203" t="s">
        <v>180</v>
      </c>
    </row>
    <row r="374" spans="2:65" s="12" customFormat="1">
      <c r="B374" s="200"/>
      <c r="D374" s="196" t="s">
        <v>192</v>
      </c>
      <c r="E374" s="201" t="s">
        <v>5</v>
      </c>
      <c r="F374" s="202" t="s">
        <v>209</v>
      </c>
      <c r="H374" s="203" t="s">
        <v>5</v>
      </c>
      <c r="I374" s="204"/>
      <c r="L374" s="200"/>
      <c r="M374" s="205"/>
      <c r="N374" s="206"/>
      <c r="O374" s="206"/>
      <c r="P374" s="206"/>
      <c r="Q374" s="206"/>
      <c r="R374" s="206"/>
      <c r="S374" s="206"/>
      <c r="T374" s="207"/>
      <c r="AT374" s="203" t="s">
        <v>192</v>
      </c>
      <c r="AU374" s="203" t="s">
        <v>79</v>
      </c>
      <c r="AV374" s="12" t="s">
        <v>77</v>
      </c>
      <c r="AW374" s="12" t="s">
        <v>34</v>
      </c>
      <c r="AX374" s="12" t="s">
        <v>70</v>
      </c>
      <c r="AY374" s="203" t="s">
        <v>180</v>
      </c>
    </row>
    <row r="375" spans="2:65" s="12" customFormat="1">
      <c r="B375" s="200"/>
      <c r="D375" s="196" t="s">
        <v>192</v>
      </c>
      <c r="E375" s="201" t="s">
        <v>5</v>
      </c>
      <c r="F375" s="202" t="s">
        <v>333</v>
      </c>
      <c r="H375" s="203" t="s">
        <v>5</v>
      </c>
      <c r="I375" s="204"/>
      <c r="L375" s="200"/>
      <c r="M375" s="205"/>
      <c r="N375" s="206"/>
      <c r="O375" s="206"/>
      <c r="P375" s="206"/>
      <c r="Q375" s="206"/>
      <c r="R375" s="206"/>
      <c r="S375" s="206"/>
      <c r="T375" s="207"/>
      <c r="AT375" s="203" t="s">
        <v>192</v>
      </c>
      <c r="AU375" s="203" t="s">
        <v>79</v>
      </c>
      <c r="AV375" s="12" t="s">
        <v>77</v>
      </c>
      <c r="AW375" s="12" t="s">
        <v>34</v>
      </c>
      <c r="AX375" s="12" t="s">
        <v>70</v>
      </c>
      <c r="AY375" s="203" t="s">
        <v>180</v>
      </c>
    </row>
    <row r="376" spans="2:65" s="13" customFormat="1" ht="27">
      <c r="B376" s="208"/>
      <c r="D376" s="196" t="s">
        <v>192</v>
      </c>
      <c r="E376" s="217" t="s">
        <v>5</v>
      </c>
      <c r="F376" s="218" t="s">
        <v>519</v>
      </c>
      <c r="H376" s="219">
        <v>7.8789999999999996</v>
      </c>
      <c r="I376" s="213"/>
      <c r="L376" s="208"/>
      <c r="M376" s="214"/>
      <c r="N376" s="215"/>
      <c r="O376" s="215"/>
      <c r="P376" s="215"/>
      <c r="Q376" s="215"/>
      <c r="R376" s="215"/>
      <c r="S376" s="215"/>
      <c r="T376" s="216"/>
      <c r="AT376" s="217" t="s">
        <v>192</v>
      </c>
      <c r="AU376" s="217" t="s">
        <v>79</v>
      </c>
      <c r="AV376" s="13" t="s">
        <v>79</v>
      </c>
      <c r="AW376" s="13" t="s">
        <v>34</v>
      </c>
      <c r="AX376" s="13" t="s">
        <v>70</v>
      </c>
      <c r="AY376" s="217" t="s">
        <v>180</v>
      </c>
    </row>
    <row r="377" spans="2:65" s="12" customFormat="1">
      <c r="B377" s="200"/>
      <c r="D377" s="196" t="s">
        <v>192</v>
      </c>
      <c r="E377" s="201" t="s">
        <v>5</v>
      </c>
      <c r="F377" s="202" t="s">
        <v>335</v>
      </c>
      <c r="H377" s="203" t="s">
        <v>5</v>
      </c>
      <c r="I377" s="204"/>
      <c r="L377" s="200"/>
      <c r="M377" s="205"/>
      <c r="N377" s="206"/>
      <c r="O377" s="206"/>
      <c r="P377" s="206"/>
      <c r="Q377" s="206"/>
      <c r="R377" s="206"/>
      <c r="S377" s="206"/>
      <c r="T377" s="207"/>
      <c r="AT377" s="203" t="s">
        <v>192</v>
      </c>
      <c r="AU377" s="203" t="s">
        <v>79</v>
      </c>
      <c r="AV377" s="12" t="s">
        <v>77</v>
      </c>
      <c r="AW377" s="12" t="s">
        <v>34</v>
      </c>
      <c r="AX377" s="12" t="s">
        <v>70</v>
      </c>
      <c r="AY377" s="203" t="s">
        <v>180</v>
      </c>
    </row>
    <row r="378" spans="2:65" s="13" customFormat="1">
      <c r="B378" s="208"/>
      <c r="D378" s="196" t="s">
        <v>192</v>
      </c>
      <c r="E378" s="217" t="s">
        <v>5</v>
      </c>
      <c r="F378" s="218" t="s">
        <v>520</v>
      </c>
      <c r="H378" s="219">
        <v>4.68</v>
      </c>
      <c r="I378" s="213"/>
      <c r="L378" s="208"/>
      <c r="M378" s="214"/>
      <c r="N378" s="215"/>
      <c r="O378" s="215"/>
      <c r="P378" s="215"/>
      <c r="Q378" s="215"/>
      <c r="R378" s="215"/>
      <c r="S378" s="215"/>
      <c r="T378" s="216"/>
      <c r="AT378" s="217" t="s">
        <v>192</v>
      </c>
      <c r="AU378" s="217" t="s">
        <v>79</v>
      </c>
      <c r="AV378" s="13" t="s">
        <v>79</v>
      </c>
      <c r="AW378" s="13" t="s">
        <v>34</v>
      </c>
      <c r="AX378" s="13" t="s">
        <v>70</v>
      </c>
      <c r="AY378" s="217" t="s">
        <v>180</v>
      </c>
    </row>
    <row r="379" spans="2:65" s="14" customFormat="1">
      <c r="B379" s="220"/>
      <c r="D379" s="209" t="s">
        <v>192</v>
      </c>
      <c r="E379" s="221" t="s">
        <v>139</v>
      </c>
      <c r="F379" s="222" t="s">
        <v>223</v>
      </c>
      <c r="H379" s="223">
        <v>12.558999999999999</v>
      </c>
      <c r="I379" s="224"/>
      <c r="L379" s="220"/>
      <c r="M379" s="225"/>
      <c r="N379" s="226"/>
      <c r="O379" s="226"/>
      <c r="P379" s="226"/>
      <c r="Q379" s="226"/>
      <c r="R379" s="226"/>
      <c r="S379" s="226"/>
      <c r="T379" s="227"/>
      <c r="AT379" s="228" t="s">
        <v>192</v>
      </c>
      <c r="AU379" s="228" t="s">
        <v>79</v>
      </c>
      <c r="AV379" s="14" t="s">
        <v>188</v>
      </c>
      <c r="AW379" s="14" t="s">
        <v>34</v>
      </c>
      <c r="AX379" s="14" t="s">
        <v>77</v>
      </c>
      <c r="AY379" s="228" t="s">
        <v>180</v>
      </c>
    </row>
    <row r="380" spans="2:65" s="1" customFormat="1" ht="22.5" customHeight="1">
      <c r="B380" s="183"/>
      <c r="C380" s="184" t="s">
        <v>521</v>
      </c>
      <c r="D380" s="184" t="s">
        <v>183</v>
      </c>
      <c r="E380" s="185" t="s">
        <v>522</v>
      </c>
      <c r="F380" s="186" t="s">
        <v>523</v>
      </c>
      <c r="G380" s="187" t="s">
        <v>197</v>
      </c>
      <c r="H380" s="188">
        <v>12.558999999999999</v>
      </c>
      <c r="I380" s="189"/>
      <c r="J380" s="190">
        <f>ROUND(I380*H380,2)</f>
        <v>0</v>
      </c>
      <c r="K380" s="186" t="s">
        <v>187</v>
      </c>
      <c r="L380" s="42"/>
      <c r="M380" s="191" t="s">
        <v>5</v>
      </c>
      <c r="N380" s="192" t="s">
        <v>41</v>
      </c>
      <c r="O380" s="43"/>
      <c r="P380" s="193">
        <f>O380*H380</f>
        <v>0</v>
      </c>
      <c r="Q380" s="193">
        <v>3.6700000000000001E-3</v>
      </c>
      <c r="R380" s="193">
        <f>Q380*H380</f>
        <v>4.6091529999999999E-2</v>
      </c>
      <c r="S380" s="193">
        <v>0</v>
      </c>
      <c r="T380" s="194">
        <f>S380*H380</f>
        <v>0</v>
      </c>
      <c r="AR380" s="25" t="s">
        <v>355</v>
      </c>
      <c r="AT380" s="25" t="s">
        <v>183</v>
      </c>
      <c r="AU380" s="25" t="s">
        <v>79</v>
      </c>
      <c r="AY380" s="25" t="s">
        <v>180</v>
      </c>
      <c r="BE380" s="195">
        <f>IF(N380="základní",J380,0)</f>
        <v>0</v>
      </c>
      <c r="BF380" s="195">
        <f>IF(N380="snížená",J380,0)</f>
        <v>0</v>
      </c>
      <c r="BG380" s="195">
        <f>IF(N380="zákl. přenesená",J380,0)</f>
        <v>0</v>
      </c>
      <c r="BH380" s="195">
        <f>IF(N380="sníž. přenesená",J380,0)</f>
        <v>0</v>
      </c>
      <c r="BI380" s="195">
        <f>IF(N380="nulová",J380,0)</f>
        <v>0</v>
      </c>
      <c r="BJ380" s="25" t="s">
        <v>77</v>
      </c>
      <c r="BK380" s="195">
        <f>ROUND(I380*H380,2)</f>
        <v>0</v>
      </c>
      <c r="BL380" s="25" t="s">
        <v>355</v>
      </c>
      <c r="BM380" s="25" t="s">
        <v>524</v>
      </c>
    </row>
    <row r="381" spans="2:65" s="1" customFormat="1" ht="27">
      <c r="B381" s="42"/>
      <c r="D381" s="196" t="s">
        <v>190</v>
      </c>
      <c r="F381" s="197" t="s">
        <v>525</v>
      </c>
      <c r="I381" s="198"/>
      <c r="L381" s="42"/>
      <c r="M381" s="199"/>
      <c r="N381" s="43"/>
      <c r="O381" s="43"/>
      <c r="P381" s="43"/>
      <c r="Q381" s="43"/>
      <c r="R381" s="43"/>
      <c r="S381" s="43"/>
      <c r="T381" s="71"/>
      <c r="AT381" s="25" t="s">
        <v>190</v>
      </c>
      <c r="AU381" s="25" t="s">
        <v>79</v>
      </c>
    </row>
    <row r="382" spans="2:65" s="13" customFormat="1">
      <c r="B382" s="208"/>
      <c r="D382" s="209" t="s">
        <v>192</v>
      </c>
      <c r="E382" s="210" t="s">
        <v>5</v>
      </c>
      <c r="F382" s="211" t="s">
        <v>139</v>
      </c>
      <c r="H382" s="212">
        <v>12.558999999999999</v>
      </c>
      <c r="I382" s="213"/>
      <c r="L382" s="208"/>
      <c r="M382" s="214"/>
      <c r="N382" s="215"/>
      <c r="O382" s="215"/>
      <c r="P382" s="215"/>
      <c r="Q382" s="215"/>
      <c r="R382" s="215"/>
      <c r="S382" s="215"/>
      <c r="T382" s="216"/>
      <c r="AT382" s="217" t="s">
        <v>192</v>
      </c>
      <c r="AU382" s="217" t="s">
        <v>79</v>
      </c>
      <c r="AV382" s="13" t="s">
        <v>79</v>
      </c>
      <c r="AW382" s="13" t="s">
        <v>34</v>
      </c>
      <c r="AX382" s="13" t="s">
        <v>77</v>
      </c>
      <c r="AY382" s="217" t="s">
        <v>180</v>
      </c>
    </row>
    <row r="383" spans="2:65" s="1" customFormat="1" ht="22.5" customHeight="1">
      <c r="B383" s="183"/>
      <c r="C383" s="241" t="s">
        <v>526</v>
      </c>
      <c r="D383" s="241" t="s">
        <v>393</v>
      </c>
      <c r="E383" s="242" t="s">
        <v>527</v>
      </c>
      <c r="F383" s="243" t="s">
        <v>528</v>
      </c>
      <c r="G383" s="244" t="s">
        <v>197</v>
      </c>
      <c r="H383" s="245">
        <v>13.186999999999999</v>
      </c>
      <c r="I383" s="246"/>
      <c r="J383" s="247">
        <f>ROUND(I383*H383,2)</f>
        <v>0</v>
      </c>
      <c r="K383" s="243" t="s">
        <v>5</v>
      </c>
      <c r="L383" s="248"/>
      <c r="M383" s="249" t="s">
        <v>5</v>
      </c>
      <c r="N383" s="250" t="s">
        <v>41</v>
      </c>
      <c r="O383" s="43"/>
      <c r="P383" s="193">
        <f>O383*H383</f>
        <v>0</v>
      </c>
      <c r="Q383" s="193">
        <v>1.9199999999999998E-2</v>
      </c>
      <c r="R383" s="193">
        <f>Q383*H383</f>
        <v>0.25319039999999998</v>
      </c>
      <c r="S383" s="193">
        <v>0</v>
      </c>
      <c r="T383" s="194">
        <f>S383*H383</f>
        <v>0</v>
      </c>
      <c r="AR383" s="25" t="s">
        <v>396</v>
      </c>
      <c r="AT383" s="25" t="s">
        <v>393</v>
      </c>
      <c r="AU383" s="25" t="s">
        <v>79</v>
      </c>
      <c r="AY383" s="25" t="s">
        <v>180</v>
      </c>
      <c r="BE383" s="195">
        <f>IF(N383="základní",J383,0)</f>
        <v>0</v>
      </c>
      <c r="BF383" s="195">
        <f>IF(N383="snížená",J383,0)</f>
        <v>0</v>
      </c>
      <c r="BG383" s="195">
        <f>IF(N383="zákl. přenesená",J383,0)</f>
        <v>0</v>
      </c>
      <c r="BH383" s="195">
        <f>IF(N383="sníž. přenesená",J383,0)</f>
        <v>0</v>
      </c>
      <c r="BI383" s="195">
        <f>IF(N383="nulová",J383,0)</f>
        <v>0</v>
      </c>
      <c r="BJ383" s="25" t="s">
        <v>77</v>
      </c>
      <c r="BK383" s="195">
        <f>ROUND(I383*H383,2)</f>
        <v>0</v>
      </c>
      <c r="BL383" s="25" t="s">
        <v>355</v>
      </c>
      <c r="BM383" s="25" t="s">
        <v>529</v>
      </c>
    </row>
    <row r="384" spans="2:65" s="1" customFormat="1" ht="27">
      <c r="B384" s="42"/>
      <c r="D384" s="196" t="s">
        <v>190</v>
      </c>
      <c r="F384" s="197" t="s">
        <v>530</v>
      </c>
      <c r="I384" s="198"/>
      <c r="L384" s="42"/>
      <c r="M384" s="199"/>
      <c r="N384" s="43"/>
      <c r="O384" s="43"/>
      <c r="P384" s="43"/>
      <c r="Q384" s="43"/>
      <c r="R384" s="43"/>
      <c r="S384" s="43"/>
      <c r="T384" s="71"/>
      <c r="AT384" s="25" t="s">
        <v>190</v>
      </c>
      <c r="AU384" s="25" t="s">
        <v>79</v>
      </c>
    </row>
    <row r="385" spans="2:65" s="13" customFormat="1">
      <c r="B385" s="208"/>
      <c r="D385" s="209" t="s">
        <v>192</v>
      </c>
      <c r="F385" s="211" t="s">
        <v>531</v>
      </c>
      <c r="H385" s="212">
        <v>13.186999999999999</v>
      </c>
      <c r="I385" s="213"/>
      <c r="L385" s="208"/>
      <c r="M385" s="214"/>
      <c r="N385" s="215"/>
      <c r="O385" s="215"/>
      <c r="P385" s="215"/>
      <c r="Q385" s="215"/>
      <c r="R385" s="215"/>
      <c r="S385" s="215"/>
      <c r="T385" s="216"/>
      <c r="AT385" s="217" t="s">
        <v>192</v>
      </c>
      <c r="AU385" s="217" t="s">
        <v>79</v>
      </c>
      <c r="AV385" s="13" t="s">
        <v>79</v>
      </c>
      <c r="AW385" s="13" t="s">
        <v>6</v>
      </c>
      <c r="AX385" s="13" t="s">
        <v>77</v>
      </c>
      <c r="AY385" s="217" t="s">
        <v>180</v>
      </c>
    </row>
    <row r="386" spans="2:65" s="1" customFormat="1" ht="22.5" customHeight="1">
      <c r="B386" s="183"/>
      <c r="C386" s="184" t="s">
        <v>532</v>
      </c>
      <c r="D386" s="184" t="s">
        <v>183</v>
      </c>
      <c r="E386" s="185" t="s">
        <v>533</v>
      </c>
      <c r="F386" s="186" t="s">
        <v>534</v>
      </c>
      <c r="G386" s="187" t="s">
        <v>197</v>
      </c>
      <c r="H386" s="188">
        <v>12.558999999999999</v>
      </c>
      <c r="I386" s="189"/>
      <c r="J386" s="190">
        <f>ROUND(I386*H386,2)</f>
        <v>0</v>
      </c>
      <c r="K386" s="186" t="s">
        <v>187</v>
      </c>
      <c r="L386" s="42"/>
      <c r="M386" s="191" t="s">
        <v>5</v>
      </c>
      <c r="N386" s="192" t="s">
        <v>41</v>
      </c>
      <c r="O386" s="43"/>
      <c r="P386" s="193">
        <f>O386*H386</f>
        <v>0</v>
      </c>
      <c r="Q386" s="193">
        <v>2.9999999999999997E-4</v>
      </c>
      <c r="R386" s="193">
        <f>Q386*H386</f>
        <v>3.7676999999999993E-3</v>
      </c>
      <c r="S386" s="193">
        <v>0</v>
      </c>
      <c r="T386" s="194">
        <f>S386*H386</f>
        <v>0</v>
      </c>
      <c r="AR386" s="25" t="s">
        <v>355</v>
      </c>
      <c r="AT386" s="25" t="s">
        <v>183</v>
      </c>
      <c r="AU386" s="25" t="s">
        <v>79</v>
      </c>
      <c r="AY386" s="25" t="s">
        <v>180</v>
      </c>
      <c r="BE386" s="195">
        <f>IF(N386="základní",J386,0)</f>
        <v>0</v>
      </c>
      <c r="BF386" s="195">
        <f>IF(N386="snížená",J386,0)</f>
        <v>0</v>
      </c>
      <c r="BG386" s="195">
        <f>IF(N386="zákl. přenesená",J386,0)</f>
        <v>0</v>
      </c>
      <c r="BH386" s="195">
        <f>IF(N386="sníž. přenesená",J386,0)</f>
        <v>0</v>
      </c>
      <c r="BI386" s="195">
        <f>IF(N386="nulová",J386,0)</f>
        <v>0</v>
      </c>
      <c r="BJ386" s="25" t="s">
        <v>77</v>
      </c>
      <c r="BK386" s="195">
        <f>ROUND(I386*H386,2)</f>
        <v>0</v>
      </c>
      <c r="BL386" s="25" t="s">
        <v>355</v>
      </c>
      <c r="BM386" s="25" t="s">
        <v>535</v>
      </c>
    </row>
    <row r="387" spans="2:65" s="1" customFormat="1">
      <c r="B387" s="42"/>
      <c r="D387" s="196" t="s">
        <v>190</v>
      </c>
      <c r="F387" s="197" t="s">
        <v>536</v>
      </c>
      <c r="I387" s="198"/>
      <c r="L387" s="42"/>
      <c r="M387" s="199"/>
      <c r="N387" s="43"/>
      <c r="O387" s="43"/>
      <c r="P387" s="43"/>
      <c r="Q387" s="43"/>
      <c r="R387" s="43"/>
      <c r="S387" s="43"/>
      <c r="T387" s="71"/>
      <c r="AT387" s="25" t="s">
        <v>190</v>
      </c>
      <c r="AU387" s="25" t="s">
        <v>79</v>
      </c>
    </row>
    <row r="388" spans="2:65" s="13" customFormat="1">
      <c r="B388" s="208"/>
      <c r="D388" s="209" t="s">
        <v>192</v>
      </c>
      <c r="E388" s="210" t="s">
        <v>5</v>
      </c>
      <c r="F388" s="211" t="s">
        <v>139</v>
      </c>
      <c r="H388" s="212">
        <v>12.558999999999999</v>
      </c>
      <c r="I388" s="213"/>
      <c r="L388" s="208"/>
      <c r="M388" s="214"/>
      <c r="N388" s="215"/>
      <c r="O388" s="215"/>
      <c r="P388" s="215"/>
      <c r="Q388" s="215"/>
      <c r="R388" s="215"/>
      <c r="S388" s="215"/>
      <c r="T388" s="216"/>
      <c r="AT388" s="217" t="s">
        <v>192</v>
      </c>
      <c r="AU388" s="217" t="s">
        <v>79</v>
      </c>
      <c r="AV388" s="13" t="s">
        <v>79</v>
      </c>
      <c r="AW388" s="13" t="s">
        <v>34</v>
      </c>
      <c r="AX388" s="13" t="s">
        <v>77</v>
      </c>
      <c r="AY388" s="217" t="s">
        <v>180</v>
      </c>
    </row>
    <row r="389" spans="2:65" s="1" customFormat="1" ht="22.5" customHeight="1">
      <c r="B389" s="183"/>
      <c r="C389" s="184" t="s">
        <v>537</v>
      </c>
      <c r="D389" s="184" t="s">
        <v>183</v>
      </c>
      <c r="E389" s="185" t="s">
        <v>538</v>
      </c>
      <c r="F389" s="186" t="s">
        <v>539</v>
      </c>
      <c r="G389" s="187" t="s">
        <v>197</v>
      </c>
      <c r="H389" s="188">
        <v>12.558999999999999</v>
      </c>
      <c r="I389" s="189"/>
      <c r="J389" s="190">
        <f>ROUND(I389*H389,2)</f>
        <v>0</v>
      </c>
      <c r="K389" s="186" t="s">
        <v>187</v>
      </c>
      <c r="L389" s="42"/>
      <c r="M389" s="191" t="s">
        <v>5</v>
      </c>
      <c r="N389" s="192" t="s">
        <v>41</v>
      </c>
      <c r="O389" s="43"/>
      <c r="P389" s="193">
        <f>O389*H389</f>
        <v>0</v>
      </c>
      <c r="Q389" s="193">
        <v>7.1500000000000001E-3</v>
      </c>
      <c r="R389" s="193">
        <f>Q389*H389</f>
        <v>8.9796849999999998E-2</v>
      </c>
      <c r="S389" s="193">
        <v>0</v>
      </c>
      <c r="T389" s="194">
        <f>S389*H389</f>
        <v>0</v>
      </c>
      <c r="AR389" s="25" t="s">
        <v>355</v>
      </c>
      <c r="AT389" s="25" t="s">
        <v>183</v>
      </c>
      <c r="AU389" s="25" t="s">
        <v>79</v>
      </c>
      <c r="AY389" s="25" t="s">
        <v>180</v>
      </c>
      <c r="BE389" s="195">
        <f>IF(N389="základní",J389,0)</f>
        <v>0</v>
      </c>
      <c r="BF389" s="195">
        <f>IF(N389="snížená",J389,0)</f>
        <v>0</v>
      </c>
      <c r="BG389" s="195">
        <f>IF(N389="zákl. přenesená",J389,0)</f>
        <v>0</v>
      </c>
      <c r="BH389" s="195">
        <f>IF(N389="sníž. přenesená",J389,0)</f>
        <v>0</v>
      </c>
      <c r="BI389" s="195">
        <f>IF(N389="nulová",J389,0)</f>
        <v>0</v>
      </c>
      <c r="BJ389" s="25" t="s">
        <v>77</v>
      </c>
      <c r="BK389" s="195">
        <f>ROUND(I389*H389,2)</f>
        <v>0</v>
      </c>
      <c r="BL389" s="25" t="s">
        <v>355</v>
      </c>
      <c r="BM389" s="25" t="s">
        <v>540</v>
      </c>
    </row>
    <row r="390" spans="2:65" s="1" customFormat="1">
      <c r="B390" s="42"/>
      <c r="D390" s="196" t="s">
        <v>190</v>
      </c>
      <c r="F390" s="197" t="s">
        <v>541</v>
      </c>
      <c r="I390" s="198"/>
      <c r="L390" s="42"/>
      <c r="M390" s="199"/>
      <c r="N390" s="43"/>
      <c r="O390" s="43"/>
      <c r="P390" s="43"/>
      <c r="Q390" s="43"/>
      <c r="R390" s="43"/>
      <c r="S390" s="43"/>
      <c r="T390" s="71"/>
      <c r="AT390" s="25" t="s">
        <v>190</v>
      </c>
      <c r="AU390" s="25" t="s">
        <v>79</v>
      </c>
    </row>
    <row r="391" spans="2:65" s="13" customFormat="1">
      <c r="B391" s="208"/>
      <c r="D391" s="209" t="s">
        <v>192</v>
      </c>
      <c r="E391" s="210" t="s">
        <v>5</v>
      </c>
      <c r="F391" s="211" t="s">
        <v>139</v>
      </c>
      <c r="H391" s="212">
        <v>12.558999999999999</v>
      </c>
      <c r="I391" s="213"/>
      <c r="L391" s="208"/>
      <c r="M391" s="214"/>
      <c r="N391" s="215"/>
      <c r="O391" s="215"/>
      <c r="P391" s="215"/>
      <c r="Q391" s="215"/>
      <c r="R391" s="215"/>
      <c r="S391" s="215"/>
      <c r="T391" s="216"/>
      <c r="AT391" s="217" t="s">
        <v>192</v>
      </c>
      <c r="AU391" s="217" t="s">
        <v>79</v>
      </c>
      <c r="AV391" s="13" t="s">
        <v>79</v>
      </c>
      <c r="AW391" s="13" t="s">
        <v>34</v>
      </c>
      <c r="AX391" s="13" t="s">
        <v>77</v>
      </c>
      <c r="AY391" s="217" t="s">
        <v>180</v>
      </c>
    </row>
    <row r="392" spans="2:65" s="1" customFormat="1" ht="22.5" customHeight="1">
      <c r="B392" s="183"/>
      <c r="C392" s="184" t="s">
        <v>542</v>
      </c>
      <c r="D392" s="184" t="s">
        <v>183</v>
      </c>
      <c r="E392" s="185" t="s">
        <v>543</v>
      </c>
      <c r="F392" s="186" t="s">
        <v>544</v>
      </c>
      <c r="G392" s="187" t="s">
        <v>429</v>
      </c>
      <c r="H392" s="251"/>
      <c r="I392" s="189"/>
      <c r="J392" s="190">
        <f>ROUND(I392*H392,2)</f>
        <v>0</v>
      </c>
      <c r="K392" s="186" t="s">
        <v>187</v>
      </c>
      <c r="L392" s="42"/>
      <c r="M392" s="191" t="s">
        <v>5</v>
      </c>
      <c r="N392" s="192" t="s">
        <v>41</v>
      </c>
      <c r="O392" s="43"/>
      <c r="P392" s="193">
        <f>O392*H392</f>
        <v>0</v>
      </c>
      <c r="Q392" s="193">
        <v>0</v>
      </c>
      <c r="R392" s="193">
        <f>Q392*H392</f>
        <v>0</v>
      </c>
      <c r="S392" s="193">
        <v>0</v>
      </c>
      <c r="T392" s="194">
        <f>S392*H392</f>
        <v>0</v>
      </c>
      <c r="AR392" s="25" t="s">
        <v>355</v>
      </c>
      <c r="AT392" s="25" t="s">
        <v>183</v>
      </c>
      <c r="AU392" s="25" t="s">
        <v>79</v>
      </c>
      <c r="AY392" s="25" t="s">
        <v>180</v>
      </c>
      <c r="BE392" s="195">
        <f>IF(N392="základní",J392,0)</f>
        <v>0</v>
      </c>
      <c r="BF392" s="195">
        <f>IF(N392="snížená",J392,0)</f>
        <v>0</v>
      </c>
      <c r="BG392" s="195">
        <f>IF(N392="zákl. přenesená",J392,0)</f>
        <v>0</v>
      </c>
      <c r="BH392" s="195">
        <f>IF(N392="sníž. přenesená",J392,0)</f>
        <v>0</v>
      </c>
      <c r="BI392" s="195">
        <f>IF(N392="nulová",J392,0)</f>
        <v>0</v>
      </c>
      <c r="BJ392" s="25" t="s">
        <v>77</v>
      </c>
      <c r="BK392" s="195">
        <f>ROUND(I392*H392,2)</f>
        <v>0</v>
      </c>
      <c r="BL392" s="25" t="s">
        <v>355</v>
      </c>
      <c r="BM392" s="25" t="s">
        <v>545</v>
      </c>
    </row>
    <row r="393" spans="2:65" s="1" customFormat="1" ht="27">
      <c r="B393" s="42"/>
      <c r="D393" s="196" t="s">
        <v>190</v>
      </c>
      <c r="F393" s="197" t="s">
        <v>546</v>
      </c>
      <c r="I393" s="198"/>
      <c r="L393" s="42"/>
      <c r="M393" s="199"/>
      <c r="N393" s="43"/>
      <c r="O393" s="43"/>
      <c r="P393" s="43"/>
      <c r="Q393" s="43"/>
      <c r="R393" s="43"/>
      <c r="S393" s="43"/>
      <c r="T393" s="71"/>
      <c r="AT393" s="25" t="s">
        <v>190</v>
      </c>
      <c r="AU393" s="25" t="s">
        <v>79</v>
      </c>
    </row>
    <row r="394" spans="2:65" s="11" customFormat="1" ht="29.85" customHeight="1">
      <c r="B394" s="169"/>
      <c r="D394" s="180" t="s">
        <v>69</v>
      </c>
      <c r="E394" s="181" t="s">
        <v>547</v>
      </c>
      <c r="F394" s="181" t="s">
        <v>548</v>
      </c>
      <c r="I394" s="172"/>
      <c r="J394" s="182">
        <f>BK394</f>
        <v>0</v>
      </c>
      <c r="L394" s="169"/>
      <c r="M394" s="174"/>
      <c r="N394" s="175"/>
      <c r="O394" s="175"/>
      <c r="P394" s="176">
        <f>SUM(P395:P462)</f>
        <v>0</v>
      </c>
      <c r="Q394" s="175"/>
      <c r="R394" s="176">
        <f>SUM(R395:R462)</f>
        <v>1.0253424600000001</v>
      </c>
      <c r="S394" s="175"/>
      <c r="T394" s="177">
        <f>SUM(T395:T462)</f>
        <v>0.33595259999999999</v>
      </c>
      <c r="AR394" s="170" t="s">
        <v>79</v>
      </c>
      <c r="AT394" s="178" t="s">
        <v>69</v>
      </c>
      <c r="AU394" s="178" t="s">
        <v>77</v>
      </c>
      <c r="AY394" s="170" t="s">
        <v>180</v>
      </c>
      <c r="BK394" s="179">
        <f>SUM(BK395:BK462)</f>
        <v>0</v>
      </c>
    </row>
    <row r="395" spans="2:65" s="1" customFormat="1" ht="22.5" customHeight="1">
      <c r="B395" s="183"/>
      <c r="C395" s="184" t="s">
        <v>549</v>
      </c>
      <c r="D395" s="184" t="s">
        <v>183</v>
      </c>
      <c r="E395" s="185" t="s">
        <v>550</v>
      </c>
      <c r="F395" s="186" t="s">
        <v>551</v>
      </c>
      <c r="G395" s="187" t="s">
        <v>197</v>
      </c>
      <c r="H395" s="188">
        <v>124.56</v>
      </c>
      <c r="I395" s="189"/>
      <c r="J395" s="190">
        <f>ROUND(I395*H395,2)</f>
        <v>0</v>
      </c>
      <c r="K395" s="186" t="s">
        <v>187</v>
      </c>
      <c r="L395" s="42"/>
      <c r="M395" s="191" t="s">
        <v>5</v>
      </c>
      <c r="N395" s="192" t="s">
        <v>41</v>
      </c>
      <c r="O395" s="43"/>
      <c r="P395" s="193">
        <f>O395*H395</f>
        <v>0</v>
      </c>
      <c r="Q395" s="193">
        <v>0</v>
      </c>
      <c r="R395" s="193">
        <f>Q395*H395</f>
        <v>0</v>
      </c>
      <c r="S395" s="193">
        <v>0</v>
      </c>
      <c r="T395" s="194">
        <f>S395*H395</f>
        <v>0</v>
      </c>
      <c r="AR395" s="25" t="s">
        <v>355</v>
      </c>
      <c r="AT395" s="25" t="s">
        <v>183</v>
      </c>
      <c r="AU395" s="25" t="s">
        <v>79</v>
      </c>
      <c r="AY395" s="25" t="s">
        <v>180</v>
      </c>
      <c r="BE395" s="195">
        <f>IF(N395="základní",J395,0)</f>
        <v>0</v>
      </c>
      <c r="BF395" s="195">
        <f>IF(N395="snížená",J395,0)</f>
        <v>0</v>
      </c>
      <c r="BG395" s="195">
        <f>IF(N395="zákl. přenesená",J395,0)</f>
        <v>0</v>
      </c>
      <c r="BH395" s="195">
        <f>IF(N395="sníž. přenesená",J395,0)</f>
        <v>0</v>
      </c>
      <c r="BI395" s="195">
        <f>IF(N395="nulová",J395,0)</f>
        <v>0</v>
      </c>
      <c r="BJ395" s="25" t="s">
        <v>77</v>
      </c>
      <c r="BK395" s="195">
        <f>ROUND(I395*H395,2)</f>
        <v>0</v>
      </c>
      <c r="BL395" s="25" t="s">
        <v>355</v>
      </c>
      <c r="BM395" s="25" t="s">
        <v>552</v>
      </c>
    </row>
    <row r="396" spans="2:65" s="1" customFormat="1">
      <c r="B396" s="42"/>
      <c r="D396" s="196" t="s">
        <v>190</v>
      </c>
      <c r="F396" s="197" t="s">
        <v>553</v>
      </c>
      <c r="I396" s="198"/>
      <c r="L396" s="42"/>
      <c r="M396" s="199"/>
      <c r="N396" s="43"/>
      <c r="O396" s="43"/>
      <c r="P396" s="43"/>
      <c r="Q396" s="43"/>
      <c r="R396" s="43"/>
      <c r="S396" s="43"/>
      <c r="T396" s="71"/>
      <c r="AT396" s="25" t="s">
        <v>190</v>
      </c>
      <c r="AU396" s="25" t="s">
        <v>79</v>
      </c>
    </row>
    <row r="397" spans="2:65" s="13" customFormat="1">
      <c r="B397" s="208"/>
      <c r="D397" s="209" t="s">
        <v>192</v>
      </c>
      <c r="E397" s="210" t="s">
        <v>5</v>
      </c>
      <c r="F397" s="211" t="s">
        <v>135</v>
      </c>
      <c r="H397" s="212">
        <v>124.56</v>
      </c>
      <c r="I397" s="213"/>
      <c r="L397" s="208"/>
      <c r="M397" s="214"/>
      <c r="N397" s="215"/>
      <c r="O397" s="215"/>
      <c r="P397" s="215"/>
      <c r="Q397" s="215"/>
      <c r="R397" s="215"/>
      <c r="S397" s="215"/>
      <c r="T397" s="216"/>
      <c r="AT397" s="217" t="s">
        <v>192</v>
      </c>
      <c r="AU397" s="217" t="s">
        <v>79</v>
      </c>
      <c r="AV397" s="13" t="s">
        <v>79</v>
      </c>
      <c r="AW397" s="13" t="s">
        <v>34</v>
      </c>
      <c r="AX397" s="13" t="s">
        <v>77</v>
      </c>
      <c r="AY397" s="217" t="s">
        <v>180</v>
      </c>
    </row>
    <row r="398" spans="2:65" s="1" customFormat="1" ht="22.5" customHeight="1">
      <c r="B398" s="183"/>
      <c r="C398" s="184" t="s">
        <v>554</v>
      </c>
      <c r="D398" s="184" t="s">
        <v>183</v>
      </c>
      <c r="E398" s="185" t="s">
        <v>555</v>
      </c>
      <c r="F398" s="186" t="s">
        <v>556</v>
      </c>
      <c r="G398" s="187" t="s">
        <v>197</v>
      </c>
      <c r="H398" s="188">
        <v>124.56</v>
      </c>
      <c r="I398" s="189"/>
      <c r="J398" s="190">
        <f>ROUND(I398*H398,2)</f>
        <v>0</v>
      </c>
      <c r="K398" s="186" t="s">
        <v>187</v>
      </c>
      <c r="L398" s="42"/>
      <c r="M398" s="191" t="s">
        <v>5</v>
      </c>
      <c r="N398" s="192" t="s">
        <v>41</v>
      </c>
      <c r="O398" s="43"/>
      <c r="P398" s="193">
        <f>O398*H398</f>
        <v>0</v>
      </c>
      <c r="Q398" s="193">
        <v>3.0000000000000001E-5</v>
      </c>
      <c r="R398" s="193">
        <f>Q398*H398</f>
        <v>3.7368000000000002E-3</v>
      </c>
      <c r="S398" s="193">
        <v>0</v>
      </c>
      <c r="T398" s="194">
        <f>S398*H398</f>
        <v>0</v>
      </c>
      <c r="AR398" s="25" t="s">
        <v>355</v>
      </c>
      <c r="AT398" s="25" t="s">
        <v>183</v>
      </c>
      <c r="AU398" s="25" t="s">
        <v>79</v>
      </c>
      <c r="AY398" s="25" t="s">
        <v>180</v>
      </c>
      <c r="BE398" s="195">
        <f>IF(N398="základní",J398,0)</f>
        <v>0</v>
      </c>
      <c r="BF398" s="195">
        <f>IF(N398="snížená",J398,0)</f>
        <v>0</v>
      </c>
      <c r="BG398" s="195">
        <f>IF(N398="zákl. přenesená",J398,0)</f>
        <v>0</v>
      </c>
      <c r="BH398" s="195">
        <f>IF(N398="sníž. přenesená",J398,0)</f>
        <v>0</v>
      </c>
      <c r="BI398" s="195">
        <f>IF(N398="nulová",J398,0)</f>
        <v>0</v>
      </c>
      <c r="BJ398" s="25" t="s">
        <v>77</v>
      </c>
      <c r="BK398" s="195">
        <f>ROUND(I398*H398,2)</f>
        <v>0</v>
      </c>
      <c r="BL398" s="25" t="s">
        <v>355</v>
      </c>
      <c r="BM398" s="25" t="s">
        <v>557</v>
      </c>
    </row>
    <row r="399" spans="2:65" s="1" customFormat="1" ht="27">
      <c r="B399" s="42"/>
      <c r="D399" s="196" t="s">
        <v>190</v>
      </c>
      <c r="F399" s="197" t="s">
        <v>558</v>
      </c>
      <c r="I399" s="198"/>
      <c r="L399" s="42"/>
      <c r="M399" s="199"/>
      <c r="N399" s="43"/>
      <c r="O399" s="43"/>
      <c r="P399" s="43"/>
      <c r="Q399" s="43"/>
      <c r="R399" s="43"/>
      <c r="S399" s="43"/>
      <c r="T399" s="71"/>
      <c r="AT399" s="25" t="s">
        <v>190</v>
      </c>
      <c r="AU399" s="25" t="s">
        <v>79</v>
      </c>
    </row>
    <row r="400" spans="2:65" s="13" customFormat="1">
      <c r="B400" s="208"/>
      <c r="D400" s="209" t="s">
        <v>192</v>
      </c>
      <c r="E400" s="210" t="s">
        <v>5</v>
      </c>
      <c r="F400" s="211" t="s">
        <v>135</v>
      </c>
      <c r="H400" s="212">
        <v>124.56</v>
      </c>
      <c r="I400" s="213"/>
      <c r="L400" s="208"/>
      <c r="M400" s="214"/>
      <c r="N400" s="215"/>
      <c r="O400" s="215"/>
      <c r="P400" s="215"/>
      <c r="Q400" s="215"/>
      <c r="R400" s="215"/>
      <c r="S400" s="215"/>
      <c r="T400" s="216"/>
      <c r="AT400" s="217" t="s">
        <v>192</v>
      </c>
      <c r="AU400" s="217" t="s">
        <v>79</v>
      </c>
      <c r="AV400" s="13" t="s">
        <v>79</v>
      </c>
      <c r="AW400" s="13" t="s">
        <v>34</v>
      </c>
      <c r="AX400" s="13" t="s">
        <v>77</v>
      </c>
      <c r="AY400" s="217" t="s">
        <v>180</v>
      </c>
    </row>
    <row r="401" spans="2:65" s="1" customFormat="1" ht="22.5" customHeight="1">
      <c r="B401" s="183"/>
      <c r="C401" s="184" t="s">
        <v>559</v>
      </c>
      <c r="D401" s="184" t="s">
        <v>183</v>
      </c>
      <c r="E401" s="185" t="s">
        <v>560</v>
      </c>
      <c r="F401" s="186" t="s">
        <v>561</v>
      </c>
      <c r="G401" s="187" t="s">
        <v>197</v>
      </c>
      <c r="H401" s="188">
        <v>124.56</v>
      </c>
      <c r="I401" s="189"/>
      <c r="J401" s="190">
        <f>ROUND(I401*H401,2)</f>
        <v>0</v>
      </c>
      <c r="K401" s="186" t="s">
        <v>187</v>
      </c>
      <c r="L401" s="42"/>
      <c r="M401" s="191" t="s">
        <v>5</v>
      </c>
      <c r="N401" s="192" t="s">
        <v>41</v>
      </c>
      <c r="O401" s="43"/>
      <c r="P401" s="193">
        <f>O401*H401</f>
        <v>0</v>
      </c>
      <c r="Q401" s="193">
        <v>4.5500000000000002E-3</v>
      </c>
      <c r="R401" s="193">
        <f>Q401*H401</f>
        <v>0.56674800000000003</v>
      </c>
      <c r="S401" s="193">
        <v>0</v>
      </c>
      <c r="T401" s="194">
        <f>S401*H401</f>
        <v>0</v>
      </c>
      <c r="AR401" s="25" t="s">
        <v>355</v>
      </c>
      <c r="AT401" s="25" t="s">
        <v>183</v>
      </c>
      <c r="AU401" s="25" t="s">
        <v>79</v>
      </c>
      <c r="AY401" s="25" t="s">
        <v>180</v>
      </c>
      <c r="BE401" s="195">
        <f>IF(N401="základní",J401,0)</f>
        <v>0</v>
      </c>
      <c r="BF401" s="195">
        <f>IF(N401="snížená",J401,0)</f>
        <v>0</v>
      </c>
      <c r="BG401" s="195">
        <f>IF(N401="zákl. přenesená",J401,0)</f>
        <v>0</v>
      </c>
      <c r="BH401" s="195">
        <f>IF(N401="sníž. přenesená",J401,0)</f>
        <v>0</v>
      </c>
      <c r="BI401" s="195">
        <f>IF(N401="nulová",J401,0)</f>
        <v>0</v>
      </c>
      <c r="BJ401" s="25" t="s">
        <v>77</v>
      </c>
      <c r="BK401" s="195">
        <f>ROUND(I401*H401,2)</f>
        <v>0</v>
      </c>
      <c r="BL401" s="25" t="s">
        <v>355</v>
      </c>
      <c r="BM401" s="25" t="s">
        <v>562</v>
      </c>
    </row>
    <row r="402" spans="2:65" s="1" customFormat="1">
      <c r="B402" s="42"/>
      <c r="D402" s="196" t="s">
        <v>190</v>
      </c>
      <c r="F402" s="197" t="s">
        <v>563</v>
      </c>
      <c r="I402" s="198"/>
      <c r="L402" s="42"/>
      <c r="M402" s="199"/>
      <c r="N402" s="43"/>
      <c r="O402" s="43"/>
      <c r="P402" s="43"/>
      <c r="Q402" s="43"/>
      <c r="R402" s="43"/>
      <c r="S402" s="43"/>
      <c r="T402" s="71"/>
      <c r="AT402" s="25" t="s">
        <v>190</v>
      </c>
      <c r="AU402" s="25" t="s">
        <v>79</v>
      </c>
    </row>
    <row r="403" spans="2:65" s="13" customFormat="1">
      <c r="B403" s="208"/>
      <c r="D403" s="209" t="s">
        <v>192</v>
      </c>
      <c r="E403" s="210" t="s">
        <v>5</v>
      </c>
      <c r="F403" s="211" t="s">
        <v>135</v>
      </c>
      <c r="H403" s="212">
        <v>124.56</v>
      </c>
      <c r="I403" s="213"/>
      <c r="L403" s="208"/>
      <c r="M403" s="214"/>
      <c r="N403" s="215"/>
      <c r="O403" s="215"/>
      <c r="P403" s="215"/>
      <c r="Q403" s="215"/>
      <c r="R403" s="215"/>
      <c r="S403" s="215"/>
      <c r="T403" s="216"/>
      <c r="AT403" s="217" t="s">
        <v>192</v>
      </c>
      <c r="AU403" s="217" t="s">
        <v>79</v>
      </c>
      <c r="AV403" s="13" t="s">
        <v>79</v>
      </c>
      <c r="AW403" s="13" t="s">
        <v>34</v>
      </c>
      <c r="AX403" s="13" t="s">
        <v>77</v>
      </c>
      <c r="AY403" s="217" t="s">
        <v>180</v>
      </c>
    </row>
    <row r="404" spans="2:65" s="1" customFormat="1" ht="22.5" customHeight="1">
      <c r="B404" s="183"/>
      <c r="C404" s="184" t="s">
        <v>564</v>
      </c>
      <c r="D404" s="184" t="s">
        <v>183</v>
      </c>
      <c r="E404" s="185" t="s">
        <v>565</v>
      </c>
      <c r="F404" s="186" t="s">
        <v>566</v>
      </c>
      <c r="G404" s="187" t="s">
        <v>197</v>
      </c>
      <c r="H404" s="188">
        <v>124.56</v>
      </c>
      <c r="I404" s="189"/>
      <c r="J404" s="190">
        <f>ROUND(I404*H404,2)</f>
        <v>0</v>
      </c>
      <c r="K404" s="186" t="s">
        <v>187</v>
      </c>
      <c r="L404" s="42"/>
      <c r="M404" s="191" t="s">
        <v>5</v>
      </c>
      <c r="N404" s="192" t="s">
        <v>41</v>
      </c>
      <c r="O404" s="43"/>
      <c r="P404" s="193">
        <f>O404*H404</f>
        <v>0</v>
      </c>
      <c r="Q404" s="193">
        <v>0</v>
      </c>
      <c r="R404" s="193">
        <f>Q404*H404</f>
        <v>0</v>
      </c>
      <c r="S404" s="193">
        <v>2.5000000000000001E-3</v>
      </c>
      <c r="T404" s="194">
        <f>S404*H404</f>
        <v>0.31140000000000001</v>
      </c>
      <c r="AR404" s="25" t="s">
        <v>355</v>
      </c>
      <c r="AT404" s="25" t="s">
        <v>183</v>
      </c>
      <c r="AU404" s="25" t="s">
        <v>79</v>
      </c>
      <c r="AY404" s="25" t="s">
        <v>180</v>
      </c>
      <c r="BE404" s="195">
        <f>IF(N404="základní",J404,0)</f>
        <v>0</v>
      </c>
      <c r="BF404" s="195">
        <f>IF(N404="snížená",J404,0)</f>
        <v>0</v>
      </c>
      <c r="BG404" s="195">
        <f>IF(N404="zákl. přenesená",J404,0)</f>
        <v>0</v>
      </c>
      <c r="BH404" s="195">
        <f>IF(N404="sníž. přenesená",J404,0)</f>
        <v>0</v>
      </c>
      <c r="BI404" s="195">
        <f>IF(N404="nulová",J404,0)</f>
        <v>0</v>
      </c>
      <c r="BJ404" s="25" t="s">
        <v>77</v>
      </c>
      <c r="BK404" s="195">
        <f>ROUND(I404*H404,2)</f>
        <v>0</v>
      </c>
      <c r="BL404" s="25" t="s">
        <v>355</v>
      </c>
      <c r="BM404" s="25" t="s">
        <v>567</v>
      </c>
    </row>
    <row r="405" spans="2:65" s="1" customFormat="1">
      <c r="B405" s="42"/>
      <c r="D405" s="196" t="s">
        <v>190</v>
      </c>
      <c r="F405" s="197" t="s">
        <v>568</v>
      </c>
      <c r="I405" s="198"/>
      <c r="L405" s="42"/>
      <c r="M405" s="199"/>
      <c r="N405" s="43"/>
      <c r="O405" s="43"/>
      <c r="P405" s="43"/>
      <c r="Q405" s="43"/>
      <c r="R405" s="43"/>
      <c r="S405" s="43"/>
      <c r="T405" s="71"/>
      <c r="AT405" s="25" t="s">
        <v>190</v>
      </c>
      <c r="AU405" s="25" t="s">
        <v>79</v>
      </c>
    </row>
    <row r="406" spans="2:65" s="12" customFormat="1">
      <c r="B406" s="200"/>
      <c r="D406" s="196" t="s">
        <v>192</v>
      </c>
      <c r="E406" s="201" t="s">
        <v>5</v>
      </c>
      <c r="F406" s="202" t="s">
        <v>569</v>
      </c>
      <c r="H406" s="203" t="s">
        <v>5</v>
      </c>
      <c r="I406" s="204"/>
      <c r="L406" s="200"/>
      <c r="M406" s="205"/>
      <c r="N406" s="206"/>
      <c r="O406" s="206"/>
      <c r="P406" s="206"/>
      <c r="Q406" s="206"/>
      <c r="R406" s="206"/>
      <c r="S406" s="206"/>
      <c r="T406" s="207"/>
      <c r="AT406" s="203" t="s">
        <v>192</v>
      </c>
      <c r="AU406" s="203" t="s">
        <v>79</v>
      </c>
      <c r="AV406" s="12" t="s">
        <v>77</v>
      </c>
      <c r="AW406" s="12" t="s">
        <v>34</v>
      </c>
      <c r="AX406" s="12" t="s">
        <v>70</v>
      </c>
      <c r="AY406" s="203" t="s">
        <v>180</v>
      </c>
    </row>
    <row r="407" spans="2:65" s="12" customFormat="1" ht="27">
      <c r="B407" s="200"/>
      <c r="D407" s="196" t="s">
        <v>192</v>
      </c>
      <c r="E407" s="201" t="s">
        <v>5</v>
      </c>
      <c r="F407" s="202" t="s">
        <v>570</v>
      </c>
      <c r="H407" s="203" t="s">
        <v>5</v>
      </c>
      <c r="I407" s="204"/>
      <c r="L407" s="200"/>
      <c r="M407" s="205"/>
      <c r="N407" s="206"/>
      <c r="O407" s="206"/>
      <c r="P407" s="206"/>
      <c r="Q407" s="206"/>
      <c r="R407" s="206"/>
      <c r="S407" s="206"/>
      <c r="T407" s="207"/>
      <c r="AT407" s="203" t="s">
        <v>192</v>
      </c>
      <c r="AU407" s="203" t="s">
        <v>79</v>
      </c>
      <c r="AV407" s="12" t="s">
        <v>77</v>
      </c>
      <c r="AW407" s="12" t="s">
        <v>34</v>
      </c>
      <c r="AX407" s="12" t="s">
        <v>70</v>
      </c>
      <c r="AY407" s="203" t="s">
        <v>180</v>
      </c>
    </row>
    <row r="408" spans="2:65" s="12" customFormat="1">
      <c r="B408" s="200"/>
      <c r="D408" s="196" t="s">
        <v>192</v>
      </c>
      <c r="E408" s="201" t="s">
        <v>5</v>
      </c>
      <c r="F408" s="202" t="s">
        <v>228</v>
      </c>
      <c r="H408" s="203" t="s">
        <v>5</v>
      </c>
      <c r="I408" s="204"/>
      <c r="L408" s="200"/>
      <c r="M408" s="205"/>
      <c r="N408" s="206"/>
      <c r="O408" s="206"/>
      <c r="P408" s="206"/>
      <c r="Q408" s="206"/>
      <c r="R408" s="206"/>
      <c r="S408" s="206"/>
      <c r="T408" s="207"/>
      <c r="AT408" s="203" t="s">
        <v>192</v>
      </c>
      <c r="AU408" s="203" t="s">
        <v>79</v>
      </c>
      <c r="AV408" s="12" t="s">
        <v>77</v>
      </c>
      <c r="AW408" s="12" t="s">
        <v>34</v>
      </c>
      <c r="AX408" s="12" t="s">
        <v>70</v>
      </c>
      <c r="AY408" s="203" t="s">
        <v>180</v>
      </c>
    </row>
    <row r="409" spans="2:65" s="13" customFormat="1">
      <c r="B409" s="208"/>
      <c r="D409" s="196" t="s">
        <v>192</v>
      </c>
      <c r="E409" s="217" t="s">
        <v>5</v>
      </c>
      <c r="F409" s="218" t="s">
        <v>296</v>
      </c>
      <c r="H409" s="219">
        <v>31.79</v>
      </c>
      <c r="I409" s="213"/>
      <c r="L409" s="208"/>
      <c r="M409" s="214"/>
      <c r="N409" s="215"/>
      <c r="O409" s="215"/>
      <c r="P409" s="215"/>
      <c r="Q409" s="215"/>
      <c r="R409" s="215"/>
      <c r="S409" s="215"/>
      <c r="T409" s="216"/>
      <c r="AT409" s="217" t="s">
        <v>192</v>
      </c>
      <c r="AU409" s="217" t="s">
        <v>79</v>
      </c>
      <c r="AV409" s="13" t="s">
        <v>79</v>
      </c>
      <c r="AW409" s="13" t="s">
        <v>34</v>
      </c>
      <c r="AX409" s="13" t="s">
        <v>70</v>
      </c>
      <c r="AY409" s="217" t="s">
        <v>180</v>
      </c>
    </row>
    <row r="410" spans="2:65" s="12" customFormat="1">
      <c r="B410" s="200"/>
      <c r="D410" s="196" t="s">
        <v>192</v>
      </c>
      <c r="E410" s="201" t="s">
        <v>5</v>
      </c>
      <c r="F410" s="202" t="s">
        <v>237</v>
      </c>
      <c r="H410" s="203" t="s">
        <v>5</v>
      </c>
      <c r="I410" s="204"/>
      <c r="L410" s="200"/>
      <c r="M410" s="205"/>
      <c r="N410" s="206"/>
      <c r="O410" s="206"/>
      <c r="P410" s="206"/>
      <c r="Q410" s="206"/>
      <c r="R410" s="206"/>
      <c r="S410" s="206"/>
      <c r="T410" s="207"/>
      <c r="AT410" s="203" t="s">
        <v>192</v>
      </c>
      <c r="AU410" s="203" t="s">
        <v>79</v>
      </c>
      <c r="AV410" s="12" t="s">
        <v>77</v>
      </c>
      <c r="AW410" s="12" t="s">
        <v>34</v>
      </c>
      <c r="AX410" s="12" t="s">
        <v>70</v>
      </c>
      <c r="AY410" s="203" t="s">
        <v>180</v>
      </c>
    </row>
    <row r="411" spans="2:65" s="13" customFormat="1">
      <c r="B411" s="208"/>
      <c r="D411" s="196" t="s">
        <v>192</v>
      </c>
      <c r="E411" s="217" t="s">
        <v>5</v>
      </c>
      <c r="F411" s="218" t="s">
        <v>299</v>
      </c>
      <c r="H411" s="219">
        <v>23.66</v>
      </c>
      <c r="I411" s="213"/>
      <c r="L411" s="208"/>
      <c r="M411" s="214"/>
      <c r="N411" s="215"/>
      <c r="O411" s="215"/>
      <c r="P411" s="215"/>
      <c r="Q411" s="215"/>
      <c r="R411" s="215"/>
      <c r="S411" s="215"/>
      <c r="T411" s="216"/>
      <c r="AT411" s="217" t="s">
        <v>192</v>
      </c>
      <c r="AU411" s="217" t="s">
        <v>79</v>
      </c>
      <c r="AV411" s="13" t="s">
        <v>79</v>
      </c>
      <c r="AW411" s="13" t="s">
        <v>34</v>
      </c>
      <c r="AX411" s="13" t="s">
        <v>70</v>
      </c>
      <c r="AY411" s="217" t="s">
        <v>180</v>
      </c>
    </row>
    <row r="412" spans="2:65" s="12" customFormat="1">
      <c r="B412" s="200"/>
      <c r="D412" s="196" t="s">
        <v>192</v>
      </c>
      <c r="E412" s="201" t="s">
        <v>5</v>
      </c>
      <c r="F412" s="202" t="s">
        <v>219</v>
      </c>
      <c r="H412" s="203" t="s">
        <v>5</v>
      </c>
      <c r="I412" s="204"/>
      <c r="L412" s="200"/>
      <c r="M412" s="205"/>
      <c r="N412" s="206"/>
      <c r="O412" s="206"/>
      <c r="P412" s="206"/>
      <c r="Q412" s="206"/>
      <c r="R412" s="206"/>
      <c r="S412" s="206"/>
      <c r="T412" s="207"/>
      <c r="AT412" s="203" t="s">
        <v>192</v>
      </c>
      <c r="AU412" s="203" t="s">
        <v>79</v>
      </c>
      <c r="AV412" s="12" t="s">
        <v>77</v>
      </c>
      <c r="AW412" s="12" t="s">
        <v>34</v>
      </c>
      <c r="AX412" s="12" t="s">
        <v>70</v>
      </c>
      <c r="AY412" s="203" t="s">
        <v>180</v>
      </c>
    </row>
    <row r="413" spans="2:65" s="13" customFormat="1">
      <c r="B413" s="208"/>
      <c r="D413" s="196" t="s">
        <v>192</v>
      </c>
      <c r="E413" s="217" t="s">
        <v>5</v>
      </c>
      <c r="F413" s="218" t="s">
        <v>300</v>
      </c>
      <c r="H413" s="219">
        <v>55.65</v>
      </c>
      <c r="I413" s="213"/>
      <c r="L413" s="208"/>
      <c r="M413" s="214"/>
      <c r="N413" s="215"/>
      <c r="O413" s="215"/>
      <c r="P413" s="215"/>
      <c r="Q413" s="215"/>
      <c r="R413" s="215"/>
      <c r="S413" s="215"/>
      <c r="T413" s="216"/>
      <c r="AT413" s="217" t="s">
        <v>192</v>
      </c>
      <c r="AU413" s="217" t="s">
        <v>79</v>
      </c>
      <c r="AV413" s="13" t="s">
        <v>79</v>
      </c>
      <c r="AW413" s="13" t="s">
        <v>34</v>
      </c>
      <c r="AX413" s="13" t="s">
        <v>70</v>
      </c>
      <c r="AY413" s="217" t="s">
        <v>180</v>
      </c>
    </row>
    <row r="414" spans="2:65" s="12" customFormat="1">
      <c r="B414" s="200"/>
      <c r="D414" s="196" t="s">
        <v>192</v>
      </c>
      <c r="E414" s="201" t="s">
        <v>5</v>
      </c>
      <c r="F414" s="202" t="s">
        <v>221</v>
      </c>
      <c r="H414" s="203" t="s">
        <v>5</v>
      </c>
      <c r="I414" s="204"/>
      <c r="L414" s="200"/>
      <c r="M414" s="205"/>
      <c r="N414" s="206"/>
      <c r="O414" s="206"/>
      <c r="P414" s="206"/>
      <c r="Q414" s="206"/>
      <c r="R414" s="206"/>
      <c r="S414" s="206"/>
      <c r="T414" s="207"/>
      <c r="AT414" s="203" t="s">
        <v>192</v>
      </c>
      <c r="AU414" s="203" t="s">
        <v>79</v>
      </c>
      <c r="AV414" s="12" t="s">
        <v>77</v>
      </c>
      <c r="AW414" s="12" t="s">
        <v>34</v>
      </c>
      <c r="AX414" s="12" t="s">
        <v>70</v>
      </c>
      <c r="AY414" s="203" t="s">
        <v>180</v>
      </c>
    </row>
    <row r="415" spans="2:65" s="13" customFormat="1">
      <c r="B415" s="208"/>
      <c r="D415" s="196" t="s">
        <v>192</v>
      </c>
      <c r="E415" s="217" t="s">
        <v>5</v>
      </c>
      <c r="F415" s="218" t="s">
        <v>301</v>
      </c>
      <c r="H415" s="219">
        <v>13.46</v>
      </c>
      <c r="I415" s="213"/>
      <c r="L415" s="208"/>
      <c r="M415" s="214"/>
      <c r="N415" s="215"/>
      <c r="O415" s="215"/>
      <c r="P415" s="215"/>
      <c r="Q415" s="215"/>
      <c r="R415" s="215"/>
      <c r="S415" s="215"/>
      <c r="T415" s="216"/>
      <c r="AT415" s="217" t="s">
        <v>192</v>
      </c>
      <c r="AU415" s="217" t="s">
        <v>79</v>
      </c>
      <c r="AV415" s="13" t="s">
        <v>79</v>
      </c>
      <c r="AW415" s="13" t="s">
        <v>34</v>
      </c>
      <c r="AX415" s="13" t="s">
        <v>70</v>
      </c>
      <c r="AY415" s="217" t="s">
        <v>180</v>
      </c>
    </row>
    <row r="416" spans="2:65" s="14" customFormat="1">
      <c r="B416" s="220"/>
      <c r="D416" s="209" t="s">
        <v>192</v>
      </c>
      <c r="E416" s="221" t="s">
        <v>135</v>
      </c>
      <c r="F416" s="222" t="s">
        <v>223</v>
      </c>
      <c r="H416" s="223">
        <v>124.56</v>
      </c>
      <c r="I416" s="224"/>
      <c r="L416" s="220"/>
      <c r="M416" s="225"/>
      <c r="N416" s="226"/>
      <c r="O416" s="226"/>
      <c r="P416" s="226"/>
      <c r="Q416" s="226"/>
      <c r="R416" s="226"/>
      <c r="S416" s="226"/>
      <c r="T416" s="227"/>
      <c r="AT416" s="228" t="s">
        <v>192</v>
      </c>
      <c r="AU416" s="228" t="s">
        <v>79</v>
      </c>
      <c r="AV416" s="14" t="s">
        <v>188</v>
      </c>
      <c r="AW416" s="14" t="s">
        <v>34</v>
      </c>
      <c r="AX416" s="14" t="s">
        <v>77</v>
      </c>
      <c r="AY416" s="228" t="s">
        <v>180</v>
      </c>
    </row>
    <row r="417" spans="2:65" s="1" customFormat="1" ht="22.5" customHeight="1">
      <c r="B417" s="183"/>
      <c r="C417" s="184" t="s">
        <v>571</v>
      </c>
      <c r="D417" s="184" t="s">
        <v>183</v>
      </c>
      <c r="E417" s="185" t="s">
        <v>572</v>
      </c>
      <c r="F417" s="186" t="s">
        <v>573</v>
      </c>
      <c r="G417" s="187" t="s">
        <v>197</v>
      </c>
      <c r="H417" s="188">
        <v>124.56</v>
      </c>
      <c r="I417" s="189"/>
      <c r="J417" s="190">
        <f>ROUND(I417*H417,2)</f>
        <v>0</v>
      </c>
      <c r="K417" s="186" t="s">
        <v>187</v>
      </c>
      <c r="L417" s="42"/>
      <c r="M417" s="191" t="s">
        <v>5</v>
      </c>
      <c r="N417" s="192" t="s">
        <v>41</v>
      </c>
      <c r="O417" s="43"/>
      <c r="P417" s="193">
        <f>O417*H417</f>
        <v>0</v>
      </c>
      <c r="Q417" s="193">
        <v>2.9999999999999997E-4</v>
      </c>
      <c r="R417" s="193">
        <f>Q417*H417</f>
        <v>3.7367999999999998E-2</v>
      </c>
      <c r="S417" s="193">
        <v>0</v>
      </c>
      <c r="T417" s="194">
        <f>S417*H417</f>
        <v>0</v>
      </c>
      <c r="AR417" s="25" t="s">
        <v>355</v>
      </c>
      <c r="AT417" s="25" t="s">
        <v>183</v>
      </c>
      <c r="AU417" s="25" t="s">
        <v>79</v>
      </c>
      <c r="AY417" s="25" t="s">
        <v>180</v>
      </c>
      <c r="BE417" s="195">
        <f>IF(N417="základní",J417,0)</f>
        <v>0</v>
      </c>
      <c r="BF417" s="195">
        <f>IF(N417="snížená",J417,0)</f>
        <v>0</v>
      </c>
      <c r="BG417" s="195">
        <f>IF(N417="zákl. přenesená",J417,0)</f>
        <v>0</v>
      </c>
      <c r="BH417" s="195">
        <f>IF(N417="sníž. přenesená",J417,0)</f>
        <v>0</v>
      </c>
      <c r="BI417" s="195">
        <f>IF(N417="nulová",J417,0)</f>
        <v>0</v>
      </c>
      <c r="BJ417" s="25" t="s">
        <v>77</v>
      </c>
      <c r="BK417" s="195">
        <f>ROUND(I417*H417,2)</f>
        <v>0</v>
      </c>
      <c r="BL417" s="25" t="s">
        <v>355</v>
      </c>
      <c r="BM417" s="25" t="s">
        <v>574</v>
      </c>
    </row>
    <row r="418" spans="2:65" s="1" customFormat="1">
      <c r="B418" s="42"/>
      <c r="D418" s="196" t="s">
        <v>190</v>
      </c>
      <c r="F418" s="197" t="s">
        <v>575</v>
      </c>
      <c r="I418" s="198"/>
      <c r="L418" s="42"/>
      <c r="M418" s="199"/>
      <c r="N418" s="43"/>
      <c r="O418" s="43"/>
      <c r="P418" s="43"/>
      <c r="Q418" s="43"/>
      <c r="R418" s="43"/>
      <c r="S418" s="43"/>
      <c r="T418" s="71"/>
      <c r="AT418" s="25" t="s">
        <v>190</v>
      </c>
      <c r="AU418" s="25" t="s">
        <v>79</v>
      </c>
    </row>
    <row r="419" spans="2:65" s="13" customFormat="1">
      <c r="B419" s="208"/>
      <c r="D419" s="209" t="s">
        <v>192</v>
      </c>
      <c r="E419" s="210" t="s">
        <v>5</v>
      </c>
      <c r="F419" s="211" t="s">
        <v>135</v>
      </c>
      <c r="H419" s="212">
        <v>124.56</v>
      </c>
      <c r="I419" s="213"/>
      <c r="L419" s="208"/>
      <c r="M419" s="214"/>
      <c r="N419" s="215"/>
      <c r="O419" s="215"/>
      <c r="P419" s="215"/>
      <c r="Q419" s="215"/>
      <c r="R419" s="215"/>
      <c r="S419" s="215"/>
      <c r="T419" s="216"/>
      <c r="AT419" s="217" t="s">
        <v>192</v>
      </c>
      <c r="AU419" s="217" t="s">
        <v>79</v>
      </c>
      <c r="AV419" s="13" t="s">
        <v>79</v>
      </c>
      <c r="AW419" s="13" t="s">
        <v>34</v>
      </c>
      <c r="AX419" s="13" t="s">
        <v>77</v>
      </c>
      <c r="AY419" s="217" t="s">
        <v>180</v>
      </c>
    </row>
    <row r="420" spans="2:65" s="1" customFormat="1" ht="22.5" customHeight="1">
      <c r="B420" s="183"/>
      <c r="C420" s="241" t="s">
        <v>576</v>
      </c>
      <c r="D420" s="241" t="s">
        <v>393</v>
      </c>
      <c r="E420" s="242" t="s">
        <v>577</v>
      </c>
      <c r="F420" s="243" t="s">
        <v>578</v>
      </c>
      <c r="G420" s="244" t="s">
        <v>197</v>
      </c>
      <c r="H420" s="245">
        <v>137.01599999999999</v>
      </c>
      <c r="I420" s="246"/>
      <c r="J420" s="247">
        <f>ROUND(I420*H420,2)</f>
        <v>0</v>
      </c>
      <c r="K420" s="243" t="s">
        <v>5</v>
      </c>
      <c r="L420" s="248"/>
      <c r="M420" s="249" t="s">
        <v>5</v>
      </c>
      <c r="N420" s="250" t="s">
        <v>41</v>
      </c>
      <c r="O420" s="43"/>
      <c r="P420" s="193">
        <f>O420*H420</f>
        <v>0</v>
      </c>
      <c r="Q420" s="193">
        <v>2.8700000000000002E-3</v>
      </c>
      <c r="R420" s="193">
        <f>Q420*H420</f>
        <v>0.39323592000000002</v>
      </c>
      <c r="S420" s="193">
        <v>0</v>
      </c>
      <c r="T420" s="194">
        <f>S420*H420</f>
        <v>0</v>
      </c>
      <c r="AR420" s="25" t="s">
        <v>396</v>
      </c>
      <c r="AT420" s="25" t="s">
        <v>393</v>
      </c>
      <c r="AU420" s="25" t="s">
        <v>79</v>
      </c>
      <c r="AY420" s="25" t="s">
        <v>180</v>
      </c>
      <c r="BE420" s="195">
        <f>IF(N420="základní",J420,0)</f>
        <v>0</v>
      </c>
      <c r="BF420" s="195">
        <f>IF(N420="snížená",J420,0)</f>
        <v>0</v>
      </c>
      <c r="BG420" s="195">
        <f>IF(N420="zákl. přenesená",J420,0)</f>
        <v>0</v>
      </c>
      <c r="BH420" s="195">
        <f>IF(N420="sníž. přenesená",J420,0)</f>
        <v>0</v>
      </c>
      <c r="BI420" s="195">
        <f>IF(N420="nulová",J420,0)</f>
        <v>0</v>
      </c>
      <c r="BJ420" s="25" t="s">
        <v>77</v>
      </c>
      <c r="BK420" s="195">
        <f>ROUND(I420*H420,2)</f>
        <v>0</v>
      </c>
      <c r="BL420" s="25" t="s">
        <v>355</v>
      </c>
      <c r="BM420" s="25" t="s">
        <v>579</v>
      </c>
    </row>
    <row r="421" spans="2:65" s="1" customFormat="1" ht="40.5">
      <c r="B421" s="42"/>
      <c r="D421" s="196" t="s">
        <v>190</v>
      </c>
      <c r="F421" s="197" t="s">
        <v>580</v>
      </c>
      <c r="I421" s="198"/>
      <c r="L421" s="42"/>
      <c r="M421" s="199"/>
      <c r="N421" s="43"/>
      <c r="O421" s="43"/>
      <c r="P421" s="43"/>
      <c r="Q421" s="43"/>
      <c r="R421" s="43"/>
      <c r="S421" s="43"/>
      <c r="T421" s="71"/>
      <c r="AT421" s="25" t="s">
        <v>190</v>
      </c>
      <c r="AU421" s="25" t="s">
        <v>79</v>
      </c>
    </row>
    <row r="422" spans="2:65" s="13" customFormat="1">
      <c r="B422" s="208"/>
      <c r="D422" s="209" t="s">
        <v>192</v>
      </c>
      <c r="F422" s="211" t="s">
        <v>581</v>
      </c>
      <c r="H422" s="212">
        <v>137.01599999999999</v>
      </c>
      <c r="I422" s="213"/>
      <c r="L422" s="208"/>
      <c r="M422" s="214"/>
      <c r="N422" s="215"/>
      <c r="O422" s="215"/>
      <c r="P422" s="215"/>
      <c r="Q422" s="215"/>
      <c r="R422" s="215"/>
      <c r="S422" s="215"/>
      <c r="T422" s="216"/>
      <c r="AT422" s="217" t="s">
        <v>192</v>
      </c>
      <c r="AU422" s="217" t="s">
        <v>79</v>
      </c>
      <c r="AV422" s="13" t="s">
        <v>79</v>
      </c>
      <c r="AW422" s="13" t="s">
        <v>6</v>
      </c>
      <c r="AX422" s="13" t="s">
        <v>77</v>
      </c>
      <c r="AY422" s="217" t="s">
        <v>180</v>
      </c>
    </row>
    <row r="423" spans="2:65" s="1" customFormat="1" ht="22.5" customHeight="1">
      <c r="B423" s="183"/>
      <c r="C423" s="184" t="s">
        <v>582</v>
      </c>
      <c r="D423" s="184" t="s">
        <v>183</v>
      </c>
      <c r="E423" s="185" t="s">
        <v>583</v>
      </c>
      <c r="F423" s="186" t="s">
        <v>584</v>
      </c>
      <c r="G423" s="187" t="s">
        <v>329</v>
      </c>
      <c r="H423" s="188">
        <v>81.841999999999999</v>
      </c>
      <c r="I423" s="189"/>
      <c r="J423" s="190">
        <f>ROUND(I423*H423,2)</f>
        <v>0</v>
      </c>
      <c r="K423" s="186" t="s">
        <v>187</v>
      </c>
      <c r="L423" s="42"/>
      <c r="M423" s="191" t="s">
        <v>5</v>
      </c>
      <c r="N423" s="192" t="s">
        <v>41</v>
      </c>
      <c r="O423" s="43"/>
      <c r="P423" s="193">
        <f>O423*H423</f>
        <v>0</v>
      </c>
      <c r="Q423" s="193">
        <v>0</v>
      </c>
      <c r="R423" s="193">
        <f>Q423*H423</f>
        <v>0</v>
      </c>
      <c r="S423" s="193">
        <v>2.9999999999999997E-4</v>
      </c>
      <c r="T423" s="194">
        <f>S423*H423</f>
        <v>2.4552599999999997E-2</v>
      </c>
      <c r="AR423" s="25" t="s">
        <v>355</v>
      </c>
      <c r="AT423" s="25" t="s">
        <v>183</v>
      </c>
      <c r="AU423" s="25" t="s">
        <v>79</v>
      </c>
      <c r="AY423" s="25" t="s">
        <v>180</v>
      </c>
      <c r="BE423" s="195">
        <f>IF(N423="základní",J423,0)</f>
        <v>0</v>
      </c>
      <c r="BF423" s="195">
        <f>IF(N423="snížená",J423,0)</f>
        <v>0</v>
      </c>
      <c r="BG423" s="195">
        <f>IF(N423="zákl. přenesená",J423,0)</f>
        <v>0</v>
      </c>
      <c r="BH423" s="195">
        <f>IF(N423="sníž. přenesená",J423,0)</f>
        <v>0</v>
      </c>
      <c r="BI423" s="195">
        <f>IF(N423="nulová",J423,0)</f>
        <v>0</v>
      </c>
      <c r="BJ423" s="25" t="s">
        <v>77</v>
      </c>
      <c r="BK423" s="195">
        <f>ROUND(I423*H423,2)</f>
        <v>0</v>
      </c>
      <c r="BL423" s="25" t="s">
        <v>355</v>
      </c>
      <c r="BM423" s="25" t="s">
        <v>585</v>
      </c>
    </row>
    <row r="424" spans="2:65" s="1" customFormat="1">
      <c r="B424" s="42"/>
      <c r="D424" s="196" t="s">
        <v>190</v>
      </c>
      <c r="F424" s="197" t="s">
        <v>586</v>
      </c>
      <c r="I424" s="198"/>
      <c r="L424" s="42"/>
      <c r="M424" s="199"/>
      <c r="N424" s="43"/>
      <c r="O424" s="43"/>
      <c r="P424" s="43"/>
      <c r="Q424" s="43"/>
      <c r="R424" s="43"/>
      <c r="S424" s="43"/>
      <c r="T424" s="71"/>
      <c r="AT424" s="25" t="s">
        <v>190</v>
      </c>
      <c r="AU424" s="25" t="s">
        <v>79</v>
      </c>
    </row>
    <row r="425" spans="2:65" s="12" customFormat="1">
      <c r="B425" s="200"/>
      <c r="D425" s="196" t="s">
        <v>192</v>
      </c>
      <c r="E425" s="201" t="s">
        <v>5</v>
      </c>
      <c r="F425" s="202" t="s">
        <v>587</v>
      </c>
      <c r="H425" s="203" t="s">
        <v>5</v>
      </c>
      <c r="I425" s="204"/>
      <c r="L425" s="200"/>
      <c r="M425" s="205"/>
      <c r="N425" s="206"/>
      <c r="O425" s="206"/>
      <c r="P425" s="206"/>
      <c r="Q425" s="206"/>
      <c r="R425" s="206"/>
      <c r="S425" s="206"/>
      <c r="T425" s="207"/>
      <c r="AT425" s="203" t="s">
        <v>192</v>
      </c>
      <c r="AU425" s="203" t="s">
        <v>79</v>
      </c>
      <c r="AV425" s="12" t="s">
        <v>77</v>
      </c>
      <c r="AW425" s="12" t="s">
        <v>34</v>
      </c>
      <c r="AX425" s="12" t="s">
        <v>70</v>
      </c>
      <c r="AY425" s="203" t="s">
        <v>180</v>
      </c>
    </row>
    <row r="426" spans="2:65" s="12" customFormat="1" ht="27">
      <c r="B426" s="200"/>
      <c r="D426" s="196" t="s">
        <v>192</v>
      </c>
      <c r="E426" s="201" t="s">
        <v>5</v>
      </c>
      <c r="F426" s="202" t="s">
        <v>570</v>
      </c>
      <c r="H426" s="203" t="s">
        <v>5</v>
      </c>
      <c r="I426" s="204"/>
      <c r="L426" s="200"/>
      <c r="M426" s="205"/>
      <c r="N426" s="206"/>
      <c r="O426" s="206"/>
      <c r="P426" s="206"/>
      <c r="Q426" s="206"/>
      <c r="R426" s="206"/>
      <c r="S426" s="206"/>
      <c r="T426" s="207"/>
      <c r="AT426" s="203" t="s">
        <v>192</v>
      </c>
      <c r="AU426" s="203" t="s">
        <v>79</v>
      </c>
      <c r="AV426" s="12" t="s">
        <v>77</v>
      </c>
      <c r="AW426" s="12" t="s">
        <v>34</v>
      </c>
      <c r="AX426" s="12" t="s">
        <v>70</v>
      </c>
      <c r="AY426" s="203" t="s">
        <v>180</v>
      </c>
    </row>
    <row r="427" spans="2:65" s="12" customFormat="1">
      <c r="B427" s="200"/>
      <c r="D427" s="196" t="s">
        <v>192</v>
      </c>
      <c r="E427" s="201" t="s">
        <v>5</v>
      </c>
      <c r="F427" s="202" t="s">
        <v>228</v>
      </c>
      <c r="H427" s="203" t="s">
        <v>5</v>
      </c>
      <c r="I427" s="204"/>
      <c r="L427" s="200"/>
      <c r="M427" s="205"/>
      <c r="N427" s="206"/>
      <c r="O427" s="206"/>
      <c r="P427" s="206"/>
      <c r="Q427" s="206"/>
      <c r="R427" s="206"/>
      <c r="S427" s="206"/>
      <c r="T427" s="207"/>
      <c r="AT427" s="203" t="s">
        <v>192</v>
      </c>
      <c r="AU427" s="203" t="s">
        <v>79</v>
      </c>
      <c r="AV427" s="12" t="s">
        <v>77</v>
      </c>
      <c r="AW427" s="12" t="s">
        <v>34</v>
      </c>
      <c r="AX427" s="12" t="s">
        <v>70</v>
      </c>
      <c r="AY427" s="203" t="s">
        <v>180</v>
      </c>
    </row>
    <row r="428" spans="2:65" s="13" customFormat="1">
      <c r="B428" s="208"/>
      <c r="D428" s="196" t="s">
        <v>192</v>
      </c>
      <c r="E428" s="217" t="s">
        <v>5</v>
      </c>
      <c r="F428" s="218" t="s">
        <v>588</v>
      </c>
      <c r="H428" s="219">
        <v>22.7</v>
      </c>
      <c r="I428" s="213"/>
      <c r="L428" s="208"/>
      <c r="M428" s="214"/>
      <c r="N428" s="215"/>
      <c r="O428" s="215"/>
      <c r="P428" s="215"/>
      <c r="Q428" s="215"/>
      <c r="R428" s="215"/>
      <c r="S428" s="215"/>
      <c r="T428" s="216"/>
      <c r="AT428" s="217" t="s">
        <v>192</v>
      </c>
      <c r="AU428" s="217" t="s">
        <v>79</v>
      </c>
      <c r="AV428" s="13" t="s">
        <v>79</v>
      </c>
      <c r="AW428" s="13" t="s">
        <v>34</v>
      </c>
      <c r="AX428" s="13" t="s">
        <v>70</v>
      </c>
      <c r="AY428" s="217" t="s">
        <v>180</v>
      </c>
    </row>
    <row r="429" spans="2:65" s="12" customFormat="1">
      <c r="B429" s="200"/>
      <c r="D429" s="196" t="s">
        <v>192</v>
      </c>
      <c r="E429" s="201" t="s">
        <v>5</v>
      </c>
      <c r="F429" s="202" t="s">
        <v>237</v>
      </c>
      <c r="H429" s="203" t="s">
        <v>5</v>
      </c>
      <c r="I429" s="204"/>
      <c r="L429" s="200"/>
      <c r="M429" s="205"/>
      <c r="N429" s="206"/>
      <c r="O429" s="206"/>
      <c r="P429" s="206"/>
      <c r="Q429" s="206"/>
      <c r="R429" s="206"/>
      <c r="S429" s="206"/>
      <c r="T429" s="207"/>
      <c r="AT429" s="203" t="s">
        <v>192</v>
      </c>
      <c r="AU429" s="203" t="s">
        <v>79</v>
      </c>
      <c r="AV429" s="12" t="s">
        <v>77</v>
      </c>
      <c r="AW429" s="12" t="s">
        <v>34</v>
      </c>
      <c r="AX429" s="12" t="s">
        <v>70</v>
      </c>
      <c r="AY429" s="203" t="s">
        <v>180</v>
      </c>
    </row>
    <row r="430" spans="2:65" s="13" customFormat="1">
      <c r="B430" s="208"/>
      <c r="D430" s="196" t="s">
        <v>192</v>
      </c>
      <c r="E430" s="217" t="s">
        <v>5</v>
      </c>
      <c r="F430" s="218" t="s">
        <v>589</v>
      </c>
      <c r="H430" s="219">
        <v>19.600000000000001</v>
      </c>
      <c r="I430" s="213"/>
      <c r="L430" s="208"/>
      <c r="M430" s="214"/>
      <c r="N430" s="215"/>
      <c r="O430" s="215"/>
      <c r="P430" s="215"/>
      <c r="Q430" s="215"/>
      <c r="R430" s="215"/>
      <c r="S430" s="215"/>
      <c r="T430" s="216"/>
      <c r="AT430" s="217" t="s">
        <v>192</v>
      </c>
      <c r="AU430" s="217" t="s">
        <v>79</v>
      </c>
      <c r="AV430" s="13" t="s">
        <v>79</v>
      </c>
      <c r="AW430" s="13" t="s">
        <v>34</v>
      </c>
      <c r="AX430" s="13" t="s">
        <v>70</v>
      </c>
      <c r="AY430" s="217" t="s">
        <v>180</v>
      </c>
    </row>
    <row r="431" spans="2:65" s="12" customFormat="1">
      <c r="B431" s="200"/>
      <c r="D431" s="196" t="s">
        <v>192</v>
      </c>
      <c r="E431" s="201" t="s">
        <v>5</v>
      </c>
      <c r="F431" s="202" t="s">
        <v>219</v>
      </c>
      <c r="H431" s="203" t="s">
        <v>5</v>
      </c>
      <c r="I431" s="204"/>
      <c r="L431" s="200"/>
      <c r="M431" s="205"/>
      <c r="N431" s="206"/>
      <c r="O431" s="206"/>
      <c r="P431" s="206"/>
      <c r="Q431" s="206"/>
      <c r="R431" s="206"/>
      <c r="S431" s="206"/>
      <c r="T431" s="207"/>
      <c r="AT431" s="203" t="s">
        <v>192</v>
      </c>
      <c r="AU431" s="203" t="s">
        <v>79</v>
      </c>
      <c r="AV431" s="12" t="s">
        <v>77</v>
      </c>
      <c r="AW431" s="12" t="s">
        <v>34</v>
      </c>
      <c r="AX431" s="12" t="s">
        <v>70</v>
      </c>
      <c r="AY431" s="203" t="s">
        <v>180</v>
      </c>
    </row>
    <row r="432" spans="2:65" s="13" customFormat="1">
      <c r="B432" s="208"/>
      <c r="D432" s="196" t="s">
        <v>192</v>
      </c>
      <c r="E432" s="217" t="s">
        <v>5</v>
      </c>
      <c r="F432" s="218" t="s">
        <v>590</v>
      </c>
      <c r="H432" s="219">
        <v>28.841999999999999</v>
      </c>
      <c r="I432" s="213"/>
      <c r="L432" s="208"/>
      <c r="M432" s="214"/>
      <c r="N432" s="215"/>
      <c r="O432" s="215"/>
      <c r="P432" s="215"/>
      <c r="Q432" s="215"/>
      <c r="R432" s="215"/>
      <c r="S432" s="215"/>
      <c r="T432" s="216"/>
      <c r="AT432" s="217" t="s">
        <v>192</v>
      </c>
      <c r="AU432" s="217" t="s">
        <v>79</v>
      </c>
      <c r="AV432" s="13" t="s">
        <v>79</v>
      </c>
      <c r="AW432" s="13" t="s">
        <v>34</v>
      </c>
      <c r="AX432" s="13" t="s">
        <v>70</v>
      </c>
      <c r="AY432" s="217" t="s">
        <v>180</v>
      </c>
    </row>
    <row r="433" spans="2:65" s="12" customFormat="1">
      <c r="B433" s="200"/>
      <c r="D433" s="196" t="s">
        <v>192</v>
      </c>
      <c r="E433" s="201" t="s">
        <v>5</v>
      </c>
      <c r="F433" s="202" t="s">
        <v>221</v>
      </c>
      <c r="H433" s="203" t="s">
        <v>5</v>
      </c>
      <c r="I433" s="204"/>
      <c r="L433" s="200"/>
      <c r="M433" s="205"/>
      <c r="N433" s="206"/>
      <c r="O433" s="206"/>
      <c r="P433" s="206"/>
      <c r="Q433" s="206"/>
      <c r="R433" s="206"/>
      <c r="S433" s="206"/>
      <c r="T433" s="207"/>
      <c r="AT433" s="203" t="s">
        <v>192</v>
      </c>
      <c r="AU433" s="203" t="s">
        <v>79</v>
      </c>
      <c r="AV433" s="12" t="s">
        <v>77</v>
      </c>
      <c r="AW433" s="12" t="s">
        <v>34</v>
      </c>
      <c r="AX433" s="12" t="s">
        <v>70</v>
      </c>
      <c r="AY433" s="203" t="s">
        <v>180</v>
      </c>
    </row>
    <row r="434" spans="2:65" s="13" customFormat="1">
      <c r="B434" s="208"/>
      <c r="D434" s="196" t="s">
        <v>192</v>
      </c>
      <c r="E434" s="217" t="s">
        <v>5</v>
      </c>
      <c r="F434" s="218" t="s">
        <v>591</v>
      </c>
      <c r="H434" s="219">
        <v>10.7</v>
      </c>
      <c r="I434" s="213"/>
      <c r="L434" s="208"/>
      <c r="M434" s="214"/>
      <c r="N434" s="215"/>
      <c r="O434" s="215"/>
      <c r="P434" s="215"/>
      <c r="Q434" s="215"/>
      <c r="R434" s="215"/>
      <c r="S434" s="215"/>
      <c r="T434" s="216"/>
      <c r="AT434" s="217" t="s">
        <v>192</v>
      </c>
      <c r="AU434" s="217" t="s">
        <v>79</v>
      </c>
      <c r="AV434" s="13" t="s">
        <v>79</v>
      </c>
      <c r="AW434" s="13" t="s">
        <v>34</v>
      </c>
      <c r="AX434" s="13" t="s">
        <v>70</v>
      </c>
      <c r="AY434" s="217" t="s">
        <v>180</v>
      </c>
    </row>
    <row r="435" spans="2:65" s="14" customFormat="1">
      <c r="B435" s="220"/>
      <c r="D435" s="209" t="s">
        <v>192</v>
      </c>
      <c r="E435" s="221" t="s">
        <v>5</v>
      </c>
      <c r="F435" s="222" t="s">
        <v>223</v>
      </c>
      <c r="H435" s="223">
        <v>81.841999999999999</v>
      </c>
      <c r="I435" s="224"/>
      <c r="L435" s="220"/>
      <c r="M435" s="225"/>
      <c r="N435" s="226"/>
      <c r="O435" s="226"/>
      <c r="P435" s="226"/>
      <c r="Q435" s="226"/>
      <c r="R435" s="226"/>
      <c r="S435" s="226"/>
      <c r="T435" s="227"/>
      <c r="AT435" s="228" t="s">
        <v>192</v>
      </c>
      <c r="AU435" s="228" t="s">
        <v>79</v>
      </c>
      <c r="AV435" s="14" t="s">
        <v>188</v>
      </c>
      <c r="AW435" s="14" t="s">
        <v>34</v>
      </c>
      <c r="AX435" s="14" t="s">
        <v>77</v>
      </c>
      <c r="AY435" s="228" t="s">
        <v>180</v>
      </c>
    </row>
    <row r="436" spans="2:65" s="1" customFormat="1" ht="22.5" customHeight="1">
      <c r="B436" s="183"/>
      <c r="C436" s="184" t="s">
        <v>592</v>
      </c>
      <c r="D436" s="184" t="s">
        <v>183</v>
      </c>
      <c r="E436" s="185" t="s">
        <v>593</v>
      </c>
      <c r="F436" s="186" t="s">
        <v>594</v>
      </c>
      <c r="G436" s="187" t="s">
        <v>329</v>
      </c>
      <c r="H436" s="188">
        <v>81.841999999999999</v>
      </c>
      <c r="I436" s="189"/>
      <c r="J436" s="190">
        <f>ROUND(I436*H436,2)</f>
        <v>0</v>
      </c>
      <c r="K436" s="186" t="s">
        <v>187</v>
      </c>
      <c r="L436" s="42"/>
      <c r="M436" s="191" t="s">
        <v>5</v>
      </c>
      <c r="N436" s="192" t="s">
        <v>41</v>
      </c>
      <c r="O436" s="43"/>
      <c r="P436" s="193">
        <f>O436*H436</f>
        <v>0</v>
      </c>
      <c r="Q436" s="193">
        <v>1.0000000000000001E-5</v>
      </c>
      <c r="R436" s="193">
        <f>Q436*H436</f>
        <v>8.1842000000000004E-4</v>
      </c>
      <c r="S436" s="193">
        <v>0</v>
      </c>
      <c r="T436" s="194">
        <f>S436*H436</f>
        <v>0</v>
      </c>
      <c r="AR436" s="25" t="s">
        <v>355</v>
      </c>
      <c r="AT436" s="25" t="s">
        <v>183</v>
      </c>
      <c r="AU436" s="25" t="s">
        <v>79</v>
      </c>
      <c r="AY436" s="25" t="s">
        <v>180</v>
      </c>
      <c r="BE436" s="195">
        <f>IF(N436="základní",J436,0)</f>
        <v>0</v>
      </c>
      <c r="BF436" s="195">
        <f>IF(N436="snížená",J436,0)</f>
        <v>0</v>
      </c>
      <c r="BG436" s="195">
        <f>IF(N436="zákl. přenesená",J436,0)</f>
        <v>0</v>
      </c>
      <c r="BH436" s="195">
        <f>IF(N436="sníž. přenesená",J436,0)</f>
        <v>0</v>
      </c>
      <c r="BI436" s="195">
        <f>IF(N436="nulová",J436,0)</f>
        <v>0</v>
      </c>
      <c r="BJ436" s="25" t="s">
        <v>77</v>
      </c>
      <c r="BK436" s="195">
        <f>ROUND(I436*H436,2)</f>
        <v>0</v>
      </c>
      <c r="BL436" s="25" t="s">
        <v>355</v>
      </c>
      <c r="BM436" s="25" t="s">
        <v>595</v>
      </c>
    </row>
    <row r="437" spans="2:65" s="1" customFormat="1">
      <c r="B437" s="42"/>
      <c r="D437" s="196" t="s">
        <v>190</v>
      </c>
      <c r="F437" s="197" t="s">
        <v>596</v>
      </c>
      <c r="I437" s="198"/>
      <c r="L437" s="42"/>
      <c r="M437" s="199"/>
      <c r="N437" s="43"/>
      <c r="O437" s="43"/>
      <c r="P437" s="43"/>
      <c r="Q437" s="43"/>
      <c r="R437" s="43"/>
      <c r="S437" s="43"/>
      <c r="T437" s="71"/>
      <c r="AT437" s="25" t="s">
        <v>190</v>
      </c>
      <c r="AU437" s="25" t="s">
        <v>79</v>
      </c>
    </row>
    <row r="438" spans="2:65" s="12" customFormat="1">
      <c r="B438" s="200"/>
      <c r="D438" s="196" t="s">
        <v>192</v>
      </c>
      <c r="E438" s="201" t="s">
        <v>5</v>
      </c>
      <c r="F438" s="202" t="s">
        <v>597</v>
      </c>
      <c r="H438" s="203" t="s">
        <v>5</v>
      </c>
      <c r="I438" s="204"/>
      <c r="L438" s="200"/>
      <c r="M438" s="205"/>
      <c r="N438" s="206"/>
      <c r="O438" s="206"/>
      <c r="P438" s="206"/>
      <c r="Q438" s="206"/>
      <c r="R438" s="206"/>
      <c r="S438" s="206"/>
      <c r="T438" s="207"/>
      <c r="AT438" s="203" t="s">
        <v>192</v>
      </c>
      <c r="AU438" s="203" t="s">
        <v>79</v>
      </c>
      <c r="AV438" s="12" t="s">
        <v>77</v>
      </c>
      <c r="AW438" s="12" t="s">
        <v>34</v>
      </c>
      <c r="AX438" s="12" t="s">
        <v>70</v>
      </c>
      <c r="AY438" s="203" t="s">
        <v>180</v>
      </c>
    </row>
    <row r="439" spans="2:65" s="12" customFormat="1" ht="27">
      <c r="B439" s="200"/>
      <c r="D439" s="196" t="s">
        <v>192</v>
      </c>
      <c r="E439" s="201" t="s">
        <v>5</v>
      </c>
      <c r="F439" s="202" t="s">
        <v>570</v>
      </c>
      <c r="H439" s="203" t="s">
        <v>5</v>
      </c>
      <c r="I439" s="204"/>
      <c r="L439" s="200"/>
      <c r="M439" s="205"/>
      <c r="N439" s="206"/>
      <c r="O439" s="206"/>
      <c r="P439" s="206"/>
      <c r="Q439" s="206"/>
      <c r="R439" s="206"/>
      <c r="S439" s="206"/>
      <c r="T439" s="207"/>
      <c r="AT439" s="203" t="s">
        <v>192</v>
      </c>
      <c r="AU439" s="203" t="s">
        <v>79</v>
      </c>
      <c r="AV439" s="12" t="s">
        <v>77</v>
      </c>
      <c r="AW439" s="12" t="s">
        <v>34</v>
      </c>
      <c r="AX439" s="12" t="s">
        <v>70</v>
      </c>
      <c r="AY439" s="203" t="s">
        <v>180</v>
      </c>
    </row>
    <row r="440" spans="2:65" s="12" customFormat="1">
      <c r="B440" s="200"/>
      <c r="D440" s="196" t="s">
        <v>192</v>
      </c>
      <c r="E440" s="201" t="s">
        <v>5</v>
      </c>
      <c r="F440" s="202" t="s">
        <v>228</v>
      </c>
      <c r="H440" s="203" t="s">
        <v>5</v>
      </c>
      <c r="I440" s="204"/>
      <c r="L440" s="200"/>
      <c r="M440" s="205"/>
      <c r="N440" s="206"/>
      <c r="O440" s="206"/>
      <c r="P440" s="206"/>
      <c r="Q440" s="206"/>
      <c r="R440" s="206"/>
      <c r="S440" s="206"/>
      <c r="T440" s="207"/>
      <c r="AT440" s="203" t="s">
        <v>192</v>
      </c>
      <c r="AU440" s="203" t="s">
        <v>79</v>
      </c>
      <c r="AV440" s="12" t="s">
        <v>77</v>
      </c>
      <c r="AW440" s="12" t="s">
        <v>34</v>
      </c>
      <c r="AX440" s="12" t="s">
        <v>70</v>
      </c>
      <c r="AY440" s="203" t="s">
        <v>180</v>
      </c>
    </row>
    <row r="441" spans="2:65" s="13" customFormat="1">
      <c r="B441" s="208"/>
      <c r="D441" s="196" t="s">
        <v>192</v>
      </c>
      <c r="E441" s="217" t="s">
        <v>5</v>
      </c>
      <c r="F441" s="218" t="s">
        <v>588</v>
      </c>
      <c r="H441" s="219">
        <v>22.7</v>
      </c>
      <c r="I441" s="213"/>
      <c r="L441" s="208"/>
      <c r="M441" s="214"/>
      <c r="N441" s="215"/>
      <c r="O441" s="215"/>
      <c r="P441" s="215"/>
      <c r="Q441" s="215"/>
      <c r="R441" s="215"/>
      <c r="S441" s="215"/>
      <c r="T441" s="216"/>
      <c r="AT441" s="217" t="s">
        <v>192</v>
      </c>
      <c r="AU441" s="217" t="s">
        <v>79</v>
      </c>
      <c r="AV441" s="13" t="s">
        <v>79</v>
      </c>
      <c r="AW441" s="13" t="s">
        <v>34</v>
      </c>
      <c r="AX441" s="13" t="s">
        <v>70</v>
      </c>
      <c r="AY441" s="217" t="s">
        <v>180</v>
      </c>
    </row>
    <row r="442" spans="2:65" s="12" customFormat="1">
      <c r="B442" s="200"/>
      <c r="D442" s="196" t="s">
        <v>192</v>
      </c>
      <c r="E442" s="201" t="s">
        <v>5</v>
      </c>
      <c r="F442" s="202" t="s">
        <v>237</v>
      </c>
      <c r="H442" s="203" t="s">
        <v>5</v>
      </c>
      <c r="I442" s="204"/>
      <c r="L442" s="200"/>
      <c r="M442" s="205"/>
      <c r="N442" s="206"/>
      <c r="O442" s="206"/>
      <c r="P442" s="206"/>
      <c r="Q442" s="206"/>
      <c r="R442" s="206"/>
      <c r="S442" s="206"/>
      <c r="T442" s="207"/>
      <c r="AT442" s="203" t="s">
        <v>192</v>
      </c>
      <c r="AU442" s="203" t="s">
        <v>79</v>
      </c>
      <c r="AV442" s="12" t="s">
        <v>77</v>
      </c>
      <c r="AW442" s="12" t="s">
        <v>34</v>
      </c>
      <c r="AX442" s="12" t="s">
        <v>70</v>
      </c>
      <c r="AY442" s="203" t="s">
        <v>180</v>
      </c>
    </row>
    <row r="443" spans="2:65" s="13" customFormat="1">
      <c r="B443" s="208"/>
      <c r="D443" s="196" t="s">
        <v>192</v>
      </c>
      <c r="E443" s="217" t="s">
        <v>5</v>
      </c>
      <c r="F443" s="218" t="s">
        <v>589</v>
      </c>
      <c r="H443" s="219">
        <v>19.600000000000001</v>
      </c>
      <c r="I443" s="213"/>
      <c r="L443" s="208"/>
      <c r="M443" s="214"/>
      <c r="N443" s="215"/>
      <c r="O443" s="215"/>
      <c r="P443" s="215"/>
      <c r="Q443" s="215"/>
      <c r="R443" s="215"/>
      <c r="S443" s="215"/>
      <c r="T443" s="216"/>
      <c r="AT443" s="217" t="s">
        <v>192</v>
      </c>
      <c r="AU443" s="217" t="s">
        <v>79</v>
      </c>
      <c r="AV443" s="13" t="s">
        <v>79</v>
      </c>
      <c r="AW443" s="13" t="s">
        <v>34</v>
      </c>
      <c r="AX443" s="13" t="s">
        <v>70</v>
      </c>
      <c r="AY443" s="217" t="s">
        <v>180</v>
      </c>
    </row>
    <row r="444" spans="2:65" s="12" customFormat="1">
      <c r="B444" s="200"/>
      <c r="D444" s="196" t="s">
        <v>192</v>
      </c>
      <c r="E444" s="201" t="s">
        <v>5</v>
      </c>
      <c r="F444" s="202" t="s">
        <v>219</v>
      </c>
      <c r="H444" s="203" t="s">
        <v>5</v>
      </c>
      <c r="I444" s="204"/>
      <c r="L444" s="200"/>
      <c r="M444" s="205"/>
      <c r="N444" s="206"/>
      <c r="O444" s="206"/>
      <c r="P444" s="206"/>
      <c r="Q444" s="206"/>
      <c r="R444" s="206"/>
      <c r="S444" s="206"/>
      <c r="T444" s="207"/>
      <c r="AT444" s="203" t="s">
        <v>192</v>
      </c>
      <c r="AU444" s="203" t="s">
        <v>79</v>
      </c>
      <c r="AV444" s="12" t="s">
        <v>77</v>
      </c>
      <c r="AW444" s="12" t="s">
        <v>34</v>
      </c>
      <c r="AX444" s="12" t="s">
        <v>70</v>
      </c>
      <c r="AY444" s="203" t="s">
        <v>180</v>
      </c>
    </row>
    <row r="445" spans="2:65" s="13" customFormat="1">
      <c r="B445" s="208"/>
      <c r="D445" s="196" t="s">
        <v>192</v>
      </c>
      <c r="E445" s="217" t="s">
        <v>5</v>
      </c>
      <c r="F445" s="218" t="s">
        <v>590</v>
      </c>
      <c r="H445" s="219">
        <v>28.841999999999999</v>
      </c>
      <c r="I445" s="213"/>
      <c r="L445" s="208"/>
      <c r="M445" s="214"/>
      <c r="N445" s="215"/>
      <c r="O445" s="215"/>
      <c r="P445" s="215"/>
      <c r="Q445" s="215"/>
      <c r="R445" s="215"/>
      <c r="S445" s="215"/>
      <c r="T445" s="216"/>
      <c r="AT445" s="217" t="s">
        <v>192</v>
      </c>
      <c r="AU445" s="217" t="s">
        <v>79</v>
      </c>
      <c r="AV445" s="13" t="s">
        <v>79</v>
      </c>
      <c r="AW445" s="13" t="s">
        <v>34</v>
      </c>
      <c r="AX445" s="13" t="s">
        <v>70</v>
      </c>
      <c r="AY445" s="217" t="s">
        <v>180</v>
      </c>
    </row>
    <row r="446" spans="2:65" s="12" customFormat="1">
      <c r="B446" s="200"/>
      <c r="D446" s="196" t="s">
        <v>192</v>
      </c>
      <c r="E446" s="201" t="s">
        <v>5</v>
      </c>
      <c r="F446" s="202" t="s">
        <v>221</v>
      </c>
      <c r="H446" s="203" t="s">
        <v>5</v>
      </c>
      <c r="I446" s="204"/>
      <c r="L446" s="200"/>
      <c r="M446" s="205"/>
      <c r="N446" s="206"/>
      <c r="O446" s="206"/>
      <c r="P446" s="206"/>
      <c r="Q446" s="206"/>
      <c r="R446" s="206"/>
      <c r="S446" s="206"/>
      <c r="T446" s="207"/>
      <c r="AT446" s="203" t="s">
        <v>192</v>
      </c>
      <c r="AU446" s="203" t="s">
        <v>79</v>
      </c>
      <c r="AV446" s="12" t="s">
        <v>77</v>
      </c>
      <c r="AW446" s="12" t="s">
        <v>34</v>
      </c>
      <c r="AX446" s="12" t="s">
        <v>70</v>
      </c>
      <c r="AY446" s="203" t="s">
        <v>180</v>
      </c>
    </row>
    <row r="447" spans="2:65" s="13" customFormat="1">
      <c r="B447" s="208"/>
      <c r="D447" s="196" t="s">
        <v>192</v>
      </c>
      <c r="E447" s="217" t="s">
        <v>5</v>
      </c>
      <c r="F447" s="218" t="s">
        <v>591</v>
      </c>
      <c r="H447" s="219">
        <v>10.7</v>
      </c>
      <c r="I447" s="213"/>
      <c r="L447" s="208"/>
      <c r="M447" s="214"/>
      <c r="N447" s="215"/>
      <c r="O447" s="215"/>
      <c r="P447" s="215"/>
      <c r="Q447" s="215"/>
      <c r="R447" s="215"/>
      <c r="S447" s="215"/>
      <c r="T447" s="216"/>
      <c r="AT447" s="217" t="s">
        <v>192</v>
      </c>
      <c r="AU447" s="217" t="s">
        <v>79</v>
      </c>
      <c r="AV447" s="13" t="s">
        <v>79</v>
      </c>
      <c r="AW447" s="13" t="s">
        <v>34</v>
      </c>
      <c r="AX447" s="13" t="s">
        <v>70</v>
      </c>
      <c r="AY447" s="217" t="s">
        <v>180</v>
      </c>
    </row>
    <row r="448" spans="2:65" s="14" customFormat="1">
      <c r="B448" s="220"/>
      <c r="D448" s="209" t="s">
        <v>192</v>
      </c>
      <c r="E448" s="221" t="s">
        <v>5</v>
      </c>
      <c r="F448" s="222" t="s">
        <v>223</v>
      </c>
      <c r="H448" s="223">
        <v>81.841999999999999</v>
      </c>
      <c r="I448" s="224"/>
      <c r="L448" s="220"/>
      <c r="M448" s="225"/>
      <c r="N448" s="226"/>
      <c r="O448" s="226"/>
      <c r="P448" s="226"/>
      <c r="Q448" s="226"/>
      <c r="R448" s="226"/>
      <c r="S448" s="226"/>
      <c r="T448" s="227"/>
      <c r="AT448" s="228" t="s">
        <v>192</v>
      </c>
      <c r="AU448" s="228" t="s">
        <v>79</v>
      </c>
      <c r="AV448" s="14" t="s">
        <v>188</v>
      </c>
      <c r="AW448" s="14" t="s">
        <v>34</v>
      </c>
      <c r="AX448" s="14" t="s">
        <v>77</v>
      </c>
      <c r="AY448" s="228" t="s">
        <v>180</v>
      </c>
    </row>
    <row r="449" spans="2:65" s="1" customFormat="1" ht="22.5" customHeight="1">
      <c r="B449" s="183"/>
      <c r="C449" s="241" t="s">
        <v>598</v>
      </c>
      <c r="D449" s="241" t="s">
        <v>393</v>
      </c>
      <c r="E449" s="242" t="s">
        <v>599</v>
      </c>
      <c r="F449" s="243" t="s">
        <v>600</v>
      </c>
      <c r="G449" s="244" t="s">
        <v>329</v>
      </c>
      <c r="H449" s="245">
        <v>83.478999999999999</v>
      </c>
      <c r="I449" s="246"/>
      <c r="J449" s="247">
        <f>ROUND(I449*H449,2)</f>
        <v>0</v>
      </c>
      <c r="K449" s="243" t="s">
        <v>187</v>
      </c>
      <c r="L449" s="248"/>
      <c r="M449" s="249" t="s">
        <v>5</v>
      </c>
      <c r="N449" s="250" t="s">
        <v>41</v>
      </c>
      <c r="O449" s="43"/>
      <c r="P449" s="193">
        <f>O449*H449</f>
        <v>0</v>
      </c>
      <c r="Q449" s="193">
        <v>2.7999999999999998E-4</v>
      </c>
      <c r="R449" s="193">
        <f>Q449*H449</f>
        <v>2.3374119999999998E-2</v>
      </c>
      <c r="S449" s="193">
        <v>0</v>
      </c>
      <c r="T449" s="194">
        <f>S449*H449</f>
        <v>0</v>
      </c>
      <c r="AR449" s="25" t="s">
        <v>396</v>
      </c>
      <c r="AT449" s="25" t="s">
        <v>393</v>
      </c>
      <c r="AU449" s="25" t="s">
        <v>79</v>
      </c>
      <c r="AY449" s="25" t="s">
        <v>180</v>
      </c>
      <c r="BE449" s="195">
        <f>IF(N449="základní",J449,0)</f>
        <v>0</v>
      </c>
      <c r="BF449" s="195">
        <f>IF(N449="snížená",J449,0)</f>
        <v>0</v>
      </c>
      <c r="BG449" s="195">
        <f>IF(N449="zákl. přenesená",J449,0)</f>
        <v>0</v>
      </c>
      <c r="BH449" s="195">
        <f>IF(N449="sníž. přenesená",J449,0)</f>
        <v>0</v>
      </c>
      <c r="BI449" s="195">
        <f>IF(N449="nulová",J449,0)</f>
        <v>0</v>
      </c>
      <c r="BJ449" s="25" t="s">
        <v>77</v>
      </c>
      <c r="BK449" s="195">
        <f>ROUND(I449*H449,2)</f>
        <v>0</v>
      </c>
      <c r="BL449" s="25" t="s">
        <v>355</v>
      </c>
      <c r="BM449" s="25" t="s">
        <v>601</v>
      </c>
    </row>
    <row r="450" spans="2:65" s="1" customFormat="1" ht="54">
      <c r="B450" s="42"/>
      <c r="D450" s="196" t="s">
        <v>190</v>
      </c>
      <c r="F450" s="197" t="s">
        <v>602</v>
      </c>
      <c r="I450" s="198"/>
      <c r="L450" s="42"/>
      <c r="M450" s="199"/>
      <c r="N450" s="43"/>
      <c r="O450" s="43"/>
      <c r="P450" s="43"/>
      <c r="Q450" s="43"/>
      <c r="R450" s="43"/>
      <c r="S450" s="43"/>
      <c r="T450" s="71"/>
      <c r="AT450" s="25" t="s">
        <v>190</v>
      </c>
      <c r="AU450" s="25" t="s">
        <v>79</v>
      </c>
    </row>
    <row r="451" spans="2:65" s="13" customFormat="1">
      <c r="B451" s="208"/>
      <c r="D451" s="209" t="s">
        <v>192</v>
      </c>
      <c r="F451" s="211" t="s">
        <v>603</v>
      </c>
      <c r="H451" s="212">
        <v>83.478999999999999</v>
      </c>
      <c r="I451" s="213"/>
      <c r="L451" s="208"/>
      <c r="M451" s="214"/>
      <c r="N451" s="215"/>
      <c r="O451" s="215"/>
      <c r="P451" s="215"/>
      <c r="Q451" s="215"/>
      <c r="R451" s="215"/>
      <c r="S451" s="215"/>
      <c r="T451" s="216"/>
      <c r="AT451" s="217" t="s">
        <v>192</v>
      </c>
      <c r="AU451" s="217" t="s">
        <v>79</v>
      </c>
      <c r="AV451" s="13" t="s">
        <v>79</v>
      </c>
      <c r="AW451" s="13" t="s">
        <v>6</v>
      </c>
      <c r="AX451" s="13" t="s">
        <v>77</v>
      </c>
      <c r="AY451" s="217" t="s">
        <v>180</v>
      </c>
    </row>
    <row r="452" spans="2:65" s="1" customFormat="1" ht="22.5" customHeight="1">
      <c r="B452" s="183"/>
      <c r="C452" s="184" t="s">
        <v>604</v>
      </c>
      <c r="D452" s="184" t="s">
        <v>183</v>
      </c>
      <c r="E452" s="185" t="s">
        <v>605</v>
      </c>
      <c r="F452" s="186" t="s">
        <v>606</v>
      </c>
      <c r="G452" s="187" t="s">
        <v>329</v>
      </c>
      <c r="H452" s="188">
        <v>1</v>
      </c>
      <c r="I452" s="189"/>
      <c r="J452" s="190">
        <f>ROUND(I452*H452,2)</f>
        <v>0</v>
      </c>
      <c r="K452" s="186" t="s">
        <v>187</v>
      </c>
      <c r="L452" s="42"/>
      <c r="M452" s="191" t="s">
        <v>5</v>
      </c>
      <c r="N452" s="192" t="s">
        <v>41</v>
      </c>
      <c r="O452" s="43"/>
      <c r="P452" s="193">
        <f>O452*H452</f>
        <v>0</v>
      </c>
      <c r="Q452" s="193">
        <v>0</v>
      </c>
      <c r="R452" s="193">
        <f>Q452*H452</f>
        <v>0</v>
      </c>
      <c r="S452" s="193">
        <v>0</v>
      </c>
      <c r="T452" s="194">
        <f>S452*H452</f>
        <v>0</v>
      </c>
      <c r="AR452" s="25" t="s">
        <v>355</v>
      </c>
      <c r="AT452" s="25" t="s">
        <v>183</v>
      </c>
      <c r="AU452" s="25" t="s">
        <v>79</v>
      </c>
      <c r="AY452" s="25" t="s">
        <v>180</v>
      </c>
      <c r="BE452" s="195">
        <f>IF(N452="základní",J452,0)</f>
        <v>0</v>
      </c>
      <c r="BF452" s="195">
        <f>IF(N452="snížená",J452,0)</f>
        <v>0</v>
      </c>
      <c r="BG452" s="195">
        <f>IF(N452="zákl. přenesená",J452,0)</f>
        <v>0</v>
      </c>
      <c r="BH452" s="195">
        <f>IF(N452="sníž. přenesená",J452,0)</f>
        <v>0</v>
      </c>
      <c r="BI452" s="195">
        <f>IF(N452="nulová",J452,0)</f>
        <v>0</v>
      </c>
      <c r="BJ452" s="25" t="s">
        <v>77</v>
      </c>
      <c r="BK452" s="195">
        <f>ROUND(I452*H452,2)</f>
        <v>0</v>
      </c>
      <c r="BL452" s="25" t="s">
        <v>355</v>
      </c>
      <c r="BM452" s="25" t="s">
        <v>607</v>
      </c>
    </row>
    <row r="453" spans="2:65" s="1" customFormat="1">
      <c r="B453" s="42"/>
      <c r="D453" s="196" t="s">
        <v>190</v>
      </c>
      <c r="F453" s="197" t="s">
        <v>608</v>
      </c>
      <c r="I453" s="198"/>
      <c r="L453" s="42"/>
      <c r="M453" s="199"/>
      <c r="N453" s="43"/>
      <c r="O453" s="43"/>
      <c r="P453" s="43"/>
      <c r="Q453" s="43"/>
      <c r="R453" s="43"/>
      <c r="S453" s="43"/>
      <c r="T453" s="71"/>
      <c r="AT453" s="25" t="s">
        <v>190</v>
      </c>
      <c r="AU453" s="25" t="s">
        <v>79</v>
      </c>
    </row>
    <row r="454" spans="2:65" s="12" customFormat="1">
      <c r="B454" s="200"/>
      <c r="D454" s="196" t="s">
        <v>192</v>
      </c>
      <c r="E454" s="201" t="s">
        <v>5</v>
      </c>
      <c r="F454" s="202" t="s">
        <v>209</v>
      </c>
      <c r="H454" s="203" t="s">
        <v>5</v>
      </c>
      <c r="I454" s="204"/>
      <c r="L454" s="200"/>
      <c r="M454" s="205"/>
      <c r="N454" s="206"/>
      <c r="O454" s="206"/>
      <c r="P454" s="206"/>
      <c r="Q454" s="206"/>
      <c r="R454" s="206"/>
      <c r="S454" s="206"/>
      <c r="T454" s="207"/>
      <c r="AT454" s="203" t="s">
        <v>192</v>
      </c>
      <c r="AU454" s="203" t="s">
        <v>79</v>
      </c>
      <c r="AV454" s="12" t="s">
        <v>77</v>
      </c>
      <c r="AW454" s="12" t="s">
        <v>34</v>
      </c>
      <c r="AX454" s="12" t="s">
        <v>70</v>
      </c>
      <c r="AY454" s="203" t="s">
        <v>180</v>
      </c>
    </row>
    <row r="455" spans="2:65" s="12" customFormat="1">
      <c r="B455" s="200"/>
      <c r="D455" s="196" t="s">
        <v>192</v>
      </c>
      <c r="E455" s="201" t="s">
        <v>5</v>
      </c>
      <c r="F455" s="202" t="s">
        <v>466</v>
      </c>
      <c r="H455" s="203" t="s">
        <v>5</v>
      </c>
      <c r="I455" s="204"/>
      <c r="L455" s="200"/>
      <c r="M455" s="205"/>
      <c r="N455" s="206"/>
      <c r="O455" s="206"/>
      <c r="P455" s="206"/>
      <c r="Q455" s="206"/>
      <c r="R455" s="206"/>
      <c r="S455" s="206"/>
      <c r="T455" s="207"/>
      <c r="AT455" s="203" t="s">
        <v>192</v>
      </c>
      <c r="AU455" s="203" t="s">
        <v>79</v>
      </c>
      <c r="AV455" s="12" t="s">
        <v>77</v>
      </c>
      <c r="AW455" s="12" t="s">
        <v>34</v>
      </c>
      <c r="AX455" s="12" t="s">
        <v>70</v>
      </c>
      <c r="AY455" s="203" t="s">
        <v>180</v>
      </c>
    </row>
    <row r="456" spans="2:65" s="13" customFormat="1">
      <c r="B456" s="208"/>
      <c r="D456" s="196" t="s">
        <v>192</v>
      </c>
      <c r="E456" s="217" t="s">
        <v>5</v>
      </c>
      <c r="F456" s="218" t="s">
        <v>77</v>
      </c>
      <c r="H456" s="219">
        <v>1</v>
      </c>
      <c r="I456" s="213"/>
      <c r="L456" s="208"/>
      <c r="M456" s="214"/>
      <c r="N456" s="215"/>
      <c r="O456" s="215"/>
      <c r="P456" s="215"/>
      <c r="Q456" s="215"/>
      <c r="R456" s="215"/>
      <c r="S456" s="215"/>
      <c r="T456" s="216"/>
      <c r="AT456" s="217" t="s">
        <v>192</v>
      </c>
      <c r="AU456" s="217" t="s">
        <v>79</v>
      </c>
      <c r="AV456" s="13" t="s">
        <v>79</v>
      </c>
      <c r="AW456" s="13" t="s">
        <v>34</v>
      </c>
      <c r="AX456" s="13" t="s">
        <v>70</v>
      </c>
      <c r="AY456" s="217" t="s">
        <v>180</v>
      </c>
    </row>
    <row r="457" spans="2:65" s="14" customFormat="1">
      <c r="B457" s="220"/>
      <c r="D457" s="209" t="s">
        <v>192</v>
      </c>
      <c r="E457" s="221" t="s">
        <v>5</v>
      </c>
      <c r="F457" s="222" t="s">
        <v>223</v>
      </c>
      <c r="H457" s="223">
        <v>1</v>
      </c>
      <c r="I457" s="224"/>
      <c r="L457" s="220"/>
      <c r="M457" s="225"/>
      <c r="N457" s="226"/>
      <c r="O457" s="226"/>
      <c r="P457" s="226"/>
      <c r="Q457" s="226"/>
      <c r="R457" s="226"/>
      <c r="S457" s="226"/>
      <c r="T457" s="227"/>
      <c r="AT457" s="228" t="s">
        <v>192</v>
      </c>
      <c r="AU457" s="228" t="s">
        <v>79</v>
      </c>
      <c r="AV457" s="14" t="s">
        <v>188</v>
      </c>
      <c r="AW457" s="14" t="s">
        <v>34</v>
      </c>
      <c r="AX457" s="14" t="s">
        <v>77</v>
      </c>
      <c r="AY457" s="228" t="s">
        <v>180</v>
      </c>
    </row>
    <row r="458" spans="2:65" s="1" customFormat="1" ht="22.5" customHeight="1">
      <c r="B458" s="183"/>
      <c r="C458" s="241" t="s">
        <v>609</v>
      </c>
      <c r="D458" s="241" t="s">
        <v>393</v>
      </c>
      <c r="E458" s="242" t="s">
        <v>610</v>
      </c>
      <c r="F458" s="243" t="s">
        <v>611</v>
      </c>
      <c r="G458" s="244" t="s">
        <v>329</v>
      </c>
      <c r="H458" s="245">
        <v>1.02</v>
      </c>
      <c r="I458" s="246"/>
      <c r="J458" s="247">
        <f>ROUND(I458*H458,2)</f>
        <v>0</v>
      </c>
      <c r="K458" s="243" t="s">
        <v>187</v>
      </c>
      <c r="L458" s="248"/>
      <c r="M458" s="249" t="s">
        <v>5</v>
      </c>
      <c r="N458" s="250" t="s">
        <v>41</v>
      </c>
      <c r="O458" s="43"/>
      <c r="P458" s="193">
        <f>O458*H458</f>
        <v>0</v>
      </c>
      <c r="Q458" s="193">
        <v>6.0000000000000002E-5</v>
      </c>
      <c r="R458" s="193">
        <f>Q458*H458</f>
        <v>6.1199999999999997E-5</v>
      </c>
      <c r="S458" s="193">
        <v>0</v>
      </c>
      <c r="T458" s="194">
        <f>S458*H458</f>
        <v>0</v>
      </c>
      <c r="AR458" s="25" t="s">
        <v>396</v>
      </c>
      <c r="AT458" s="25" t="s">
        <v>393</v>
      </c>
      <c r="AU458" s="25" t="s">
        <v>79</v>
      </c>
      <c r="AY458" s="25" t="s">
        <v>180</v>
      </c>
      <c r="BE458" s="195">
        <f>IF(N458="základní",J458,0)</f>
        <v>0</v>
      </c>
      <c r="BF458" s="195">
        <f>IF(N458="snížená",J458,0)</f>
        <v>0</v>
      </c>
      <c r="BG458" s="195">
        <f>IF(N458="zákl. přenesená",J458,0)</f>
        <v>0</v>
      </c>
      <c r="BH458" s="195">
        <f>IF(N458="sníž. přenesená",J458,0)</f>
        <v>0</v>
      </c>
      <c r="BI458" s="195">
        <f>IF(N458="nulová",J458,0)</f>
        <v>0</v>
      </c>
      <c r="BJ458" s="25" t="s">
        <v>77</v>
      </c>
      <c r="BK458" s="195">
        <f>ROUND(I458*H458,2)</f>
        <v>0</v>
      </c>
      <c r="BL458" s="25" t="s">
        <v>355</v>
      </c>
      <c r="BM458" s="25" t="s">
        <v>612</v>
      </c>
    </row>
    <row r="459" spans="2:65" s="1" customFormat="1">
      <c r="B459" s="42"/>
      <c r="D459" s="196" t="s">
        <v>190</v>
      </c>
      <c r="F459" s="197" t="s">
        <v>613</v>
      </c>
      <c r="I459" s="198"/>
      <c r="L459" s="42"/>
      <c r="M459" s="199"/>
      <c r="N459" s="43"/>
      <c r="O459" s="43"/>
      <c r="P459" s="43"/>
      <c r="Q459" s="43"/>
      <c r="R459" s="43"/>
      <c r="S459" s="43"/>
      <c r="T459" s="71"/>
      <c r="AT459" s="25" t="s">
        <v>190</v>
      </c>
      <c r="AU459" s="25" t="s">
        <v>79</v>
      </c>
    </row>
    <row r="460" spans="2:65" s="13" customFormat="1">
      <c r="B460" s="208"/>
      <c r="D460" s="209" t="s">
        <v>192</v>
      </c>
      <c r="F460" s="211" t="s">
        <v>614</v>
      </c>
      <c r="H460" s="212">
        <v>1.02</v>
      </c>
      <c r="I460" s="213"/>
      <c r="L460" s="208"/>
      <c r="M460" s="214"/>
      <c r="N460" s="215"/>
      <c r="O460" s="215"/>
      <c r="P460" s="215"/>
      <c r="Q460" s="215"/>
      <c r="R460" s="215"/>
      <c r="S460" s="215"/>
      <c r="T460" s="216"/>
      <c r="AT460" s="217" t="s">
        <v>192</v>
      </c>
      <c r="AU460" s="217" t="s">
        <v>79</v>
      </c>
      <c r="AV460" s="13" t="s">
        <v>79</v>
      </c>
      <c r="AW460" s="13" t="s">
        <v>6</v>
      </c>
      <c r="AX460" s="13" t="s">
        <v>77</v>
      </c>
      <c r="AY460" s="217" t="s">
        <v>180</v>
      </c>
    </row>
    <row r="461" spans="2:65" s="1" customFormat="1" ht="22.5" customHeight="1">
      <c r="B461" s="183"/>
      <c r="C461" s="184" t="s">
        <v>615</v>
      </c>
      <c r="D461" s="184" t="s">
        <v>183</v>
      </c>
      <c r="E461" s="185" t="s">
        <v>616</v>
      </c>
      <c r="F461" s="186" t="s">
        <v>617</v>
      </c>
      <c r="G461" s="187" t="s">
        <v>429</v>
      </c>
      <c r="H461" s="251"/>
      <c r="I461" s="189"/>
      <c r="J461" s="190">
        <f>ROUND(I461*H461,2)</f>
        <v>0</v>
      </c>
      <c r="K461" s="186" t="s">
        <v>187</v>
      </c>
      <c r="L461" s="42"/>
      <c r="M461" s="191" t="s">
        <v>5</v>
      </c>
      <c r="N461" s="192" t="s">
        <v>41</v>
      </c>
      <c r="O461" s="43"/>
      <c r="P461" s="193">
        <f>O461*H461</f>
        <v>0</v>
      </c>
      <c r="Q461" s="193">
        <v>0</v>
      </c>
      <c r="R461" s="193">
        <f>Q461*H461</f>
        <v>0</v>
      </c>
      <c r="S461" s="193">
        <v>0</v>
      </c>
      <c r="T461" s="194">
        <f>S461*H461</f>
        <v>0</v>
      </c>
      <c r="AR461" s="25" t="s">
        <v>355</v>
      </c>
      <c r="AT461" s="25" t="s">
        <v>183</v>
      </c>
      <c r="AU461" s="25" t="s">
        <v>79</v>
      </c>
      <c r="AY461" s="25" t="s">
        <v>180</v>
      </c>
      <c r="BE461" s="195">
        <f>IF(N461="základní",J461,0)</f>
        <v>0</v>
      </c>
      <c r="BF461" s="195">
        <f>IF(N461="snížená",J461,0)</f>
        <v>0</v>
      </c>
      <c r="BG461" s="195">
        <f>IF(N461="zákl. přenesená",J461,0)</f>
        <v>0</v>
      </c>
      <c r="BH461" s="195">
        <f>IF(N461="sníž. přenesená",J461,0)</f>
        <v>0</v>
      </c>
      <c r="BI461" s="195">
        <f>IF(N461="nulová",J461,0)</f>
        <v>0</v>
      </c>
      <c r="BJ461" s="25" t="s">
        <v>77</v>
      </c>
      <c r="BK461" s="195">
        <f>ROUND(I461*H461,2)</f>
        <v>0</v>
      </c>
      <c r="BL461" s="25" t="s">
        <v>355</v>
      </c>
      <c r="BM461" s="25" t="s">
        <v>618</v>
      </c>
    </row>
    <row r="462" spans="2:65" s="1" customFormat="1" ht="27">
      <c r="B462" s="42"/>
      <c r="D462" s="196" t="s">
        <v>190</v>
      </c>
      <c r="F462" s="197" t="s">
        <v>619</v>
      </c>
      <c r="I462" s="198"/>
      <c r="L462" s="42"/>
      <c r="M462" s="199"/>
      <c r="N462" s="43"/>
      <c r="O462" s="43"/>
      <c r="P462" s="43"/>
      <c r="Q462" s="43"/>
      <c r="R462" s="43"/>
      <c r="S462" s="43"/>
      <c r="T462" s="71"/>
      <c r="AT462" s="25" t="s">
        <v>190</v>
      </c>
      <c r="AU462" s="25" t="s">
        <v>79</v>
      </c>
    </row>
    <row r="463" spans="2:65" s="11" customFormat="1" ht="29.85" customHeight="1">
      <c r="B463" s="169"/>
      <c r="D463" s="180" t="s">
        <v>69</v>
      </c>
      <c r="E463" s="181" t="s">
        <v>620</v>
      </c>
      <c r="F463" s="181" t="s">
        <v>621</v>
      </c>
      <c r="I463" s="172"/>
      <c r="J463" s="182">
        <f>BK463</f>
        <v>0</v>
      </c>
      <c r="L463" s="169"/>
      <c r="M463" s="174"/>
      <c r="N463" s="175"/>
      <c r="O463" s="175"/>
      <c r="P463" s="176">
        <f>SUM(P464:P501)</f>
        <v>0</v>
      </c>
      <c r="Q463" s="175"/>
      <c r="R463" s="176">
        <f>SUM(R464:R501)</f>
        <v>0.35816700000000001</v>
      </c>
      <c r="S463" s="175"/>
      <c r="T463" s="177">
        <f>SUM(T464:T501)</f>
        <v>0.97726880000000005</v>
      </c>
      <c r="AR463" s="170" t="s">
        <v>79</v>
      </c>
      <c r="AT463" s="178" t="s">
        <v>69</v>
      </c>
      <c r="AU463" s="178" t="s">
        <v>77</v>
      </c>
      <c r="AY463" s="170" t="s">
        <v>180</v>
      </c>
      <c r="BK463" s="179">
        <f>SUM(BK464:BK501)</f>
        <v>0</v>
      </c>
    </row>
    <row r="464" spans="2:65" s="1" customFormat="1" ht="22.5" customHeight="1">
      <c r="B464" s="183"/>
      <c r="C464" s="184" t="s">
        <v>622</v>
      </c>
      <c r="D464" s="184" t="s">
        <v>183</v>
      </c>
      <c r="E464" s="185" t="s">
        <v>623</v>
      </c>
      <c r="F464" s="186" t="s">
        <v>624</v>
      </c>
      <c r="G464" s="187" t="s">
        <v>197</v>
      </c>
      <c r="H464" s="188">
        <v>35.929000000000002</v>
      </c>
      <c r="I464" s="189"/>
      <c r="J464" s="190">
        <f>ROUND(I464*H464,2)</f>
        <v>0</v>
      </c>
      <c r="K464" s="186" t="s">
        <v>187</v>
      </c>
      <c r="L464" s="42"/>
      <c r="M464" s="191" t="s">
        <v>5</v>
      </c>
      <c r="N464" s="192" t="s">
        <v>41</v>
      </c>
      <c r="O464" s="43"/>
      <c r="P464" s="193">
        <f>O464*H464</f>
        <v>0</v>
      </c>
      <c r="Q464" s="193">
        <v>0</v>
      </c>
      <c r="R464" s="193">
        <f>Q464*H464</f>
        <v>0</v>
      </c>
      <c r="S464" s="193">
        <v>2.7199999999999998E-2</v>
      </c>
      <c r="T464" s="194">
        <f>S464*H464</f>
        <v>0.97726880000000005</v>
      </c>
      <c r="AR464" s="25" t="s">
        <v>355</v>
      </c>
      <c r="AT464" s="25" t="s">
        <v>183</v>
      </c>
      <c r="AU464" s="25" t="s">
        <v>79</v>
      </c>
      <c r="AY464" s="25" t="s">
        <v>180</v>
      </c>
      <c r="BE464" s="195">
        <f>IF(N464="základní",J464,0)</f>
        <v>0</v>
      </c>
      <c r="BF464" s="195">
        <f>IF(N464="snížená",J464,0)</f>
        <v>0</v>
      </c>
      <c r="BG464" s="195">
        <f>IF(N464="zákl. přenesená",J464,0)</f>
        <v>0</v>
      </c>
      <c r="BH464" s="195">
        <f>IF(N464="sníž. přenesená",J464,0)</f>
        <v>0</v>
      </c>
      <c r="BI464" s="195">
        <f>IF(N464="nulová",J464,0)</f>
        <v>0</v>
      </c>
      <c r="BJ464" s="25" t="s">
        <v>77</v>
      </c>
      <c r="BK464" s="195">
        <f>ROUND(I464*H464,2)</f>
        <v>0</v>
      </c>
      <c r="BL464" s="25" t="s">
        <v>355</v>
      </c>
      <c r="BM464" s="25" t="s">
        <v>625</v>
      </c>
    </row>
    <row r="465" spans="2:65" s="1" customFormat="1">
      <c r="B465" s="42"/>
      <c r="D465" s="196" t="s">
        <v>190</v>
      </c>
      <c r="F465" s="197" t="s">
        <v>626</v>
      </c>
      <c r="I465" s="198"/>
      <c r="L465" s="42"/>
      <c r="M465" s="199"/>
      <c r="N465" s="43"/>
      <c r="O465" s="43"/>
      <c r="P465" s="43"/>
      <c r="Q465" s="43"/>
      <c r="R465" s="43"/>
      <c r="S465" s="43"/>
      <c r="T465" s="71"/>
      <c r="AT465" s="25" t="s">
        <v>190</v>
      </c>
      <c r="AU465" s="25" t="s">
        <v>79</v>
      </c>
    </row>
    <row r="466" spans="2:65" s="12" customFormat="1">
      <c r="B466" s="200"/>
      <c r="D466" s="196" t="s">
        <v>192</v>
      </c>
      <c r="E466" s="201" t="s">
        <v>5</v>
      </c>
      <c r="F466" s="202" t="s">
        <v>228</v>
      </c>
      <c r="H466" s="203" t="s">
        <v>5</v>
      </c>
      <c r="I466" s="204"/>
      <c r="L466" s="200"/>
      <c r="M466" s="205"/>
      <c r="N466" s="206"/>
      <c r="O466" s="206"/>
      <c r="P466" s="206"/>
      <c r="Q466" s="206"/>
      <c r="R466" s="206"/>
      <c r="S466" s="206"/>
      <c r="T466" s="207"/>
      <c r="AT466" s="203" t="s">
        <v>192</v>
      </c>
      <c r="AU466" s="203" t="s">
        <v>79</v>
      </c>
      <c r="AV466" s="12" t="s">
        <v>77</v>
      </c>
      <c r="AW466" s="12" t="s">
        <v>34</v>
      </c>
      <c r="AX466" s="12" t="s">
        <v>70</v>
      </c>
      <c r="AY466" s="203" t="s">
        <v>180</v>
      </c>
    </row>
    <row r="467" spans="2:65" s="13" customFormat="1">
      <c r="B467" s="208"/>
      <c r="D467" s="196" t="s">
        <v>192</v>
      </c>
      <c r="E467" s="217" t="s">
        <v>5</v>
      </c>
      <c r="F467" s="218" t="s">
        <v>627</v>
      </c>
      <c r="H467" s="219">
        <v>29.109000000000002</v>
      </c>
      <c r="I467" s="213"/>
      <c r="L467" s="208"/>
      <c r="M467" s="214"/>
      <c r="N467" s="215"/>
      <c r="O467" s="215"/>
      <c r="P467" s="215"/>
      <c r="Q467" s="215"/>
      <c r="R467" s="215"/>
      <c r="S467" s="215"/>
      <c r="T467" s="216"/>
      <c r="AT467" s="217" t="s">
        <v>192</v>
      </c>
      <c r="AU467" s="217" t="s">
        <v>79</v>
      </c>
      <c r="AV467" s="13" t="s">
        <v>79</v>
      </c>
      <c r="AW467" s="13" t="s">
        <v>34</v>
      </c>
      <c r="AX467" s="13" t="s">
        <v>70</v>
      </c>
      <c r="AY467" s="217" t="s">
        <v>180</v>
      </c>
    </row>
    <row r="468" spans="2:65" s="12" customFormat="1">
      <c r="B468" s="200"/>
      <c r="D468" s="196" t="s">
        <v>192</v>
      </c>
      <c r="E468" s="201" t="s">
        <v>5</v>
      </c>
      <c r="F468" s="202" t="s">
        <v>231</v>
      </c>
      <c r="H468" s="203" t="s">
        <v>5</v>
      </c>
      <c r="I468" s="204"/>
      <c r="L468" s="200"/>
      <c r="M468" s="205"/>
      <c r="N468" s="206"/>
      <c r="O468" s="206"/>
      <c r="P468" s="206"/>
      <c r="Q468" s="206"/>
      <c r="R468" s="206"/>
      <c r="S468" s="206"/>
      <c r="T468" s="207"/>
      <c r="AT468" s="203" t="s">
        <v>192</v>
      </c>
      <c r="AU468" s="203" t="s">
        <v>79</v>
      </c>
      <c r="AV468" s="12" t="s">
        <v>77</v>
      </c>
      <c r="AW468" s="12" t="s">
        <v>34</v>
      </c>
      <c r="AX468" s="12" t="s">
        <v>70</v>
      </c>
      <c r="AY468" s="203" t="s">
        <v>180</v>
      </c>
    </row>
    <row r="469" spans="2:65" s="13" customFormat="1">
      <c r="B469" s="208"/>
      <c r="D469" s="196" t="s">
        <v>192</v>
      </c>
      <c r="E469" s="217" t="s">
        <v>5</v>
      </c>
      <c r="F469" s="218" t="s">
        <v>628</v>
      </c>
      <c r="H469" s="219">
        <v>3.1</v>
      </c>
      <c r="I469" s="213"/>
      <c r="L469" s="208"/>
      <c r="M469" s="214"/>
      <c r="N469" s="215"/>
      <c r="O469" s="215"/>
      <c r="P469" s="215"/>
      <c r="Q469" s="215"/>
      <c r="R469" s="215"/>
      <c r="S469" s="215"/>
      <c r="T469" s="216"/>
      <c r="AT469" s="217" t="s">
        <v>192</v>
      </c>
      <c r="AU469" s="217" t="s">
        <v>79</v>
      </c>
      <c r="AV469" s="13" t="s">
        <v>79</v>
      </c>
      <c r="AW469" s="13" t="s">
        <v>34</v>
      </c>
      <c r="AX469" s="13" t="s">
        <v>70</v>
      </c>
      <c r="AY469" s="217" t="s">
        <v>180</v>
      </c>
    </row>
    <row r="470" spans="2:65" s="12" customFormat="1">
      <c r="B470" s="200"/>
      <c r="D470" s="196" t="s">
        <v>192</v>
      </c>
      <c r="E470" s="201" t="s">
        <v>5</v>
      </c>
      <c r="F470" s="202" t="s">
        <v>234</v>
      </c>
      <c r="H470" s="203" t="s">
        <v>5</v>
      </c>
      <c r="I470" s="204"/>
      <c r="L470" s="200"/>
      <c r="M470" s="205"/>
      <c r="N470" s="206"/>
      <c r="O470" s="206"/>
      <c r="P470" s="206"/>
      <c r="Q470" s="206"/>
      <c r="R470" s="206"/>
      <c r="S470" s="206"/>
      <c r="T470" s="207"/>
      <c r="AT470" s="203" t="s">
        <v>192</v>
      </c>
      <c r="AU470" s="203" t="s">
        <v>79</v>
      </c>
      <c r="AV470" s="12" t="s">
        <v>77</v>
      </c>
      <c r="AW470" s="12" t="s">
        <v>34</v>
      </c>
      <c r="AX470" s="12" t="s">
        <v>70</v>
      </c>
      <c r="AY470" s="203" t="s">
        <v>180</v>
      </c>
    </row>
    <row r="471" spans="2:65" s="13" customFormat="1">
      <c r="B471" s="208"/>
      <c r="D471" s="196" t="s">
        <v>192</v>
      </c>
      <c r="E471" s="217" t="s">
        <v>5</v>
      </c>
      <c r="F471" s="218" t="s">
        <v>629</v>
      </c>
      <c r="H471" s="219">
        <v>3.72</v>
      </c>
      <c r="I471" s="213"/>
      <c r="L471" s="208"/>
      <c r="M471" s="214"/>
      <c r="N471" s="215"/>
      <c r="O471" s="215"/>
      <c r="P471" s="215"/>
      <c r="Q471" s="215"/>
      <c r="R471" s="215"/>
      <c r="S471" s="215"/>
      <c r="T471" s="216"/>
      <c r="AT471" s="217" t="s">
        <v>192</v>
      </c>
      <c r="AU471" s="217" t="s">
        <v>79</v>
      </c>
      <c r="AV471" s="13" t="s">
        <v>79</v>
      </c>
      <c r="AW471" s="13" t="s">
        <v>34</v>
      </c>
      <c r="AX471" s="13" t="s">
        <v>70</v>
      </c>
      <c r="AY471" s="217" t="s">
        <v>180</v>
      </c>
    </row>
    <row r="472" spans="2:65" s="14" customFormat="1">
      <c r="B472" s="220"/>
      <c r="D472" s="209" t="s">
        <v>192</v>
      </c>
      <c r="E472" s="221" t="s">
        <v>5</v>
      </c>
      <c r="F472" s="222" t="s">
        <v>223</v>
      </c>
      <c r="H472" s="223">
        <v>35.929000000000002</v>
      </c>
      <c r="I472" s="224"/>
      <c r="L472" s="220"/>
      <c r="M472" s="225"/>
      <c r="N472" s="226"/>
      <c r="O472" s="226"/>
      <c r="P472" s="226"/>
      <c r="Q472" s="226"/>
      <c r="R472" s="226"/>
      <c r="S472" s="226"/>
      <c r="T472" s="227"/>
      <c r="AT472" s="228" t="s">
        <v>192</v>
      </c>
      <c r="AU472" s="228" t="s">
        <v>79</v>
      </c>
      <c r="AV472" s="14" t="s">
        <v>188</v>
      </c>
      <c r="AW472" s="14" t="s">
        <v>34</v>
      </c>
      <c r="AX472" s="14" t="s">
        <v>77</v>
      </c>
      <c r="AY472" s="228" t="s">
        <v>180</v>
      </c>
    </row>
    <row r="473" spans="2:65" s="1" customFormat="1" ht="31.5" customHeight="1">
      <c r="B473" s="183"/>
      <c r="C473" s="184" t="s">
        <v>630</v>
      </c>
      <c r="D473" s="184" t="s">
        <v>183</v>
      </c>
      <c r="E473" s="185" t="s">
        <v>631</v>
      </c>
      <c r="F473" s="186" t="s">
        <v>632</v>
      </c>
      <c r="G473" s="187" t="s">
        <v>197</v>
      </c>
      <c r="H473" s="188">
        <v>17.864000000000001</v>
      </c>
      <c r="I473" s="189"/>
      <c r="J473" s="190">
        <f>ROUND(I473*H473,2)</f>
        <v>0</v>
      </c>
      <c r="K473" s="186" t="s">
        <v>187</v>
      </c>
      <c r="L473" s="42"/>
      <c r="M473" s="191" t="s">
        <v>5</v>
      </c>
      <c r="N473" s="192" t="s">
        <v>41</v>
      </c>
      <c r="O473" s="43"/>
      <c r="P473" s="193">
        <f>O473*H473</f>
        <v>0</v>
      </c>
      <c r="Q473" s="193">
        <v>3.0000000000000001E-3</v>
      </c>
      <c r="R473" s="193">
        <f>Q473*H473</f>
        <v>5.3592000000000001E-2</v>
      </c>
      <c r="S473" s="193">
        <v>0</v>
      </c>
      <c r="T473" s="194">
        <f>S473*H473</f>
        <v>0</v>
      </c>
      <c r="AR473" s="25" t="s">
        <v>355</v>
      </c>
      <c r="AT473" s="25" t="s">
        <v>183</v>
      </c>
      <c r="AU473" s="25" t="s">
        <v>79</v>
      </c>
      <c r="AY473" s="25" t="s">
        <v>180</v>
      </c>
      <c r="BE473" s="195">
        <f>IF(N473="základní",J473,0)</f>
        <v>0</v>
      </c>
      <c r="BF473" s="195">
        <f>IF(N473="snížená",J473,0)</f>
        <v>0</v>
      </c>
      <c r="BG473" s="195">
        <f>IF(N473="zákl. přenesená",J473,0)</f>
        <v>0</v>
      </c>
      <c r="BH473" s="195">
        <f>IF(N473="sníž. přenesená",J473,0)</f>
        <v>0</v>
      </c>
      <c r="BI473" s="195">
        <f>IF(N473="nulová",J473,0)</f>
        <v>0</v>
      </c>
      <c r="BJ473" s="25" t="s">
        <v>77</v>
      </c>
      <c r="BK473" s="195">
        <f>ROUND(I473*H473,2)</f>
        <v>0</v>
      </c>
      <c r="BL473" s="25" t="s">
        <v>355</v>
      </c>
      <c r="BM473" s="25" t="s">
        <v>633</v>
      </c>
    </row>
    <row r="474" spans="2:65" s="1" customFormat="1" ht="27">
      <c r="B474" s="42"/>
      <c r="D474" s="196" t="s">
        <v>190</v>
      </c>
      <c r="F474" s="197" t="s">
        <v>634</v>
      </c>
      <c r="I474" s="198"/>
      <c r="L474" s="42"/>
      <c r="M474" s="199"/>
      <c r="N474" s="43"/>
      <c r="O474" s="43"/>
      <c r="P474" s="43"/>
      <c r="Q474" s="43"/>
      <c r="R474" s="43"/>
      <c r="S474" s="43"/>
      <c r="T474" s="71"/>
      <c r="AT474" s="25" t="s">
        <v>190</v>
      </c>
      <c r="AU474" s="25" t="s">
        <v>79</v>
      </c>
    </row>
    <row r="475" spans="2:65" s="12" customFormat="1">
      <c r="B475" s="200"/>
      <c r="D475" s="196" t="s">
        <v>192</v>
      </c>
      <c r="E475" s="201" t="s">
        <v>5</v>
      </c>
      <c r="F475" s="202" t="s">
        <v>635</v>
      </c>
      <c r="H475" s="203" t="s">
        <v>5</v>
      </c>
      <c r="I475" s="204"/>
      <c r="L475" s="200"/>
      <c r="M475" s="205"/>
      <c r="N475" s="206"/>
      <c r="O475" s="206"/>
      <c r="P475" s="206"/>
      <c r="Q475" s="206"/>
      <c r="R475" s="206"/>
      <c r="S475" s="206"/>
      <c r="T475" s="207"/>
      <c r="AT475" s="203" t="s">
        <v>192</v>
      </c>
      <c r="AU475" s="203" t="s">
        <v>79</v>
      </c>
      <c r="AV475" s="12" t="s">
        <v>77</v>
      </c>
      <c r="AW475" s="12" t="s">
        <v>34</v>
      </c>
      <c r="AX475" s="12" t="s">
        <v>70</v>
      </c>
      <c r="AY475" s="203" t="s">
        <v>180</v>
      </c>
    </row>
    <row r="476" spans="2:65" s="12" customFormat="1">
      <c r="B476" s="200"/>
      <c r="D476" s="196" t="s">
        <v>192</v>
      </c>
      <c r="E476" s="201" t="s">
        <v>5</v>
      </c>
      <c r="F476" s="202" t="s">
        <v>200</v>
      </c>
      <c r="H476" s="203" t="s">
        <v>5</v>
      </c>
      <c r="I476" s="204"/>
      <c r="L476" s="200"/>
      <c r="M476" s="205"/>
      <c r="N476" s="206"/>
      <c r="O476" s="206"/>
      <c r="P476" s="206"/>
      <c r="Q476" s="206"/>
      <c r="R476" s="206"/>
      <c r="S476" s="206"/>
      <c r="T476" s="207"/>
      <c r="AT476" s="203" t="s">
        <v>192</v>
      </c>
      <c r="AU476" s="203" t="s">
        <v>79</v>
      </c>
      <c r="AV476" s="12" t="s">
        <v>77</v>
      </c>
      <c r="AW476" s="12" t="s">
        <v>34</v>
      </c>
      <c r="AX476" s="12" t="s">
        <v>70</v>
      </c>
      <c r="AY476" s="203" t="s">
        <v>180</v>
      </c>
    </row>
    <row r="477" spans="2:65" s="13" customFormat="1">
      <c r="B477" s="208"/>
      <c r="D477" s="196" t="s">
        <v>192</v>
      </c>
      <c r="E477" s="217" t="s">
        <v>5</v>
      </c>
      <c r="F477" s="218" t="s">
        <v>636</v>
      </c>
      <c r="H477" s="219">
        <v>8.6639999999999997</v>
      </c>
      <c r="I477" s="213"/>
      <c r="L477" s="208"/>
      <c r="M477" s="214"/>
      <c r="N477" s="215"/>
      <c r="O477" s="215"/>
      <c r="P477" s="215"/>
      <c r="Q477" s="215"/>
      <c r="R477" s="215"/>
      <c r="S477" s="215"/>
      <c r="T477" s="216"/>
      <c r="AT477" s="217" t="s">
        <v>192</v>
      </c>
      <c r="AU477" s="217" t="s">
        <v>79</v>
      </c>
      <c r="AV477" s="13" t="s">
        <v>79</v>
      </c>
      <c r="AW477" s="13" t="s">
        <v>34</v>
      </c>
      <c r="AX477" s="13" t="s">
        <v>70</v>
      </c>
      <c r="AY477" s="217" t="s">
        <v>180</v>
      </c>
    </row>
    <row r="478" spans="2:65" s="12" customFormat="1">
      <c r="B478" s="200"/>
      <c r="D478" s="196" t="s">
        <v>192</v>
      </c>
      <c r="E478" s="201" t="s">
        <v>5</v>
      </c>
      <c r="F478" s="202" t="s">
        <v>637</v>
      </c>
      <c r="H478" s="203" t="s">
        <v>5</v>
      </c>
      <c r="I478" s="204"/>
      <c r="L478" s="200"/>
      <c r="M478" s="205"/>
      <c r="N478" s="206"/>
      <c r="O478" s="206"/>
      <c r="P478" s="206"/>
      <c r="Q478" s="206"/>
      <c r="R478" s="206"/>
      <c r="S478" s="206"/>
      <c r="T478" s="207"/>
      <c r="AT478" s="203" t="s">
        <v>192</v>
      </c>
      <c r="AU478" s="203" t="s">
        <v>79</v>
      </c>
      <c r="AV478" s="12" t="s">
        <v>77</v>
      </c>
      <c r="AW478" s="12" t="s">
        <v>34</v>
      </c>
      <c r="AX478" s="12" t="s">
        <v>70</v>
      </c>
      <c r="AY478" s="203" t="s">
        <v>180</v>
      </c>
    </row>
    <row r="479" spans="2:65" s="13" customFormat="1">
      <c r="B479" s="208"/>
      <c r="D479" s="196" t="s">
        <v>192</v>
      </c>
      <c r="E479" s="217" t="s">
        <v>5</v>
      </c>
      <c r="F479" s="218" t="s">
        <v>638</v>
      </c>
      <c r="H479" s="219">
        <v>6</v>
      </c>
      <c r="I479" s="213"/>
      <c r="L479" s="208"/>
      <c r="M479" s="214"/>
      <c r="N479" s="215"/>
      <c r="O479" s="215"/>
      <c r="P479" s="215"/>
      <c r="Q479" s="215"/>
      <c r="R479" s="215"/>
      <c r="S479" s="215"/>
      <c r="T479" s="216"/>
      <c r="AT479" s="217" t="s">
        <v>192</v>
      </c>
      <c r="AU479" s="217" t="s">
        <v>79</v>
      </c>
      <c r="AV479" s="13" t="s">
        <v>79</v>
      </c>
      <c r="AW479" s="13" t="s">
        <v>34</v>
      </c>
      <c r="AX479" s="13" t="s">
        <v>70</v>
      </c>
      <c r="AY479" s="217" t="s">
        <v>180</v>
      </c>
    </row>
    <row r="480" spans="2:65" s="12" customFormat="1">
      <c r="B480" s="200"/>
      <c r="D480" s="196" t="s">
        <v>192</v>
      </c>
      <c r="E480" s="201" t="s">
        <v>5</v>
      </c>
      <c r="F480" s="202" t="s">
        <v>639</v>
      </c>
      <c r="H480" s="203" t="s">
        <v>5</v>
      </c>
      <c r="I480" s="204"/>
      <c r="L480" s="200"/>
      <c r="M480" s="205"/>
      <c r="N480" s="206"/>
      <c r="O480" s="206"/>
      <c r="P480" s="206"/>
      <c r="Q480" s="206"/>
      <c r="R480" s="206"/>
      <c r="S480" s="206"/>
      <c r="T480" s="207"/>
      <c r="AT480" s="203" t="s">
        <v>192</v>
      </c>
      <c r="AU480" s="203" t="s">
        <v>79</v>
      </c>
      <c r="AV480" s="12" t="s">
        <v>77</v>
      </c>
      <c r="AW480" s="12" t="s">
        <v>34</v>
      </c>
      <c r="AX480" s="12" t="s">
        <v>70</v>
      </c>
      <c r="AY480" s="203" t="s">
        <v>180</v>
      </c>
    </row>
    <row r="481" spans="2:65" s="13" customFormat="1">
      <c r="B481" s="208"/>
      <c r="D481" s="196" t="s">
        <v>192</v>
      </c>
      <c r="E481" s="217" t="s">
        <v>5</v>
      </c>
      <c r="F481" s="218" t="s">
        <v>640</v>
      </c>
      <c r="H481" s="219">
        <v>1.6</v>
      </c>
      <c r="I481" s="213"/>
      <c r="L481" s="208"/>
      <c r="M481" s="214"/>
      <c r="N481" s="215"/>
      <c r="O481" s="215"/>
      <c r="P481" s="215"/>
      <c r="Q481" s="215"/>
      <c r="R481" s="215"/>
      <c r="S481" s="215"/>
      <c r="T481" s="216"/>
      <c r="AT481" s="217" t="s">
        <v>192</v>
      </c>
      <c r="AU481" s="217" t="s">
        <v>79</v>
      </c>
      <c r="AV481" s="13" t="s">
        <v>79</v>
      </c>
      <c r="AW481" s="13" t="s">
        <v>34</v>
      </c>
      <c r="AX481" s="13" t="s">
        <v>70</v>
      </c>
      <c r="AY481" s="217" t="s">
        <v>180</v>
      </c>
    </row>
    <row r="482" spans="2:65" s="12" customFormat="1">
      <c r="B482" s="200"/>
      <c r="D482" s="196" t="s">
        <v>192</v>
      </c>
      <c r="E482" s="201" t="s">
        <v>5</v>
      </c>
      <c r="F482" s="202" t="s">
        <v>237</v>
      </c>
      <c r="H482" s="203" t="s">
        <v>5</v>
      </c>
      <c r="I482" s="204"/>
      <c r="L482" s="200"/>
      <c r="M482" s="205"/>
      <c r="N482" s="206"/>
      <c r="O482" s="206"/>
      <c r="P482" s="206"/>
      <c r="Q482" s="206"/>
      <c r="R482" s="206"/>
      <c r="S482" s="206"/>
      <c r="T482" s="207"/>
      <c r="AT482" s="203" t="s">
        <v>192</v>
      </c>
      <c r="AU482" s="203" t="s">
        <v>79</v>
      </c>
      <c r="AV482" s="12" t="s">
        <v>77</v>
      </c>
      <c r="AW482" s="12" t="s">
        <v>34</v>
      </c>
      <c r="AX482" s="12" t="s">
        <v>70</v>
      </c>
      <c r="AY482" s="203" t="s">
        <v>180</v>
      </c>
    </row>
    <row r="483" spans="2:65" s="13" customFormat="1">
      <c r="B483" s="208"/>
      <c r="D483" s="196" t="s">
        <v>192</v>
      </c>
      <c r="E483" s="217" t="s">
        <v>5</v>
      </c>
      <c r="F483" s="218" t="s">
        <v>640</v>
      </c>
      <c r="H483" s="219">
        <v>1.6</v>
      </c>
      <c r="I483" s="213"/>
      <c r="L483" s="208"/>
      <c r="M483" s="214"/>
      <c r="N483" s="215"/>
      <c r="O483" s="215"/>
      <c r="P483" s="215"/>
      <c r="Q483" s="215"/>
      <c r="R483" s="215"/>
      <c r="S483" s="215"/>
      <c r="T483" s="216"/>
      <c r="AT483" s="217" t="s">
        <v>192</v>
      </c>
      <c r="AU483" s="217" t="s">
        <v>79</v>
      </c>
      <c r="AV483" s="13" t="s">
        <v>79</v>
      </c>
      <c r="AW483" s="13" t="s">
        <v>34</v>
      </c>
      <c r="AX483" s="13" t="s">
        <v>70</v>
      </c>
      <c r="AY483" s="217" t="s">
        <v>180</v>
      </c>
    </row>
    <row r="484" spans="2:65" s="14" customFormat="1">
      <c r="B484" s="220"/>
      <c r="D484" s="209" t="s">
        <v>192</v>
      </c>
      <c r="E484" s="221" t="s">
        <v>111</v>
      </c>
      <c r="F484" s="222" t="s">
        <v>223</v>
      </c>
      <c r="H484" s="223">
        <v>17.864000000000001</v>
      </c>
      <c r="I484" s="224"/>
      <c r="L484" s="220"/>
      <c r="M484" s="225"/>
      <c r="N484" s="226"/>
      <c r="O484" s="226"/>
      <c r="P484" s="226"/>
      <c r="Q484" s="226"/>
      <c r="R484" s="226"/>
      <c r="S484" s="226"/>
      <c r="T484" s="227"/>
      <c r="AT484" s="228" t="s">
        <v>192</v>
      </c>
      <c r="AU484" s="228" t="s">
        <v>79</v>
      </c>
      <c r="AV484" s="14" t="s">
        <v>188</v>
      </c>
      <c r="AW484" s="14" t="s">
        <v>34</v>
      </c>
      <c r="AX484" s="14" t="s">
        <v>77</v>
      </c>
      <c r="AY484" s="228" t="s">
        <v>180</v>
      </c>
    </row>
    <row r="485" spans="2:65" s="1" customFormat="1" ht="22.5" customHeight="1">
      <c r="B485" s="183"/>
      <c r="C485" s="241" t="s">
        <v>641</v>
      </c>
      <c r="D485" s="241" t="s">
        <v>393</v>
      </c>
      <c r="E485" s="242" t="s">
        <v>642</v>
      </c>
      <c r="F485" s="243" t="s">
        <v>643</v>
      </c>
      <c r="G485" s="244" t="s">
        <v>197</v>
      </c>
      <c r="H485" s="245">
        <v>19.649999999999999</v>
      </c>
      <c r="I485" s="246"/>
      <c r="J485" s="247">
        <f>ROUND(I485*H485,2)</f>
        <v>0</v>
      </c>
      <c r="K485" s="243" t="s">
        <v>5</v>
      </c>
      <c r="L485" s="248"/>
      <c r="M485" s="249" t="s">
        <v>5</v>
      </c>
      <c r="N485" s="250" t="s">
        <v>41</v>
      </c>
      <c r="O485" s="43"/>
      <c r="P485" s="193">
        <f>O485*H485</f>
        <v>0</v>
      </c>
      <c r="Q485" s="193">
        <v>1.55E-2</v>
      </c>
      <c r="R485" s="193">
        <f>Q485*H485</f>
        <v>0.30457499999999998</v>
      </c>
      <c r="S485" s="193">
        <v>0</v>
      </c>
      <c r="T485" s="194">
        <f>S485*H485</f>
        <v>0</v>
      </c>
      <c r="AR485" s="25" t="s">
        <v>396</v>
      </c>
      <c r="AT485" s="25" t="s">
        <v>393</v>
      </c>
      <c r="AU485" s="25" t="s">
        <v>79</v>
      </c>
      <c r="AY485" s="25" t="s">
        <v>180</v>
      </c>
      <c r="BE485" s="195">
        <f>IF(N485="základní",J485,0)</f>
        <v>0</v>
      </c>
      <c r="BF485" s="195">
        <f>IF(N485="snížená",J485,0)</f>
        <v>0</v>
      </c>
      <c r="BG485" s="195">
        <f>IF(N485="zákl. přenesená",J485,0)</f>
        <v>0</v>
      </c>
      <c r="BH485" s="195">
        <f>IF(N485="sníž. přenesená",J485,0)</f>
        <v>0</v>
      </c>
      <c r="BI485" s="195">
        <f>IF(N485="nulová",J485,0)</f>
        <v>0</v>
      </c>
      <c r="BJ485" s="25" t="s">
        <v>77</v>
      </c>
      <c r="BK485" s="195">
        <f>ROUND(I485*H485,2)</f>
        <v>0</v>
      </c>
      <c r="BL485" s="25" t="s">
        <v>355</v>
      </c>
      <c r="BM485" s="25" t="s">
        <v>644</v>
      </c>
    </row>
    <row r="486" spans="2:65" s="1" customFormat="1" ht="27">
      <c r="B486" s="42"/>
      <c r="D486" s="196" t="s">
        <v>190</v>
      </c>
      <c r="F486" s="197" t="s">
        <v>645</v>
      </c>
      <c r="I486" s="198"/>
      <c r="L486" s="42"/>
      <c r="M486" s="199"/>
      <c r="N486" s="43"/>
      <c r="O486" s="43"/>
      <c r="P486" s="43"/>
      <c r="Q486" s="43"/>
      <c r="R486" s="43"/>
      <c r="S486" s="43"/>
      <c r="T486" s="71"/>
      <c r="AT486" s="25" t="s">
        <v>190</v>
      </c>
      <c r="AU486" s="25" t="s">
        <v>79</v>
      </c>
    </row>
    <row r="487" spans="2:65" s="13" customFormat="1">
      <c r="B487" s="208"/>
      <c r="D487" s="209" t="s">
        <v>192</v>
      </c>
      <c r="F487" s="211" t="s">
        <v>646</v>
      </c>
      <c r="H487" s="212">
        <v>19.649999999999999</v>
      </c>
      <c r="I487" s="213"/>
      <c r="L487" s="208"/>
      <c r="M487" s="214"/>
      <c r="N487" s="215"/>
      <c r="O487" s="215"/>
      <c r="P487" s="215"/>
      <c r="Q487" s="215"/>
      <c r="R487" s="215"/>
      <c r="S487" s="215"/>
      <c r="T487" s="216"/>
      <c r="AT487" s="217" t="s">
        <v>192</v>
      </c>
      <c r="AU487" s="217" t="s">
        <v>79</v>
      </c>
      <c r="AV487" s="13" t="s">
        <v>79</v>
      </c>
      <c r="AW487" s="13" t="s">
        <v>6</v>
      </c>
      <c r="AX487" s="13" t="s">
        <v>77</v>
      </c>
      <c r="AY487" s="217" t="s">
        <v>180</v>
      </c>
    </row>
    <row r="488" spans="2:65" s="1" customFormat="1" ht="22.5" customHeight="1">
      <c r="B488" s="183"/>
      <c r="C488" s="184" t="s">
        <v>647</v>
      </c>
      <c r="D488" s="184" t="s">
        <v>183</v>
      </c>
      <c r="E488" s="185" t="s">
        <v>648</v>
      </c>
      <c r="F488" s="186" t="s">
        <v>649</v>
      </c>
      <c r="G488" s="187" t="s">
        <v>197</v>
      </c>
      <c r="H488" s="188">
        <v>17.864000000000001</v>
      </c>
      <c r="I488" s="189"/>
      <c r="J488" s="190">
        <f>ROUND(I488*H488,2)</f>
        <v>0</v>
      </c>
      <c r="K488" s="186" t="s">
        <v>187</v>
      </c>
      <c r="L488" s="42"/>
      <c r="M488" s="191" t="s">
        <v>5</v>
      </c>
      <c r="N488" s="192" t="s">
        <v>41</v>
      </c>
      <c r="O488" s="43"/>
      <c r="P488" s="193">
        <f>O488*H488</f>
        <v>0</v>
      </c>
      <c r="Q488" s="193">
        <v>0</v>
      </c>
      <c r="R488" s="193">
        <f>Q488*H488</f>
        <v>0</v>
      </c>
      <c r="S488" s="193">
        <v>0</v>
      </c>
      <c r="T488" s="194">
        <f>S488*H488</f>
        <v>0</v>
      </c>
      <c r="AR488" s="25" t="s">
        <v>355</v>
      </c>
      <c r="AT488" s="25" t="s">
        <v>183</v>
      </c>
      <c r="AU488" s="25" t="s">
        <v>79</v>
      </c>
      <c r="AY488" s="25" t="s">
        <v>180</v>
      </c>
      <c r="BE488" s="195">
        <f>IF(N488="základní",J488,0)</f>
        <v>0</v>
      </c>
      <c r="BF488" s="195">
        <f>IF(N488="snížená",J488,0)</f>
        <v>0</v>
      </c>
      <c r="BG488" s="195">
        <f>IF(N488="zákl. přenesená",J488,0)</f>
        <v>0</v>
      </c>
      <c r="BH488" s="195">
        <f>IF(N488="sníž. přenesená",J488,0)</f>
        <v>0</v>
      </c>
      <c r="BI488" s="195">
        <f>IF(N488="nulová",J488,0)</f>
        <v>0</v>
      </c>
      <c r="BJ488" s="25" t="s">
        <v>77</v>
      </c>
      <c r="BK488" s="195">
        <f>ROUND(I488*H488,2)</f>
        <v>0</v>
      </c>
      <c r="BL488" s="25" t="s">
        <v>355</v>
      </c>
      <c r="BM488" s="25" t="s">
        <v>650</v>
      </c>
    </row>
    <row r="489" spans="2:65" s="1" customFormat="1" ht="27">
      <c r="B489" s="42"/>
      <c r="D489" s="196" t="s">
        <v>190</v>
      </c>
      <c r="F489" s="197" t="s">
        <v>651</v>
      </c>
      <c r="I489" s="198"/>
      <c r="L489" s="42"/>
      <c r="M489" s="199"/>
      <c r="N489" s="43"/>
      <c r="O489" s="43"/>
      <c r="P489" s="43"/>
      <c r="Q489" s="43"/>
      <c r="R489" s="43"/>
      <c r="S489" s="43"/>
      <c r="T489" s="71"/>
      <c r="AT489" s="25" t="s">
        <v>190</v>
      </c>
      <c r="AU489" s="25" t="s">
        <v>79</v>
      </c>
    </row>
    <row r="490" spans="2:65" s="13" customFormat="1">
      <c r="B490" s="208"/>
      <c r="D490" s="209" t="s">
        <v>192</v>
      </c>
      <c r="E490" s="210" t="s">
        <v>5</v>
      </c>
      <c r="F490" s="211" t="s">
        <v>111</v>
      </c>
      <c r="H490" s="212">
        <v>17.864000000000001</v>
      </c>
      <c r="I490" s="213"/>
      <c r="L490" s="208"/>
      <c r="M490" s="214"/>
      <c r="N490" s="215"/>
      <c r="O490" s="215"/>
      <c r="P490" s="215"/>
      <c r="Q490" s="215"/>
      <c r="R490" s="215"/>
      <c r="S490" s="215"/>
      <c r="T490" s="216"/>
      <c r="AT490" s="217" t="s">
        <v>192</v>
      </c>
      <c r="AU490" s="217" t="s">
        <v>79</v>
      </c>
      <c r="AV490" s="13" t="s">
        <v>79</v>
      </c>
      <c r="AW490" s="13" t="s">
        <v>34</v>
      </c>
      <c r="AX490" s="13" t="s">
        <v>77</v>
      </c>
      <c r="AY490" s="217" t="s">
        <v>180</v>
      </c>
    </row>
    <row r="491" spans="2:65" s="1" customFormat="1" ht="22.5" customHeight="1">
      <c r="B491" s="183"/>
      <c r="C491" s="184" t="s">
        <v>652</v>
      </c>
      <c r="D491" s="184" t="s">
        <v>183</v>
      </c>
      <c r="E491" s="185" t="s">
        <v>653</v>
      </c>
      <c r="F491" s="186" t="s">
        <v>654</v>
      </c>
      <c r="G491" s="187" t="s">
        <v>197</v>
      </c>
      <c r="H491" s="188">
        <v>17.864000000000001</v>
      </c>
      <c r="I491" s="189"/>
      <c r="J491" s="190">
        <f>ROUND(I491*H491,2)</f>
        <v>0</v>
      </c>
      <c r="K491" s="186" t="s">
        <v>5</v>
      </c>
      <c r="L491" s="42"/>
      <c r="M491" s="191" t="s">
        <v>5</v>
      </c>
      <c r="N491" s="192" t="s">
        <v>41</v>
      </c>
      <c r="O491" s="43"/>
      <c r="P491" s="193">
        <f>O491*H491</f>
        <v>0</v>
      </c>
      <c r="Q491" s="193">
        <v>0</v>
      </c>
      <c r="R491" s="193">
        <f>Q491*H491</f>
        <v>0</v>
      </c>
      <c r="S491" s="193">
        <v>0</v>
      </c>
      <c r="T491" s="194">
        <f>S491*H491</f>
        <v>0</v>
      </c>
      <c r="AR491" s="25" t="s">
        <v>355</v>
      </c>
      <c r="AT491" s="25" t="s">
        <v>183</v>
      </c>
      <c r="AU491" s="25" t="s">
        <v>79</v>
      </c>
      <c r="AY491" s="25" t="s">
        <v>180</v>
      </c>
      <c r="BE491" s="195">
        <f>IF(N491="základní",J491,0)</f>
        <v>0</v>
      </c>
      <c r="BF491" s="195">
        <f>IF(N491="snížená",J491,0)</f>
        <v>0</v>
      </c>
      <c r="BG491" s="195">
        <f>IF(N491="zákl. přenesená",J491,0)</f>
        <v>0</v>
      </c>
      <c r="BH491" s="195">
        <f>IF(N491="sníž. přenesená",J491,0)</f>
        <v>0</v>
      </c>
      <c r="BI491" s="195">
        <f>IF(N491="nulová",J491,0)</f>
        <v>0</v>
      </c>
      <c r="BJ491" s="25" t="s">
        <v>77</v>
      </c>
      <c r="BK491" s="195">
        <f>ROUND(I491*H491,2)</f>
        <v>0</v>
      </c>
      <c r="BL491" s="25" t="s">
        <v>355</v>
      </c>
      <c r="BM491" s="25" t="s">
        <v>655</v>
      </c>
    </row>
    <row r="492" spans="2:65" s="1" customFormat="1" ht="67.5">
      <c r="B492" s="42"/>
      <c r="D492" s="196" t="s">
        <v>190</v>
      </c>
      <c r="F492" s="197" t="s">
        <v>656</v>
      </c>
      <c r="I492" s="198"/>
      <c r="L492" s="42"/>
      <c r="M492" s="199"/>
      <c r="N492" s="43"/>
      <c r="O492" s="43"/>
      <c r="P492" s="43"/>
      <c r="Q492" s="43"/>
      <c r="R492" s="43"/>
      <c r="S492" s="43"/>
      <c r="T492" s="71"/>
      <c r="AT492" s="25" t="s">
        <v>190</v>
      </c>
      <c r="AU492" s="25" t="s">
        <v>79</v>
      </c>
    </row>
    <row r="493" spans="2:65" s="13" customFormat="1">
      <c r="B493" s="208"/>
      <c r="D493" s="209" t="s">
        <v>192</v>
      </c>
      <c r="E493" s="210" t="s">
        <v>5</v>
      </c>
      <c r="F493" s="211" t="s">
        <v>111</v>
      </c>
      <c r="H493" s="212">
        <v>17.864000000000001</v>
      </c>
      <c r="I493" s="213"/>
      <c r="L493" s="208"/>
      <c r="M493" s="214"/>
      <c r="N493" s="215"/>
      <c r="O493" s="215"/>
      <c r="P493" s="215"/>
      <c r="Q493" s="215"/>
      <c r="R493" s="215"/>
      <c r="S493" s="215"/>
      <c r="T493" s="216"/>
      <c r="AT493" s="217" t="s">
        <v>192</v>
      </c>
      <c r="AU493" s="217" t="s">
        <v>79</v>
      </c>
      <c r="AV493" s="13" t="s">
        <v>79</v>
      </c>
      <c r="AW493" s="13" t="s">
        <v>34</v>
      </c>
      <c r="AX493" s="13" t="s">
        <v>77</v>
      </c>
      <c r="AY493" s="217" t="s">
        <v>180</v>
      </c>
    </row>
    <row r="494" spans="2:65" s="1" customFormat="1" ht="22.5" customHeight="1">
      <c r="B494" s="183"/>
      <c r="C494" s="184" t="s">
        <v>657</v>
      </c>
      <c r="D494" s="184" t="s">
        <v>183</v>
      </c>
      <c r="E494" s="185" t="s">
        <v>658</v>
      </c>
      <c r="F494" s="186" t="s">
        <v>659</v>
      </c>
      <c r="G494" s="187" t="s">
        <v>329</v>
      </c>
      <c r="H494" s="188">
        <v>3</v>
      </c>
      <c r="I494" s="189"/>
      <c r="J494" s="190">
        <f>ROUND(I494*H494,2)</f>
        <v>0</v>
      </c>
      <c r="K494" s="186" t="s">
        <v>5</v>
      </c>
      <c r="L494" s="42"/>
      <c r="M494" s="191" t="s">
        <v>5</v>
      </c>
      <c r="N494" s="192" t="s">
        <v>41</v>
      </c>
      <c r="O494" s="43"/>
      <c r="P494" s="193">
        <f>O494*H494</f>
        <v>0</v>
      </c>
      <c r="Q494" s="193">
        <v>0</v>
      </c>
      <c r="R494" s="193">
        <f>Q494*H494</f>
        <v>0</v>
      </c>
      <c r="S494" s="193">
        <v>0</v>
      </c>
      <c r="T494" s="194">
        <f>S494*H494</f>
        <v>0</v>
      </c>
      <c r="AR494" s="25" t="s">
        <v>355</v>
      </c>
      <c r="AT494" s="25" t="s">
        <v>183</v>
      </c>
      <c r="AU494" s="25" t="s">
        <v>79</v>
      </c>
      <c r="AY494" s="25" t="s">
        <v>180</v>
      </c>
      <c r="BE494" s="195">
        <f>IF(N494="základní",J494,0)</f>
        <v>0</v>
      </c>
      <c r="BF494" s="195">
        <f>IF(N494="snížená",J494,0)</f>
        <v>0</v>
      </c>
      <c r="BG494" s="195">
        <f>IF(N494="zákl. přenesená",J494,0)</f>
        <v>0</v>
      </c>
      <c r="BH494" s="195">
        <f>IF(N494="sníž. přenesená",J494,0)</f>
        <v>0</v>
      </c>
      <c r="BI494" s="195">
        <f>IF(N494="nulová",J494,0)</f>
        <v>0</v>
      </c>
      <c r="BJ494" s="25" t="s">
        <v>77</v>
      </c>
      <c r="BK494" s="195">
        <f>ROUND(I494*H494,2)</f>
        <v>0</v>
      </c>
      <c r="BL494" s="25" t="s">
        <v>355</v>
      </c>
      <c r="BM494" s="25" t="s">
        <v>660</v>
      </c>
    </row>
    <row r="495" spans="2:65" s="1" customFormat="1" ht="27">
      <c r="B495" s="42"/>
      <c r="D495" s="196" t="s">
        <v>190</v>
      </c>
      <c r="F495" s="197" t="s">
        <v>661</v>
      </c>
      <c r="I495" s="198"/>
      <c r="L495" s="42"/>
      <c r="M495" s="199"/>
      <c r="N495" s="43"/>
      <c r="O495" s="43"/>
      <c r="P495" s="43"/>
      <c r="Q495" s="43"/>
      <c r="R495" s="43"/>
      <c r="S495" s="43"/>
      <c r="T495" s="71"/>
      <c r="AT495" s="25" t="s">
        <v>190</v>
      </c>
      <c r="AU495" s="25" t="s">
        <v>79</v>
      </c>
    </row>
    <row r="496" spans="2:65" s="12" customFormat="1">
      <c r="B496" s="200"/>
      <c r="D496" s="196" t="s">
        <v>192</v>
      </c>
      <c r="E496" s="201" t="s">
        <v>5</v>
      </c>
      <c r="F496" s="202" t="s">
        <v>635</v>
      </c>
      <c r="H496" s="203" t="s">
        <v>5</v>
      </c>
      <c r="I496" s="204"/>
      <c r="L496" s="200"/>
      <c r="M496" s="205"/>
      <c r="N496" s="206"/>
      <c r="O496" s="206"/>
      <c r="P496" s="206"/>
      <c r="Q496" s="206"/>
      <c r="R496" s="206"/>
      <c r="S496" s="206"/>
      <c r="T496" s="207"/>
      <c r="AT496" s="203" t="s">
        <v>192</v>
      </c>
      <c r="AU496" s="203" t="s">
        <v>79</v>
      </c>
      <c r="AV496" s="12" t="s">
        <v>77</v>
      </c>
      <c r="AW496" s="12" t="s">
        <v>34</v>
      </c>
      <c r="AX496" s="12" t="s">
        <v>70</v>
      </c>
      <c r="AY496" s="203" t="s">
        <v>180</v>
      </c>
    </row>
    <row r="497" spans="2:65" s="12" customFormat="1">
      <c r="B497" s="200"/>
      <c r="D497" s="196" t="s">
        <v>192</v>
      </c>
      <c r="E497" s="201" t="s">
        <v>5</v>
      </c>
      <c r="F497" s="202" t="s">
        <v>637</v>
      </c>
      <c r="H497" s="203" t="s">
        <v>5</v>
      </c>
      <c r="I497" s="204"/>
      <c r="L497" s="200"/>
      <c r="M497" s="205"/>
      <c r="N497" s="206"/>
      <c r="O497" s="206"/>
      <c r="P497" s="206"/>
      <c r="Q497" s="206"/>
      <c r="R497" s="206"/>
      <c r="S497" s="206"/>
      <c r="T497" s="207"/>
      <c r="AT497" s="203" t="s">
        <v>192</v>
      </c>
      <c r="AU497" s="203" t="s">
        <v>79</v>
      </c>
      <c r="AV497" s="12" t="s">
        <v>77</v>
      </c>
      <c r="AW497" s="12" t="s">
        <v>34</v>
      </c>
      <c r="AX497" s="12" t="s">
        <v>70</v>
      </c>
      <c r="AY497" s="203" t="s">
        <v>180</v>
      </c>
    </row>
    <row r="498" spans="2:65" s="13" customFormat="1">
      <c r="B498" s="208"/>
      <c r="D498" s="196" t="s">
        <v>192</v>
      </c>
      <c r="E498" s="217" t="s">
        <v>5</v>
      </c>
      <c r="F498" s="218" t="s">
        <v>181</v>
      </c>
      <c r="H498" s="219">
        <v>3</v>
      </c>
      <c r="I498" s="213"/>
      <c r="L498" s="208"/>
      <c r="M498" s="214"/>
      <c r="N498" s="215"/>
      <c r="O498" s="215"/>
      <c r="P498" s="215"/>
      <c r="Q498" s="215"/>
      <c r="R498" s="215"/>
      <c r="S498" s="215"/>
      <c r="T498" s="216"/>
      <c r="AT498" s="217" t="s">
        <v>192</v>
      </c>
      <c r="AU498" s="217" t="s">
        <v>79</v>
      </c>
      <c r="AV498" s="13" t="s">
        <v>79</v>
      </c>
      <c r="AW498" s="13" t="s">
        <v>34</v>
      </c>
      <c r="AX498" s="13" t="s">
        <v>70</v>
      </c>
      <c r="AY498" s="217" t="s">
        <v>180</v>
      </c>
    </row>
    <row r="499" spans="2:65" s="14" customFormat="1">
      <c r="B499" s="220"/>
      <c r="D499" s="209" t="s">
        <v>192</v>
      </c>
      <c r="E499" s="221" t="s">
        <v>5</v>
      </c>
      <c r="F499" s="222" t="s">
        <v>223</v>
      </c>
      <c r="H499" s="223">
        <v>3</v>
      </c>
      <c r="I499" s="224"/>
      <c r="L499" s="220"/>
      <c r="M499" s="225"/>
      <c r="N499" s="226"/>
      <c r="O499" s="226"/>
      <c r="P499" s="226"/>
      <c r="Q499" s="226"/>
      <c r="R499" s="226"/>
      <c r="S499" s="226"/>
      <c r="T499" s="227"/>
      <c r="AT499" s="228" t="s">
        <v>192</v>
      </c>
      <c r="AU499" s="228" t="s">
        <v>79</v>
      </c>
      <c r="AV499" s="14" t="s">
        <v>188</v>
      </c>
      <c r="AW499" s="14" t="s">
        <v>34</v>
      </c>
      <c r="AX499" s="14" t="s">
        <v>77</v>
      </c>
      <c r="AY499" s="228" t="s">
        <v>180</v>
      </c>
    </row>
    <row r="500" spans="2:65" s="1" customFormat="1" ht="22.5" customHeight="1">
      <c r="B500" s="183"/>
      <c r="C500" s="184" t="s">
        <v>662</v>
      </c>
      <c r="D500" s="184" t="s">
        <v>183</v>
      </c>
      <c r="E500" s="185" t="s">
        <v>663</v>
      </c>
      <c r="F500" s="186" t="s">
        <v>664</v>
      </c>
      <c r="G500" s="187" t="s">
        <v>429</v>
      </c>
      <c r="H500" s="251"/>
      <c r="I500" s="189"/>
      <c r="J500" s="190">
        <f>ROUND(I500*H500,2)</f>
        <v>0</v>
      </c>
      <c r="K500" s="186" t="s">
        <v>187</v>
      </c>
      <c r="L500" s="42"/>
      <c r="M500" s="191" t="s">
        <v>5</v>
      </c>
      <c r="N500" s="192" t="s">
        <v>41</v>
      </c>
      <c r="O500" s="43"/>
      <c r="P500" s="193">
        <f>O500*H500</f>
        <v>0</v>
      </c>
      <c r="Q500" s="193">
        <v>0</v>
      </c>
      <c r="R500" s="193">
        <f>Q500*H500</f>
        <v>0</v>
      </c>
      <c r="S500" s="193">
        <v>0</v>
      </c>
      <c r="T500" s="194">
        <f>S500*H500</f>
        <v>0</v>
      </c>
      <c r="AR500" s="25" t="s">
        <v>355</v>
      </c>
      <c r="AT500" s="25" t="s">
        <v>183</v>
      </c>
      <c r="AU500" s="25" t="s">
        <v>79</v>
      </c>
      <c r="AY500" s="25" t="s">
        <v>180</v>
      </c>
      <c r="BE500" s="195">
        <f>IF(N500="základní",J500,0)</f>
        <v>0</v>
      </c>
      <c r="BF500" s="195">
        <f>IF(N500="snížená",J500,0)</f>
        <v>0</v>
      </c>
      <c r="BG500" s="195">
        <f>IF(N500="zákl. přenesená",J500,0)</f>
        <v>0</v>
      </c>
      <c r="BH500" s="195">
        <f>IF(N500="sníž. přenesená",J500,0)</f>
        <v>0</v>
      </c>
      <c r="BI500" s="195">
        <f>IF(N500="nulová",J500,0)</f>
        <v>0</v>
      </c>
      <c r="BJ500" s="25" t="s">
        <v>77</v>
      </c>
      <c r="BK500" s="195">
        <f>ROUND(I500*H500,2)</f>
        <v>0</v>
      </c>
      <c r="BL500" s="25" t="s">
        <v>355</v>
      </c>
      <c r="BM500" s="25" t="s">
        <v>665</v>
      </c>
    </row>
    <row r="501" spans="2:65" s="1" customFormat="1" ht="27">
      <c r="B501" s="42"/>
      <c r="D501" s="196" t="s">
        <v>190</v>
      </c>
      <c r="F501" s="197" t="s">
        <v>666</v>
      </c>
      <c r="I501" s="198"/>
      <c r="L501" s="42"/>
      <c r="M501" s="199"/>
      <c r="N501" s="43"/>
      <c r="O501" s="43"/>
      <c r="P501" s="43"/>
      <c r="Q501" s="43"/>
      <c r="R501" s="43"/>
      <c r="S501" s="43"/>
      <c r="T501" s="71"/>
      <c r="AT501" s="25" t="s">
        <v>190</v>
      </c>
      <c r="AU501" s="25" t="s">
        <v>79</v>
      </c>
    </row>
    <row r="502" spans="2:65" s="11" customFormat="1" ht="29.85" customHeight="1">
      <c r="B502" s="169"/>
      <c r="D502" s="180" t="s">
        <v>69</v>
      </c>
      <c r="E502" s="181" t="s">
        <v>667</v>
      </c>
      <c r="F502" s="181" t="s">
        <v>668</v>
      </c>
      <c r="I502" s="172"/>
      <c r="J502" s="182">
        <f>BK502</f>
        <v>0</v>
      </c>
      <c r="L502" s="169"/>
      <c r="M502" s="174"/>
      <c r="N502" s="175"/>
      <c r="O502" s="175"/>
      <c r="P502" s="176">
        <f>SUM(P503:P551)</f>
        <v>0</v>
      </c>
      <c r="Q502" s="175"/>
      <c r="R502" s="176">
        <f>SUM(R503:R551)</f>
        <v>7.6545000000000002E-2</v>
      </c>
      <c r="S502" s="175"/>
      <c r="T502" s="177">
        <f>SUM(T503:T551)</f>
        <v>0</v>
      </c>
      <c r="AR502" s="170" t="s">
        <v>79</v>
      </c>
      <c r="AT502" s="178" t="s">
        <v>69</v>
      </c>
      <c r="AU502" s="178" t="s">
        <v>77</v>
      </c>
      <c r="AY502" s="170" t="s">
        <v>180</v>
      </c>
      <c r="BK502" s="179">
        <f>SUM(BK503:BK551)</f>
        <v>0</v>
      </c>
    </row>
    <row r="503" spans="2:65" s="1" customFormat="1" ht="22.5" customHeight="1">
      <c r="B503" s="183"/>
      <c r="C503" s="184" t="s">
        <v>669</v>
      </c>
      <c r="D503" s="184" t="s">
        <v>183</v>
      </c>
      <c r="E503" s="185" t="s">
        <v>670</v>
      </c>
      <c r="F503" s="186" t="s">
        <v>671</v>
      </c>
      <c r="G503" s="187" t="s">
        <v>197</v>
      </c>
      <c r="H503" s="188">
        <v>45.85</v>
      </c>
      <c r="I503" s="189"/>
      <c r="J503" s="190">
        <f>ROUND(I503*H503,2)</f>
        <v>0</v>
      </c>
      <c r="K503" s="186" t="s">
        <v>187</v>
      </c>
      <c r="L503" s="42"/>
      <c r="M503" s="191" t="s">
        <v>5</v>
      </c>
      <c r="N503" s="192" t="s">
        <v>41</v>
      </c>
      <c r="O503" s="43"/>
      <c r="P503" s="193">
        <f>O503*H503</f>
        <v>0</v>
      </c>
      <c r="Q503" s="193">
        <v>2.0000000000000002E-5</v>
      </c>
      <c r="R503" s="193">
        <f>Q503*H503</f>
        <v>9.1700000000000006E-4</v>
      </c>
      <c r="S503" s="193">
        <v>0</v>
      </c>
      <c r="T503" s="194">
        <f>S503*H503</f>
        <v>0</v>
      </c>
      <c r="AR503" s="25" t="s">
        <v>355</v>
      </c>
      <c r="AT503" s="25" t="s">
        <v>183</v>
      </c>
      <c r="AU503" s="25" t="s">
        <v>79</v>
      </c>
      <c r="AY503" s="25" t="s">
        <v>180</v>
      </c>
      <c r="BE503" s="195">
        <f>IF(N503="základní",J503,0)</f>
        <v>0</v>
      </c>
      <c r="BF503" s="195">
        <f>IF(N503="snížená",J503,0)</f>
        <v>0</v>
      </c>
      <c r="BG503" s="195">
        <f>IF(N503="zákl. přenesená",J503,0)</f>
        <v>0</v>
      </c>
      <c r="BH503" s="195">
        <f>IF(N503="sníž. přenesená",J503,0)</f>
        <v>0</v>
      </c>
      <c r="BI503" s="195">
        <f>IF(N503="nulová",J503,0)</f>
        <v>0</v>
      </c>
      <c r="BJ503" s="25" t="s">
        <v>77</v>
      </c>
      <c r="BK503" s="195">
        <f>ROUND(I503*H503,2)</f>
        <v>0</v>
      </c>
      <c r="BL503" s="25" t="s">
        <v>355</v>
      </c>
      <c r="BM503" s="25" t="s">
        <v>672</v>
      </c>
    </row>
    <row r="504" spans="2:65" s="1" customFormat="1" ht="27">
      <c r="B504" s="42"/>
      <c r="D504" s="196" t="s">
        <v>190</v>
      </c>
      <c r="F504" s="197" t="s">
        <v>673</v>
      </c>
      <c r="I504" s="198"/>
      <c r="L504" s="42"/>
      <c r="M504" s="199"/>
      <c r="N504" s="43"/>
      <c r="O504" s="43"/>
      <c r="P504" s="43"/>
      <c r="Q504" s="43"/>
      <c r="R504" s="43"/>
      <c r="S504" s="43"/>
      <c r="T504" s="71"/>
      <c r="AT504" s="25" t="s">
        <v>190</v>
      </c>
      <c r="AU504" s="25" t="s">
        <v>79</v>
      </c>
    </row>
    <row r="505" spans="2:65" s="13" customFormat="1">
      <c r="B505" s="208"/>
      <c r="D505" s="209" t="s">
        <v>192</v>
      </c>
      <c r="E505" s="210" t="s">
        <v>5</v>
      </c>
      <c r="F505" s="211" t="s">
        <v>127</v>
      </c>
      <c r="H505" s="212">
        <v>45.85</v>
      </c>
      <c r="I505" s="213"/>
      <c r="L505" s="208"/>
      <c r="M505" s="214"/>
      <c r="N505" s="215"/>
      <c r="O505" s="215"/>
      <c r="P505" s="215"/>
      <c r="Q505" s="215"/>
      <c r="R505" s="215"/>
      <c r="S505" s="215"/>
      <c r="T505" s="216"/>
      <c r="AT505" s="217" t="s">
        <v>192</v>
      </c>
      <c r="AU505" s="217" t="s">
        <v>79</v>
      </c>
      <c r="AV505" s="13" t="s">
        <v>79</v>
      </c>
      <c r="AW505" s="13" t="s">
        <v>34</v>
      </c>
      <c r="AX505" s="13" t="s">
        <v>77</v>
      </c>
      <c r="AY505" s="217" t="s">
        <v>180</v>
      </c>
    </row>
    <row r="506" spans="2:65" s="1" customFormat="1" ht="22.5" customHeight="1">
      <c r="B506" s="183"/>
      <c r="C506" s="184" t="s">
        <v>674</v>
      </c>
      <c r="D506" s="184" t="s">
        <v>183</v>
      </c>
      <c r="E506" s="185" t="s">
        <v>675</v>
      </c>
      <c r="F506" s="186" t="s">
        <v>676</v>
      </c>
      <c r="G506" s="187" t="s">
        <v>197</v>
      </c>
      <c r="H506" s="188">
        <v>94.534999999999997</v>
      </c>
      <c r="I506" s="189"/>
      <c r="J506" s="190">
        <f>ROUND(I506*H506,2)</f>
        <v>0</v>
      </c>
      <c r="K506" s="186" t="s">
        <v>187</v>
      </c>
      <c r="L506" s="42"/>
      <c r="M506" s="191" t="s">
        <v>5</v>
      </c>
      <c r="N506" s="192" t="s">
        <v>41</v>
      </c>
      <c r="O506" s="43"/>
      <c r="P506" s="193">
        <f>O506*H506</f>
        <v>0</v>
      </c>
      <c r="Q506" s="193">
        <v>2.0000000000000002E-5</v>
      </c>
      <c r="R506" s="193">
        <f>Q506*H506</f>
        <v>1.8907000000000001E-3</v>
      </c>
      <c r="S506" s="193">
        <v>0</v>
      </c>
      <c r="T506" s="194">
        <f>S506*H506</f>
        <v>0</v>
      </c>
      <c r="AR506" s="25" t="s">
        <v>355</v>
      </c>
      <c r="AT506" s="25" t="s">
        <v>183</v>
      </c>
      <c r="AU506" s="25" t="s">
        <v>79</v>
      </c>
      <c r="AY506" s="25" t="s">
        <v>180</v>
      </c>
      <c r="BE506" s="195">
        <f>IF(N506="základní",J506,0)</f>
        <v>0</v>
      </c>
      <c r="BF506" s="195">
        <f>IF(N506="snížená",J506,0)</f>
        <v>0</v>
      </c>
      <c r="BG506" s="195">
        <f>IF(N506="zákl. přenesená",J506,0)</f>
        <v>0</v>
      </c>
      <c r="BH506" s="195">
        <f>IF(N506="sníž. přenesená",J506,0)</f>
        <v>0</v>
      </c>
      <c r="BI506" s="195">
        <f>IF(N506="nulová",J506,0)</f>
        <v>0</v>
      </c>
      <c r="BJ506" s="25" t="s">
        <v>77</v>
      </c>
      <c r="BK506" s="195">
        <f>ROUND(I506*H506,2)</f>
        <v>0</v>
      </c>
      <c r="BL506" s="25" t="s">
        <v>355</v>
      </c>
      <c r="BM506" s="25" t="s">
        <v>677</v>
      </c>
    </row>
    <row r="507" spans="2:65" s="1" customFormat="1" ht="27">
      <c r="B507" s="42"/>
      <c r="D507" s="196" t="s">
        <v>190</v>
      </c>
      <c r="F507" s="197" t="s">
        <v>678</v>
      </c>
      <c r="I507" s="198"/>
      <c r="L507" s="42"/>
      <c r="M507" s="199"/>
      <c r="N507" s="43"/>
      <c r="O507" s="43"/>
      <c r="P507" s="43"/>
      <c r="Q507" s="43"/>
      <c r="R507" s="43"/>
      <c r="S507" s="43"/>
      <c r="T507" s="71"/>
      <c r="AT507" s="25" t="s">
        <v>190</v>
      </c>
      <c r="AU507" s="25" t="s">
        <v>79</v>
      </c>
    </row>
    <row r="508" spans="2:65" s="13" customFormat="1">
      <c r="B508" s="208"/>
      <c r="D508" s="209" t="s">
        <v>192</v>
      </c>
      <c r="E508" s="210" t="s">
        <v>5</v>
      </c>
      <c r="F508" s="211" t="s">
        <v>679</v>
      </c>
      <c r="H508" s="212">
        <v>94.534999999999997</v>
      </c>
      <c r="I508" s="213"/>
      <c r="L508" s="208"/>
      <c r="M508" s="214"/>
      <c r="N508" s="215"/>
      <c r="O508" s="215"/>
      <c r="P508" s="215"/>
      <c r="Q508" s="215"/>
      <c r="R508" s="215"/>
      <c r="S508" s="215"/>
      <c r="T508" s="216"/>
      <c r="AT508" s="217" t="s">
        <v>192</v>
      </c>
      <c r="AU508" s="217" t="s">
        <v>79</v>
      </c>
      <c r="AV508" s="13" t="s">
        <v>79</v>
      </c>
      <c r="AW508" s="13" t="s">
        <v>34</v>
      </c>
      <c r="AX508" s="13" t="s">
        <v>77</v>
      </c>
      <c r="AY508" s="217" t="s">
        <v>180</v>
      </c>
    </row>
    <row r="509" spans="2:65" s="1" customFormat="1" ht="22.5" customHeight="1">
      <c r="B509" s="183"/>
      <c r="C509" s="184" t="s">
        <v>680</v>
      </c>
      <c r="D509" s="184" t="s">
        <v>183</v>
      </c>
      <c r="E509" s="185" t="s">
        <v>681</v>
      </c>
      <c r="F509" s="186" t="s">
        <v>682</v>
      </c>
      <c r="G509" s="187" t="s">
        <v>197</v>
      </c>
      <c r="H509" s="188">
        <v>94.534999999999997</v>
      </c>
      <c r="I509" s="189"/>
      <c r="J509" s="190">
        <f>ROUND(I509*H509,2)</f>
        <v>0</v>
      </c>
      <c r="K509" s="186" t="s">
        <v>187</v>
      </c>
      <c r="L509" s="42"/>
      <c r="M509" s="191" t="s">
        <v>5</v>
      </c>
      <c r="N509" s="192" t="s">
        <v>41</v>
      </c>
      <c r="O509" s="43"/>
      <c r="P509" s="193">
        <f>O509*H509</f>
        <v>0</v>
      </c>
      <c r="Q509" s="193">
        <v>0</v>
      </c>
      <c r="R509" s="193">
        <f>Q509*H509</f>
        <v>0</v>
      </c>
      <c r="S509" s="193">
        <v>0</v>
      </c>
      <c r="T509" s="194">
        <f>S509*H509</f>
        <v>0</v>
      </c>
      <c r="AR509" s="25" t="s">
        <v>355</v>
      </c>
      <c r="AT509" s="25" t="s">
        <v>183</v>
      </c>
      <c r="AU509" s="25" t="s">
        <v>79</v>
      </c>
      <c r="AY509" s="25" t="s">
        <v>180</v>
      </c>
      <c r="BE509" s="195">
        <f>IF(N509="základní",J509,0)</f>
        <v>0</v>
      </c>
      <c r="BF509" s="195">
        <f>IF(N509="snížená",J509,0)</f>
        <v>0</v>
      </c>
      <c r="BG509" s="195">
        <f>IF(N509="zákl. přenesená",J509,0)</f>
        <v>0</v>
      </c>
      <c r="BH509" s="195">
        <f>IF(N509="sníž. přenesená",J509,0)</f>
        <v>0</v>
      </c>
      <c r="BI509" s="195">
        <f>IF(N509="nulová",J509,0)</f>
        <v>0</v>
      </c>
      <c r="BJ509" s="25" t="s">
        <v>77</v>
      </c>
      <c r="BK509" s="195">
        <f>ROUND(I509*H509,2)</f>
        <v>0</v>
      </c>
      <c r="BL509" s="25" t="s">
        <v>355</v>
      </c>
      <c r="BM509" s="25" t="s">
        <v>683</v>
      </c>
    </row>
    <row r="510" spans="2:65" s="1" customFormat="1" ht="27">
      <c r="B510" s="42"/>
      <c r="D510" s="196" t="s">
        <v>190</v>
      </c>
      <c r="F510" s="197" t="s">
        <v>684</v>
      </c>
      <c r="I510" s="198"/>
      <c r="L510" s="42"/>
      <c r="M510" s="199"/>
      <c r="N510" s="43"/>
      <c r="O510" s="43"/>
      <c r="P510" s="43"/>
      <c r="Q510" s="43"/>
      <c r="R510" s="43"/>
      <c r="S510" s="43"/>
      <c r="T510" s="71"/>
      <c r="AT510" s="25" t="s">
        <v>190</v>
      </c>
      <c r="AU510" s="25" t="s">
        <v>79</v>
      </c>
    </row>
    <row r="511" spans="2:65" s="13" customFormat="1">
      <c r="B511" s="208"/>
      <c r="D511" s="209" t="s">
        <v>192</v>
      </c>
      <c r="E511" s="210" t="s">
        <v>5</v>
      </c>
      <c r="F511" s="211" t="s">
        <v>679</v>
      </c>
      <c r="H511" s="212">
        <v>94.534999999999997</v>
      </c>
      <c r="I511" s="213"/>
      <c r="L511" s="208"/>
      <c r="M511" s="214"/>
      <c r="N511" s="215"/>
      <c r="O511" s="215"/>
      <c r="P511" s="215"/>
      <c r="Q511" s="215"/>
      <c r="R511" s="215"/>
      <c r="S511" s="215"/>
      <c r="T511" s="216"/>
      <c r="AT511" s="217" t="s">
        <v>192</v>
      </c>
      <c r="AU511" s="217" t="s">
        <v>79</v>
      </c>
      <c r="AV511" s="13" t="s">
        <v>79</v>
      </c>
      <c r="AW511" s="13" t="s">
        <v>34</v>
      </c>
      <c r="AX511" s="13" t="s">
        <v>77</v>
      </c>
      <c r="AY511" s="217" t="s">
        <v>180</v>
      </c>
    </row>
    <row r="512" spans="2:65" s="1" customFormat="1" ht="22.5" customHeight="1">
      <c r="B512" s="183"/>
      <c r="C512" s="184" t="s">
        <v>685</v>
      </c>
      <c r="D512" s="184" t="s">
        <v>183</v>
      </c>
      <c r="E512" s="185" t="s">
        <v>686</v>
      </c>
      <c r="F512" s="186" t="s">
        <v>687</v>
      </c>
      <c r="G512" s="187" t="s">
        <v>197</v>
      </c>
      <c r="H512" s="188">
        <v>94.534999999999997</v>
      </c>
      <c r="I512" s="189"/>
      <c r="J512" s="190">
        <f>ROUND(I512*H512,2)</f>
        <v>0</v>
      </c>
      <c r="K512" s="186" t="s">
        <v>187</v>
      </c>
      <c r="L512" s="42"/>
      <c r="M512" s="191" t="s">
        <v>5</v>
      </c>
      <c r="N512" s="192" t="s">
        <v>41</v>
      </c>
      <c r="O512" s="43"/>
      <c r="P512" s="193">
        <f>O512*H512</f>
        <v>0</v>
      </c>
      <c r="Q512" s="193">
        <v>0</v>
      </c>
      <c r="R512" s="193">
        <f>Q512*H512</f>
        <v>0</v>
      </c>
      <c r="S512" s="193">
        <v>0</v>
      </c>
      <c r="T512" s="194">
        <f>S512*H512</f>
        <v>0</v>
      </c>
      <c r="AR512" s="25" t="s">
        <v>355</v>
      </c>
      <c r="AT512" s="25" t="s">
        <v>183</v>
      </c>
      <c r="AU512" s="25" t="s">
        <v>79</v>
      </c>
      <c r="AY512" s="25" t="s">
        <v>180</v>
      </c>
      <c r="BE512" s="195">
        <f>IF(N512="základní",J512,0)</f>
        <v>0</v>
      </c>
      <c r="BF512" s="195">
        <f>IF(N512="snížená",J512,0)</f>
        <v>0</v>
      </c>
      <c r="BG512" s="195">
        <f>IF(N512="zákl. přenesená",J512,0)</f>
        <v>0</v>
      </c>
      <c r="BH512" s="195">
        <f>IF(N512="sníž. přenesená",J512,0)</f>
        <v>0</v>
      </c>
      <c r="BI512" s="195">
        <f>IF(N512="nulová",J512,0)</f>
        <v>0</v>
      </c>
      <c r="BJ512" s="25" t="s">
        <v>77</v>
      </c>
      <c r="BK512" s="195">
        <f>ROUND(I512*H512,2)</f>
        <v>0</v>
      </c>
      <c r="BL512" s="25" t="s">
        <v>355</v>
      </c>
      <c r="BM512" s="25" t="s">
        <v>688</v>
      </c>
    </row>
    <row r="513" spans="2:65" s="1" customFormat="1" ht="27">
      <c r="B513" s="42"/>
      <c r="D513" s="196" t="s">
        <v>190</v>
      </c>
      <c r="F513" s="197" t="s">
        <v>689</v>
      </c>
      <c r="I513" s="198"/>
      <c r="L513" s="42"/>
      <c r="M513" s="199"/>
      <c r="N513" s="43"/>
      <c r="O513" s="43"/>
      <c r="P513" s="43"/>
      <c r="Q513" s="43"/>
      <c r="R513" s="43"/>
      <c r="S513" s="43"/>
      <c r="T513" s="71"/>
      <c r="AT513" s="25" t="s">
        <v>190</v>
      </c>
      <c r="AU513" s="25" t="s">
        <v>79</v>
      </c>
    </row>
    <row r="514" spans="2:65" s="13" customFormat="1">
      <c r="B514" s="208"/>
      <c r="D514" s="209" t="s">
        <v>192</v>
      </c>
      <c r="E514" s="210" t="s">
        <v>5</v>
      </c>
      <c r="F514" s="211" t="s">
        <v>679</v>
      </c>
      <c r="H514" s="212">
        <v>94.534999999999997</v>
      </c>
      <c r="I514" s="213"/>
      <c r="L514" s="208"/>
      <c r="M514" s="214"/>
      <c r="N514" s="215"/>
      <c r="O514" s="215"/>
      <c r="P514" s="215"/>
      <c r="Q514" s="215"/>
      <c r="R514" s="215"/>
      <c r="S514" s="215"/>
      <c r="T514" s="216"/>
      <c r="AT514" s="217" t="s">
        <v>192</v>
      </c>
      <c r="AU514" s="217" t="s">
        <v>79</v>
      </c>
      <c r="AV514" s="13" t="s">
        <v>79</v>
      </c>
      <c r="AW514" s="13" t="s">
        <v>34</v>
      </c>
      <c r="AX514" s="13" t="s">
        <v>77</v>
      </c>
      <c r="AY514" s="217" t="s">
        <v>180</v>
      </c>
    </row>
    <row r="515" spans="2:65" s="1" customFormat="1" ht="22.5" customHeight="1">
      <c r="B515" s="183"/>
      <c r="C515" s="184" t="s">
        <v>690</v>
      </c>
      <c r="D515" s="184" t="s">
        <v>183</v>
      </c>
      <c r="E515" s="185" t="s">
        <v>691</v>
      </c>
      <c r="F515" s="186" t="s">
        <v>692</v>
      </c>
      <c r="G515" s="187" t="s">
        <v>197</v>
      </c>
      <c r="H515" s="188">
        <v>94.534999999999997</v>
      </c>
      <c r="I515" s="189"/>
      <c r="J515" s="190">
        <f>ROUND(I515*H515,2)</f>
        <v>0</v>
      </c>
      <c r="K515" s="186" t="s">
        <v>187</v>
      </c>
      <c r="L515" s="42"/>
      <c r="M515" s="191" t="s">
        <v>5</v>
      </c>
      <c r="N515" s="192" t="s">
        <v>41</v>
      </c>
      <c r="O515" s="43"/>
      <c r="P515" s="193">
        <f>O515*H515</f>
        <v>0</v>
      </c>
      <c r="Q515" s="193">
        <v>2.0000000000000002E-5</v>
      </c>
      <c r="R515" s="193">
        <f>Q515*H515</f>
        <v>1.8907000000000001E-3</v>
      </c>
      <c r="S515" s="193">
        <v>0</v>
      </c>
      <c r="T515" s="194">
        <f>S515*H515</f>
        <v>0</v>
      </c>
      <c r="AR515" s="25" t="s">
        <v>355</v>
      </c>
      <c r="AT515" s="25" t="s">
        <v>183</v>
      </c>
      <c r="AU515" s="25" t="s">
        <v>79</v>
      </c>
      <c r="AY515" s="25" t="s">
        <v>180</v>
      </c>
      <c r="BE515" s="195">
        <f>IF(N515="základní",J515,0)</f>
        <v>0</v>
      </c>
      <c r="BF515" s="195">
        <f>IF(N515="snížená",J515,0)</f>
        <v>0</v>
      </c>
      <c r="BG515" s="195">
        <f>IF(N515="zákl. přenesená",J515,0)</f>
        <v>0</v>
      </c>
      <c r="BH515" s="195">
        <f>IF(N515="sníž. přenesená",J515,0)</f>
        <v>0</v>
      </c>
      <c r="BI515" s="195">
        <f>IF(N515="nulová",J515,0)</f>
        <v>0</v>
      </c>
      <c r="BJ515" s="25" t="s">
        <v>77</v>
      </c>
      <c r="BK515" s="195">
        <f>ROUND(I515*H515,2)</f>
        <v>0</v>
      </c>
      <c r="BL515" s="25" t="s">
        <v>355</v>
      </c>
      <c r="BM515" s="25" t="s">
        <v>693</v>
      </c>
    </row>
    <row r="516" spans="2:65" s="1" customFormat="1">
      <c r="B516" s="42"/>
      <c r="D516" s="196" t="s">
        <v>190</v>
      </c>
      <c r="F516" s="197" t="s">
        <v>694</v>
      </c>
      <c r="I516" s="198"/>
      <c r="L516" s="42"/>
      <c r="M516" s="199"/>
      <c r="N516" s="43"/>
      <c r="O516" s="43"/>
      <c r="P516" s="43"/>
      <c r="Q516" s="43"/>
      <c r="R516" s="43"/>
      <c r="S516" s="43"/>
      <c r="T516" s="71"/>
      <c r="AT516" s="25" t="s">
        <v>190</v>
      </c>
      <c r="AU516" s="25" t="s">
        <v>79</v>
      </c>
    </row>
    <row r="517" spans="2:65" s="12" customFormat="1">
      <c r="B517" s="200"/>
      <c r="D517" s="196" t="s">
        <v>192</v>
      </c>
      <c r="E517" s="201" t="s">
        <v>5</v>
      </c>
      <c r="F517" s="202" t="s">
        <v>209</v>
      </c>
      <c r="H517" s="203" t="s">
        <v>5</v>
      </c>
      <c r="I517" s="204"/>
      <c r="L517" s="200"/>
      <c r="M517" s="205"/>
      <c r="N517" s="206"/>
      <c r="O517" s="206"/>
      <c r="P517" s="206"/>
      <c r="Q517" s="206"/>
      <c r="R517" s="206"/>
      <c r="S517" s="206"/>
      <c r="T517" s="207"/>
      <c r="AT517" s="203" t="s">
        <v>192</v>
      </c>
      <c r="AU517" s="203" t="s">
        <v>79</v>
      </c>
      <c r="AV517" s="12" t="s">
        <v>77</v>
      </c>
      <c r="AW517" s="12" t="s">
        <v>34</v>
      </c>
      <c r="AX517" s="12" t="s">
        <v>70</v>
      </c>
      <c r="AY517" s="203" t="s">
        <v>180</v>
      </c>
    </row>
    <row r="518" spans="2:65" s="12" customFormat="1">
      <c r="B518" s="200"/>
      <c r="D518" s="196" t="s">
        <v>192</v>
      </c>
      <c r="E518" s="201" t="s">
        <v>5</v>
      </c>
      <c r="F518" s="202" t="s">
        <v>695</v>
      </c>
      <c r="H518" s="203" t="s">
        <v>5</v>
      </c>
      <c r="I518" s="204"/>
      <c r="L518" s="200"/>
      <c r="M518" s="205"/>
      <c r="N518" s="206"/>
      <c r="O518" s="206"/>
      <c r="P518" s="206"/>
      <c r="Q518" s="206"/>
      <c r="R518" s="206"/>
      <c r="S518" s="206"/>
      <c r="T518" s="207"/>
      <c r="AT518" s="203" t="s">
        <v>192</v>
      </c>
      <c r="AU518" s="203" t="s">
        <v>79</v>
      </c>
      <c r="AV518" s="12" t="s">
        <v>77</v>
      </c>
      <c r="AW518" s="12" t="s">
        <v>34</v>
      </c>
      <c r="AX518" s="12" t="s">
        <v>70</v>
      </c>
      <c r="AY518" s="203" t="s">
        <v>180</v>
      </c>
    </row>
    <row r="519" spans="2:65" s="12" customFormat="1">
      <c r="B519" s="200"/>
      <c r="D519" s="196" t="s">
        <v>192</v>
      </c>
      <c r="E519" s="201" t="s">
        <v>5</v>
      </c>
      <c r="F519" s="202" t="s">
        <v>466</v>
      </c>
      <c r="H519" s="203" t="s">
        <v>5</v>
      </c>
      <c r="I519" s="204"/>
      <c r="L519" s="200"/>
      <c r="M519" s="205"/>
      <c r="N519" s="206"/>
      <c r="O519" s="206"/>
      <c r="P519" s="206"/>
      <c r="Q519" s="206"/>
      <c r="R519" s="206"/>
      <c r="S519" s="206"/>
      <c r="T519" s="207"/>
      <c r="AT519" s="203" t="s">
        <v>192</v>
      </c>
      <c r="AU519" s="203" t="s">
        <v>79</v>
      </c>
      <c r="AV519" s="12" t="s">
        <v>77</v>
      </c>
      <c r="AW519" s="12" t="s">
        <v>34</v>
      </c>
      <c r="AX519" s="12" t="s">
        <v>70</v>
      </c>
      <c r="AY519" s="203" t="s">
        <v>180</v>
      </c>
    </row>
    <row r="520" spans="2:65" s="13" customFormat="1">
      <c r="B520" s="208"/>
      <c r="D520" s="196" t="s">
        <v>192</v>
      </c>
      <c r="E520" s="217" t="s">
        <v>5</v>
      </c>
      <c r="F520" s="218" t="s">
        <v>696</v>
      </c>
      <c r="H520" s="219">
        <v>6.9550000000000001</v>
      </c>
      <c r="I520" s="213"/>
      <c r="L520" s="208"/>
      <c r="M520" s="214"/>
      <c r="N520" s="215"/>
      <c r="O520" s="215"/>
      <c r="P520" s="215"/>
      <c r="Q520" s="215"/>
      <c r="R520" s="215"/>
      <c r="S520" s="215"/>
      <c r="T520" s="216"/>
      <c r="AT520" s="217" t="s">
        <v>192</v>
      </c>
      <c r="AU520" s="217" t="s">
        <v>79</v>
      </c>
      <c r="AV520" s="13" t="s">
        <v>79</v>
      </c>
      <c r="AW520" s="13" t="s">
        <v>34</v>
      </c>
      <c r="AX520" s="13" t="s">
        <v>70</v>
      </c>
      <c r="AY520" s="217" t="s">
        <v>180</v>
      </c>
    </row>
    <row r="521" spans="2:65" s="12" customFormat="1">
      <c r="B521" s="200"/>
      <c r="D521" s="196" t="s">
        <v>192</v>
      </c>
      <c r="E521" s="201" t="s">
        <v>5</v>
      </c>
      <c r="F521" s="202" t="s">
        <v>473</v>
      </c>
      <c r="H521" s="203" t="s">
        <v>5</v>
      </c>
      <c r="I521" s="204"/>
      <c r="L521" s="200"/>
      <c r="M521" s="205"/>
      <c r="N521" s="206"/>
      <c r="O521" s="206"/>
      <c r="P521" s="206"/>
      <c r="Q521" s="206"/>
      <c r="R521" s="206"/>
      <c r="S521" s="206"/>
      <c r="T521" s="207"/>
      <c r="AT521" s="203" t="s">
        <v>192</v>
      </c>
      <c r="AU521" s="203" t="s">
        <v>79</v>
      </c>
      <c r="AV521" s="12" t="s">
        <v>77</v>
      </c>
      <c r="AW521" s="12" t="s">
        <v>34</v>
      </c>
      <c r="AX521" s="12" t="s">
        <v>70</v>
      </c>
      <c r="AY521" s="203" t="s">
        <v>180</v>
      </c>
    </row>
    <row r="522" spans="2:65" s="13" customFormat="1">
      <c r="B522" s="208"/>
      <c r="D522" s="196" t="s">
        <v>192</v>
      </c>
      <c r="E522" s="217" t="s">
        <v>5</v>
      </c>
      <c r="F522" s="218" t="s">
        <v>697</v>
      </c>
      <c r="H522" s="219">
        <v>27.82</v>
      </c>
      <c r="I522" s="213"/>
      <c r="L522" s="208"/>
      <c r="M522" s="214"/>
      <c r="N522" s="215"/>
      <c r="O522" s="215"/>
      <c r="P522" s="215"/>
      <c r="Q522" s="215"/>
      <c r="R522" s="215"/>
      <c r="S522" s="215"/>
      <c r="T522" s="216"/>
      <c r="AT522" s="217" t="s">
        <v>192</v>
      </c>
      <c r="AU522" s="217" t="s">
        <v>79</v>
      </c>
      <c r="AV522" s="13" t="s">
        <v>79</v>
      </c>
      <c r="AW522" s="13" t="s">
        <v>34</v>
      </c>
      <c r="AX522" s="13" t="s">
        <v>70</v>
      </c>
      <c r="AY522" s="217" t="s">
        <v>180</v>
      </c>
    </row>
    <row r="523" spans="2:65" s="12" customFormat="1">
      <c r="B523" s="200"/>
      <c r="D523" s="196" t="s">
        <v>192</v>
      </c>
      <c r="E523" s="201" t="s">
        <v>5</v>
      </c>
      <c r="F523" s="202" t="s">
        <v>474</v>
      </c>
      <c r="H523" s="203" t="s">
        <v>5</v>
      </c>
      <c r="I523" s="204"/>
      <c r="L523" s="200"/>
      <c r="M523" s="205"/>
      <c r="N523" s="206"/>
      <c r="O523" s="206"/>
      <c r="P523" s="206"/>
      <c r="Q523" s="206"/>
      <c r="R523" s="206"/>
      <c r="S523" s="206"/>
      <c r="T523" s="207"/>
      <c r="AT523" s="203" t="s">
        <v>192</v>
      </c>
      <c r="AU523" s="203" t="s">
        <v>79</v>
      </c>
      <c r="AV523" s="12" t="s">
        <v>77</v>
      </c>
      <c r="AW523" s="12" t="s">
        <v>34</v>
      </c>
      <c r="AX523" s="12" t="s">
        <v>70</v>
      </c>
      <c r="AY523" s="203" t="s">
        <v>180</v>
      </c>
    </row>
    <row r="524" spans="2:65" s="13" customFormat="1">
      <c r="B524" s="208"/>
      <c r="D524" s="196" t="s">
        <v>192</v>
      </c>
      <c r="E524" s="217" t="s">
        <v>5</v>
      </c>
      <c r="F524" s="218" t="s">
        <v>698</v>
      </c>
      <c r="H524" s="219">
        <v>13.91</v>
      </c>
      <c r="I524" s="213"/>
      <c r="L524" s="208"/>
      <c r="M524" s="214"/>
      <c r="N524" s="215"/>
      <c r="O524" s="215"/>
      <c r="P524" s="215"/>
      <c r="Q524" s="215"/>
      <c r="R524" s="215"/>
      <c r="S524" s="215"/>
      <c r="T524" s="216"/>
      <c r="AT524" s="217" t="s">
        <v>192</v>
      </c>
      <c r="AU524" s="217" t="s">
        <v>79</v>
      </c>
      <c r="AV524" s="13" t="s">
        <v>79</v>
      </c>
      <c r="AW524" s="13" t="s">
        <v>34</v>
      </c>
      <c r="AX524" s="13" t="s">
        <v>70</v>
      </c>
      <c r="AY524" s="217" t="s">
        <v>180</v>
      </c>
    </row>
    <row r="525" spans="2:65" s="15" customFormat="1">
      <c r="B525" s="229"/>
      <c r="D525" s="196" t="s">
        <v>192</v>
      </c>
      <c r="E525" s="230" t="s">
        <v>124</v>
      </c>
      <c r="F525" s="231" t="s">
        <v>243</v>
      </c>
      <c r="H525" s="232">
        <v>48.685000000000002</v>
      </c>
      <c r="I525" s="233"/>
      <c r="L525" s="229"/>
      <c r="M525" s="234"/>
      <c r="N525" s="235"/>
      <c r="O525" s="235"/>
      <c r="P525" s="235"/>
      <c r="Q525" s="235"/>
      <c r="R525" s="235"/>
      <c r="S525" s="235"/>
      <c r="T525" s="236"/>
      <c r="AT525" s="230" t="s">
        <v>192</v>
      </c>
      <c r="AU525" s="230" t="s">
        <v>79</v>
      </c>
      <c r="AV525" s="15" t="s">
        <v>181</v>
      </c>
      <c r="AW525" s="15" t="s">
        <v>34</v>
      </c>
      <c r="AX525" s="15" t="s">
        <v>70</v>
      </c>
      <c r="AY525" s="230" t="s">
        <v>180</v>
      </c>
    </row>
    <row r="526" spans="2:65" s="12" customFormat="1">
      <c r="B526" s="200"/>
      <c r="D526" s="196" t="s">
        <v>192</v>
      </c>
      <c r="E526" s="201" t="s">
        <v>5</v>
      </c>
      <c r="F526" s="202" t="s">
        <v>699</v>
      </c>
      <c r="H526" s="203" t="s">
        <v>5</v>
      </c>
      <c r="I526" s="204"/>
      <c r="L526" s="200"/>
      <c r="M526" s="205"/>
      <c r="N526" s="206"/>
      <c r="O526" s="206"/>
      <c r="P526" s="206"/>
      <c r="Q526" s="206"/>
      <c r="R526" s="206"/>
      <c r="S526" s="206"/>
      <c r="T526" s="207"/>
      <c r="AT526" s="203" t="s">
        <v>192</v>
      </c>
      <c r="AU526" s="203" t="s">
        <v>79</v>
      </c>
      <c r="AV526" s="12" t="s">
        <v>77</v>
      </c>
      <c r="AW526" s="12" t="s">
        <v>34</v>
      </c>
      <c r="AX526" s="12" t="s">
        <v>70</v>
      </c>
      <c r="AY526" s="203" t="s">
        <v>180</v>
      </c>
    </row>
    <row r="527" spans="2:65" s="12" customFormat="1">
      <c r="B527" s="200"/>
      <c r="D527" s="196" t="s">
        <v>192</v>
      </c>
      <c r="E527" s="201" t="s">
        <v>5</v>
      </c>
      <c r="F527" s="202" t="s">
        <v>466</v>
      </c>
      <c r="H527" s="203" t="s">
        <v>5</v>
      </c>
      <c r="I527" s="204"/>
      <c r="L527" s="200"/>
      <c r="M527" s="205"/>
      <c r="N527" s="206"/>
      <c r="O527" s="206"/>
      <c r="P527" s="206"/>
      <c r="Q527" s="206"/>
      <c r="R527" s="206"/>
      <c r="S527" s="206"/>
      <c r="T527" s="207"/>
      <c r="AT527" s="203" t="s">
        <v>192</v>
      </c>
      <c r="AU527" s="203" t="s">
        <v>79</v>
      </c>
      <c r="AV527" s="12" t="s">
        <v>77</v>
      </c>
      <c r="AW527" s="12" t="s">
        <v>34</v>
      </c>
      <c r="AX527" s="12" t="s">
        <v>70</v>
      </c>
      <c r="AY527" s="203" t="s">
        <v>180</v>
      </c>
    </row>
    <row r="528" spans="2:65" s="13" customFormat="1">
      <c r="B528" s="208"/>
      <c r="D528" s="196" t="s">
        <v>192</v>
      </c>
      <c r="E528" s="217" t="s">
        <v>5</v>
      </c>
      <c r="F528" s="218" t="s">
        <v>700</v>
      </c>
      <c r="H528" s="219">
        <v>6.55</v>
      </c>
      <c r="I528" s="213"/>
      <c r="L528" s="208"/>
      <c r="M528" s="214"/>
      <c r="N528" s="215"/>
      <c r="O528" s="215"/>
      <c r="P528" s="215"/>
      <c r="Q528" s="215"/>
      <c r="R528" s="215"/>
      <c r="S528" s="215"/>
      <c r="T528" s="216"/>
      <c r="AT528" s="217" t="s">
        <v>192</v>
      </c>
      <c r="AU528" s="217" t="s">
        <v>79</v>
      </c>
      <c r="AV528" s="13" t="s">
        <v>79</v>
      </c>
      <c r="AW528" s="13" t="s">
        <v>34</v>
      </c>
      <c r="AX528" s="13" t="s">
        <v>70</v>
      </c>
      <c r="AY528" s="217" t="s">
        <v>180</v>
      </c>
    </row>
    <row r="529" spans="2:65" s="12" customFormat="1">
      <c r="B529" s="200"/>
      <c r="D529" s="196" t="s">
        <v>192</v>
      </c>
      <c r="E529" s="201" t="s">
        <v>5</v>
      </c>
      <c r="F529" s="202" t="s">
        <v>473</v>
      </c>
      <c r="H529" s="203" t="s">
        <v>5</v>
      </c>
      <c r="I529" s="204"/>
      <c r="L529" s="200"/>
      <c r="M529" s="205"/>
      <c r="N529" s="206"/>
      <c r="O529" s="206"/>
      <c r="P529" s="206"/>
      <c r="Q529" s="206"/>
      <c r="R529" s="206"/>
      <c r="S529" s="206"/>
      <c r="T529" s="207"/>
      <c r="AT529" s="203" t="s">
        <v>192</v>
      </c>
      <c r="AU529" s="203" t="s">
        <v>79</v>
      </c>
      <c r="AV529" s="12" t="s">
        <v>77</v>
      </c>
      <c r="AW529" s="12" t="s">
        <v>34</v>
      </c>
      <c r="AX529" s="12" t="s">
        <v>70</v>
      </c>
      <c r="AY529" s="203" t="s">
        <v>180</v>
      </c>
    </row>
    <row r="530" spans="2:65" s="13" customFormat="1">
      <c r="B530" s="208"/>
      <c r="D530" s="196" t="s">
        <v>192</v>
      </c>
      <c r="E530" s="217" t="s">
        <v>5</v>
      </c>
      <c r="F530" s="218" t="s">
        <v>701</v>
      </c>
      <c r="H530" s="219">
        <v>24.89</v>
      </c>
      <c r="I530" s="213"/>
      <c r="L530" s="208"/>
      <c r="M530" s="214"/>
      <c r="N530" s="215"/>
      <c r="O530" s="215"/>
      <c r="P530" s="215"/>
      <c r="Q530" s="215"/>
      <c r="R530" s="215"/>
      <c r="S530" s="215"/>
      <c r="T530" s="216"/>
      <c r="AT530" s="217" t="s">
        <v>192</v>
      </c>
      <c r="AU530" s="217" t="s">
        <v>79</v>
      </c>
      <c r="AV530" s="13" t="s">
        <v>79</v>
      </c>
      <c r="AW530" s="13" t="s">
        <v>34</v>
      </c>
      <c r="AX530" s="13" t="s">
        <v>70</v>
      </c>
      <c r="AY530" s="217" t="s">
        <v>180</v>
      </c>
    </row>
    <row r="531" spans="2:65" s="12" customFormat="1">
      <c r="B531" s="200"/>
      <c r="D531" s="196" t="s">
        <v>192</v>
      </c>
      <c r="E531" s="201" t="s">
        <v>5</v>
      </c>
      <c r="F531" s="202" t="s">
        <v>474</v>
      </c>
      <c r="H531" s="203" t="s">
        <v>5</v>
      </c>
      <c r="I531" s="204"/>
      <c r="L531" s="200"/>
      <c r="M531" s="205"/>
      <c r="N531" s="206"/>
      <c r="O531" s="206"/>
      <c r="P531" s="206"/>
      <c r="Q531" s="206"/>
      <c r="R531" s="206"/>
      <c r="S531" s="206"/>
      <c r="T531" s="207"/>
      <c r="AT531" s="203" t="s">
        <v>192</v>
      </c>
      <c r="AU531" s="203" t="s">
        <v>79</v>
      </c>
      <c r="AV531" s="12" t="s">
        <v>77</v>
      </c>
      <c r="AW531" s="12" t="s">
        <v>34</v>
      </c>
      <c r="AX531" s="12" t="s">
        <v>70</v>
      </c>
      <c r="AY531" s="203" t="s">
        <v>180</v>
      </c>
    </row>
    <row r="532" spans="2:65" s="13" customFormat="1">
      <c r="B532" s="208"/>
      <c r="D532" s="196" t="s">
        <v>192</v>
      </c>
      <c r="E532" s="217" t="s">
        <v>5</v>
      </c>
      <c r="F532" s="218" t="s">
        <v>702</v>
      </c>
      <c r="H532" s="219">
        <v>14.41</v>
      </c>
      <c r="I532" s="213"/>
      <c r="L532" s="208"/>
      <c r="M532" s="214"/>
      <c r="N532" s="215"/>
      <c r="O532" s="215"/>
      <c r="P532" s="215"/>
      <c r="Q532" s="215"/>
      <c r="R532" s="215"/>
      <c r="S532" s="215"/>
      <c r="T532" s="216"/>
      <c r="AT532" s="217" t="s">
        <v>192</v>
      </c>
      <c r="AU532" s="217" t="s">
        <v>79</v>
      </c>
      <c r="AV532" s="13" t="s">
        <v>79</v>
      </c>
      <c r="AW532" s="13" t="s">
        <v>34</v>
      </c>
      <c r="AX532" s="13" t="s">
        <v>70</v>
      </c>
      <c r="AY532" s="217" t="s">
        <v>180</v>
      </c>
    </row>
    <row r="533" spans="2:65" s="15" customFormat="1">
      <c r="B533" s="229"/>
      <c r="D533" s="196" t="s">
        <v>192</v>
      </c>
      <c r="E533" s="230" t="s">
        <v>127</v>
      </c>
      <c r="F533" s="231" t="s">
        <v>243</v>
      </c>
      <c r="H533" s="232">
        <v>45.85</v>
      </c>
      <c r="I533" s="233"/>
      <c r="L533" s="229"/>
      <c r="M533" s="234"/>
      <c r="N533" s="235"/>
      <c r="O533" s="235"/>
      <c r="P533" s="235"/>
      <c r="Q533" s="235"/>
      <c r="R533" s="235"/>
      <c r="S533" s="235"/>
      <c r="T533" s="236"/>
      <c r="AT533" s="230" t="s">
        <v>192</v>
      </c>
      <c r="AU533" s="230" t="s">
        <v>79</v>
      </c>
      <c r="AV533" s="15" t="s">
        <v>181</v>
      </c>
      <c r="AW533" s="15" t="s">
        <v>34</v>
      </c>
      <c r="AX533" s="15" t="s">
        <v>70</v>
      </c>
      <c r="AY533" s="230" t="s">
        <v>180</v>
      </c>
    </row>
    <row r="534" spans="2:65" s="14" customFormat="1">
      <c r="B534" s="220"/>
      <c r="D534" s="209" t="s">
        <v>192</v>
      </c>
      <c r="E534" s="221" t="s">
        <v>5</v>
      </c>
      <c r="F534" s="222" t="s">
        <v>223</v>
      </c>
      <c r="H534" s="223">
        <v>94.534999999999997</v>
      </c>
      <c r="I534" s="224"/>
      <c r="L534" s="220"/>
      <c r="M534" s="225"/>
      <c r="N534" s="226"/>
      <c r="O534" s="226"/>
      <c r="P534" s="226"/>
      <c r="Q534" s="226"/>
      <c r="R534" s="226"/>
      <c r="S534" s="226"/>
      <c r="T534" s="227"/>
      <c r="AT534" s="228" t="s">
        <v>192</v>
      </c>
      <c r="AU534" s="228" t="s">
        <v>79</v>
      </c>
      <c r="AV534" s="14" t="s">
        <v>188</v>
      </c>
      <c r="AW534" s="14" t="s">
        <v>34</v>
      </c>
      <c r="AX534" s="14" t="s">
        <v>77</v>
      </c>
      <c r="AY534" s="228" t="s">
        <v>180</v>
      </c>
    </row>
    <row r="535" spans="2:65" s="1" customFormat="1" ht="22.5" customHeight="1">
      <c r="B535" s="183"/>
      <c r="C535" s="184" t="s">
        <v>703</v>
      </c>
      <c r="D535" s="184" t="s">
        <v>183</v>
      </c>
      <c r="E535" s="185" t="s">
        <v>704</v>
      </c>
      <c r="F535" s="186" t="s">
        <v>705</v>
      </c>
      <c r="G535" s="187" t="s">
        <v>197</v>
      </c>
      <c r="H535" s="188">
        <v>94.534999999999997</v>
      </c>
      <c r="I535" s="189"/>
      <c r="J535" s="190">
        <f>ROUND(I535*H535,2)</f>
        <v>0</v>
      </c>
      <c r="K535" s="186" t="s">
        <v>187</v>
      </c>
      <c r="L535" s="42"/>
      <c r="M535" s="191" t="s">
        <v>5</v>
      </c>
      <c r="N535" s="192" t="s">
        <v>41</v>
      </c>
      <c r="O535" s="43"/>
      <c r="P535" s="193">
        <f>O535*H535</f>
        <v>0</v>
      </c>
      <c r="Q535" s="193">
        <v>1.7000000000000001E-4</v>
      </c>
      <c r="R535" s="193">
        <f>Q535*H535</f>
        <v>1.6070950000000001E-2</v>
      </c>
      <c r="S535" s="193">
        <v>0</v>
      </c>
      <c r="T535" s="194">
        <f>S535*H535</f>
        <v>0</v>
      </c>
      <c r="AR535" s="25" t="s">
        <v>355</v>
      </c>
      <c r="AT535" s="25" t="s">
        <v>183</v>
      </c>
      <c r="AU535" s="25" t="s">
        <v>79</v>
      </c>
      <c r="AY535" s="25" t="s">
        <v>180</v>
      </c>
      <c r="BE535" s="195">
        <f>IF(N535="základní",J535,0)</f>
        <v>0</v>
      </c>
      <c r="BF535" s="195">
        <f>IF(N535="snížená",J535,0)</f>
        <v>0</v>
      </c>
      <c r="BG535" s="195">
        <f>IF(N535="zákl. přenesená",J535,0)</f>
        <v>0</v>
      </c>
      <c r="BH535" s="195">
        <f>IF(N535="sníž. přenesená",J535,0)</f>
        <v>0</v>
      </c>
      <c r="BI535" s="195">
        <f>IF(N535="nulová",J535,0)</f>
        <v>0</v>
      </c>
      <c r="BJ535" s="25" t="s">
        <v>77</v>
      </c>
      <c r="BK535" s="195">
        <f>ROUND(I535*H535,2)</f>
        <v>0</v>
      </c>
      <c r="BL535" s="25" t="s">
        <v>355</v>
      </c>
      <c r="BM535" s="25" t="s">
        <v>706</v>
      </c>
    </row>
    <row r="536" spans="2:65" s="1" customFormat="1">
      <c r="B536" s="42"/>
      <c r="D536" s="196" t="s">
        <v>190</v>
      </c>
      <c r="F536" s="197" t="s">
        <v>707</v>
      </c>
      <c r="I536" s="198"/>
      <c r="L536" s="42"/>
      <c r="M536" s="199"/>
      <c r="N536" s="43"/>
      <c r="O536" s="43"/>
      <c r="P536" s="43"/>
      <c r="Q536" s="43"/>
      <c r="R536" s="43"/>
      <c r="S536" s="43"/>
      <c r="T536" s="71"/>
      <c r="AT536" s="25" t="s">
        <v>190</v>
      </c>
      <c r="AU536" s="25" t="s">
        <v>79</v>
      </c>
    </row>
    <row r="537" spans="2:65" s="13" customFormat="1">
      <c r="B537" s="208"/>
      <c r="D537" s="209" t="s">
        <v>192</v>
      </c>
      <c r="E537" s="210" t="s">
        <v>5</v>
      </c>
      <c r="F537" s="211" t="s">
        <v>679</v>
      </c>
      <c r="H537" s="212">
        <v>94.534999999999997</v>
      </c>
      <c r="I537" s="213"/>
      <c r="L537" s="208"/>
      <c r="M537" s="214"/>
      <c r="N537" s="215"/>
      <c r="O537" s="215"/>
      <c r="P537" s="215"/>
      <c r="Q537" s="215"/>
      <c r="R537" s="215"/>
      <c r="S537" s="215"/>
      <c r="T537" s="216"/>
      <c r="AT537" s="217" t="s">
        <v>192</v>
      </c>
      <c r="AU537" s="217" t="s">
        <v>79</v>
      </c>
      <c r="AV537" s="13" t="s">
        <v>79</v>
      </c>
      <c r="AW537" s="13" t="s">
        <v>34</v>
      </c>
      <c r="AX537" s="13" t="s">
        <v>77</v>
      </c>
      <c r="AY537" s="217" t="s">
        <v>180</v>
      </c>
    </row>
    <row r="538" spans="2:65" s="1" customFormat="1" ht="22.5" customHeight="1">
      <c r="B538" s="183"/>
      <c r="C538" s="184" t="s">
        <v>708</v>
      </c>
      <c r="D538" s="184" t="s">
        <v>183</v>
      </c>
      <c r="E538" s="185" t="s">
        <v>709</v>
      </c>
      <c r="F538" s="186" t="s">
        <v>710</v>
      </c>
      <c r="G538" s="187" t="s">
        <v>197</v>
      </c>
      <c r="H538" s="188">
        <v>94.534999999999997</v>
      </c>
      <c r="I538" s="189"/>
      <c r="J538" s="190">
        <f>ROUND(I538*H538,2)</f>
        <v>0</v>
      </c>
      <c r="K538" s="186" t="s">
        <v>187</v>
      </c>
      <c r="L538" s="42"/>
      <c r="M538" s="191" t="s">
        <v>5</v>
      </c>
      <c r="N538" s="192" t="s">
        <v>41</v>
      </c>
      <c r="O538" s="43"/>
      <c r="P538" s="193">
        <f>O538*H538</f>
        <v>0</v>
      </c>
      <c r="Q538" s="193">
        <v>1.4999999999999999E-4</v>
      </c>
      <c r="R538" s="193">
        <f>Q538*H538</f>
        <v>1.4180249999999998E-2</v>
      </c>
      <c r="S538" s="193">
        <v>0</v>
      </c>
      <c r="T538" s="194">
        <f>S538*H538</f>
        <v>0</v>
      </c>
      <c r="AR538" s="25" t="s">
        <v>355</v>
      </c>
      <c r="AT538" s="25" t="s">
        <v>183</v>
      </c>
      <c r="AU538" s="25" t="s">
        <v>79</v>
      </c>
      <c r="AY538" s="25" t="s">
        <v>180</v>
      </c>
      <c r="BE538" s="195">
        <f>IF(N538="základní",J538,0)</f>
        <v>0</v>
      </c>
      <c r="BF538" s="195">
        <f>IF(N538="snížená",J538,0)</f>
        <v>0</v>
      </c>
      <c r="BG538" s="195">
        <f>IF(N538="zákl. přenesená",J538,0)</f>
        <v>0</v>
      </c>
      <c r="BH538" s="195">
        <f>IF(N538="sníž. přenesená",J538,0)</f>
        <v>0</v>
      </c>
      <c r="BI538" s="195">
        <f>IF(N538="nulová",J538,0)</f>
        <v>0</v>
      </c>
      <c r="BJ538" s="25" t="s">
        <v>77</v>
      </c>
      <c r="BK538" s="195">
        <f>ROUND(I538*H538,2)</f>
        <v>0</v>
      </c>
      <c r="BL538" s="25" t="s">
        <v>355</v>
      </c>
      <c r="BM538" s="25" t="s">
        <v>711</v>
      </c>
    </row>
    <row r="539" spans="2:65" s="1" customFormat="1">
      <c r="B539" s="42"/>
      <c r="D539" s="196" t="s">
        <v>190</v>
      </c>
      <c r="F539" s="197" t="s">
        <v>712</v>
      </c>
      <c r="I539" s="198"/>
      <c r="L539" s="42"/>
      <c r="M539" s="199"/>
      <c r="N539" s="43"/>
      <c r="O539" s="43"/>
      <c r="P539" s="43"/>
      <c r="Q539" s="43"/>
      <c r="R539" s="43"/>
      <c r="S539" s="43"/>
      <c r="T539" s="71"/>
      <c r="AT539" s="25" t="s">
        <v>190</v>
      </c>
      <c r="AU539" s="25" t="s">
        <v>79</v>
      </c>
    </row>
    <row r="540" spans="2:65" s="13" customFormat="1">
      <c r="B540" s="208"/>
      <c r="D540" s="209" t="s">
        <v>192</v>
      </c>
      <c r="E540" s="210" t="s">
        <v>5</v>
      </c>
      <c r="F540" s="211" t="s">
        <v>679</v>
      </c>
      <c r="H540" s="212">
        <v>94.534999999999997</v>
      </c>
      <c r="I540" s="213"/>
      <c r="L540" s="208"/>
      <c r="M540" s="214"/>
      <c r="N540" s="215"/>
      <c r="O540" s="215"/>
      <c r="P540" s="215"/>
      <c r="Q540" s="215"/>
      <c r="R540" s="215"/>
      <c r="S540" s="215"/>
      <c r="T540" s="216"/>
      <c r="AT540" s="217" t="s">
        <v>192</v>
      </c>
      <c r="AU540" s="217" t="s">
        <v>79</v>
      </c>
      <c r="AV540" s="13" t="s">
        <v>79</v>
      </c>
      <c r="AW540" s="13" t="s">
        <v>34</v>
      </c>
      <c r="AX540" s="13" t="s">
        <v>77</v>
      </c>
      <c r="AY540" s="217" t="s">
        <v>180</v>
      </c>
    </row>
    <row r="541" spans="2:65" s="1" customFormat="1" ht="22.5" customHeight="1">
      <c r="B541" s="183"/>
      <c r="C541" s="184" t="s">
        <v>713</v>
      </c>
      <c r="D541" s="184" t="s">
        <v>183</v>
      </c>
      <c r="E541" s="185" t="s">
        <v>714</v>
      </c>
      <c r="F541" s="186" t="s">
        <v>715</v>
      </c>
      <c r="G541" s="187" t="s">
        <v>197</v>
      </c>
      <c r="H541" s="188">
        <v>94.534999999999997</v>
      </c>
      <c r="I541" s="189"/>
      <c r="J541" s="190">
        <f>ROUND(I541*H541,2)</f>
        <v>0</v>
      </c>
      <c r="K541" s="186" t="s">
        <v>187</v>
      </c>
      <c r="L541" s="42"/>
      <c r="M541" s="191" t="s">
        <v>5</v>
      </c>
      <c r="N541" s="192" t="s">
        <v>41</v>
      </c>
      <c r="O541" s="43"/>
      <c r="P541" s="193">
        <f>O541*H541</f>
        <v>0</v>
      </c>
      <c r="Q541" s="193">
        <v>1.2E-4</v>
      </c>
      <c r="R541" s="193">
        <f>Q541*H541</f>
        <v>1.13442E-2</v>
      </c>
      <c r="S541" s="193">
        <v>0</v>
      </c>
      <c r="T541" s="194">
        <f>S541*H541</f>
        <v>0</v>
      </c>
      <c r="AR541" s="25" t="s">
        <v>355</v>
      </c>
      <c r="AT541" s="25" t="s">
        <v>183</v>
      </c>
      <c r="AU541" s="25" t="s">
        <v>79</v>
      </c>
      <c r="AY541" s="25" t="s">
        <v>180</v>
      </c>
      <c r="BE541" s="195">
        <f>IF(N541="základní",J541,0)</f>
        <v>0</v>
      </c>
      <c r="BF541" s="195">
        <f>IF(N541="snížená",J541,0)</f>
        <v>0</v>
      </c>
      <c r="BG541" s="195">
        <f>IF(N541="zákl. přenesená",J541,0)</f>
        <v>0</v>
      </c>
      <c r="BH541" s="195">
        <f>IF(N541="sníž. přenesená",J541,0)</f>
        <v>0</v>
      </c>
      <c r="BI541" s="195">
        <f>IF(N541="nulová",J541,0)</f>
        <v>0</v>
      </c>
      <c r="BJ541" s="25" t="s">
        <v>77</v>
      </c>
      <c r="BK541" s="195">
        <f>ROUND(I541*H541,2)</f>
        <v>0</v>
      </c>
      <c r="BL541" s="25" t="s">
        <v>355</v>
      </c>
      <c r="BM541" s="25" t="s">
        <v>716</v>
      </c>
    </row>
    <row r="542" spans="2:65" s="1" customFormat="1">
      <c r="B542" s="42"/>
      <c r="D542" s="196" t="s">
        <v>190</v>
      </c>
      <c r="F542" s="197" t="s">
        <v>717</v>
      </c>
      <c r="I542" s="198"/>
      <c r="L542" s="42"/>
      <c r="M542" s="199"/>
      <c r="N542" s="43"/>
      <c r="O542" s="43"/>
      <c r="P542" s="43"/>
      <c r="Q542" s="43"/>
      <c r="R542" s="43"/>
      <c r="S542" s="43"/>
      <c r="T542" s="71"/>
      <c r="AT542" s="25" t="s">
        <v>190</v>
      </c>
      <c r="AU542" s="25" t="s">
        <v>79</v>
      </c>
    </row>
    <row r="543" spans="2:65" s="13" customFormat="1">
      <c r="B543" s="208"/>
      <c r="D543" s="209" t="s">
        <v>192</v>
      </c>
      <c r="E543" s="210" t="s">
        <v>5</v>
      </c>
      <c r="F543" s="211" t="s">
        <v>679</v>
      </c>
      <c r="H543" s="212">
        <v>94.534999999999997</v>
      </c>
      <c r="I543" s="213"/>
      <c r="L543" s="208"/>
      <c r="M543" s="214"/>
      <c r="N543" s="215"/>
      <c r="O543" s="215"/>
      <c r="P543" s="215"/>
      <c r="Q543" s="215"/>
      <c r="R543" s="215"/>
      <c r="S543" s="215"/>
      <c r="T543" s="216"/>
      <c r="AT543" s="217" t="s">
        <v>192</v>
      </c>
      <c r="AU543" s="217" t="s">
        <v>79</v>
      </c>
      <c r="AV543" s="13" t="s">
        <v>79</v>
      </c>
      <c r="AW543" s="13" t="s">
        <v>34</v>
      </c>
      <c r="AX543" s="13" t="s">
        <v>77</v>
      </c>
      <c r="AY543" s="217" t="s">
        <v>180</v>
      </c>
    </row>
    <row r="544" spans="2:65" s="1" customFormat="1" ht="22.5" customHeight="1">
      <c r="B544" s="183"/>
      <c r="C544" s="184" t="s">
        <v>718</v>
      </c>
      <c r="D544" s="184" t="s">
        <v>183</v>
      </c>
      <c r="E544" s="185" t="s">
        <v>719</v>
      </c>
      <c r="F544" s="186" t="s">
        <v>720</v>
      </c>
      <c r="G544" s="187" t="s">
        <v>197</v>
      </c>
      <c r="H544" s="188">
        <v>94.534999999999997</v>
      </c>
      <c r="I544" s="189"/>
      <c r="J544" s="190">
        <f>ROUND(I544*H544,2)</f>
        <v>0</v>
      </c>
      <c r="K544" s="186" t="s">
        <v>187</v>
      </c>
      <c r="L544" s="42"/>
      <c r="M544" s="191" t="s">
        <v>5</v>
      </c>
      <c r="N544" s="192" t="s">
        <v>41</v>
      </c>
      <c r="O544" s="43"/>
      <c r="P544" s="193">
        <f>O544*H544</f>
        <v>0</v>
      </c>
      <c r="Q544" s="193">
        <v>1.7000000000000001E-4</v>
      </c>
      <c r="R544" s="193">
        <f>Q544*H544</f>
        <v>1.6070950000000001E-2</v>
      </c>
      <c r="S544" s="193">
        <v>0</v>
      </c>
      <c r="T544" s="194">
        <f>S544*H544</f>
        <v>0</v>
      </c>
      <c r="AR544" s="25" t="s">
        <v>355</v>
      </c>
      <c r="AT544" s="25" t="s">
        <v>183</v>
      </c>
      <c r="AU544" s="25" t="s">
        <v>79</v>
      </c>
      <c r="AY544" s="25" t="s">
        <v>180</v>
      </c>
      <c r="BE544" s="195">
        <f>IF(N544="základní",J544,0)</f>
        <v>0</v>
      </c>
      <c r="BF544" s="195">
        <f>IF(N544="snížená",J544,0)</f>
        <v>0</v>
      </c>
      <c r="BG544" s="195">
        <f>IF(N544="zákl. přenesená",J544,0)</f>
        <v>0</v>
      </c>
      <c r="BH544" s="195">
        <f>IF(N544="sníž. přenesená",J544,0)</f>
        <v>0</v>
      </c>
      <c r="BI544" s="195">
        <f>IF(N544="nulová",J544,0)</f>
        <v>0</v>
      </c>
      <c r="BJ544" s="25" t="s">
        <v>77</v>
      </c>
      <c r="BK544" s="195">
        <f>ROUND(I544*H544,2)</f>
        <v>0</v>
      </c>
      <c r="BL544" s="25" t="s">
        <v>355</v>
      </c>
      <c r="BM544" s="25" t="s">
        <v>721</v>
      </c>
    </row>
    <row r="545" spans="2:65" s="1" customFormat="1">
      <c r="B545" s="42"/>
      <c r="D545" s="196" t="s">
        <v>190</v>
      </c>
      <c r="F545" s="197" t="s">
        <v>722</v>
      </c>
      <c r="I545" s="198"/>
      <c r="L545" s="42"/>
      <c r="M545" s="199"/>
      <c r="N545" s="43"/>
      <c r="O545" s="43"/>
      <c r="P545" s="43"/>
      <c r="Q545" s="43"/>
      <c r="R545" s="43"/>
      <c r="S545" s="43"/>
      <c r="T545" s="71"/>
      <c r="AT545" s="25" t="s">
        <v>190</v>
      </c>
      <c r="AU545" s="25" t="s">
        <v>79</v>
      </c>
    </row>
    <row r="546" spans="2:65" s="13" customFormat="1">
      <c r="B546" s="208"/>
      <c r="D546" s="209" t="s">
        <v>192</v>
      </c>
      <c r="E546" s="210" t="s">
        <v>5</v>
      </c>
      <c r="F546" s="211" t="s">
        <v>679</v>
      </c>
      <c r="H546" s="212">
        <v>94.534999999999997</v>
      </c>
      <c r="I546" s="213"/>
      <c r="L546" s="208"/>
      <c r="M546" s="214"/>
      <c r="N546" s="215"/>
      <c r="O546" s="215"/>
      <c r="P546" s="215"/>
      <c r="Q546" s="215"/>
      <c r="R546" s="215"/>
      <c r="S546" s="215"/>
      <c r="T546" s="216"/>
      <c r="AT546" s="217" t="s">
        <v>192</v>
      </c>
      <c r="AU546" s="217" t="s">
        <v>79</v>
      </c>
      <c r="AV546" s="13" t="s">
        <v>79</v>
      </c>
      <c r="AW546" s="13" t="s">
        <v>34</v>
      </c>
      <c r="AX546" s="13" t="s">
        <v>77</v>
      </c>
      <c r="AY546" s="217" t="s">
        <v>180</v>
      </c>
    </row>
    <row r="547" spans="2:65" s="1" customFormat="1" ht="31.5" customHeight="1">
      <c r="B547" s="183"/>
      <c r="C547" s="184" t="s">
        <v>723</v>
      </c>
      <c r="D547" s="184" t="s">
        <v>183</v>
      </c>
      <c r="E547" s="185" t="s">
        <v>724</v>
      </c>
      <c r="F547" s="186" t="s">
        <v>725</v>
      </c>
      <c r="G547" s="187" t="s">
        <v>197</v>
      </c>
      <c r="H547" s="188">
        <v>94.534999999999997</v>
      </c>
      <c r="I547" s="189"/>
      <c r="J547" s="190">
        <f>ROUND(I547*H547,2)</f>
        <v>0</v>
      </c>
      <c r="K547" s="186" t="s">
        <v>187</v>
      </c>
      <c r="L547" s="42"/>
      <c r="M547" s="191" t="s">
        <v>5</v>
      </c>
      <c r="N547" s="192" t="s">
        <v>41</v>
      </c>
      <c r="O547" s="43"/>
      <c r="P547" s="193">
        <f>O547*H547</f>
        <v>0</v>
      </c>
      <c r="Q547" s="193">
        <v>1.4999999999999999E-4</v>
      </c>
      <c r="R547" s="193">
        <f>Q547*H547</f>
        <v>1.4180249999999998E-2</v>
      </c>
      <c r="S547" s="193">
        <v>0</v>
      </c>
      <c r="T547" s="194">
        <f>S547*H547</f>
        <v>0</v>
      </c>
      <c r="AR547" s="25" t="s">
        <v>355</v>
      </c>
      <c r="AT547" s="25" t="s">
        <v>183</v>
      </c>
      <c r="AU547" s="25" t="s">
        <v>79</v>
      </c>
      <c r="AY547" s="25" t="s">
        <v>180</v>
      </c>
      <c r="BE547" s="195">
        <f>IF(N547="základní",J547,0)</f>
        <v>0</v>
      </c>
      <c r="BF547" s="195">
        <f>IF(N547="snížená",J547,0)</f>
        <v>0</v>
      </c>
      <c r="BG547" s="195">
        <f>IF(N547="zákl. přenesená",J547,0)</f>
        <v>0</v>
      </c>
      <c r="BH547" s="195">
        <f>IF(N547="sníž. přenesená",J547,0)</f>
        <v>0</v>
      </c>
      <c r="BI547" s="195">
        <f>IF(N547="nulová",J547,0)</f>
        <v>0</v>
      </c>
      <c r="BJ547" s="25" t="s">
        <v>77</v>
      </c>
      <c r="BK547" s="195">
        <f>ROUND(I547*H547,2)</f>
        <v>0</v>
      </c>
      <c r="BL547" s="25" t="s">
        <v>355</v>
      </c>
      <c r="BM547" s="25" t="s">
        <v>726</v>
      </c>
    </row>
    <row r="548" spans="2:65" s="1" customFormat="1" ht="27">
      <c r="B548" s="42"/>
      <c r="D548" s="196" t="s">
        <v>190</v>
      </c>
      <c r="F548" s="197" t="s">
        <v>727</v>
      </c>
      <c r="I548" s="198"/>
      <c r="L548" s="42"/>
      <c r="M548" s="199"/>
      <c r="N548" s="43"/>
      <c r="O548" s="43"/>
      <c r="P548" s="43"/>
      <c r="Q548" s="43"/>
      <c r="R548" s="43"/>
      <c r="S548" s="43"/>
      <c r="T548" s="71"/>
      <c r="AT548" s="25" t="s">
        <v>190</v>
      </c>
      <c r="AU548" s="25" t="s">
        <v>79</v>
      </c>
    </row>
    <row r="549" spans="2:65" s="13" customFormat="1">
      <c r="B549" s="208"/>
      <c r="D549" s="209" t="s">
        <v>192</v>
      </c>
      <c r="E549" s="210" t="s">
        <v>5</v>
      </c>
      <c r="F549" s="211" t="s">
        <v>679</v>
      </c>
      <c r="H549" s="212">
        <v>94.534999999999997</v>
      </c>
      <c r="I549" s="213"/>
      <c r="L549" s="208"/>
      <c r="M549" s="214"/>
      <c r="N549" s="215"/>
      <c r="O549" s="215"/>
      <c r="P549" s="215"/>
      <c r="Q549" s="215"/>
      <c r="R549" s="215"/>
      <c r="S549" s="215"/>
      <c r="T549" s="216"/>
      <c r="AT549" s="217" t="s">
        <v>192</v>
      </c>
      <c r="AU549" s="217" t="s">
        <v>79</v>
      </c>
      <c r="AV549" s="13" t="s">
        <v>79</v>
      </c>
      <c r="AW549" s="13" t="s">
        <v>34</v>
      </c>
      <c r="AX549" s="13" t="s">
        <v>77</v>
      </c>
      <c r="AY549" s="217" t="s">
        <v>180</v>
      </c>
    </row>
    <row r="550" spans="2:65" s="1" customFormat="1" ht="31.5" customHeight="1">
      <c r="B550" s="183"/>
      <c r="C550" s="184" t="s">
        <v>728</v>
      </c>
      <c r="D550" s="184" t="s">
        <v>183</v>
      </c>
      <c r="E550" s="185" t="s">
        <v>729</v>
      </c>
      <c r="F550" s="186" t="s">
        <v>730</v>
      </c>
      <c r="G550" s="187" t="s">
        <v>197</v>
      </c>
      <c r="H550" s="188">
        <v>124.56</v>
      </c>
      <c r="I550" s="189"/>
      <c r="J550" s="190">
        <f>ROUND(I550*H550,2)</f>
        <v>0</v>
      </c>
      <c r="K550" s="186" t="s">
        <v>5</v>
      </c>
      <c r="L550" s="42"/>
      <c r="M550" s="191" t="s">
        <v>5</v>
      </c>
      <c r="N550" s="192" t="s">
        <v>41</v>
      </c>
      <c r="O550" s="43"/>
      <c r="P550" s="193">
        <f>O550*H550</f>
        <v>0</v>
      </c>
      <c r="Q550" s="193">
        <v>0</v>
      </c>
      <c r="R550" s="193">
        <f>Q550*H550</f>
        <v>0</v>
      </c>
      <c r="S550" s="193">
        <v>0</v>
      </c>
      <c r="T550" s="194">
        <f>S550*H550</f>
        <v>0</v>
      </c>
      <c r="AR550" s="25" t="s">
        <v>355</v>
      </c>
      <c r="AT550" s="25" t="s">
        <v>183</v>
      </c>
      <c r="AU550" s="25" t="s">
        <v>79</v>
      </c>
      <c r="AY550" s="25" t="s">
        <v>180</v>
      </c>
      <c r="BE550" s="195">
        <f>IF(N550="základní",J550,0)</f>
        <v>0</v>
      </c>
      <c r="BF550" s="195">
        <f>IF(N550="snížená",J550,0)</f>
        <v>0</v>
      </c>
      <c r="BG550" s="195">
        <f>IF(N550="zákl. přenesená",J550,0)</f>
        <v>0</v>
      </c>
      <c r="BH550" s="195">
        <f>IF(N550="sníž. přenesená",J550,0)</f>
        <v>0</v>
      </c>
      <c r="BI550" s="195">
        <f>IF(N550="nulová",J550,0)</f>
        <v>0</v>
      </c>
      <c r="BJ550" s="25" t="s">
        <v>77</v>
      </c>
      <c r="BK550" s="195">
        <f>ROUND(I550*H550,2)</f>
        <v>0</v>
      </c>
      <c r="BL550" s="25" t="s">
        <v>355</v>
      </c>
      <c r="BM550" s="25" t="s">
        <v>731</v>
      </c>
    </row>
    <row r="551" spans="2:65" s="13" customFormat="1">
      <c r="B551" s="208"/>
      <c r="D551" s="196" t="s">
        <v>192</v>
      </c>
      <c r="E551" s="217" t="s">
        <v>5</v>
      </c>
      <c r="F551" s="218" t="s">
        <v>135</v>
      </c>
      <c r="H551" s="219">
        <v>124.56</v>
      </c>
      <c r="I551" s="213"/>
      <c r="L551" s="208"/>
      <c r="M551" s="214"/>
      <c r="N551" s="215"/>
      <c r="O551" s="215"/>
      <c r="P551" s="215"/>
      <c r="Q551" s="215"/>
      <c r="R551" s="215"/>
      <c r="S551" s="215"/>
      <c r="T551" s="216"/>
      <c r="AT551" s="217" t="s">
        <v>192</v>
      </c>
      <c r="AU551" s="217" t="s">
        <v>79</v>
      </c>
      <c r="AV551" s="13" t="s">
        <v>79</v>
      </c>
      <c r="AW551" s="13" t="s">
        <v>34</v>
      </c>
      <c r="AX551" s="13" t="s">
        <v>77</v>
      </c>
      <c r="AY551" s="217" t="s">
        <v>180</v>
      </c>
    </row>
    <row r="552" spans="2:65" s="11" customFormat="1" ht="29.85" customHeight="1">
      <c r="B552" s="169"/>
      <c r="D552" s="180" t="s">
        <v>69</v>
      </c>
      <c r="E552" s="181" t="s">
        <v>732</v>
      </c>
      <c r="F552" s="181" t="s">
        <v>733</v>
      </c>
      <c r="I552" s="172"/>
      <c r="J552" s="182">
        <f>BK552</f>
        <v>0</v>
      </c>
      <c r="L552" s="169"/>
      <c r="M552" s="174"/>
      <c r="N552" s="175"/>
      <c r="O552" s="175"/>
      <c r="P552" s="176">
        <f>SUM(P553:P598)</f>
        <v>0</v>
      </c>
      <c r="Q552" s="175"/>
      <c r="R552" s="176">
        <f>SUM(R553:R598)</f>
        <v>1.4014903830000001</v>
      </c>
      <c r="S552" s="175"/>
      <c r="T552" s="177">
        <f>SUM(T553:T598)</f>
        <v>0.29065879</v>
      </c>
      <c r="AR552" s="170" t="s">
        <v>79</v>
      </c>
      <c r="AT552" s="178" t="s">
        <v>69</v>
      </c>
      <c r="AU552" s="178" t="s">
        <v>77</v>
      </c>
      <c r="AY552" s="170" t="s">
        <v>180</v>
      </c>
      <c r="BK552" s="179">
        <f>SUM(BK553:BK598)</f>
        <v>0</v>
      </c>
    </row>
    <row r="553" spans="2:65" s="1" customFormat="1" ht="22.5" customHeight="1">
      <c r="B553" s="183"/>
      <c r="C553" s="184" t="s">
        <v>734</v>
      </c>
      <c r="D553" s="184" t="s">
        <v>183</v>
      </c>
      <c r="E553" s="185" t="s">
        <v>735</v>
      </c>
      <c r="F553" s="186" t="s">
        <v>736</v>
      </c>
      <c r="G553" s="187" t="s">
        <v>197</v>
      </c>
      <c r="H553" s="188">
        <v>937.60900000000004</v>
      </c>
      <c r="I553" s="189"/>
      <c r="J553" s="190">
        <f>ROUND(I553*H553,2)</f>
        <v>0</v>
      </c>
      <c r="K553" s="186" t="s">
        <v>187</v>
      </c>
      <c r="L553" s="42"/>
      <c r="M553" s="191" t="s">
        <v>5</v>
      </c>
      <c r="N553" s="192" t="s">
        <v>41</v>
      </c>
      <c r="O553" s="43"/>
      <c r="P553" s="193">
        <f>O553*H553</f>
        <v>0</v>
      </c>
      <c r="Q553" s="193">
        <v>0</v>
      </c>
      <c r="R553" s="193">
        <f>Q553*H553</f>
        <v>0</v>
      </c>
      <c r="S553" s="193">
        <v>0</v>
      </c>
      <c r="T553" s="194">
        <f>S553*H553</f>
        <v>0</v>
      </c>
      <c r="AR553" s="25" t="s">
        <v>355</v>
      </c>
      <c r="AT553" s="25" t="s">
        <v>183</v>
      </c>
      <c r="AU553" s="25" t="s">
        <v>79</v>
      </c>
      <c r="AY553" s="25" t="s">
        <v>180</v>
      </c>
      <c r="BE553" s="195">
        <f>IF(N553="základní",J553,0)</f>
        <v>0</v>
      </c>
      <c r="BF553" s="195">
        <f>IF(N553="snížená",J553,0)</f>
        <v>0</v>
      </c>
      <c r="BG553" s="195">
        <f>IF(N553="zákl. přenesená",J553,0)</f>
        <v>0</v>
      </c>
      <c r="BH553" s="195">
        <f>IF(N553="sníž. přenesená",J553,0)</f>
        <v>0</v>
      </c>
      <c r="BI553" s="195">
        <f>IF(N553="nulová",J553,0)</f>
        <v>0</v>
      </c>
      <c r="BJ553" s="25" t="s">
        <v>77</v>
      </c>
      <c r="BK553" s="195">
        <f>ROUND(I553*H553,2)</f>
        <v>0</v>
      </c>
      <c r="BL553" s="25" t="s">
        <v>355</v>
      </c>
      <c r="BM553" s="25" t="s">
        <v>737</v>
      </c>
    </row>
    <row r="554" spans="2:65" s="1" customFormat="1">
      <c r="B554" s="42"/>
      <c r="D554" s="196" t="s">
        <v>190</v>
      </c>
      <c r="F554" s="197" t="s">
        <v>738</v>
      </c>
      <c r="I554" s="198"/>
      <c r="L554" s="42"/>
      <c r="M554" s="199"/>
      <c r="N554" s="43"/>
      <c r="O554" s="43"/>
      <c r="P554" s="43"/>
      <c r="Q554" s="43"/>
      <c r="R554" s="43"/>
      <c r="S554" s="43"/>
      <c r="T554" s="71"/>
      <c r="AT554" s="25" t="s">
        <v>190</v>
      </c>
      <c r="AU554" s="25" t="s">
        <v>79</v>
      </c>
    </row>
    <row r="555" spans="2:65" s="13" customFormat="1">
      <c r="B555" s="208"/>
      <c r="D555" s="209" t="s">
        <v>192</v>
      </c>
      <c r="E555" s="210" t="s">
        <v>114</v>
      </c>
      <c r="F555" s="211" t="s">
        <v>739</v>
      </c>
      <c r="H555" s="212">
        <v>937.60900000000004</v>
      </c>
      <c r="I555" s="213"/>
      <c r="L555" s="208"/>
      <c r="M555" s="214"/>
      <c r="N555" s="215"/>
      <c r="O555" s="215"/>
      <c r="P555" s="215"/>
      <c r="Q555" s="215"/>
      <c r="R555" s="215"/>
      <c r="S555" s="215"/>
      <c r="T555" s="216"/>
      <c r="AT555" s="217" t="s">
        <v>192</v>
      </c>
      <c r="AU555" s="217" t="s">
        <v>79</v>
      </c>
      <c r="AV555" s="13" t="s">
        <v>79</v>
      </c>
      <c r="AW555" s="13" t="s">
        <v>34</v>
      </c>
      <c r="AX555" s="13" t="s">
        <v>77</v>
      </c>
      <c r="AY555" s="217" t="s">
        <v>180</v>
      </c>
    </row>
    <row r="556" spans="2:65" s="1" customFormat="1" ht="22.5" customHeight="1">
      <c r="B556" s="183"/>
      <c r="C556" s="184" t="s">
        <v>740</v>
      </c>
      <c r="D556" s="184" t="s">
        <v>183</v>
      </c>
      <c r="E556" s="185" t="s">
        <v>741</v>
      </c>
      <c r="F556" s="186" t="s">
        <v>742</v>
      </c>
      <c r="G556" s="187" t="s">
        <v>197</v>
      </c>
      <c r="H556" s="188">
        <v>937.60900000000004</v>
      </c>
      <c r="I556" s="189"/>
      <c r="J556" s="190">
        <f>ROUND(I556*H556,2)</f>
        <v>0</v>
      </c>
      <c r="K556" s="186" t="s">
        <v>187</v>
      </c>
      <c r="L556" s="42"/>
      <c r="M556" s="191" t="s">
        <v>5</v>
      </c>
      <c r="N556" s="192" t="s">
        <v>41</v>
      </c>
      <c r="O556" s="43"/>
      <c r="P556" s="193">
        <f>O556*H556</f>
        <v>0</v>
      </c>
      <c r="Q556" s="193">
        <v>1E-3</v>
      </c>
      <c r="R556" s="193">
        <f>Q556*H556</f>
        <v>0.93760900000000003</v>
      </c>
      <c r="S556" s="193">
        <v>3.1E-4</v>
      </c>
      <c r="T556" s="194">
        <f>S556*H556</f>
        <v>0.29065879</v>
      </c>
      <c r="AR556" s="25" t="s">
        <v>355</v>
      </c>
      <c r="AT556" s="25" t="s">
        <v>183</v>
      </c>
      <c r="AU556" s="25" t="s">
        <v>79</v>
      </c>
      <c r="AY556" s="25" t="s">
        <v>180</v>
      </c>
      <c r="BE556" s="195">
        <f>IF(N556="základní",J556,0)</f>
        <v>0</v>
      </c>
      <c r="BF556" s="195">
        <f>IF(N556="snížená",J556,0)</f>
        <v>0</v>
      </c>
      <c r="BG556" s="195">
        <f>IF(N556="zákl. přenesená",J556,0)</f>
        <v>0</v>
      </c>
      <c r="BH556" s="195">
        <f>IF(N556="sníž. přenesená",J556,0)</f>
        <v>0</v>
      </c>
      <c r="BI556" s="195">
        <f>IF(N556="nulová",J556,0)</f>
        <v>0</v>
      </c>
      <c r="BJ556" s="25" t="s">
        <v>77</v>
      </c>
      <c r="BK556" s="195">
        <f>ROUND(I556*H556,2)</f>
        <v>0</v>
      </c>
      <c r="BL556" s="25" t="s">
        <v>355</v>
      </c>
      <c r="BM556" s="25" t="s">
        <v>743</v>
      </c>
    </row>
    <row r="557" spans="2:65" s="1" customFormat="1">
      <c r="B557" s="42"/>
      <c r="D557" s="196" t="s">
        <v>190</v>
      </c>
      <c r="F557" s="197" t="s">
        <v>744</v>
      </c>
      <c r="I557" s="198"/>
      <c r="L557" s="42"/>
      <c r="M557" s="199"/>
      <c r="N557" s="43"/>
      <c r="O557" s="43"/>
      <c r="P557" s="43"/>
      <c r="Q557" s="43"/>
      <c r="R557" s="43"/>
      <c r="S557" s="43"/>
      <c r="T557" s="71"/>
      <c r="AT557" s="25" t="s">
        <v>190</v>
      </c>
      <c r="AU557" s="25" t="s">
        <v>79</v>
      </c>
    </row>
    <row r="558" spans="2:65" s="13" customFormat="1">
      <c r="B558" s="208"/>
      <c r="D558" s="209" t="s">
        <v>192</v>
      </c>
      <c r="E558" s="210" t="s">
        <v>5</v>
      </c>
      <c r="F558" s="211" t="s">
        <v>114</v>
      </c>
      <c r="H558" s="212">
        <v>937.60900000000004</v>
      </c>
      <c r="I558" s="213"/>
      <c r="L558" s="208"/>
      <c r="M558" s="214"/>
      <c r="N558" s="215"/>
      <c r="O558" s="215"/>
      <c r="P558" s="215"/>
      <c r="Q558" s="215"/>
      <c r="R558" s="215"/>
      <c r="S558" s="215"/>
      <c r="T558" s="216"/>
      <c r="AT558" s="217" t="s">
        <v>192</v>
      </c>
      <c r="AU558" s="217" t="s">
        <v>79</v>
      </c>
      <c r="AV558" s="13" t="s">
        <v>79</v>
      </c>
      <c r="AW558" s="13" t="s">
        <v>34</v>
      </c>
      <c r="AX558" s="13" t="s">
        <v>77</v>
      </c>
      <c r="AY558" s="217" t="s">
        <v>180</v>
      </c>
    </row>
    <row r="559" spans="2:65" s="1" customFormat="1" ht="22.5" customHeight="1">
      <c r="B559" s="183"/>
      <c r="C559" s="184" t="s">
        <v>745</v>
      </c>
      <c r="D559" s="184" t="s">
        <v>183</v>
      </c>
      <c r="E559" s="185" t="s">
        <v>746</v>
      </c>
      <c r="F559" s="186" t="s">
        <v>747</v>
      </c>
      <c r="G559" s="187" t="s">
        <v>197</v>
      </c>
      <c r="H559" s="188">
        <v>236.64</v>
      </c>
      <c r="I559" s="189"/>
      <c r="J559" s="190">
        <f>ROUND(I559*H559,2)</f>
        <v>0</v>
      </c>
      <c r="K559" s="186" t="s">
        <v>187</v>
      </c>
      <c r="L559" s="42"/>
      <c r="M559" s="191" t="s">
        <v>5</v>
      </c>
      <c r="N559" s="192" t="s">
        <v>41</v>
      </c>
      <c r="O559" s="43"/>
      <c r="P559" s="193">
        <f>O559*H559</f>
        <v>0</v>
      </c>
      <c r="Q559" s="193">
        <v>0</v>
      </c>
      <c r="R559" s="193">
        <f>Q559*H559</f>
        <v>0</v>
      </c>
      <c r="S559" s="193">
        <v>0</v>
      </c>
      <c r="T559" s="194">
        <f>S559*H559</f>
        <v>0</v>
      </c>
      <c r="AR559" s="25" t="s">
        <v>355</v>
      </c>
      <c r="AT559" s="25" t="s">
        <v>183</v>
      </c>
      <c r="AU559" s="25" t="s">
        <v>79</v>
      </c>
      <c r="AY559" s="25" t="s">
        <v>180</v>
      </c>
      <c r="BE559" s="195">
        <f>IF(N559="základní",J559,0)</f>
        <v>0</v>
      </c>
      <c r="BF559" s="195">
        <f>IF(N559="snížená",J559,0)</f>
        <v>0</v>
      </c>
      <c r="BG559" s="195">
        <f>IF(N559="zákl. přenesená",J559,0)</f>
        <v>0</v>
      </c>
      <c r="BH559" s="195">
        <f>IF(N559="sníž. přenesená",J559,0)</f>
        <v>0</v>
      </c>
      <c r="BI559" s="195">
        <f>IF(N559="nulová",J559,0)</f>
        <v>0</v>
      </c>
      <c r="BJ559" s="25" t="s">
        <v>77</v>
      </c>
      <c r="BK559" s="195">
        <f>ROUND(I559*H559,2)</f>
        <v>0</v>
      </c>
      <c r="BL559" s="25" t="s">
        <v>355</v>
      </c>
      <c r="BM559" s="25" t="s">
        <v>748</v>
      </c>
    </row>
    <row r="560" spans="2:65" s="1" customFormat="1">
      <c r="B560" s="42"/>
      <c r="D560" s="196" t="s">
        <v>190</v>
      </c>
      <c r="F560" s="197" t="s">
        <v>749</v>
      </c>
      <c r="I560" s="198"/>
      <c r="L560" s="42"/>
      <c r="M560" s="199"/>
      <c r="N560" s="43"/>
      <c r="O560" s="43"/>
      <c r="P560" s="43"/>
      <c r="Q560" s="43"/>
      <c r="R560" s="43"/>
      <c r="S560" s="43"/>
      <c r="T560" s="71"/>
      <c r="AT560" s="25" t="s">
        <v>190</v>
      </c>
      <c r="AU560" s="25" t="s">
        <v>79</v>
      </c>
    </row>
    <row r="561" spans="2:65" s="12" customFormat="1">
      <c r="B561" s="200"/>
      <c r="D561" s="196" t="s">
        <v>192</v>
      </c>
      <c r="E561" s="201" t="s">
        <v>5</v>
      </c>
      <c r="F561" s="202" t="s">
        <v>635</v>
      </c>
      <c r="H561" s="203" t="s">
        <v>5</v>
      </c>
      <c r="I561" s="204"/>
      <c r="L561" s="200"/>
      <c r="M561" s="205"/>
      <c r="N561" s="206"/>
      <c r="O561" s="206"/>
      <c r="P561" s="206"/>
      <c r="Q561" s="206"/>
      <c r="R561" s="206"/>
      <c r="S561" s="206"/>
      <c r="T561" s="207"/>
      <c r="AT561" s="203" t="s">
        <v>192</v>
      </c>
      <c r="AU561" s="203" t="s">
        <v>79</v>
      </c>
      <c r="AV561" s="12" t="s">
        <v>77</v>
      </c>
      <c r="AW561" s="12" t="s">
        <v>34</v>
      </c>
      <c r="AX561" s="12" t="s">
        <v>70</v>
      </c>
      <c r="AY561" s="203" t="s">
        <v>180</v>
      </c>
    </row>
    <row r="562" spans="2:65" s="13" customFormat="1">
      <c r="B562" s="208"/>
      <c r="D562" s="209" t="s">
        <v>192</v>
      </c>
      <c r="E562" s="210" t="s">
        <v>5</v>
      </c>
      <c r="F562" s="211" t="s">
        <v>290</v>
      </c>
      <c r="H562" s="212">
        <v>236.64</v>
      </c>
      <c r="I562" s="213"/>
      <c r="L562" s="208"/>
      <c r="M562" s="214"/>
      <c r="N562" s="215"/>
      <c r="O562" s="215"/>
      <c r="P562" s="215"/>
      <c r="Q562" s="215"/>
      <c r="R562" s="215"/>
      <c r="S562" s="215"/>
      <c r="T562" s="216"/>
      <c r="AT562" s="217" t="s">
        <v>192</v>
      </c>
      <c r="AU562" s="217" t="s">
        <v>79</v>
      </c>
      <c r="AV562" s="13" t="s">
        <v>79</v>
      </c>
      <c r="AW562" s="13" t="s">
        <v>34</v>
      </c>
      <c r="AX562" s="13" t="s">
        <v>77</v>
      </c>
      <c r="AY562" s="217" t="s">
        <v>180</v>
      </c>
    </row>
    <row r="563" spans="2:65" s="1" customFormat="1" ht="22.5" customHeight="1">
      <c r="B563" s="183"/>
      <c r="C563" s="241" t="s">
        <v>750</v>
      </c>
      <c r="D563" s="241" t="s">
        <v>393</v>
      </c>
      <c r="E563" s="242" t="s">
        <v>751</v>
      </c>
      <c r="F563" s="243" t="s">
        <v>752</v>
      </c>
      <c r="G563" s="244" t="s">
        <v>197</v>
      </c>
      <c r="H563" s="245">
        <v>248.47200000000001</v>
      </c>
      <c r="I563" s="246"/>
      <c r="J563" s="247">
        <f>ROUND(I563*H563,2)</f>
        <v>0</v>
      </c>
      <c r="K563" s="243" t="s">
        <v>187</v>
      </c>
      <c r="L563" s="248"/>
      <c r="M563" s="249" t="s">
        <v>5</v>
      </c>
      <c r="N563" s="250" t="s">
        <v>41</v>
      </c>
      <c r="O563" s="43"/>
      <c r="P563" s="193">
        <f>O563*H563</f>
        <v>0</v>
      </c>
      <c r="Q563" s="193">
        <v>9.9999999999999995E-7</v>
      </c>
      <c r="R563" s="193">
        <f>Q563*H563</f>
        <v>2.4847200000000002E-4</v>
      </c>
      <c r="S563" s="193">
        <v>0</v>
      </c>
      <c r="T563" s="194">
        <f>S563*H563</f>
        <v>0</v>
      </c>
      <c r="AR563" s="25" t="s">
        <v>396</v>
      </c>
      <c r="AT563" s="25" t="s">
        <v>393</v>
      </c>
      <c r="AU563" s="25" t="s">
        <v>79</v>
      </c>
      <c r="AY563" s="25" t="s">
        <v>180</v>
      </c>
      <c r="BE563" s="195">
        <f>IF(N563="základní",J563,0)</f>
        <v>0</v>
      </c>
      <c r="BF563" s="195">
        <f>IF(N563="snížená",J563,0)</f>
        <v>0</v>
      </c>
      <c r="BG563" s="195">
        <f>IF(N563="zákl. přenesená",J563,0)</f>
        <v>0</v>
      </c>
      <c r="BH563" s="195">
        <f>IF(N563="sníž. přenesená",J563,0)</f>
        <v>0</v>
      </c>
      <c r="BI563" s="195">
        <f>IF(N563="nulová",J563,0)</f>
        <v>0</v>
      </c>
      <c r="BJ563" s="25" t="s">
        <v>77</v>
      </c>
      <c r="BK563" s="195">
        <f>ROUND(I563*H563,2)</f>
        <v>0</v>
      </c>
      <c r="BL563" s="25" t="s">
        <v>355</v>
      </c>
      <c r="BM563" s="25" t="s">
        <v>753</v>
      </c>
    </row>
    <row r="564" spans="2:65" s="1" customFormat="1" ht="27">
      <c r="B564" s="42"/>
      <c r="D564" s="196" t="s">
        <v>190</v>
      </c>
      <c r="F564" s="197" t="s">
        <v>754</v>
      </c>
      <c r="I564" s="198"/>
      <c r="L564" s="42"/>
      <c r="M564" s="199"/>
      <c r="N564" s="43"/>
      <c r="O564" s="43"/>
      <c r="P564" s="43"/>
      <c r="Q564" s="43"/>
      <c r="R564" s="43"/>
      <c r="S564" s="43"/>
      <c r="T564" s="71"/>
      <c r="AT564" s="25" t="s">
        <v>190</v>
      </c>
      <c r="AU564" s="25" t="s">
        <v>79</v>
      </c>
    </row>
    <row r="565" spans="2:65" s="13" customFormat="1">
      <c r="B565" s="208"/>
      <c r="D565" s="209" t="s">
        <v>192</v>
      </c>
      <c r="F565" s="211" t="s">
        <v>755</v>
      </c>
      <c r="H565" s="212">
        <v>248.47200000000001</v>
      </c>
      <c r="I565" s="213"/>
      <c r="L565" s="208"/>
      <c r="M565" s="214"/>
      <c r="N565" s="215"/>
      <c r="O565" s="215"/>
      <c r="P565" s="215"/>
      <c r="Q565" s="215"/>
      <c r="R565" s="215"/>
      <c r="S565" s="215"/>
      <c r="T565" s="216"/>
      <c r="AT565" s="217" t="s">
        <v>192</v>
      </c>
      <c r="AU565" s="217" t="s">
        <v>79</v>
      </c>
      <c r="AV565" s="13" t="s">
        <v>79</v>
      </c>
      <c r="AW565" s="13" t="s">
        <v>6</v>
      </c>
      <c r="AX565" s="13" t="s">
        <v>77</v>
      </c>
      <c r="AY565" s="217" t="s">
        <v>180</v>
      </c>
    </row>
    <row r="566" spans="2:65" s="1" customFormat="1" ht="22.5" customHeight="1">
      <c r="B566" s="183"/>
      <c r="C566" s="184" t="s">
        <v>756</v>
      </c>
      <c r="D566" s="184" t="s">
        <v>183</v>
      </c>
      <c r="E566" s="185" t="s">
        <v>757</v>
      </c>
      <c r="F566" s="186" t="s">
        <v>758</v>
      </c>
      <c r="G566" s="187" t="s">
        <v>197</v>
      </c>
      <c r="H566" s="188">
        <v>62.953000000000003</v>
      </c>
      <c r="I566" s="189"/>
      <c r="J566" s="190">
        <f>ROUND(I566*H566,2)</f>
        <v>0</v>
      </c>
      <c r="K566" s="186" t="s">
        <v>187</v>
      </c>
      <c r="L566" s="42"/>
      <c r="M566" s="191" t="s">
        <v>5</v>
      </c>
      <c r="N566" s="192" t="s">
        <v>41</v>
      </c>
      <c r="O566" s="43"/>
      <c r="P566" s="193">
        <f>O566*H566</f>
        <v>0</v>
      </c>
      <c r="Q566" s="193">
        <v>0</v>
      </c>
      <c r="R566" s="193">
        <f>Q566*H566</f>
        <v>0</v>
      </c>
      <c r="S566" s="193">
        <v>0</v>
      </c>
      <c r="T566" s="194">
        <f>S566*H566</f>
        <v>0</v>
      </c>
      <c r="AR566" s="25" t="s">
        <v>355</v>
      </c>
      <c r="AT566" s="25" t="s">
        <v>183</v>
      </c>
      <c r="AU566" s="25" t="s">
        <v>79</v>
      </c>
      <c r="AY566" s="25" t="s">
        <v>180</v>
      </c>
      <c r="BE566" s="195">
        <f>IF(N566="základní",J566,0)</f>
        <v>0</v>
      </c>
      <c r="BF566" s="195">
        <f>IF(N566="snížená",J566,0)</f>
        <v>0</v>
      </c>
      <c r="BG566" s="195">
        <f>IF(N566="zákl. přenesená",J566,0)</f>
        <v>0</v>
      </c>
      <c r="BH566" s="195">
        <f>IF(N566="sníž. přenesená",J566,0)</f>
        <v>0</v>
      </c>
      <c r="BI566" s="195">
        <f>IF(N566="nulová",J566,0)</f>
        <v>0</v>
      </c>
      <c r="BJ566" s="25" t="s">
        <v>77</v>
      </c>
      <c r="BK566" s="195">
        <f>ROUND(I566*H566,2)</f>
        <v>0</v>
      </c>
      <c r="BL566" s="25" t="s">
        <v>355</v>
      </c>
      <c r="BM566" s="25" t="s">
        <v>759</v>
      </c>
    </row>
    <row r="567" spans="2:65" s="1" customFormat="1" ht="27">
      <c r="B567" s="42"/>
      <c r="D567" s="196" t="s">
        <v>190</v>
      </c>
      <c r="F567" s="197" t="s">
        <v>760</v>
      </c>
      <c r="I567" s="198"/>
      <c r="L567" s="42"/>
      <c r="M567" s="199"/>
      <c r="N567" s="43"/>
      <c r="O567" s="43"/>
      <c r="P567" s="43"/>
      <c r="Q567" s="43"/>
      <c r="R567" s="43"/>
      <c r="S567" s="43"/>
      <c r="T567" s="71"/>
      <c r="AT567" s="25" t="s">
        <v>190</v>
      </c>
      <c r="AU567" s="25" t="s">
        <v>79</v>
      </c>
    </row>
    <row r="568" spans="2:65" s="12" customFormat="1">
      <c r="B568" s="200"/>
      <c r="D568" s="196" t="s">
        <v>192</v>
      </c>
      <c r="E568" s="201" t="s">
        <v>5</v>
      </c>
      <c r="F568" s="202" t="s">
        <v>761</v>
      </c>
      <c r="H568" s="203" t="s">
        <v>5</v>
      </c>
      <c r="I568" s="204"/>
      <c r="L568" s="200"/>
      <c r="M568" s="205"/>
      <c r="N568" s="206"/>
      <c r="O568" s="206"/>
      <c r="P568" s="206"/>
      <c r="Q568" s="206"/>
      <c r="R568" s="206"/>
      <c r="S568" s="206"/>
      <c r="T568" s="207"/>
      <c r="AT568" s="203" t="s">
        <v>192</v>
      </c>
      <c r="AU568" s="203" t="s">
        <v>79</v>
      </c>
      <c r="AV568" s="12" t="s">
        <v>77</v>
      </c>
      <c r="AW568" s="12" t="s">
        <v>34</v>
      </c>
      <c r="AX568" s="12" t="s">
        <v>70</v>
      </c>
      <c r="AY568" s="203" t="s">
        <v>180</v>
      </c>
    </row>
    <row r="569" spans="2:65" s="12" customFormat="1">
      <c r="B569" s="200"/>
      <c r="D569" s="196" t="s">
        <v>192</v>
      </c>
      <c r="E569" s="201" t="s">
        <v>5</v>
      </c>
      <c r="F569" s="202" t="s">
        <v>635</v>
      </c>
      <c r="H569" s="203" t="s">
        <v>5</v>
      </c>
      <c r="I569" s="204"/>
      <c r="L569" s="200"/>
      <c r="M569" s="205"/>
      <c r="N569" s="206"/>
      <c r="O569" s="206"/>
      <c r="P569" s="206"/>
      <c r="Q569" s="206"/>
      <c r="R569" s="206"/>
      <c r="S569" s="206"/>
      <c r="T569" s="207"/>
      <c r="AT569" s="203" t="s">
        <v>192</v>
      </c>
      <c r="AU569" s="203" t="s">
        <v>79</v>
      </c>
      <c r="AV569" s="12" t="s">
        <v>77</v>
      </c>
      <c r="AW569" s="12" t="s">
        <v>34</v>
      </c>
      <c r="AX569" s="12" t="s">
        <v>70</v>
      </c>
      <c r="AY569" s="203" t="s">
        <v>180</v>
      </c>
    </row>
    <row r="570" spans="2:65" s="12" customFormat="1">
      <c r="B570" s="200"/>
      <c r="D570" s="196" t="s">
        <v>192</v>
      </c>
      <c r="E570" s="201" t="s">
        <v>5</v>
      </c>
      <c r="F570" s="202" t="s">
        <v>228</v>
      </c>
      <c r="H570" s="203" t="s">
        <v>5</v>
      </c>
      <c r="I570" s="204"/>
      <c r="L570" s="200"/>
      <c r="M570" s="205"/>
      <c r="N570" s="206"/>
      <c r="O570" s="206"/>
      <c r="P570" s="206"/>
      <c r="Q570" s="206"/>
      <c r="R570" s="206"/>
      <c r="S570" s="206"/>
      <c r="T570" s="207"/>
      <c r="AT570" s="203" t="s">
        <v>192</v>
      </c>
      <c r="AU570" s="203" t="s">
        <v>79</v>
      </c>
      <c r="AV570" s="12" t="s">
        <v>77</v>
      </c>
      <c r="AW570" s="12" t="s">
        <v>34</v>
      </c>
      <c r="AX570" s="12" t="s">
        <v>70</v>
      </c>
      <c r="AY570" s="203" t="s">
        <v>180</v>
      </c>
    </row>
    <row r="571" spans="2:65" s="13" customFormat="1">
      <c r="B571" s="208"/>
      <c r="D571" s="196" t="s">
        <v>192</v>
      </c>
      <c r="E571" s="217" t="s">
        <v>5</v>
      </c>
      <c r="F571" s="218" t="s">
        <v>762</v>
      </c>
      <c r="H571" s="219">
        <v>8.984</v>
      </c>
      <c r="I571" s="213"/>
      <c r="L571" s="208"/>
      <c r="M571" s="214"/>
      <c r="N571" s="215"/>
      <c r="O571" s="215"/>
      <c r="P571" s="215"/>
      <c r="Q571" s="215"/>
      <c r="R571" s="215"/>
      <c r="S571" s="215"/>
      <c r="T571" s="216"/>
      <c r="AT571" s="217" t="s">
        <v>192</v>
      </c>
      <c r="AU571" s="217" t="s">
        <v>79</v>
      </c>
      <c r="AV571" s="13" t="s">
        <v>79</v>
      </c>
      <c r="AW571" s="13" t="s">
        <v>34</v>
      </c>
      <c r="AX571" s="13" t="s">
        <v>70</v>
      </c>
      <c r="AY571" s="217" t="s">
        <v>180</v>
      </c>
    </row>
    <row r="572" spans="2:65" s="12" customFormat="1">
      <c r="B572" s="200"/>
      <c r="D572" s="196" t="s">
        <v>192</v>
      </c>
      <c r="E572" s="201" t="s">
        <v>5</v>
      </c>
      <c r="F572" s="202" t="s">
        <v>231</v>
      </c>
      <c r="H572" s="203" t="s">
        <v>5</v>
      </c>
      <c r="I572" s="204"/>
      <c r="L572" s="200"/>
      <c r="M572" s="205"/>
      <c r="N572" s="206"/>
      <c r="O572" s="206"/>
      <c r="P572" s="206"/>
      <c r="Q572" s="206"/>
      <c r="R572" s="206"/>
      <c r="S572" s="206"/>
      <c r="T572" s="207"/>
      <c r="AT572" s="203" t="s">
        <v>192</v>
      </c>
      <c r="AU572" s="203" t="s">
        <v>79</v>
      </c>
      <c r="AV572" s="12" t="s">
        <v>77</v>
      </c>
      <c r="AW572" s="12" t="s">
        <v>34</v>
      </c>
      <c r="AX572" s="12" t="s">
        <v>70</v>
      </c>
      <c r="AY572" s="203" t="s">
        <v>180</v>
      </c>
    </row>
    <row r="573" spans="2:65" s="13" customFormat="1">
      <c r="B573" s="208"/>
      <c r="D573" s="196" t="s">
        <v>192</v>
      </c>
      <c r="E573" s="217" t="s">
        <v>5</v>
      </c>
      <c r="F573" s="218" t="s">
        <v>763</v>
      </c>
      <c r="H573" s="219">
        <v>12.496</v>
      </c>
      <c r="I573" s="213"/>
      <c r="L573" s="208"/>
      <c r="M573" s="214"/>
      <c r="N573" s="215"/>
      <c r="O573" s="215"/>
      <c r="P573" s="215"/>
      <c r="Q573" s="215"/>
      <c r="R573" s="215"/>
      <c r="S573" s="215"/>
      <c r="T573" s="216"/>
      <c r="AT573" s="217" t="s">
        <v>192</v>
      </c>
      <c r="AU573" s="217" t="s">
        <v>79</v>
      </c>
      <c r="AV573" s="13" t="s">
        <v>79</v>
      </c>
      <c r="AW573" s="13" t="s">
        <v>34</v>
      </c>
      <c r="AX573" s="13" t="s">
        <v>70</v>
      </c>
      <c r="AY573" s="217" t="s">
        <v>180</v>
      </c>
    </row>
    <row r="574" spans="2:65" s="12" customFormat="1">
      <c r="B574" s="200"/>
      <c r="D574" s="196" t="s">
        <v>192</v>
      </c>
      <c r="E574" s="201" t="s">
        <v>5</v>
      </c>
      <c r="F574" s="202" t="s">
        <v>234</v>
      </c>
      <c r="H574" s="203" t="s">
        <v>5</v>
      </c>
      <c r="I574" s="204"/>
      <c r="L574" s="200"/>
      <c r="M574" s="205"/>
      <c r="N574" s="206"/>
      <c r="O574" s="206"/>
      <c r="P574" s="206"/>
      <c r="Q574" s="206"/>
      <c r="R574" s="206"/>
      <c r="S574" s="206"/>
      <c r="T574" s="207"/>
      <c r="AT574" s="203" t="s">
        <v>192</v>
      </c>
      <c r="AU574" s="203" t="s">
        <v>79</v>
      </c>
      <c r="AV574" s="12" t="s">
        <v>77</v>
      </c>
      <c r="AW574" s="12" t="s">
        <v>34</v>
      </c>
      <c r="AX574" s="12" t="s">
        <v>70</v>
      </c>
      <c r="AY574" s="203" t="s">
        <v>180</v>
      </c>
    </row>
    <row r="575" spans="2:65" s="13" customFormat="1">
      <c r="B575" s="208"/>
      <c r="D575" s="196" t="s">
        <v>192</v>
      </c>
      <c r="E575" s="217" t="s">
        <v>5</v>
      </c>
      <c r="F575" s="218" t="s">
        <v>764</v>
      </c>
      <c r="H575" s="219">
        <v>14.19</v>
      </c>
      <c r="I575" s="213"/>
      <c r="L575" s="208"/>
      <c r="M575" s="214"/>
      <c r="N575" s="215"/>
      <c r="O575" s="215"/>
      <c r="P575" s="215"/>
      <c r="Q575" s="215"/>
      <c r="R575" s="215"/>
      <c r="S575" s="215"/>
      <c r="T575" s="216"/>
      <c r="AT575" s="217" t="s">
        <v>192</v>
      </c>
      <c r="AU575" s="217" t="s">
        <v>79</v>
      </c>
      <c r="AV575" s="13" t="s">
        <v>79</v>
      </c>
      <c r="AW575" s="13" t="s">
        <v>34</v>
      </c>
      <c r="AX575" s="13" t="s">
        <v>70</v>
      </c>
      <c r="AY575" s="217" t="s">
        <v>180</v>
      </c>
    </row>
    <row r="576" spans="2:65" s="12" customFormat="1">
      <c r="B576" s="200"/>
      <c r="D576" s="196" t="s">
        <v>192</v>
      </c>
      <c r="E576" s="201" t="s">
        <v>5</v>
      </c>
      <c r="F576" s="202" t="s">
        <v>765</v>
      </c>
      <c r="H576" s="203" t="s">
        <v>5</v>
      </c>
      <c r="I576" s="204"/>
      <c r="L576" s="200"/>
      <c r="M576" s="205"/>
      <c r="N576" s="206"/>
      <c r="O576" s="206"/>
      <c r="P576" s="206"/>
      <c r="Q576" s="206"/>
      <c r="R576" s="206"/>
      <c r="S576" s="206"/>
      <c r="T576" s="207"/>
      <c r="AT576" s="203" t="s">
        <v>192</v>
      </c>
      <c r="AU576" s="203" t="s">
        <v>79</v>
      </c>
      <c r="AV576" s="12" t="s">
        <v>77</v>
      </c>
      <c r="AW576" s="12" t="s">
        <v>34</v>
      </c>
      <c r="AX576" s="12" t="s">
        <v>70</v>
      </c>
      <c r="AY576" s="203" t="s">
        <v>180</v>
      </c>
    </row>
    <row r="577" spans="2:65" s="13" customFormat="1">
      <c r="B577" s="208"/>
      <c r="D577" s="196" t="s">
        <v>192</v>
      </c>
      <c r="E577" s="217" t="s">
        <v>5</v>
      </c>
      <c r="F577" s="218" t="s">
        <v>766</v>
      </c>
      <c r="H577" s="219">
        <v>10.802</v>
      </c>
      <c r="I577" s="213"/>
      <c r="L577" s="208"/>
      <c r="M577" s="214"/>
      <c r="N577" s="215"/>
      <c r="O577" s="215"/>
      <c r="P577" s="215"/>
      <c r="Q577" s="215"/>
      <c r="R577" s="215"/>
      <c r="S577" s="215"/>
      <c r="T577" s="216"/>
      <c r="AT577" s="217" t="s">
        <v>192</v>
      </c>
      <c r="AU577" s="217" t="s">
        <v>79</v>
      </c>
      <c r="AV577" s="13" t="s">
        <v>79</v>
      </c>
      <c r="AW577" s="13" t="s">
        <v>34</v>
      </c>
      <c r="AX577" s="13" t="s">
        <v>70</v>
      </c>
      <c r="AY577" s="217" t="s">
        <v>180</v>
      </c>
    </row>
    <row r="578" spans="2:65" s="12" customFormat="1">
      <c r="B578" s="200"/>
      <c r="D578" s="196" t="s">
        <v>192</v>
      </c>
      <c r="E578" s="201" t="s">
        <v>5</v>
      </c>
      <c r="F578" s="202" t="s">
        <v>221</v>
      </c>
      <c r="H578" s="203" t="s">
        <v>5</v>
      </c>
      <c r="I578" s="204"/>
      <c r="L578" s="200"/>
      <c r="M578" s="205"/>
      <c r="N578" s="206"/>
      <c r="O578" s="206"/>
      <c r="P578" s="206"/>
      <c r="Q578" s="206"/>
      <c r="R578" s="206"/>
      <c r="S578" s="206"/>
      <c r="T578" s="207"/>
      <c r="AT578" s="203" t="s">
        <v>192</v>
      </c>
      <c r="AU578" s="203" t="s">
        <v>79</v>
      </c>
      <c r="AV578" s="12" t="s">
        <v>77</v>
      </c>
      <c r="AW578" s="12" t="s">
        <v>34</v>
      </c>
      <c r="AX578" s="12" t="s">
        <v>70</v>
      </c>
      <c r="AY578" s="203" t="s">
        <v>180</v>
      </c>
    </row>
    <row r="579" spans="2:65" s="13" customFormat="1">
      <c r="B579" s="208"/>
      <c r="D579" s="196" t="s">
        <v>192</v>
      </c>
      <c r="E579" s="217" t="s">
        <v>5</v>
      </c>
      <c r="F579" s="218" t="s">
        <v>767</v>
      </c>
      <c r="H579" s="219">
        <v>7.6849999999999996</v>
      </c>
      <c r="I579" s="213"/>
      <c r="L579" s="208"/>
      <c r="M579" s="214"/>
      <c r="N579" s="215"/>
      <c r="O579" s="215"/>
      <c r="P579" s="215"/>
      <c r="Q579" s="215"/>
      <c r="R579" s="215"/>
      <c r="S579" s="215"/>
      <c r="T579" s="216"/>
      <c r="AT579" s="217" t="s">
        <v>192</v>
      </c>
      <c r="AU579" s="217" t="s">
        <v>79</v>
      </c>
      <c r="AV579" s="13" t="s">
        <v>79</v>
      </c>
      <c r="AW579" s="13" t="s">
        <v>34</v>
      </c>
      <c r="AX579" s="13" t="s">
        <v>70</v>
      </c>
      <c r="AY579" s="217" t="s">
        <v>180</v>
      </c>
    </row>
    <row r="580" spans="2:65" s="12" customFormat="1">
      <c r="B580" s="200"/>
      <c r="D580" s="196" t="s">
        <v>192</v>
      </c>
      <c r="E580" s="201" t="s">
        <v>5</v>
      </c>
      <c r="F580" s="202" t="s">
        <v>219</v>
      </c>
      <c r="H580" s="203" t="s">
        <v>5</v>
      </c>
      <c r="I580" s="204"/>
      <c r="L580" s="200"/>
      <c r="M580" s="205"/>
      <c r="N580" s="206"/>
      <c r="O580" s="206"/>
      <c r="P580" s="206"/>
      <c r="Q580" s="206"/>
      <c r="R580" s="206"/>
      <c r="S580" s="206"/>
      <c r="T580" s="207"/>
      <c r="AT580" s="203" t="s">
        <v>192</v>
      </c>
      <c r="AU580" s="203" t="s">
        <v>79</v>
      </c>
      <c r="AV580" s="12" t="s">
        <v>77</v>
      </c>
      <c r="AW580" s="12" t="s">
        <v>34</v>
      </c>
      <c r="AX580" s="12" t="s">
        <v>70</v>
      </c>
      <c r="AY580" s="203" t="s">
        <v>180</v>
      </c>
    </row>
    <row r="581" spans="2:65" s="13" customFormat="1">
      <c r="B581" s="208"/>
      <c r="D581" s="196" t="s">
        <v>192</v>
      </c>
      <c r="E581" s="217" t="s">
        <v>5</v>
      </c>
      <c r="F581" s="218" t="s">
        <v>768</v>
      </c>
      <c r="H581" s="219">
        <v>8.7959999999999994</v>
      </c>
      <c r="I581" s="213"/>
      <c r="L581" s="208"/>
      <c r="M581" s="214"/>
      <c r="N581" s="215"/>
      <c r="O581" s="215"/>
      <c r="P581" s="215"/>
      <c r="Q581" s="215"/>
      <c r="R581" s="215"/>
      <c r="S581" s="215"/>
      <c r="T581" s="216"/>
      <c r="AT581" s="217" t="s">
        <v>192</v>
      </c>
      <c r="AU581" s="217" t="s">
        <v>79</v>
      </c>
      <c r="AV581" s="13" t="s">
        <v>79</v>
      </c>
      <c r="AW581" s="13" t="s">
        <v>34</v>
      </c>
      <c r="AX581" s="13" t="s">
        <v>70</v>
      </c>
      <c r="AY581" s="217" t="s">
        <v>180</v>
      </c>
    </row>
    <row r="582" spans="2:65" s="14" customFormat="1">
      <c r="B582" s="220"/>
      <c r="D582" s="209" t="s">
        <v>192</v>
      </c>
      <c r="E582" s="221" t="s">
        <v>5</v>
      </c>
      <c r="F582" s="222" t="s">
        <v>223</v>
      </c>
      <c r="H582" s="223">
        <v>62.953000000000003</v>
      </c>
      <c r="I582" s="224"/>
      <c r="L582" s="220"/>
      <c r="M582" s="225"/>
      <c r="N582" s="226"/>
      <c r="O582" s="226"/>
      <c r="P582" s="226"/>
      <c r="Q582" s="226"/>
      <c r="R582" s="226"/>
      <c r="S582" s="226"/>
      <c r="T582" s="227"/>
      <c r="AT582" s="228" t="s">
        <v>192</v>
      </c>
      <c r="AU582" s="228" t="s">
        <v>79</v>
      </c>
      <c r="AV582" s="14" t="s">
        <v>188</v>
      </c>
      <c r="AW582" s="14" t="s">
        <v>34</v>
      </c>
      <c r="AX582" s="14" t="s">
        <v>77</v>
      </c>
      <c r="AY582" s="228" t="s">
        <v>180</v>
      </c>
    </row>
    <row r="583" spans="2:65" s="1" customFormat="1" ht="22.5" customHeight="1">
      <c r="B583" s="183"/>
      <c r="C583" s="241" t="s">
        <v>769</v>
      </c>
      <c r="D583" s="241" t="s">
        <v>393</v>
      </c>
      <c r="E583" s="242" t="s">
        <v>751</v>
      </c>
      <c r="F583" s="243" t="s">
        <v>752</v>
      </c>
      <c r="G583" s="244" t="s">
        <v>197</v>
      </c>
      <c r="H583" s="245">
        <v>66.100999999999999</v>
      </c>
      <c r="I583" s="246"/>
      <c r="J583" s="247">
        <f>ROUND(I583*H583,2)</f>
        <v>0</v>
      </c>
      <c r="K583" s="243" t="s">
        <v>187</v>
      </c>
      <c r="L583" s="248"/>
      <c r="M583" s="249" t="s">
        <v>5</v>
      </c>
      <c r="N583" s="250" t="s">
        <v>41</v>
      </c>
      <c r="O583" s="43"/>
      <c r="P583" s="193">
        <f>O583*H583</f>
        <v>0</v>
      </c>
      <c r="Q583" s="193">
        <v>9.9999999999999995E-7</v>
      </c>
      <c r="R583" s="193">
        <f>Q583*H583</f>
        <v>6.6100999999999996E-5</v>
      </c>
      <c r="S583" s="193">
        <v>0</v>
      </c>
      <c r="T583" s="194">
        <f>S583*H583</f>
        <v>0</v>
      </c>
      <c r="AR583" s="25" t="s">
        <v>396</v>
      </c>
      <c r="AT583" s="25" t="s">
        <v>393</v>
      </c>
      <c r="AU583" s="25" t="s">
        <v>79</v>
      </c>
      <c r="AY583" s="25" t="s">
        <v>180</v>
      </c>
      <c r="BE583" s="195">
        <f>IF(N583="základní",J583,0)</f>
        <v>0</v>
      </c>
      <c r="BF583" s="195">
        <f>IF(N583="snížená",J583,0)</f>
        <v>0</v>
      </c>
      <c r="BG583" s="195">
        <f>IF(N583="zákl. přenesená",J583,0)</f>
        <v>0</v>
      </c>
      <c r="BH583" s="195">
        <f>IF(N583="sníž. přenesená",J583,0)</f>
        <v>0</v>
      </c>
      <c r="BI583" s="195">
        <f>IF(N583="nulová",J583,0)</f>
        <v>0</v>
      </c>
      <c r="BJ583" s="25" t="s">
        <v>77</v>
      </c>
      <c r="BK583" s="195">
        <f>ROUND(I583*H583,2)</f>
        <v>0</v>
      </c>
      <c r="BL583" s="25" t="s">
        <v>355</v>
      </c>
      <c r="BM583" s="25" t="s">
        <v>770</v>
      </c>
    </row>
    <row r="584" spans="2:65" s="1" customFormat="1" ht="27">
      <c r="B584" s="42"/>
      <c r="D584" s="196" t="s">
        <v>190</v>
      </c>
      <c r="F584" s="197" t="s">
        <v>754</v>
      </c>
      <c r="I584" s="198"/>
      <c r="L584" s="42"/>
      <c r="M584" s="199"/>
      <c r="N584" s="43"/>
      <c r="O584" s="43"/>
      <c r="P584" s="43"/>
      <c r="Q584" s="43"/>
      <c r="R584" s="43"/>
      <c r="S584" s="43"/>
      <c r="T584" s="71"/>
      <c r="AT584" s="25" t="s">
        <v>190</v>
      </c>
      <c r="AU584" s="25" t="s">
        <v>79</v>
      </c>
    </row>
    <row r="585" spans="2:65" s="13" customFormat="1">
      <c r="B585" s="208"/>
      <c r="D585" s="209" t="s">
        <v>192</v>
      </c>
      <c r="F585" s="211" t="s">
        <v>771</v>
      </c>
      <c r="H585" s="212">
        <v>66.100999999999999</v>
      </c>
      <c r="I585" s="213"/>
      <c r="L585" s="208"/>
      <c r="M585" s="214"/>
      <c r="N585" s="215"/>
      <c r="O585" s="215"/>
      <c r="P585" s="215"/>
      <c r="Q585" s="215"/>
      <c r="R585" s="215"/>
      <c r="S585" s="215"/>
      <c r="T585" s="216"/>
      <c r="AT585" s="217" t="s">
        <v>192</v>
      </c>
      <c r="AU585" s="217" t="s">
        <v>79</v>
      </c>
      <c r="AV585" s="13" t="s">
        <v>79</v>
      </c>
      <c r="AW585" s="13" t="s">
        <v>6</v>
      </c>
      <c r="AX585" s="13" t="s">
        <v>77</v>
      </c>
      <c r="AY585" s="217" t="s">
        <v>180</v>
      </c>
    </row>
    <row r="586" spans="2:65" s="1" customFormat="1" ht="22.5" customHeight="1">
      <c r="B586" s="183"/>
      <c r="C586" s="184" t="s">
        <v>772</v>
      </c>
      <c r="D586" s="184" t="s">
        <v>183</v>
      </c>
      <c r="E586" s="185" t="s">
        <v>773</v>
      </c>
      <c r="F586" s="186" t="s">
        <v>774</v>
      </c>
      <c r="G586" s="187" t="s">
        <v>197</v>
      </c>
      <c r="H586" s="188">
        <v>124</v>
      </c>
      <c r="I586" s="189"/>
      <c r="J586" s="190">
        <f>ROUND(I586*H586,2)</f>
        <v>0</v>
      </c>
      <c r="K586" s="186" t="s">
        <v>187</v>
      </c>
      <c r="L586" s="42"/>
      <c r="M586" s="191" t="s">
        <v>5</v>
      </c>
      <c r="N586" s="192" t="s">
        <v>41</v>
      </c>
      <c r="O586" s="43"/>
      <c r="P586" s="193">
        <f>O586*H586</f>
        <v>0</v>
      </c>
      <c r="Q586" s="193">
        <v>0</v>
      </c>
      <c r="R586" s="193">
        <f>Q586*H586</f>
        <v>0</v>
      </c>
      <c r="S586" s="193">
        <v>0</v>
      </c>
      <c r="T586" s="194">
        <f>S586*H586</f>
        <v>0</v>
      </c>
      <c r="AR586" s="25" t="s">
        <v>355</v>
      </c>
      <c r="AT586" s="25" t="s">
        <v>183</v>
      </c>
      <c r="AU586" s="25" t="s">
        <v>79</v>
      </c>
      <c r="AY586" s="25" t="s">
        <v>180</v>
      </c>
      <c r="BE586" s="195">
        <f>IF(N586="základní",J586,0)</f>
        <v>0</v>
      </c>
      <c r="BF586" s="195">
        <f>IF(N586="snížená",J586,0)</f>
        <v>0</v>
      </c>
      <c r="BG586" s="195">
        <f>IF(N586="zákl. přenesená",J586,0)</f>
        <v>0</v>
      </c>
      <c r="BH586" s="195">
        <f>IF(N586="sníž. přenesená",J586,0)</f>
        <v>0</v>
      </c>
      <c r="BI586" s="195">
        <f>IF(N586="nulová",J586,0)</f>
        <v>0</v>
      </c>
      <c r="BJ586" s="25" t="s">
        <v>77</v>
      </c>
      <c r="BK586" s="195">
        <f>ROUND(I586*H586,2)</f>
        <v>0</v>
      </c>
      <c r="BL586" s="25" t="s">
        <v>355</v>
      </c>
      <c r="BM586" s="25" t="s">
        <v>775</v>
      </c>
    </row>
    <row r="587" spans="2:65" s="1" customFormat="1" ht="40.5">
      <c r="B587" s="42"/>
      <c r="D587" s="196" t="s">
        <v>190</v>
      </c>
      <c r="F587" s="197" t="s">
        <v>776</v>
      </c>
      <c r="I587" s="198"/>
      <c r="L587" s="42"/>
      <c r="M587" s="199"/>
      <c r="N587" s="43"/>
      <c r="O587" s="43"/>
      <c r="P587" s="43"/>
      <c r="Q587" s="43"/>
      <c r="R587" s="43"/>
      <c r="S587" s="43"/>
      <c r="T587" s="71"/>
      <c r="AT587" s="25" t="s">
        <v>190</v>
      </c>
      <c r="AU587" s="25" t="s">
        <v>79</v>
      </c>
    </row>
    <row r="588" spans="2:65" s="12" customFormat="1">
      <c r="B588" s="200"/>
      <c r="D588" s="196" t="s">
        <v>192</v>
      </c>
      <c r="E588" s="201" t="s">
        <v>5</v>
      </c>
      <c r="F588" s="202" t="s">
        <v>777</v>
      </c>
      <c r="H588" s="203" t="s">
        <v>5</v>
      </c>
      <c r="I588" s="204"/>
      <c r="L588" s="200"/>
      <c r="M588" s="205"/>
      <c r="N588" s="206"/>
      <c r="O588" s="206"/>
      <c r="P588" s="206"/>
      <c r="Q588" s="206"/>
      <c r="R588" s="206"/>
      <c r="S588" s="206"/>
      <c r="T588" s="207"/>
      <c r="AT588" s="203" t="s">
        <v>192</v>
      </c>
      <c r="AU588" s="203" t="s">
        <v>79</v>
      </c>
      <c r="AV588" s="12" t="s">
        <v>77</v>
      </c>
      <c r="AW588" s="12" t="s">
        <v>34</v>
      </c>
      <c r="AX588" s="12" t="s">
        <v>70</v>
      </c>
      <c r="AY588" s="203" t="s">
        <v>180</v>
      </c>
    </row>
    <row r="589" spans="2:65" s="13" customFormat="1">
      <c r="B589" s="208"/>
      <c r="D589" s="209" t="s">
        <v>192</v>
      </c>
      <c r="E589" s="210" t="s">
        <v>5</v>
      </c>
      <c r="F589" s="211" t="s">
        <v>778</v>
      </c>
      <c r="H589" s="212">
        <v>124</v>
      </c>
      <c r="I589" s="213"/>
      <c r="L589" s="208"/>
      <c r="M589" s="214"/>
      <c r="N589" s="215"/>
      <c r="O589" s="215"/>
      <c r="P589" s="215"/>
      <c r="Q589" s="215"/>
      <c r="R589" s="215"/>
      <c r="S589" s="215"/>
      <c r="T589" s="216"/>
      <c r="AT589" s="217" t="s">
        <v>192</v>
      </c>
      <c r="AU589" s="217" t="s">
        <v>79</v>
      </c>
      <c r="AV589" s="13" t="s">
        <v>79</v>
      </c>
      <c r="AW589" s="13" t="s">
        <v>34</v>
      </c>
      <c r="AX589" s="13" t="s">
        <v>77</v>
      </c>
      <c r="AY589" s="217" t="s">
        <v>180</v>
      </c>
    </row>
    <row r="590" spans="2:65" s="1" customFormat="1" ht="22.5" customHeight="1">
      <c r="B590" s="183"/>
      <c r="C590" s="241" t="s">
        <v>779</v>
      </c>
      <c r="D590" s="241" t="s">
        <v>393</v>
      </c>
      <c r="E590" s="242" t="s">
        <v>751</v>
      </c>
      <c r="F590" s="243" t="s">
        <v>752</v>
      </c>
      <c r="G590" s="244" t="s">
        <v>197</v>
      </c>
      <c r="H590" s="245">
        <v>130.19999999999999</v>
      </c>
      <c r="I590" s="246"/>
      <c r="J590" s="247">
        <f>ROUND(I590*H590,2)</f>
        <v>0</v>
      </c>
      <c r="K590" s="243" t="s">
        <v>187</v>
      </c>
      <c r="L590" s="248"/>
      <c r="M590" s="249" t="s">
        <v>5</v>
      </c>
      <c r="N590" s="250" t="s">
        <v>41</v>
      </c>
      <c r="O590" s="43"/>
      <c r="P590" s="193">
        <f>O590*H590</f>
        <v>0</v>
      </c>
      <c r="Q590" s="193">
        <v>9.9999999999999995E-7</v>
      </c>
      <c r="R590" s="193">
        <f>Q590*H590</f>
        <v>1.3019999999999999E-4</v>
      </c>
      <c r="S590" s="193">
        <v>0</v>
      </c>
      <c r="T590" s="194">
        <f>S590*H590</f>
        <v>0</v>
      </c>
      <c r="AR590" s="25" t="s">
        <v>396</v>
      </c>
      <c r="AT590" s="25" t="s">
        <v>393</v>
      </c>
      <c r="AU590" s="25" t="s">
        <v>79</v>
      </c>
      <c r="AY590" s="25" t="s">
        <v>180</v>
      </c>
      <c r="BE590" s="195">
        <f>IF(N590="základní",J590,0)</f>
        <v>0</v>
      </c>
      <c r="BF590" s="195">
        <f>IF(N590="snížená",J590,0)</f>
        <v>0</v>
      </c>
      <c r="BG590" s="195">
        <f>IF(N590="zákl. přenesená",J590,0)</f>
        <v>0</v>
      </c>
      <c r="BH590" s="195">
        <f>IF(N590="sníž. přenesená",J590,0)</f>
        <v>0</v>
      </c>
      <c r="BI590" s="195">
        <f>IF(N590="nulová",J590,0)</f>
        <v>0</v>
      </c>
      <c r="BJ590" s="25" t="s">
        <v>77</v>
      </c>
      <c r="BK590" s="195">
        <f>ROUND(I590*H590,2)</f>
        <v>0</v>
      </c>
      <c r="BL590" s="25" t="s">
        <v>355</v>
      </c>
      <c r="BM590" s="25" t="s">
        <v>780</v>
      </c>
    </row>
    <row r="591" spans="2:65" s="1" customFormat="1" ht="27">
      <c r="B591" s="42"/>
      <c r="D591" s="196" t="s">
        <v>190</v>
      </c>
      <c r="F591" s="197" t="s">
        <v>754</v>
      </c>
      <c r="I591" s="198"/>
      <c r="L591" s="42"/>
      <c r="M591" s="199"/>
      <c r="N591" s="43"/>
      <c r="O591" s="43"/>
      <c r="P591" s="43"/>
      <c r="Q591" s="43"/>
      <c r="R591" s="43"/>
      <c r="S591" s="43"/>
      <c r="T591" s="71"/>
      <c r="AT591" s="25" t="s">
        <v>190</v>
      </c>
      <c r="AU591" s="25" t="s">
        <v>79</v>
      </c>
    </row>
    <row r="592" spans="2:65" s="13" customFormat="1">
      <c r="B592" s="208"/>
      <c r="D592" s="209" t="s">
        <v>192</v>
      </c>
      <c r="F592" s="211" t="s">
        <v>781</v>
      </c>
      <c r="H592" s="212">
        <v>130.19999999999999</v>
      </c>
      <c r="I592" s="213"/>
      <c r="L592" s="208"/>
      <c r="M592" s="214"/>
      <c r="N592" s="215"/>
      <c r="O592" s="215"/>
      <c r="P592" s="215"/>
      <c r="Q592" s="215"/>
      <c r="R592" s="215"/>
      <c r="S592" s="215"/>
      <c r="T592" s="216"/>
      <c r="AT592" s="217" t="s">
        <v>192</v>
      </c>
      <c r="AU592" s="217" t="s">
        <v>79</v>
      </c>
      <c r="AV592" s="13" t="s">
        <v>79</v>
      </c>
      <c r="AW592" s="13" t="s">
        <v>6</v>
      </c>
      <c r="AX592" s="13" t="s">
        <v>77</v>
      </c>
      <c r="AY592" s="217" t="s">
        <v>180</v>
      </c>
    </row>
    <row r="593" spans="2:65" s="1" customFormat="1" ht="22.5" customHeight="1">
      <c r="B593" s="183"/>
      <c r="C593" s="184" t="s">
        <v>782</v>
      </c>
      <c r="D593" s="184" t="s">
        <v>183</v>
      </c>
      <c r="E593" s="185" t="s">
        <v>783</v>
      </c>
      <c r="F593" s="186" t="s">
        <v>784</v>
      </c>
      <c r="G593" s="187" t="s">
        <v>197</v>
      </c>
      <c r="H593" s="188">
        <v>945.78899999999999</v>
      </c>
      <c r="I593" s="189"/>
      <c r="J593" s="190">
        <f>ROUND(I593*H593,2)</f>
        <v>0</v>
      </c>
      <c r="K593" s="186" t="s">
        <v>187</v>
      </c>
      <c r="L593" s="42"/>
      <c r="M593" s="191" t="s">
        <v>5</v>
      </c>
      <c r="N593" s="192" t="s">
        <v>41</v>
      </c>
      <c r="O593" s="43"/>
      <c r="P593" s="193">
        <f>O593*H593</f>
        <v>0</v>
      </c>
      <c r="Q593" s="193">
        <v>2.0000000000000001E-4</v>
      </c>
      <c r="R593" s="193">
        <f>Q593*H593</f>
        <v>0.18915780000000001</v>
      </c>
      <c r="S593" s="193">
        <v>0</v>
      </c>
      <c r="T593" s="194">
        <f>S593*H593</f>
        <v>0</v>
      </c>
      <c r="AR593" s="25" t="s">
        <v>355</v>
      </c>
      <c r="AT593" s="25" t="s">
        <v>183</v>
      </c>
      <c r="AU593" s="25" t="s">
        <v>79</v>
      </c>
      <c r="AY593" s="25" t="s">
        <v>180</v>
      </c>
      <c r="BE593" s="195">
        <f>IF(N593="základní",J593,0)</f>
        <v>0</v>
      </c>
      <c r="BF593" s="195">
        <f>IF(N593="snížená",J593,0)</f>
        <v>0</v>
      </c>
      <c r="BG593" s="195">
        <f>IF(N593="zákl. přenesená",J593,0)</f>
        <v>0</v>
      </c>
      <c r="BH593" s="195">
        <f>IF(N593="sníž. přenesená",J593,0)</f>
        <v>0</v>
      </c>
      <c r="BI593" s="195">
        <f>IF(N593="nulová",J593,0)</f>
        <v>0</v>
      </c>
      <c r="BJ593" s="25" t="s">
        <v>77</v>
      </c>
      <c r="BK593" s="195">
        <f>ROUND(I593*H593,2)</f>
        <v>0</v>
      </c>
      <c r="BL593" s="25" t="s">
        <v>355</v>
      </c>
      <c r="BM593" s="25" t="s">
        <v>785</v>
      </c>
    </row>
    <row r="594" spans="2:65" s="1" customFormat="1">
      <c r="B594" s="42"/>
      <c r="D594" s="196" t="s">
        <v>190</v>
      </c>
      <c r="F594" s="197" t="s">
        <v>786</v>
      </c>
      <c r="I594" s="198"/>
      <c r="L594" s="42"/>
      <c r="M594" s="199"/>
      <c r="N594" s="43"/>
      <c r="O594" s="43"/>
      <c r="P594" s="43"/>
      <c r="Q594" s="43"/>
      <c r="R594" s="43"/>
      <c r="S594" s="43"/>
      <c r="T594" s="71"/>
      <c r="AT594" s="25" t="s">
        <v>190</v>
      </c>
      <c r="AU594" s="25" t="s">
        <v>79</v>
      </c>
    </row>
    <row r="595" spans="2:65" s="13" customFormat="1">
      <c r="B595" s="208"/>
      <c r="D595" s="209" t="s">
        <v>192</v>
      </c>
      <c r="E595" s="210" t="s">
        <v>5</v>
      </c>
      <c r="F595" s="211" t="s">
        <v>787</v>
      </c>
      <c r="H595" s="212">
        <v>945.78899999999999</v>
      </c>
      <c r="I595" s="213"/>
      <c r="L595" s="208"/>
      <c r="M595" s="214"/>
      <c r="N595" s="215"/>
      <c r="O595" s="215"/>
      <c r="P595" s="215"/>
      <c r="Q595" s="215"/>
      <c r="R595" s="215"/>
      <c r="S595" s="215"/>
      <c r="T595" s="216"/>
      <c r="AT595" s="217" t="s">
        <v>192</v>
      </c>
      <c r="AU595" s="217" t="s">
        <v>79</v>
      </c>
      <c r="AV595" s="13" t="s">
        <v>79</v>
      </c>
      <c r="AW595" s="13" t="s">
        <v>34</v>
      </c>
      <c r="AX595" s="13" t="s">
        <v>77</v>
      </c>
      <c r="AY595" s="217" t="s">
        <v>180</v>
      </c>
    </row>
    <row r="596" spans="2:65" s="1" customFormat="1" ht="31.5" customHeight="1">
      <c r="B596" s="183"/>
      <c r="C596" s="184" t="s">
        <v>788</v>
      </c>
      <c r="D596" s="184" t="s">
        <v>183</v>
      </c>
      <c r="E596" s="185" t="s">
        <v>789</v>
      </c>
      <c r="F596" s="186" t="s">
        <v>790</v>
      </c>
      <c r="G596" s="187" t="s">
        <v>197</v>
      </c>
      <c r="H596" s="188">
        <v>945.78899999999999</v>
      </c>
      <c r="I596" s="189"/>
      <c r="J596" s="190">
        <f>ROUND(I596*H596,2)</f>
        <v>0</v>
      </c>
      <c r="K596" s="186" t="s">
        <v>187</v>
      </c>
      <c r="L596" s="42"/>
      <c r="M596" s="191" t="s">
        <v>5</v>
      </c>
      <c r="N596" s="192" t="s">
        <v>41</v>
      </c>
      <c r="O596" s="43"/>
      <c r="P596" s="193">
        <f>O596*H596</f>
        <v>0</v>
      </c>
      <c r="Q596" s="193">
        <v>2.9E-4</v>
      </c>
      <c r="R596" s="193">
        <f>Q596*H596</f>
        <v>0.27427880999999998</v>
      </c>
      <c r="S596" s="193">
        <v>0</v>
      </c>
      <c r="T596" s="194">
        <f>S596*H596</f>
        <v>0</v>
      </c>
      <c r="AR596" s="25" t="s">
        <v>355</v>
      </c>
      <c r="AT596" s="25" t="s">
        <v>183</v>
      </c>
      <c r="AU596" s="25" t="s">
        <v>79</v>
      </c>
      <c r="AY596" s="25" t="s">
        <v>180</v>
      </c>
      <c r="BE596" s="195">
        <f>IF(N596="základní",J596,0)</f>
        <v>0</v>
      </c>
      <c r="BF596" s="195">
        <f>IF(N596="snížená",J596,0)</f>
        <v>0</v>
      </c>
      <c r="BG596" s="195">
        <f>IF(N596="zákl. přenesená",J596,0)</f>
        <v>0</v>
      </c>
      <c r="BH596" s="195">
        <f>IF(N596="sníž. přenesená",J596,0)</f>
        <v>0</v>
      </c>
      <c r="BI596" s="195">
        <f>IF(N596="nulová",J596,0)</f>
        <v>0</v>
      </c>
      <c r="BJ596" s="25" t="s">
        <v>77</v>
      </c>
      <c r="BK596" s="195">
        <f>ROUND(I596*H596,2)</f>
        <v>0</v>
      </c>
      <c r="BL596" s="25" t="s">
        <v>355</v>
      </c>
      <c r="BM596" s="25" t="s">
        <v>791</v>
      </c>
    </row>
    <row r="597" spans="2:65" s="1" customFormat="1" ht="27">
      <c r="B597" s="42"/>
      <c r="D597" s="196" t="s">
        <v>190</v>
      </c>
      <c r="F597" s="197" t="s">
        <v>792</v>
      </c>
      <c r="I597" s="198"/>
      <c r="L597" s="42"/>
      <c r="M597" s="199"/>
      <c r="N597" s="43"/>
      <c r="O597" s="43"/>
      <c r="P597" s="43"/>
      <c r="Q597" s="43"/>
      <c r="R597" s="43"/>
      <c r="S597" s="43"/>
      <c r="T597" s="71"/>
      <c r="AT597" s="25" t="s">
        <v>190</v>
      </c>
      <c r="AU597" s="25" t="s">
        <v>79</v>
      </c>
    </row>
    <row r="598" spans="2:65" s="13" customFormat="1">
      <c r="B598" s="208"/>
      <c r="D598" s="196" t="s">
        <v>192</v>
      </c>
      <c r="E598" s="217" t="s">
        <v>5</v>
      </c>
      <c r="F598" s="218" t="s">
        <v>787</v>
      </c>
      <c r="H598" s="219">
        <v>945.78899999999999</v>
      </c>
      <c r="I598" s="213"/>
      <c r="L598" s="208"/>
      <c r="M598" s="253"/>
      <c r="N598" s="254"/>
      <c r="O598" s="254"/>
      <c r="P598" s="254"/>
      <c r="Q598" s="254"/>
      <c r="R598" s="254"/>
      <c r="S598" s="254"/>
      <c r="T598" s="255"/>
      <c r="AT598" s="217" t="s">
        <v>192</v>
      </c>
      <c r="AU598" s="217" t="s">
        <v>79</v>
      </c>
      <c r="AV598" s="13" t="s">
        <v>79</v>
      </c>
      <c r="AW598" s="13" t="s">
        <v>34</v>
      </c>
      <c r="AX598" s="13" t="s">
        <v>77</v>
      </c>
      <c r="AY598" s="217" t="s">
        <v>180</v>
      </c>
    </row>
    <row r="599" spans="2:65" s="1" customFormat="1" ht="6.95" customHeight="1">
      <c r="B599" s="57"/>
      <c r="C599" s="58"/>
      <c r="D599" s="58"/>
      <c r="E599" s="58"/>
      <c r="F599" s="58"/>
      <c r="G599" s="58"/>
      <c r="H599" s="58"/>
      <c r="I599" s="136"/>
      <c r="J599" s="58"/>
      <c r="K599" s="58"/>
      <c r="L599" s="42"/>
    </row>
  </sheetData>
  <autoFilter ref="C98:K598"/>
  <mergeCells count="12">
    <mergeCell ref="E89:H89"/>
    <mergeCell ref="E91:H91"/>
    <mergeCell ref="E7:H7"/>
    <mergeCell ref="E9:H9"/>
    <mergeCell ref="E11:H11"/>
    <mergeCell ref="E26:H26"/>
    <mergeCell ref="E47:H47"/>
    <mergeCell ref="G1:H1"/>
    <mergeCell ref="L2:V2"/>
    <mergeCell ref="E49:H49"/>
    <mergeCell ref="E51:H51"/>
    <mergeCell ref="E87:H87"/>
  </mergeCells>
  <hyperlinks>
    <hyperlink ref="F1:G1" location="C2" display="1) Krycí list soupisu"/>
    <hyperlink ref="G1:H1" location="C58" display="2) Rekapitulace"/>
    <hyperlink ref="J1" location="C9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122"/>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8"/>
      <c r="C1" s="108"/>
      <c r="D1" s="109" t="s">
        <v>1</v>
      </c>
      <c r="E1" s="108"/>
      <c r="F1" s="110" t="s">
        <v>106</v>
      </c>
      <c r="G1" s="385" t="s">
        <v>107</v>
      </c>
      <c r="H1" s="385"/>
      <c r="I1" s="111"/>
      <c r="J1" s="110" t="s">
        <v>108</v>
      </c>
      <c r="K1" s="109" t="s">
        <v>109</v>
      </c>
      <c r="L1" s="110" t="s">
        <v>110</v>
      </c>
      <c r="M1" s="110"/>
      <c r="N1" s="110"/>
      <c r="O1" s="110"/>
      <c r="P1" s="110"/>
      <c r="Q1" s="110"/>
      <c r="R1" s="110"/>
      <c r="S1" s="110"/>
      <c r="T1" s="110"/>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4" t="s">
        <v>8</v>
      </c>
      <c r="M2" s="345"/>
      <c r="N2" s="345"/>
      <c r="O2" s="345"/>
      <c r="P2" s="345"/>
      <c r="Q2" s="345"/>
      <c r="R2" s="345"/>
      <c r="S2" s="345"/>
      <c r="T2" s="345"/>
      <c r="U2" s="345"/>
      <c r="V2" s="345"/>
      <c r="AT2" s="25" t="s">
        <v>87</v>
      </c>
    </row>
    <row r="3" spans="1:70" ht="6.95" customHeight="1">
      <c r="B3" s="26"/>
      <c r="C3" s="27"/>
      <c r="D3" s="27"/>
      <c r="E3" s="27"/>
      <c r="F3" s="27"/>
      <c r="G3" s="27"/>
      <c r="H3" s="27"/>
      <c r="I3" s="113"/>
      <c r="J3" s="27"/>
      <c r="K3" s="28"/>
      <c r="AT3" s="25" t="s">
        <v>79</v>
      </c>
    </row>
    <row r="4" spans="1:70" ht="36.950000000000003" customHeight="1">
      <c r="B4" s="29"/>
      <c r="C4" s="30"/>
      <c r="D4" s="31" t="s">
        <v>117</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6" t="str">
        <f>'Rekapitulace stavby'!K6</f>
        <v>VOŠZ A SZŠ HRADEC KRÁLOVÉ, Rekonstrukce laboratoří fyziky, chemie, biologie</v>
      </c>
      <c r="F7" s="392"/>
      <c r="G7" s="392"/>
      <c r="H7" s="392"/>
      <c r="I7" s="114"/>
      <c r="J7" s="30"/>
      <c r="K7" s="32"/>
    </row>
    <row r="8" spans="1:70" ht="15">
      <c r="B8" s="29"/>
      <c r="C8" s="30"/>
      <c r="D8" s="38" t="s">
        <v>130</v>
      </c>
      <c r="E8" s="30"/>
      <c r="F8" s="30"/>
      <c r="G8" s="30"/>
      <c r="H8" s="30"/>
      <c r="I8" s="114"/>
      <c r="J8" s="30"/>
      <c r="K8" s="32"/>
    </row>
    <row r="9" spans="1:70" s="1" customFormat="1" ht="22.5" customHeight="1">
      <c r="B9" s="42"/>
      <c r="C9" s="43"/>
      <c r="D9" s="43"/>
      <c r="E9" s="386" t="s">
        <v>134</v>
      </c>
      <c r="F9" s="387"/>
      <c r="G9" s="387"/>
      <c r="H9" s="387"/>
      <c r="I9" s="115"/>
      <c r="J9" s="43"/>
      <c r="K9" s="46"/>
    </row>
    <row r="10" spans="1:70" s="1" customFormat="1" ht="15">
      <c r="B10" s="42"/>
      <c r="C10" s="43"/>
      <c r="D10" s="38" t="s">
        <v>138</v>
      </c>
      <c r="E10" s="43"/>
      <c r="F10" s="43"/>
      <c r="G10" s="43"/>
      <c r="H10" s="43"/>
      <c r="I10" s="115"/>
      <c r="J10" s="43"/>
      <c r="K10" s="46"/>
    </row>
    <row r="11" spans="1:70" s="1" customFormat="1" ht="36.950000000000003" customHeight="1">
      <c r="B11" s="42"/>
      <c r="C11" s="43"/>
      <c r="D11" s="43"/>
      <c r="E11" s="388" t="s">
        <v>793</v>
      </c>
      <c r="F11" s="387"/>
      <c r="G11" s="387"/>
      <c r="H11" s="387"/>
      <c r="I11" s="115"/>
      <c r="J11" s="43"/>
      <c r="K11" s="46"/>
    </row>
    <row r="12" spans="1:70" s="1" customFormat="1">
      <c r="B12" s="42"/>
      <c r="C12" s="43"/>
      <c r="D12" s="43"/>
      <c r="E12" s="43"/>
      <c r="F12" s="43"/>
      <c r="G12" s="43"/>
      <c r="H12" s="43"/>
      <c r="I12" s="115"/>
      <c r="J12" s="43"/>
      <c r="K12" s="46"/>
    </row>
    <row r="13" spans="1:70" s="1" customFormat="1" ht="14.45" customHeight="1">
      <c r="B13" s="42"/>
      <c r="C13" s="43"/>
      <c r="D13" s="38" t="s">
        <v>21</v>
      </c>
      <c r="E13" s="43"/>
      <c r="F13" s="36" t="s">
        <v>5</v>
      </c>
      <c r="G13" s="43"/>
      <c r="H13" s="43"/>
      <c r="I13" s="116" t="s">
        <v>22</v>
      </c>
      <c r="J13" s="36" t="s">
        <v>5</v>
      </c>
      <c r="K13" s="46"/>
    </row>
    <row r="14" spans="1:70" s="1" customFormat="1" ht="14.45" customHeight="1">
      <c r="B14" s="42"/>
      <c r="C14" s="43"/>
      <c r="D14" s="38" t="s">
        <v>23</v>
      </c>
      <c r="E14" s="43"/>
      <c r="F14" s="36" t="s">
        <v>24</v>
      </c>
      <c r="G14" s="43"/>
      <c r="H14" s="43"/>
      <c r="I14" s="116" t="s">
        <v>25</v>
      </c>
      <c r="J14" s="117" t="str">
        <f>'Rekapitulace stavby'!AN8</f>
        <v>22.2.2017</v>
      </c>
      <c r="K14" s="46"/>
    </row>
    <row r="15" spans="1:70" s="1" customFormat="1" ht="10.9" customHeight="1">
      <c r="B15" s="42"/>
      <c r="C15" s="43"/>
      <c r="D15" s="43"/>
      <c r="E15" s="43"/>
      <c r="F15" s="43"/>
      <c r="G15" s="43"/>
      <c r="H15" s="43"/>
      <c r="I15" s="115"/>
      <c r="J15" s="43"/>
      <c r="K15" s="46"/>
    </row>
    <row r="16" spans="1:70" s="1" customFormat="1" ht="14.45" customHeight="1">
      <c r="B16" s="42"/>
      <c r="C16" s="43"/>
      <c r="D16" s="38" t="s">
        <v>27</v>
      </c>
      <c r="E16" s="43"/>
      <c r="F16" s="43"/>
      <c r="G16" s="43"/>
      <c r="H16" s="43"/>
      <c r="I16" s="116" t="s">
        <v>28</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16" t="s">
        <v>30</v>
      </c>
      <c r="J17" s="36" t="str">
        <f>IF('Rekapitulace stavby'!AN11="","",'Rekapitulace stavby'!AN11)</f>
        <v/>
      </c>
      <c r="K17" s="46"/>
    </row>
    <row r="18" spans="2:11" s="1" customFormat="1" ht="6.95" customHeight="1">
      <c r="B18" s="42"/>
      <c r="C18" s="43"/>
      <c r="D18" s="43"/>
      <c r="E18" s="43"/>
      <c r="F18" s="43"/>
      <c r="G18" s="43"/>
      <c r="H18" s="43"/>
      <c r="I18" s="115"/>
      <c r="J18" s="43"/>
      <c r="K18" s="46"/>
    </row>
    <row r="19" spans="2:11" s="1" customFormat="1" ht="14.45" customHeight="1">
      <c r="B19" s="42"/>
      <c r="C19" s="43"/>
      <c r="D19" s="38" t="s">
        <v>31</v>
      </c>
      <c r="E19" s="43"/>
      <c r="F19" s="43"/>
      <c r="G19" s="43"/>
      <c r="H19" s="43"/>
      <c r="I19" s="116"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16" t="s">
        <v>30</v>
      </c>
      <c r="J20" s="36" t="str">
        <f>IF('Rekapitulace stavby'!AN14="Vyplň údaj","",IF('Rekapitulace stavby'!AN14="","",'Rekapitulace stavby'!AN14))</f>
        <v/>
      </c>
      <c r="K20" s="46"/>
    </row>
    <row r="21" spans="2:11" s="1" customFormat="1" ht="6.95" customHeight="1">
      <c r="B21" s="42"/>
      <c r="C21" s="43"/>
      <c r="D21" s="43"/>
      <c r="E21" s="43"/>
      <c r="F21" s="43"/>
      <c r="G21" s="43"/>
      <c r="H21" s="43"/>
      <c r="I21" s="115"/>
      <c r="J21" s="43"/>
      <c r="K21" s="46"/>
    </row>
    <row r="22" spans="2:11" s="1" customFormat="1" ht="14.45" customHeight="1">
      <c r="B22" s="42"/>
      <c r="C22" s="43"/>
      <c r="D22" s="38" t="s">
        <v>33</v>
      </c>
      <c r="E22" s="43"/>
      <c r="F22" s="43"/>
      <c r="G22" s="43"/>
      <c r="H22" s="43"/>
      <c r="I22" s="116" t="s">
        <v>28</v>
      </c>
      <c r="J22" s="36" t="str">
        <f>IF('Rekapitulace stavby'!AN16="","",'Rekapitulace stavby'!AN16)</f>
        <v/>
      </c>
      <c r="K22" s="46"/>
    </row>
    <row r="23" spans="2:11" s="1" customFormat="1" ht="18" customHeight="1">
      <c r="B23" s="42"/>
      <c r="C23" s="43"/>
      <c r="D23" s="43"/>
      <c r="E23" s="36" t="str">
        <f>IF('Rekapitulace stavby'!E17="","",'Rekapitulace stavby'!E17)</f>
        <v xml:space="preserve"> </v>
      </c>
      <c r="F23" s="43"/>
      <c r="G23" s="43"/>
      <c r="H23" s="43"/>
      <c r="I23" s="116" t="s">
        <v>30</v>
      </c>
      <c r="J23" s="36" t="str">
        <f>IF('Rekapitulace stavby'!AN17="","",'Rekapitulace stavby'!AN17)</f>
        <v/>
      </c>
      <c r="K23" s="46"/>
    </row>
    <row r="24" spans="2:11" s="1" customFormat="1" ht="6.95" customHeight="1">
      <c r="B24" s="42"/>
      <c r="C24" s="43"/>
      <c r="D24" s="43"/>
      <c r="E24" s="43"/>
      <c r="F24" s="43"/>
      <c r="G24" s="43"/>
      <c r="H24" s="43"/>
      <c r="I24" s="115"/>
      <c r="J24" s="43"/>
      <c r="K24" s="46"/>
    </row>
    <row r="25" spans="2:11" s="1" customFormat="1" ht="14.45" customHeight="1">
      <c r="B25" s="42"/>
      <c r="C25" s="43"/>
      <c r="D25" s="38" t="s">
        <v>35</v>
      </c>
      <c r="E25" s="43"/>
      <c r="F25" s="43"/>
      <c r="G25" s="43"/>
      <c r="H25" s="43"/>
      <c r="I25" s="115"/>
      <c r="J25" s="43"/>
      <c r="K25" s="46"/>
    </row>
    <row r="26" spans="2:11" s="7" customFormat="1" ht="22.5" customHeight="1">
      <c r="B26" s="118"/>
      <c r="C26" s="119"/>
      <c r="D26" s="119"/>
      <c r="E26" s="381" t="s">
        <v>5</v>
      </c>
      <c r="F26" s="381"/>
      <c r="G26" s="381"/>
      <c r="H26" s="381"/>
      <c r="I26" s="120"/>
      <c r="J26" s="119"/>
      <c r="K26" s="121"/>
    </row>
    <row r="27" spans="2:11" s="1" customFormat="1" ht="6.95" customHeight="1">
      <c r="B27" s="42"/>
      <c r="C27" s="43"/>
      <c r="D27" s="43"/>
      <c r="E27" s="43"/>
      <c r="F27" s="43"/>
      <c r="G27" s="43"/>
      <c r="H27" s="43"/>
      <c r="I27" s="115"/>
      <c r="J27" s="43"/>
      <c r="K27" s="46"/>
    </row>
    <row r="28" spans="2:11" s="1" customFormat="1" ht="6.95" customHeight="1">
      <c r="B28" s="42"/>
      <c r="C28" s="43"/>
      <c r="D28" s="69"/>
      <c r="E28" s="69"/>
      <c r="F28" s="69"/>
      <c r="G28" s="69"/>
      <c r="H28" s="69"/>
      <c r="I28" s="122"/>
      <c r="J28" s="69"/>
      <c r="K28" s="123"/>
    </row>
    <row r="29" spans="2:11" s="1" customFormat="1" ht="25.35" customHeight="1">
      <c r="B29" s="42"/>
      <c r="C29" s="43"/>
      <c r="D29" s="124" t="s">
        <v>36</v>
      </c>
      <c r="E29" s="43"/>
      <c r="F29" s="43"/>
      <c r="G29" s="43"/>
      <c r="H29" s="43"/>
      <c r="I29" s="115"/>
      <c r="J29" s="125">
        <f>ROUND(J84,2)</f>
        <v>0</v>
      </c>
      <c r="K29" s="46"/>
    </row>
    <row r="30" spans="2:11" s="1" customFormat="1" ht="6.95" customHeight="1">
      <c r="B30" s="42"/>
      <c r="C30" s="43"/>
      <c r="D30" s="69"/>
      <c r="E30" s="69"/>
      <c r="F30" s="69"/>
      <c r="G30" s="69"/>
      <c r="H30" s="69"/>
      <c r="I30" s="122"/>
      <c r="J30" s="69"/>
      <c r="K30" s="123"/>
    </row>
    <row r="31" spans="2:11" s="1" customFormat="1" ht="14.45" customHeight="1">
      <c r="B31" s="42"/>
      <c r="C31" s="43"/>
      <c r="D31" s="43"/>
      <c r="E31" s="43"/>
      <c r="F31" s="47" t="s">
        <v>38</v>
      </c>
      <c r="G31" s="43"/>
      <c r="H31" s="43"/>
      <c r="I31" s="126" t="s">
        <v>37</v>
      </c>
      <c r="J31" s="47" t="s">
        <v>39</v>
      </c>
      <c r="K31" s="46"/>
    </row>
    <row r="32" spans="2:11" s="1" customFormat="1" ht="14.45" customHeight="1">
      <c r="B32" s="42"/>
      <c r="C32" s="43"/>
      <c r="D32" s="50" t="s">
        <v>40</v>
      </c>
      <c r="E32" s="50" t="s">
        <v>41</v>
      </c>
      <c r="F32" s="127">
        <f>ROUND(SUM(BE84:BE121), 2)</f>
        <v>0</v>
      </c>
      <c r="G32" s="43"/>
      <c r="H32" s="43"/>
      <c r="I32" s="128">
        <v>0.21</v>
      </c>
      <c r="J32" s="127">
        <f>ROUND(ROUND((SUM(BE84:BE121)), 2)*I32, 2)</f>
        <v>0</v>
      </c>
      <c r="K32" s="46"/>
    </row>
    <row r="33" spans="2:11" s="1" customFormat="1" ht="14.45" customHeight="1">
      <c r="B33" s="42"/>
      <c r="C33" s="43"/>
      <c r="D33" s="43"/>
      <c r="E33" s="50" t="s">
        <v>42</v>
      </c>
      <c r="F33" s="127">
        <f>ROUND(SUM(BF84:BF121), 2)</f>
        <v>0</v>
      </c>
      <c r="G33" s="43"/>
      <c r="H33" s="43"/>
      <c r="I33" s="128">
        <v>0.15</v>
      </c>
      <c r="J33" s="127">
        <f>ROUND(ROUND((SUM(BF84:BF121)), 2)*I33, 2)</f>
        <v>0</v>
      </c>
      <c r="K33" s="46"/>
    </row>
    <row r="34" spans="2:11" s="1" customFormat="1" ht="14.45" hidden="1" customHeight="1">
      <c r="B34" s="42"/>
      <c r="C34" s="43"/>
      <c r="D34" s="43"/>
      <c r="E34" s="50" t="s">
        <v>43</v>
      </c>
      <c r="F34" s="127">
        <f>ROUND(SUM(BG84:BG121), 2)</f>
        <v>0</v>
      </c>
      <c r="G34" s="43"/>
      <c r="H34" s="43"/>
      <c r="I34" s="128">
        <v>0.21</v>
      </c>
      <c r="J34" s="127">
        <v>0</v>
      </c>
      <c r="K34" s="46"/>
    </row>
    <row r="35" spans="2:11" s="1" customFormat="1" ht="14.45" hidden="1" customHeight="1">
      <c r="B35" s="42"/>
      <c r="C35" s="43"/>
      <c r="D35" s="43"/>
      <c r="E35" s="50" t="s">
        <v>44</v>
      </c>
      <c r="F35" s="127">
        <f>ROUND(SUM(BH84:BH121), 2)</f>
        <v>0</v>
      </c>
      <c r="G35" s="43"/>
      <c r="H35" s="43"/>
      <c r="I35" s="128">
        <v>0.15</v>
      </c>
      <c r="J35" s="127">
        <v>0</v>
      </c>
      <c r="K35" s="46"/>
    </row>
    <row r="36" spans="2:11" s="1" customFormat="1" ht="14.45" hidden="1" customHeight="1">
      <c r="B36" s="42"/>
      <c r="C36" s="43"/>
      <c r="D36" s="43"/>
      <c r="E36" s="50" t="s">
        <v>45</v>
      </c>
      <c r="F36" s="127">
        <f>ROUND(SUM(BI84:BI121), 2)</f>
        <v>0</v>
      </c>
      <c r="G36" s="43"/>
      <c r="H36" s="43"/>
      <c r="I36" s="128">
        <v>0</v>
      </c>
      <c r="J36" s="127">
        <v>0</v>
      </c>
      <c r="K36" s="46"/>
    </row>
    <row r="37" spans="2:11" s="1" customFormat="1" ht="6.95" customHeight="1">
      <c r="B37" s="42"/>
      <c r="C37" s="43"/>
      <c r="D37" s="43"/>
      <c r="E37" s="43"/>
      <c r="F37" s="43"/>
      <c r="G37" s="43"/>
      <c r="H37" s="43"/>
      <c r="I37" s="115"/>
      <c r="J37" s="43"/>
      <c r="K37" s="46"/>
    </row>
    <row r="38" spans="2:11" s="1" customFormat="1" ht="25.35" customHeight="1">
      <c r="B38" s="42"/>
      <c r="C38" s="129"/>
      <c r="D38" s="130" t="s">
        <v>46</v>
      </c>
      <c r="E38" s="72"/>
      <c r="F38" s="72"/>
      <c r="G38" s="131" t="s">
        <v>47</v>
      </c>
      <c r="H38" s="132" t="s">
        <v>48</v>
      </c>
      <c r="I38" s="133"/>
      <c r="J38" s="134">
        <f>SUM(J29:J36)</f>
        <v>0</v>
      </c>
      <c r="K38" s="135"/>
    </row>
    <row r="39" spans="2:11" s="1" customFormat="1" ht="14.45" customHeight="1">
      <c r="B39" s="57"/>
      <c r="C39" s="58"/>
      <c r="D39" s="58"/>
      <c r="E39" s="58"/>
      <c r="F39" s="58"/>
      <c r="G39" s="58"/>
      <c r="H39" s="58"/>
      <c r="I39" s="136"/>
      <c r="J39" s="58"/>
      <c r="K39" s="59"/>
    </row>
    <row r="43" spans="2:11" s="1" customFormat="1" ht="6.95" customHeight="1">
      <c r="B43" s="60"/>
      <c r="C43" s="61"/>
      <c r="D43" s="61"/>
      <c r="E43" s="61"/>
      <c r="F43" s="61"/>
      <c r="G43" s="61"/>
      <c r="H43" s="61"/>
      <c r="I43" s="137"/>
      <c r="J43" s="61"/>
      <c r="K43" s="138"/>
    </row>
    <row r="44" spans="2:11" s="1" customFormat="1" ht="36.950000000000003" customHeight="1">
      <c r="B44" s="42"/>
      <c r="C44" s="31" t="s">
        <v>142</v>
      </c>
      <c r="D44" s="43"/>
      <c r="E44" s="43"/>
      <c r="F44" s="43"/>
      <c r="G44" s="43"/>
      <c r="H44" s="43"/>
      <c r="I44" s="115"/>
      <c r="J44" s="43"/>
      <c r="K44" s="46"/>
    </row>
    <row r="45" spans="2:11" s="1" customFormat="1" ht="6.95" customHeight="1">
      <c r="B45" s="42"/>
      <c r="C45" s="43"/>
      <c r="D45" s="43"/>
      <c r="E45" s="43"/>
      <c r="F45" s="43"/>
      <c r="G45" s="43"/>
      <c r="H45" s="43"/>
      <c r="I45" s="115"/>
      <c r="J45" s="43"/>
      <c r="K45" s="46"/>
    </row>
    <row r="46" spans="2:11" s="1" customFormat="1" ht="14.45" customHeight="1">
      <c r="B46" s="42"/>
      <c r="C46" s="38" t="s">
        <v>19</v>
      </c>
      <c r="D46" s="43"/>
      <c r="E46" s="43"/>
      <c r="F46" s="43"/>
      <c r="G46" s="43"/>
      <c r="H46" s="43"/>
      <c r="I46" s="115"/>
      <c r="J46" s="43"/>
      <c r="K46" s="46"/>
    </row>
    <row r="47" spans="2:11" s="1" customFormat="1" ht="22.5" customHeight="1">
      <c r="B47" s="42"/>
      <c r="C47" s="43"/>
      <c r="D47" s="43"/>
      <c r="E47" s="386" t="str">
        <f>E7</f>
        <v>VOŠZ A SZŠ HRADEC KRÁLOVÉ, Rekonstrukce laboratoří fyziky, chemie, biologie</v>
      </c>
      <c r="F47" s="392"/>
      <c r="G47" s="392"/>
      <c r="H47" s="392"/>
      <c r="I47" s="115"/>
      <c r="J47" s="43"/>
      <c r="K47" s="46"/>
    </row>
    <row r="48" spans="2:11" ht="15">
      <c r="B48" s="29"/>
      <c r="C48" s="38" t="s">
        <v>130</v>
      </c>
      <c r="D48" s="30"/>
      <c r="E48" s="30"/>
      <c r="F48" s="30"/>
      <c r="G48" s="30"/>
      <c r="H48" s="30"/>
      <c r="I48" s="114"/>
      <c r="J48" s="30"/>
      <c r="K48" s="32"/>
    </row>
    <row r="49" spans="2:47" s="1" customFormat="1" ht="22.5" customHeight="1">
      <c r="B49" s="42"/>
      <c r="C49" s="43"/>
      <c r="D49" s="43"/>
      <c r="E49" s="386" t="s">
        <v>134</v>
      </c>
      <c r="F49" s="387"/>
      <c r="G49" s="387"/>
      <c r="H49" s="387"/>
      <c r="I49" s="115"/>
      <c r="J49" s="43"/>
      <c r="K49" s="46"/>
    </row>
    <row r="50" spans="2:47" s="1" customFormat="1" ht="14.45" customHeight="1">
      <c r="B50" s="42"/>
      <c r="C50" s="38" t="s">
        <v>138</v>
      </c>
      <c r="D50" s="43"/>
      <c r="E50" s="43"/>
      <c r="F50" s="43"/>
      <c r="G50" s="43"/>
      <c r="H50" s="43"/>
      <c r="I50" s="115"/>
      <c r="J50" s="43"/>
      <c r="K50" s="46"/>
    </row>
    <row r="51" spans="2:47" s="1" customFormat="1" ht="23.25" customHeight="1">
      <c r="B51" s="42"/>
      <c r="C51" s="43"/>
      <c r="D51" s="43"/>
      <c r="E51" s="388" t="str">
        <f>E11</f>
        <v>D.1.1 - Vybavení interiérů</v>
      </c>
      <c r="F51" s="387"/>
      <c r="G51" s="387"/>
      <c r="H51" s="387"/>
      <c r="I51" s="115"/>
      <c r="J51" s="43"/>
      <c r="K51" s="46"/>
    </row>
    <row r="52" spans="2:47" s="1" customFormat="1" ht="6.95" customHeight="1">
      <c r="B52" s="42"/>
      <c r="C52" s="43"/>
      <c r="D52" s="43"/>
      <c r="E52" s="43"/>
      <c r="F52" s="43"/>
      <c r="G52" s="43"/>
      <c r="H52" s="43"/>
      <c r="I52" s="115"/>
      <c r="J52" s="43"/>
      <c r="K52" s="46"/>
    </row>
    <row r="53" spans="2:47" s="1" customFormat="1" ht="18" customHeight="1">
      <c r="B53" s="42"/>
      <c r="C53" s="38" t="s">
        <v>23</v>
      </c>
      <c r="D53" s="43"/>
      <c r="E53" s="43"/>
      <c r="F53" s="36" t="str">
        <f>F14</f>
        <v>Parc. č. st. 299, parc. č. 118/1</v>
      </c>
      <c r="G53" s="43"/>
      <c r="H53" s="43"/>
      <c r="I53" s="116" t="s">
        <v>25</v>
      </c>
      <c r="J53" s="117" t="str">
        <f>IF(J14="","",J14)</f>
        <v>22.2.2017</v>
      </c>
      <c r="K53" s="46"/>
    </row>
    <row r="54" spans="2:47" s="1" customFormat="1" ht="6.95" customHeight="1">
      <c r="B54" s="42"/>
      <c r="C54" s="43"/>
      <c r="D54" s="43"/>
      <c r="E54" s="43"/>
      <c r="F54" s="43"/>
      <c r="G54" s="43"/>
      <c r="H54" s="43"/>
      <c r="I54" s="115"/>
      <c r="J54" s="43"/>
      <c r="K54" s="46"/>
    </row>
    <row r="55" spans="2:47" s="1" customFormat="1" ht="15">
      <c r="B55" s="42"/>
      <c r="C55" s="38" t="s">
        <v>27</v>
      </c>
      <c r="D55" s="43"/>
      <c r="E55" s="43"/>
      <c r="F55" s="36" t="str">
        <f>E17</f>
        <v xml:space="preserve"> </v>
      </c>
      <c r="G55" s="43"/>
      <c r="H55" s="43"/>
      <c r="I55" s="116" t="s">
        <v>33</v>
      </c>
      <c r="J55" s="36" t="str">
        <f>E23</f>
        <v xml:space="preserve"> </v>
      </c>
      <c r="K55" s="46"/>
    </row>
    <row r="56" spans="2:47" s="1" customFormat="1" ht="14.45" customHeight="1">
      <c r="B56" s="42"/>
      <c r="C56" s="38" t="s">
        <v>31</v>
      </c>
      <c r="D56" s="43"/>
      <c r="E56" s="43"/>
      <c r="F56" s="36" t="str">
        <f>IF(E20="","",E20)</f>
        <v/>
      </c>
      <c r="G56" s="43"/>
      <c r="H56" s="43"/>
      <c r="I56" s="115"/>
      <c r="J56" s="43"/>
      <c r="K56" s="46"/>
    </row>
    <row r="57" spans="2:47" s="1" customFormat="1" ht="10.35" customHeight="1">
      <c r="B57" s="42"/>
      <c r="C57" s="43"/>
      <c r="D57" s="43"/>
      <c r="E57" s="43"/>
      <c r="F57" s="43"/>
      <c r="G57" s="43"/>
      <c r="H57" s="43"/>
      <c r="I57" s="115"/>
      <c r="J57" s="43"/>
      <c r="K57" s="46"/>
    </row>
    <row r="58" spans="2:47" s="1" customFormat="1" ht="29.25" customHeight="1">
      <c r="B58" s="42"/>
      <c r="C58" s="139" t="s">
        <v>143</v>
      </c>
      <c r="D58" s="129"/>
      <c r="E58" s="129"/>
      <c r="F58" s="129"/>
      <c r="G58" s="129"/>
      <c r="H58" s="129"/>
      <c r="I58" s="140"/>
      <c r="J58" s="141" t="s">
        <v>144</v>
      </c>
      <c r="K58" s="142"/>
    </row>
    <row r="59" spans="2:47" s="1" customFormat="1" ht="10.35" customHeight="1">
      <c r="B59" s="42"/>
      <c r="C59" s="43"/>
      <c r="D59" s="43"/>
      <c r="E59" s="43"/>
      <c r="F59" s="43"/>
      <c r="G59" s="43"/>
      <c r="H59" s="43"/>
      <c r="I59" s="115"/>
      <c r="J59" s="43"/>
      <c r="K59" s="46"/>
    </row>
    <row r="60" spans="2:47" s="1" customFormat="1" ht="29.25" customHeight="1">
      <c r="B60" s="42"/>
      <c r="C60" s="143" t="s">
        <v>145</v>
      </c>
      <c r="D60" s="43"/>
      <c r="E60" s="43"/>
      <c r="F60" s="43"/>
      <c r="G60" s="43"/>
      <c r="H60" s="43"/>
      <c r="I60" s="115"/>
      <c r="J60" s="125">
        <f>J84</f>
        <v>0</v>
      </c>
      <c r="K60" s="46"/>
      <c r="AU60" s="25" t="s">
        <v>146</v>
      </c>
    </row>
    <row r="61" spans="2:47" s="8" customFormat="1" ht="24.95" customHeight="1">
      <c r="B61" s="144"/>
      <c r="C61" s="145"/>
      <c r="D61" s="146" t="s">
        <v>794</v>
      </c>
      <c r="E61" s="147"/>
      <c r="F61" s="147"/>
      <c r="G61" s="147"/>
      <c r="H61" s="147"/>
      <c r="I61" s="148"/>
      <c r="J61" s="149">
        <f>J85</f>
        <v>0</v>
      </c>
      <c r="K61" s="150"/>
    </row>
    <row r="62" spans="2:47" s="9" customFormat="1" ht="19.899999999999999" customHeight="1">
      <c r="B62" s="151"/>
      <c r="C62" s="152"/>
      <c r="D62" s="153" t="s">
        <v>795</v>
      </c>
      <c r="E62" s="154"/>
      <c r="F62" s="154"/>
      <c r="G62" s="154"/>
      <c r="H62" s="154"/>
      <c r="I62" s="155"/>
      <c r="J62" s="156">
        <f>J86</f>
        <v>0</v>
      </c>
      <c r="K62" s="157"/>
    </row>
    <row r="63" spans="2:47" s="1" customFormat="1" ht="21.75" customHeight="1">
      <c r="B63" s="42"/>
      <c r="C63" s="43"/>
      <c r="D63" s="43"/>
      <c r="E63" s="43"/>
      <c r="F63" s="43"/>
      <c r="G63" s="43"/>
      <c r="H63" s="43"/>
      <c r="I63" s="115"/>
      <c r="J63" s="43"/>
      <c r="K63" s="46"/>
    </row>
    <row r="64" spans="2:47" s="1" customFormat="1" ht="6.95" customHeight="1">
      <c r="B64" s="57"/>
      <c r="C64" s="58"/>
      <c r="D64" s="58"/>
      <c r="E64" s="58"/>
      <c r="F64" s="58"/>
      <c r="G64" s="58"/>
      <c r="H64" s="58"/>
      <c r="I64" s="136"/>
      <c r="J64" s="58"/>
      <c r="K64" s="59"/>
    </row>
    <row r="68" spans="2:12" s="1" customFormat="1" ht="6.95" customHeight="1">
      <c r="B68" s="60"/>
      <c r="C68" s="61"/>
      <c r="D68" s="61"/>
      <c r="E68" s="61"/>
      <c r="F68" s="61"/>
      <c r="G68" s="61"/>
      <c r="H68" s="61"/>
      <c r="I68" s="137"/>
      <c r="J68" s="61"/>
      <c r="K68" s="61"/>
      <c r="L68" s="42"/>
    </row>
    <row r="69" spans="2:12" s="1" customFormat="1" ht="36.950000000000003" customHeight="1">
      <c r="B69" s="42"/>
      <c r="C69" s="62" t="s">
        <v>164</v>
      </c>
      <c r="L69" s="42"/>
    </row>
    <row r="70" spans="2:12" s="1" customFormat="1" ht="6.95" customHeight="1">
      <c r="B70" s="42"/>
      <c r="L70" s="42"/>
    </row>
    <row r="71" spans="2:12" s="1" customFormat="1" ht="14.45" customHeight="1">
      <c r="B71" s="42"/>
      <c r="C71" s="64" t="s">
        <v>19</v>
      </c>
      <c r="L71" s="42"/>
    </row>
    <row r="72" spans="2:12" s="1" customFormat="1" ht="22.5" customHeight="1">
      <c r="B72" s="42"/>
      <c r="E72" s="389" t="str">
        <f>E7</f>
        <v>VOŠZ A SZŠ HRADEC KRÁLOVÉ, Rekonstrukce laboratoří fyziky, chemie, biologie</v>
      </c>
      <c r="F72" s="390"/>
      <c r="G72" s="390"/>
      <c r="H72" s="390"/>
      <c r="L72" s="42"/>
    </row>
    <row r="73" spans="2:12" ht="15">
      <c r="B73" s="29"/>
      <c r="C73" s="64" t="s">
        <v>130</v>
      </c>
      <c r="L73" s="29"/>
    </row>
    <row r="74" spans="2:12" s="1" customFormat="1" ht="22.5" customHeight="1">
      <c r="B74" s="42"/>
      <c r="E74" s="389" t="s">
        <v>134</v>
      </c>
      <c r="F74" s="391"/>
      <c r="G74" s="391"/>
      <c r="H74" s="391"/>
      <c r="L74" s="42"/>
    </row>
    <row r="75" spans="2:12" s="1" customFormat="1" ht="14.45" customHeight="1">
      <c r="B75" s="42"/>
      <c r="C75" s="64" t="s">
        <v>138</v>
      </c>
      <c r="L75" s="42"/>
    </row>
    <row r="76" spans="2:12" s="1" customFormat="1" ht="23.25" customHeight="1">
      <c r="B76" s="42"/>
      <c r="E76" s="355" t="str">
        <f>E11</f>
        <v>D.1.1 - Vybavení interiérů</v>
      </c>
      <c r="F76" s="391"/>
      <c r="G76" s="391"/>
      <c r="H76" s="391"/>
      <c r="L76" s="42"/>
    </row>
    <row r="77" spans="2:12" s="1" customFormat="1" ht="6.95" customHeight="1">
      <c r="B77" s="42"/>
      <c r="L77" s="42"/>
    </row>
    <row r="78" spans="2:12" s="1" customFormat="1" ht="18" customHeight="1">
      <c r="B78" s="42"/>
      <c r="C78" s="64" t="s">
        <v>23</v>
      </c>
      <c r="F78" s="158" t="str">
        <f>F14</f>
        <v>Parc. č. st. 299, parc. č. 118/1</v>
      </c>
      <c r="I78" s="159" t="s">
        <v>25</v>
      </c>
      <c r="J78" s="68" t="str">
        <f>IF(J14="","",J14)</f>
        <v>22.2.2017</v>
      </c>
      <c r="L78" s="42"/>
    </row>
    <row r="79" spans="2:12" s="1" customFormat="1" ht="6.95" customHeight="1">
      <c r="B79" s="42"/>
      <c r="L79" s="42"/>
    </row>
    <row r="80" spans="2:12" s="1" customFormat="1" ht="15">
      <c r="B80" s="42"/>
      <c r="C80" s="64" t="s">
        <v>27</v>
      </c>
      <c r="F80" s="158" t="str">
        <f>E17</f>
        <v xml:space="preserve"> </v>
      </c>
      <c r="I80" s="159" t="s">
        <v>33</v>
      </c>
      <c r="J80" s="158" t="str">
        <f>E23</f>
        <v xml:space="preserve"> </v>
      </c>
      <c r="L80" s="42"/>
    </row>
    <row r="81" spans="2:65" s="1" customFormat="1" ht="14.45" customHeight="1">
      <c r="B81" s="42"/>
      <c r="C81" s="64" t="s">
        <v>31</v>
      </c>
      <c r="F81" s="158" t="str">
        <f>IF(E20="","",E20)</f>
        <v/>
      </c>
      <c r="L81" s="42"/>
    </row>
    <row r="82" spans="2:65" s="1" customFormat="1" ht="10.35" customHeight="1">
      <c r="B82" s="42"/>
      <c r="L82" s="42"/>
    </row>
    <row r="83" spans="2:65" s="10" customFormat="1" ht="29.25" customHeight="1">
      <c r="B83" s="160"/>
      <c r="C83" s="161" t="s">
        <v>165</v>
      </c>
      <c r="D83" s="162" t="s">
        <v>55</v>
      </c>
      <c r="E83" s="162" t="s">
        <v>51</v>
      </c>
      <c r="F83" s="162" t="s">
        <v>166</v>
      </c>
      <c r="G83" s="162" t="s">
        <v>167</v>
      </c>
      <c r="H83" s="162" t="s">
        <v>168</v>
      </c>
      <c r="I83" s="163" t="s">
        <v>169</v>
      </c>
      <c r="J83" s="162" t="s">
        <v>144</v>
      </c>
      <c r="K83" s="164" t="s">
        <v>170</v>
      </c>
      <c r="L83" s="160"/>
      <c r="M83" s="74" t="s">
        <v>171</v>
      </c>
      <c r="N83" s="75" t="s">
        <v>40</v>
      </c>
      <c r="O83" s="75" t="s">
        <v>172</v>
      </c>
      <c r="P83" s="75" t="s">
        <v>173</v>
      </c>
      <c r="Q83" s="75" t="s">
        <v>174</v>
      </c>
      <c r="R83" s="75" t="s">
        <v>175</v>
      </c>
      <c r="S83" s="75" t="s">
        <v>176</v>
      </c>
      <c r="T83" s="76" t="s">
        <v>177</v>
      </c>
    </row>
    <row r="84" spans="2:65" s="1" customFormat="1" ht="29.25" customHeight="1">
      <c r="B84" s="42"/>
      <c r="C84" s="78" t="s">
        <v>145</v>
      </c>
      <c r="J84" s="165">
        <f>BK84</f>
        <v>0</v>
      </c>
      <c r="L84" s="42"/>
      <c r="M84" s="77"/>
      <c r="N84" s="69"/>
      <c r="O84" s="69"/>
      <c r="P84" s="166">
        <f>P85</f>
        <v>0</v>
      </c>
      <c r="Q84" s="69"/>
      <c r="R84" s="166">
        <f>R85</f>
        <v>0</v>
      </c>
      <c r="S84" s="69"/>
      <c r="T84" s="167">
        <f>T85</f>
        <v>0</v>
      </c>
      <c r="AT84" s="25" t="s">
        <v>69</v>
      </c>
      <c r="AU84" s="25" t="s">
        <v>146</v>
      </c>
      <c r="BK84" s="168">
        <f>BK85</f>
        <v>0</v>
      </c>
    </row>
    <row r="85" spans="2:65" s="11" customFormat="1" ht="37.35" customHeight="1">
      <c r="B85" s="169"/>
      <c r="D85" s="170" t="s">
        <v>69</v>
      </c>
      <c r="E85" s="171" t="s">
        <v>178</v>
      </c>
      <c r="F85" s="171" t="s">
        <v>178</v>
      </c>
      <c r="I85" s="172"/>
      <c r="J85" s="173">
        <f>BK85</f>
        <v>0</v>
      </c>
      <c r="L85" s="169"/>
      <c r="M85" s="174"/>
      <c r="N85" s="175"/>
      <c r="O85" s="175"/>
      <c r="P85" s="176">
        <f>P86</f>
        <v>0</v>
      </c>
      <c r="Q85" s="175"/>
      <c r="R85" s="176">
        <f>R86</f>
        <v>0</v>
      </c>
      <c r="S85" s="175"/>
      <c r="T85" s="177">
        <f>T86</f>
        <v>0</v>
      </c>
      <c r="AR85" s="170" t="s">
        <v>77</v>
      </c>
      <c r="AT85" s="178" t="s">
        <v>69</v>
      </c>
      <c r="AU85" s="178" t="s">
        <v>70</v>
      </c>
      <c r="AY85" s="170" t="s">
        <v>180</v>
      </c>
      <c r="BK85" s="179">
        <f>BK86</f>
        <v>0</v>
      </c>
    </row>
    <row r="86" spans="2:65" s="11" customFormat="1" ht="19.899999999999999" customHeight="1">
      <c r="B86" s="169"/>
      <c r="D86" s="180" t="s">
        <v>69</v>
      </c>
      <c r="E86" s="181" t="s">
        <v>74</v>
      </c>
      <c r="F86" s="181" t="s">
        <v>796</v>
      </c>
      <c r="I86" s="172"/>
      <c r="J86" s="182">
        <f>BK86</f>
        <v>0</v>
      </c>
      <c r="L86" s="169"/>
      <c r="M86" s="174"/>
      <c r="N86" s="175"/>
      <c r="O86" s="175"/>
      <c r="P86" s="176">
        <f>SUM(P87:P121)</f>
        <v>0</v>
      </c>
      <c r="Q86" s="175"/>
      <c r="R86" s="176">
        <f>SUM(R87:R121)</f>
        <v>0</v>
      </c>
      <c r="S86" s="175"/>
      <c r="T86" s="177">
        <f>SUM(T87:T121)</f>
        <v>0</v>
      </c>
      <c r="AR86" s="170" t="s">
        <v>77</v>
      </c>
      <c r="AT86" s="178" t="s">
        <v>69</v>
      </c>
      <c r="AU86" s="178" t="s">
        <v>77</v>
      </c>
      <c r="AY86" s="170" t="s">
        <v>180</v>
      </c>
      <c r="BK86" s="179">
        <f>SUM(BK87:BK121)</f>
        <v>0</v>
      </c>
    </row>
    <row r="87" spans="2:65" s="1" customFormat="1" ht="22.5" customHeight="1">
      <c r="B87" s="183"/>
      <c r="C87" s="184" t="s">
        <v>77</v>
      </c>
      <c r="D87" s="184" t="s">
        <v>183</v>
      </c>
      <c r="E87" s="185" t="s">
        <v>797</v>
      </c>
      <c r="F87" s="186" t="s">
        <v>798</v>
      </c>
      <c r="G87" s="187" t="s">
        <v>186</v>
      </c>
      <c r="H87" s="188">
        <v>16</v>
      </c>
      <c r="I87" s="189"/>
      <c r="J87" s="190">
        <f>ROUND(I87*H87,2)</f>
        <v>0</v>
      </c>
      <c r="K87" s="186" t="s">
        <v>5</v>
      </c>
      <c r="L87" s="42"/>
      <c r="M87" s="191" t="s">
        <v>5</v>
      </c>
      <c r="N87" s="192" t="s">
        <v>41</v>
      </c>
      <c r="O87" s="43"/>
      <c r="P87" s="193">
        <f>O87*H87</f>
        <v>0</v>
      </c>
      <c r="Q87" s="193">
        <v>0</v>
      </c>
      <c r="R87" s="193">
        <f>Q87*H87</f>
        <v>0</v>
      </c>
      <c r="S87" s="193">
        <v>0</v>
      </c>
      <c r="T87" s="194">
        <f>S87*H87</f>
        <v>0</v>
      </c>
      <c r="AR87" s="25" t="s">
        <v>188</v>
      </c>
      <c r="AT87" s="25" t="s">
        <v>183</v>
      </c>
      <c r="AU87" s="25" t="s">
        <v>79</v>
      </c>
      <c r="AY87" s="25" t="s">
        <v>180</v>
      </c>
      <c r="BE87" s="195">
        <f>IF(N87="základní",J87,0)</f>
        <v>0</v>
      </c>
      <c r="BF87" s="195">
        <f>IF(N87="snížená",J87,0)</f>
        <v>0</v>
      </c>
      <c r="BG87" s="195">
        <f>IF(N87="zákl. přenesená",J87,0)</f>
        <v>0</v>
      </c>
      <c r="BH87" s="195">
        <f>IF(N87="sníž. přenesená",J87,0)</f>
        <v>0</v>
      </c>
      <c r="BI87" s="195">
        <f>IF(N87="nulová",J87,0)</f>
        <v>0</v>
      </c>
      <c r="BJ87" s="25" t="s">
        <v>77</v>
      </c>
      <c r="BK87" s="195">
        <f>ROUND(I87*H87,2)</f>
        <v>0</v>
      </c>
      <c r="BL87" s="25" t="s">
        <v>188</v>
      </c>
      <c r="BM87" s="25" t="s">
        <v>799</v>
      </c>
    </row>
    <row r="88" spans="2:65" s="1" customFormat="1" ht="378">
      <c r="B88" s="42"/>
      <c r="D88" s="209" t="s">
        <v>190</v>
      </c>
      <c r="F88" s="240" t="s">
        <v>800</v>
      </c>
      <c r="I88" s="198"/>
      <c r="L88" s="42"/>
      <c r="M88" s="199"/>
      <c r="N88" s="43"/>
      <c r="O88" s="43"/>
      <c r="P88" s="43"/>
      <c r="Q88" s="43"/>
      <c r="R88" s="43"/>
      <c r="S88" s="43"/>
      <c r="T88" s="71"/>
      <c r="AT88" s="25" t="s">
        <v>190</v>
      </c>
      <c r="AU88" s="25" t="s">
        <v>79</v>
      </c>
    </row>
    <row r="89" spans="2:65" s="1" customFormat="1" ht="22.5" customHeight="1">
      <c r="B89" s="183"/>
      <c r="C89" s="184" t="s">
        <v>79</v>
      </c>
      <c r="D89" s="184" t="s">
        <v>183</v>
      </c>
      <c r="E89" s="185" t="s">
        <v>801</v>
      </c>
      <c r="F89" s="186" t="s">
        <v>802</v>
      </c>
      <c r="G89" s="187" t="s">
        <v>186</v>
      </c>
      <c r="H89" s="188">
        <v>2</v>
      </c>
      <c r="I89" s="189"/>
      <c r="J89" s="190">
        <f>ROUND(I89*H89,2)</f>
        <v>0</v>
      </c>
      <c r="K89" s="186" t="s">
        <v>5</v>
      </c>
      <c r="L89" s="42"/>
      <c r="M89" s="191" t="s">
        <v>5</v>
      </c>
      <c r="N89" s="192" t="s">
        <v>41</v>
      </c>
      <c r="O89" s="43"/>
      <c r="P89" s="193">
        <f>O89*H89</f>
        <v>0</v>
      </c>
      <c r="Q89" s="193">
        <v>0</v>
      </c>
      <c r="R89" s="193">
        <f>Q89*H89</f>
        <v>0</v>
      </c>
      <c r="S89" s="193">
        <v>0</v>
      </c>
      <c r="T89" s="194">
        <f>S89*H89</f>
        <v>0</v>
      </c>
      <c r="AR89" s="25" t="s">
        <v>188</v>
      </c>
      <c r="AT89" s="25" t="s">
        <v>183</v>
      </c>
      <c r="AU89" s="25" t="s">
        <v>79</v>
      </c>
      <c r="AY89" s="25" t="s">
        <v>180</v>
      </c>
      <c r="BE89" s="195">
        <f>IF(N89="základní",J89,0)</f>
        <v>0</v>
      </c>
      <c r="BF89" s="195">
        <f>IF(N89="snížená",J89,0)</f>
        <v>0</v>
      </c>
      <c r="BG89" s="195">
        <f>IF(N89="zákl. přenesená",J89,0)</f>
        <v>0</v>
      </c>
      <c r="BH89" s="195">
        <f>IF(N89="sníž. přenesená",J89,0)</f>
        <v>0</v>
      </c>
      <c r="BI89" s="195">
        <f>IF(N89="nulová",J89,0)</f>
        <v>0</v>
      </c>
      <c r="BJ89" s="25" t="s">
        <v>77</v>
      </c>
      <c r="BK89" s="195">
        <f>ROUND(I89*H89,2)</f>
        <v>0</v>
      </c>
      <c r="BL89" s="25" t="s">
        <v>188</v>
      </c>
      <c r="BM89" s="25" t="s">
        <v>803</v>
      </c>
    </row>
    <row r="90" spans="2:65" s="1" customFormat="1" ht="378">
      <c r="B90" s="42"/>
      <c r="D90" s="209" t="s">
        <v>190</v>
      </c>
      <c r="F90" s="240" t="s">
        <v>804</v>
      </c>
      <c r="I90" s="198"/>
      <c r="L90" s="42"/>
      <c r="M90" s="199"/>
      <c r="N90" s="43"/>
      <c r="O90" s="43"/>
      <c r="P90" s="43"/>
      <c r="Q90" s="43"/>
      <c r="R90" s="43"/>
      <c r="S90" s="43"/>
      <c r="T90" s="71"/>
      <c r="AT90" s="25" t="s">
        <v>190</v>
      </c>
      <c r="AU90" s="25" t="s">
        <v>79</v>
      </c>
    </row>
    <row r="91" spans="2:65" s="1" customFormat="1" ht="22.5" customHeight="1">
      <c r="B91" s="183"/>
      <c r="C91" s="184" t="s">
        <v>181</v>
      </c>
      <c r="D91" s="184" t="s">
        <v>183</v>
      </c>
      <c r="E91" s="185" t="s">
        <v>805</v>
      </c>
      <c r="F91" s="186" t="s">
        <v>806</v>
      </c>
      <c r="G91" s="187" t="s">
        <v>186</v>
      </c>
      <c r="H91" s="188">
        <v>4</v>
      </c>
      <c r="I91" s="189"/>
      <c r="J91" s="190">
        <f>ROUND(I91*H91,2)</f>
        <v>0</v>
      </c>
      <c r="K91" s="186" t="s">
        <v>5</v>
      </c>
      <c r="L91" s="42"/>
      <c r="M91" s="191" t="s">
        <v>5</v>
      </c>
      <c r="N91" s="192" t="s">
        <v>41</v>
      </c>
      <c r="O91" s="43"/>
      <c r="P91" s="193">
        <f>O91*H91</f>
        <v>0</v>
      </c>
      <c r="Q91" s="193">
        <v>0</v>
      </c>
      <c r="R91" s="193">
        <f>Q91*H91</f>
        <v>0</v>
      </c>
      <c r="S91" s="193">
        <v>0</v>
      </c>
      <c r="T91" s="194">
        <f>S91*H91</f>
        <v>0</v>
      </c>
      <c r="AR91" s="25" t="s">
        <v>188</v>
      </c>
      <c r="AT91" s="25" t="s">
        <v>183</v>
      </c>
      <c r="AU91" s="25" t="s">
        <v>79</v>
      </c>
      <c r="AY91" s="25" t="s">
        <v>180</v>
      </c>
      <c r="BE91" s="195">
        <f>IF(N91="základní",J91,0)</f>
        <v>0</v>
      </c>
      <c r="BF91" s="195">
        <f>IF(N91="snížená",J91,0)</f>
        <v>0</v>
      </c>
      <c r="BG91" s="195">
        <f>IF(N91="zákl. přenesená",J91,0)</f>
        <v>0</v>
      </c>
      <c r="BH91" s="195">
        <f>IF(N91="sníž. přenesená",J91,0)</f>
        <v>0</v>
      </c>
      <c r="BI91" s="195">
        <f>IF(N91="nulová",J91,0)</f>
        <v>0</v>
      </c>
      <c r="BJ91" s="25" t="s">
        <v>77</v>
      </c>
      <c r="BK91" s="195">
        <f>ROUND(I91*H91,2)</f>
        <v>0</v>
      </c>
      <c r="BL91" s="25" t="s">
        <v>188</v>
      </c>
      <c r="BM91" s="25" t="s">
        <v>807</v>
      </c>
    </row>
    <row r="92" spans="2:65" s="1" customFormat="1" ht="135">
      <c r="B92" s="42"/>
      <c r="D92" s="209" t="s">
        <v>190</v>
      </c>
      <c r="F92" s="240" t="s">
        <v>808</v>
      </c>
      <c r="I92" s="198"/>
      <c r="L92" s="42"/>
      <c r="M92" s="199"/>
      <c r="N92" s="43"/>
      <c r="O92" s="43"/>
      <c r="P92" s="43"/>
      <c r="Q92" s="43"/>
      <c r="R92" s="43"/>
      <c r="S92" s="43"/>
      <c r="T92" s="71"/>
      <c r="AT92" s="25" t="s">
        <v>190</v>
      </c>
      <c r="AU92" s="25" t="s">
        <v>79</v>
      </c>
    </row>
    <row r="93" spans="2:65" s="1" customFormat="1" ht="22.5" customHeight="1">
      <c r="B93" s="183"/>
      <c r="C93" s="184" t="s">
        <v>188</v>
      </c>
      <c r="D93" s="184" t="s">
        <v>183</v>
      </c>
      <c r="E93" s="185" t="s">
        <v>809</v>
      </c>
      <c r="F93" s="186" t="s">
        <v>798</v>
      </c>
      <c r="G93" s="187" t="s">
        <v>186</v>
      </c>
      <c r="H93" s="188">
        <v>6</v>
      </c>
      <c r="I93" s="189"/>
      <c r="J93" s="190">
        <f>ROUND(I93*H93,2)</f>
        <v>0</v>
      </c>
      <c r="K93" s="186" t="s">
        <v>5</v>
      </c>
      <c r="L93" s="42"/>
      <c r="M93" s="191" t="s">
        <v>5</v>
      </c>
      <c r="N93" s="192" t="s">
        <v>41</v>
      </c>
      <c r="O93" s="43"/>
      <c r="P93" s="193">
        <f>O93*H93</f>
        <v>0</v>
      </c>
      <c r="Q93" s="193">
        <v>0</v>
      </c>
      <c r="R93" s="193">
        <f>Q93*H93</f>
        <v>0</v>
      </c>
      <c r="S93" s="193">
        <v>0</v>
      </c>
      <c r="T93" s="194">
        <f>S93*H93</f>
        <v>0</v>
      </c>
      <c r="AR93" s="25" t="s">
        <v>188</v>
      </c>
      <c r="AT93" s="25" t="s">
        <v>183</v>
      </c>
      <c r="AU93" s="25" t="s">
        <v>79</v>
      </c>
      <c r="AY93" s="25" t="s">
        <v>180</v>
      </c>
      <c r="BE93" s="195">
        <f>IF(N93="základní",J93,0)</f>
        <v>0</v>
      </c>
      <c r="BF93" s="195">
        <f>IF(N93="snížená",J93,0)</f>
        <v>0</v>
      </c>
      <c r="BG93" s="195">
        <f>IF(N93="zákl. přenesená",J93,0)</f>
        <v>0</v>
      </c>
      <c r="BH93" s="195">
        <f>IF(N93="sníž. přenesená",J93,0)</f>
        <v>0</v>
      </c>
      <c r="BI93" s="195">
        <f>IF(N93="nulová",J93,0)</f>
        <v>0</v>
      </c>
      <c r="BJ93" s="25" t="s">
        <v>77</v>
      </c>
      <c r="BK93" s="195">
        <f>ROUND(I93*H93,2)</f>
        <v>0</v>
      </c>
      <c r="BL93" s="25" t="s">
        <v>188</v>
      </c>
      <c r="BM93" s="25" t="s">
        <v>810</v>
      </c>
    </row>
    <row r="94" spans="2:65" s="1" customFormat="1" ht="256.5">
      <c r="B94" s="42"/>
      <c r="D94" s="209" t="s">
        <v>190</v>
      </c>
      <c r="F94" s="240" t="s">
        <v>811</v>
      </c>
      <c r="I94" s="198"/>
      <c r="L94" s="42"/>
      <c r="M94" s="199"/>
      <c r="N94" s="43"/>
      <c r="O94" s="43"/>
      <c r="P94" s="43"/>
      <c r="Q94" s="43"/>
      <c r="R94" s="43"/>
      <c r="S94" s="43"/>
      <c r="T94" s="71"/>
      <c r="AT94" s="25" t="s">
        <v>190</v>
      </c>
      <c r="AU94" s="25" t="s">
        <v>79</v>
      </c>
    </row>
    <row r="95" spans="2:65" s="1" customFormat="1" ht="22.5" customHeight="1">
      <c r="B95" s="183"/>
      <c r="C95" s="184" t="s">
        <v>253</v>
      </c>
      <c r="D95" s="184" t="s">
        <v>183</v>
      </c>
      <c r="E95" s="185" t="s">
        <v>812</v>
      </c>
      <c r="F95" s="186" t="s">
        <v>813</v>
      </c>
      <c r="G95" s="187" t="s">
        <v>186</v>
      </c>
      <c r="H95" s="188">
        <v>1</v>
      </c>
      <c r="I95" s="189"/>
      <c r="J95" s="190">
        <f>ROUND(I95*H95,2)</f>
        <v>0</v>
      </c>
      <c r="K95" s="186" t="s">
        <v>5</v>
      </c>
      <c r="L95" s="42"/>
      <c r="M95" s="191" t="s">
        <v>5</v>
      </c>
      <c r="N95" s="192" t="s">
        <v>41</v>
      </c>
      <c r="O95" s="43"/>
      <c r="P95" s="193">
        <f>O95*H95</f>
        <v>0</v>
      </c>
      <c r="Q95" s="193">
        <v>0</v>
      </c>
      <c r="R95" s="193">
        <f>Q95*H95</f>
        <v>0</v>
      </c>
      <c r="S95" s="193">
        <v>0</v>
      </c>
      <c r="T95" s="194">
        <f>S95*H95</f>
        <v>0</v>
      </c>
      <c r="AR95" s="25" t="s">
        <v>188</v>
      </c>
      <c r="AT95" s="25" t="s">
        <v>183</v>
      </c>
      <c r="AU95" s="25" t="s">
        <v>79</v>
      </c>
      <c r="AY95" s="25" t="s">
        <v>180</v>
      </c>
      <c r="BE95" s="195">
        <f>IF(N95="základní",J95,0)</f>
        <v>0</v>
      </c>
      <c r="BF95" s="195">
        <f>IF(N95="snížená",J95,0)</f>
        <v>0</v>
      </c>
      <c r="BG95" s="195">
        <f>IF(N95="zákl. přenesená",J95,0)</f>
        <v>0</v>
      </c>
      <c r="BH95" s="195">
        <f>IF(N95="sníž. přenesená",J95,0)</f>
        <v>0</v>
      </c>
      <c r="BI95" s="195">
        <f>IF(N95="nulová",J95,0)</f>
        <v>0</v>
      </c>
      <c r="BJ95" s="25" t="s">
        <v>77</v>
      </c>
      <c r="BK95" s="195">
        <f>ROUND(I95*H95,2)</f>
        <v>0</v>
      </c>
      <c r="BL95" s="25" t="s">
        <v>188</v>
      </c>
      <c r="BM95" s="25" t="s">
        <v>814</v>
      </c>
    </row>
    <row r="96" spans="2:65" s="1" customFormat="1" ht="391.5">
      <c r="B96" s="42"/>
      <c r="D96" s="209" t="s">
        <v>190</v>
      </c>
      <c r="F96" s="240" t="s">
        <v>815</v>
      </c>
      <c r="I96" s="198"/>
      <c r="L96" s="42"/>
      <c r="M96" s="199"/>
      <c r="N96" s="43"/>
      <c r="O96" s="43"/>
      <c r="P96" s="43"/>
      <c r="Q96" s="43"/>
      <c r="R96" s="43"/>
      <c r="S96" s="43"/>
      <c r="T96" s="71"/>
      <c r="AT96" s="25" t="s">
        <v>190</v>
      </c>
      <c r="AU96" s="25" t="s">
        <v>79</v>
      </c>
    </row>
    <row r="97" spans="2:65" s="1" customFormat="1" ht="22.5" customHeight="1">
      <c r="B97" s="183"/>
      <c r="C97" s="184" t="s">
        <v>203</v>
      </c>
      <c r="D97" s="184" t="s">
        <v>183</v>
      </c>
      <c r="E97" s="185" t="s">
        <v>816</v>
      </c>
      <c r="F97" s="186" t="s">
        <v>817</v>
      </c>
      <c r="G97" s="187" t="s">
        <v>186</v>
      </c>
      <c r="H97" s="188">
        <v>1</v>
      </c>
      <c r="I97" s="189"/>
      <c r="J97" s="190">
        <f>ROUND(I97*H97,2)</f>
        <v>0</v>
      </c>
      <c r="K97" s="186" t="s">
        <v>5</v>
      </c>
      <c r="L97" s="42"/>
      <c r="M97" s="191" t="s">
        <v>5</v>
      </c>
      <c r="N97" s="192" t="s">
        <v>41</v>
      </c>
      <c r="O97" s="43"/>
      <c r="P97" s="193">
        <f>O97*H97</f>
        <v>0</v>
      </c>
      <c r="Q97" s="193">
        <v>0</v>
      </c>
      <c r="R97" s="193">
        <f>Q97*H97</f>
        <v>0</v>
      </c>
      <c r="S97" s="193">
        <v>0</v>
      </c>
      <c r="T97" s="194">
        <f>S97*H97</f>
        <v>0</v>
      </c>
      <c r="AR97" s="25" t="s">
        <v>188</v>
      </c>
      <c r="AT97" s="25" t="s">
        <v>183</v>
      </c>
      <c r="AU97" s="25" t="s">
        <v>79</v>
      </c>
      <c r="AY97" s="25" t="s">
        <v>180</v>
      </c>
      <c r="BE97" s="195">
        <f>IF(N97="základní",J97,0)</f>
        <v>0</v>
      </c>
      <c r="BF97" s="195">
        <f>IF(N97="snížená",J97,0)</f>
        <v>0</v>
      </c>
      <c r="BG97" s="195">
        <f>IF(N97="zákl. přenesená",J97,0)</f>
        <v>0</v>
      </c>
      <c r="BH97" s="195">
        <f>IF(N97="sníž. přenesená",J97,0)</f>
        <v>0</v>
      </c>
      <c r="BI97" s="195">
        <f>IF(N97="nulová",J97,0)</f>
        <v>0</v>
      </c>
      <c r="BJ97" s="25" t="s">
        <v>77</v>
      </c>
      <c r="BK97" s="195">
        <f>ROUND(I97*H97,2)</f>
        <v>0</v>
      </c>
      <c r="BL97" s="25" t="s">
        <v>188</v>
      </c>
      <c r="BM97" s="25" t="s">
        <v>818</v>
      </c>
    </row>
    <row r="98" spans="2:65" s="1" customFormat="1" ht="409.5">
      <c r="B98" s="42"/>
      <c r="D98" s="209" t="s">
        <v>190</v>
      </c>
      <c r="F98" s="240" t="s">
        <v>819</v>
      </c>
      <c r="I98" s="198"/>
      <c r="L98" s="42"/>
      <c r="M98" s="199"/>
      <c r="N98" s="43"/>
      <c r="O98" s="43"/>
      <c r="P98" s="43"/>
      <c r="Q98" s="43"/>
      <c r="R98" s="43"/>
      <c r="S98" s="43"/>
      <c r="T98" s="71"/>
      <c r="AT98" s="25" t="s">
        <v>190</v>
      </c>
      <c r="AU98" s="25" t="s">
        <v>79</v>
      </c>
    </row>
    <row r="99" spans="2:65" s="1" customFormat="1" ht="22.5" customHeight="1">
      <c r="B99" s="183"/>
      <c r="C99" s="184" t="s">
        <v>285</v>
      </c>
      <c r="D99" s="184" t="s">
        <v>183</v>
      </c>
      <c r="E99" s="185" t="s">
        <v>820</v>
      </c>
      <c r="F99" s="186" t="s">
        <v>821</v>
      </c>
      <c r="G99" s="187" t="s">
        <v>186</v>
      </c>
      <c r="H99" s="188">
        <v>1</v>
      </c>
      <c r="I99" s="189"/>
      <c r="J99" s="190">
        <f>ROUND(I99*H99,2)</f>
        <v>0</v>
      </c>
      <c r="K99" s="186" t="s">
        <v>5</v>
      </c>
      <c r="L99" s="42"/>
      <c r="M99" s="191" t="s">
        <v>5</v>
      </c>
      <c r="N99" s="192" t="s">
        <v>41</v>
      </c>
      <c r="O99" s="43"/>
      <c r="P99" s="193">
        <f>O99*H99</f>
        <v>0</v>
      </c>
      <c r="Q99" s="193">
        <v>0</v>
      </c>
      <c r="R99" s="193">
        <f>Q99*H99</f>
        <v>0</v>
      </c>
      <c r="S99" s="193">
        <v>0</v>
      </c>
      <c r="T99" s="194">
        <f>S99*H99</f>
        <v>0</v>
      </c>
      <c r="AR99" s="25" t="s">
        <v>188</v>
      </c>
      <c r="AT99" s="25" t="s">
        <v>183</v>
      </c>
      <c r="AU99" s="25" t="s">
        <v>79</v>
      </c>
      <c r="AY99" s="25" t="s">
        <v>180</v>
      </c>
      <c r="BE99" s="195">
        <f>IF(N99="základní",J99,0)</f>
        <v>0</v>
      </c>
      <c r="BF99" s="195">
        <f>IF(N99="snížená",J99,0)</f>
        <v>0</v>
      </c>
      <c r="BG99" s="195">
        <f>IF(N99="zákl. přenesená",J99,0)</f>
        <v>0</v>
      </c>
      <c r="BH99" s="195">
        <f>IF(N99="sníž. přenesená",J99,0)</f>
        <v>0</v>
      </c>
      <c r="BI99" s="195">
        <f>IF(N99="nulová",J99,0)</f>
        <v>0</v>
      </c>
      <c r="BJ99" s="25" t="s">
        <v>77</v>
      </c>
      <c r="BK99" s="195">
        <f>ROUND(I99*H99,2)</f>
        <v>0</v>
      </c>
      <c r="BL99" s="25" t="s">
        <v>188</v>
      </c>
      <c r="BM99" s="25" t="s">
        <v>822</v>
      </c>
    </row>
    <row r="100" spans="2:65" s="1" customFormat="1" ht="409.5">
      <c r="B100" s="42"/>
      <c r="D100" s="209" t="s">
        <v>190</v>
      </c>
      <c r="F100" s="256" t="s">
        <v>823</v>
      </c>
      <c r="I100" s="198"/>
      <c r="L100" s="42"/>
      <c r="M100" s="199"/>
      <c r="N100" s="43"/>
      <c r="O100" s="43"/>
      <c r="P100" s="43"/>
      <c r="Q100" s="43"/>
      <c r="R100" s="43"/>
      <c r="S100" s="43"/>
      <c r="T100" s="71"/>
      <c r="AT100" s="25" t="s">
        <v>190</v>
      </c>
      <c r="AU100" s="25" t="s">
        <v>79</v>
      </c>
    </row>
    <row r="101" spans="2:65" s="1" customFormat="1" ht="22.5" customHeight="1">
      <c r="B101" s="183"/>
      <c r="C101" s="184" t="s">
        <v>291</v>
      </c>
      <c r="D101" s="184" t="s">
        <v>183</v>
      </c>
      <c r="E101" s="185" t="s">
        <v>824</v>
      </c>
      <c r="F101" s="186" t="s">
        <v>821</v>
      </c>
      <c r="G101" s="187" t="s">
        <v>186</v>
      </c>
      <c r="H101" s="188">
        <v>1</v>
      </c>
      <c r="I101" s="189"/>
      <c r="J101" s="190">
        <f>ROUND(I101*H101,2)</f>
        <v>0</v>
      </c>
      <c r="K101" s="186" t="s">
        <v>5</v>
      </c>
      <c r="L101" s="42"/>
      <c r="M101" s="191" t="s">
        <v>5</v>
      </c>
      <c r="N101" s="192" t="s">
        <v>41</v>
      </c>
      <c r="O101" s="43"/>
      <c r="P101" s="193">
        <f>O101*H101</f>
        <v>0</v>
      </c>
      <c r="Q101" s="193">
        <v>0</v>
      </c>
      <c r="R101" s="193">
        <f>Q101*H101</f>
        <v>0</v>
      </c>
      <c r="S101" s="193">
        <v>0</v>
      </c>
      <c r="T101" s="194">
        <f>S101*H101</f>
        <v>0</v>
      </c>
      <c r="AR101" s="25" t="s">
        <v>188</v>
      </c>
      <c r="AT101" s="25" t="s">
        <v>183</v>
      </c>
      <c r="AU101" s="25" t="s">
        <v>79</v>
      </c>
      <c r="AY101" s="25" t="s">
        <v>180</v>
      </c>
      <c r="BE101" s="195">
        <f>IF(N101="základní",J101,0)</f>
        <v>0</v>
      </c>
      <c r="BF101" s="195">
        <f>IF(N101="snížená",J101,0)</f>
        <v>0</v>
      </c>
      <c r="BG101" s="195">
        <f>IF(N101="zákl. přenesená",J101,0)</f>
        <v>0</v>
      </c>
      <c r="BH101" s="195">
        <f>IF(N101="sníž. přenesená",J101,0)</f>
        <v>0</v>
      </c>
      <c r="BI101" s="195">
        <f>IF(N101="nulová",J101,0)</f>
        <v>0</v>
      </c>
      <c r="BJ101" s="25" t="s">
        <v>77</v>
      </c>
      <c r="BK101" s="195">
        <f>ROUND(I101*H101,2)</f>
        <v>0</v>
      </c>
      <c r="BL101" s="25" t="s">
        <v>188</v>
      </c>
      <c r="BM101" s="25" t="s">
        <v>825</v>
      </c>
    </row>
    <row r="102" spans="2:65" s="1" customFormat="1" ht="409.5">
      <c r="B102" s="42"/>
      <c r="D102" s="209" t="s">
        <v>190</v>
      </c>
      <c r="F102" s="256" t="s">
        <v>826</v>
      </c>
      <c r="I102" s="198"/>
      <c r="L102" s="42"/>
      <c r="M102" s="199"/>
      <c r="N102" s="43"/>
      <c r="O102" s="43"/>
      <c r="P102" s="43"/>
      <c r="Q102" s="43"/>
      <c r="R102" s="43"/>
      <c r="S102" s="43"/>
      <c r="T102" s="71"/>
      <c r="AT102" s="25" t="s">
        <v>190</v>
      </c>
      <c r="AU102" s="25" t="s">
        <v>79</v>
      </c>
    </row>
    <row r="103" spans="2:65" s="1" customFormat="1" ht="22.5" customHeight="1">
      <c r="B103" s="183"/>
      <c r="C103" s="184" t="s">
        <v>283</v>
      </c>
      <c r="D103" s="184" t="s">
        <v>183</v>
      </c>
      <c r="E103" s="185" t="s">
        <v>827</v>
      </c>
      <c r="F103" s="186" t="s">
        <v>828</v>
      </c>
      <c r="G103" s="187" t="s">
        <v>186</v>
      </c>
      <c r="H103" s="188">
        <v>1</v>
      </c>
      <c r="I103" s="189"/>
      <c r="J103" s="190">
        <f>ROUND(I103*H103,2)</f>
        <v>0</v>
      </c>
      <c r="K103" s="186" t="s">
        <v>5</v>
      </c>
      <c r="L103" s="42"/>
      <c r="M103" s="191" t="s">
        <v>5</v>
      </c>
      <c r="N103" s="192" t="s">
        <v>41</v>
      </c>
      <c r="O103" s="43"/>
      <c r="P103" s="193">
        <f>O103*H103</f>
        <v>0</v>
      </c>
      <c r="Q103" s="193">
        <v>0</v>
      </c>
      <c r="R103" s="193">
        <f>Q103*H103</f>
        <v>0</v>
      </c>
      <c r="S103" s="193">
        <v>0</v>
      </c>
      <c r="T103" s="194">
        <f>S103*H103</f>
        <v>0</v>
      </c>
      <c r="AR103" s="25" t="s">
        <v>188</v>
      </c>
      <c r="AT103" s="25" t="s">
        <v>183</v>
      </c>
      <c r="AU103" s="25" t="s">
        <v>79</v>
      </c>
      <c r="AY103" s="25" t="s">
        <v>180</v>
      </c>
      <c r="BE103" s="195">
        <f>IF(N103="základní",J103,0)</f>
        <v>0</v>
      </c>
      <c r="BF103" s="195">
        <f>IF(N103="snížená",J103,0)</f>
        <v>0</v>
      </c>
      <c r="BG103" s="195">
        <f>IF(N103="zákl. přenesená",J103,0)</f>
        <v>0</v>
      </c>
      <c r="BH103" s="195">
        <f>IF(N103="sníž. přenesená",J103,0)</f>
        <v>0</v>
      </c>
      <c r="BI103" s="195">
        <f>IF(N103="nulová",J103,0)</f>
        <v>0</v>
      </c>
      <c r="BJ103" s="25" t="s">
        <v>77</v>
      </c>
      <c r="BK103" s="195">
        <f>ROUND(I103*H103,2)</f>
        <v>0</v>
      </c>
      <c r="BL103" s="25" t="s">
        <v>188</v>
      </c>
      <c r="BM103" s="25" t="s">
        <v>829</v>
      </c>
    </row>
    <row r="104" spans="2:65" s="1" customFormat="1" ht="189">
      <c r="B104" s="42"/>
      <c r="D104" s="209" t="s">
        <v>190</v>
      </c>
      <c r="F104" s="240" t="s">
        <v>830</v>
      </c>
      <c r="I104" s="198"/>
      <c r="L104" s="42"/>
      <c r="M104" s="199"/>
      <c r="N104" s="43"/>
      <c r="O104" s="43"/>
      <c r="P104" s="43"/>
      <c r="Q104" s="43"/>
      <c r="R104" s="43"/>
      <c r="S104" s="43"/>
      <c r="T104" s="71"/>
      <c r="AT104" s="25" t="s">
        <v>190</v>
      </c>
      <c r="AU104" s="25" t="s">
        <v>79</v>
      </c>
    </row>
    <row r="105" spans="2:65" s="1" customFormat="1" ht="31.5" customHeight="1">
      <c r="B105" s="183"/>
      <c r="C105" s="184" t="s">
        <v>311</v>
      </c>
      <c r="D105" s="184" t="s">
        <v>183</v>
      </c>
      <c r="E105" s="185" t="s">
        <v>831</v>
      </c>
      <c r="F105" s="186" t="s">
        <v>832</v>
      </c>
      <c r="G105" s="187" t="s">
        <v>186</v>
      </c>
      <c r="H105" s="188">
        <v>2</v>
      </c>
      <c r="I105" s="189"/>
      <c r="J105" s="190">
        <f>ROUND(I105*H105,2)</f>
        <v>0</v>
      </c>
      <c r="K105" s="186" t="s">
        <v>5</v>
      </c>
      <c r="L105" s="42"/>
      <c r="M105" s="191" t="s">
        <v>5</v>
      </c>
      <c r="N105" s="192" t="s">
        <v>41</v>
      </c>
      <c r="O105" s="43"/>
      <c r="P105" s="193">
        <f>O105*H105</f>
        <v>0</v>
      </c>
      <c r="Q105" s="193">
        <v>0</v>
      </c>
      <c r="R105" s="193">
        <f>Q105*H105</f>
        <v>0</v>
      </c>
      <c r="S105" s="193">
        <v>0</v>
      </c>
      <c r="T105" s="194">
        <f>S105*H105</f>
        <v>0</v>
      </c>
      <c r="AR105" s="25" t="s">
        <v>188</v>
      </c>
      <c r="AT105" s="25" t="s">
        <v>183</v>
      </c>
      <c r="AU105" s="25" t="s">
        <v>79</v>
      </c>
      <c r="AY105" s="25" t="s">
        <v>180</v>
      </c>
      <c r="BE105" s="195">
        <f>IF(N105="základní",J105,0)</f>
        <v>0</v>
      </c>
      <c r="BF105" s="195">
        <f>IF(N105="snížená",J105,0)</f>
        <v>0</v>
      </c>
      <c r="BG105" s="195">
        <f>IF(N105="zákl. přenesená",J105,0)</f>
        <v>0</v>
      </c>
      <c r="BH105" s="195">
        <f>IF(N105="sníž. přenesená",J105,0)</f>
        <v>0</v>
      </c>
      <c r="BI105" s="195">
        <f>IF(N105="nulová",J105,0)</f>
        <v>0</v>
      </c>
      <c r="BJ105" s="25" t="s">
        <v>77</v>
      </c>
      <c r="BK105" s="195">
        <f>ROUND(I105*H105,2)</f>
        <v>0</v>
      </c>
      <c r="BL105" s="25" t="s">
        <v>188</v>
      </c>
      <c r="BM105" s="25" t="s">
        <v>833</v>
      </c>
    </row>
    <row r="106" spans="2:65" s="1" customFormat="1" ht="135">
      <c r="B106" s="42"/>
      <c r="D106" s="209" t="s">
        <v>190</v>
      </c>
      <c r="F106" s="240" t="s">
        <v>834</v>
      </c>
      <c r="I106" s="198"/>
      <c r="L106" s="42"/>
      <c r="M106" s="199"/>
      <c r="N106" s="43"/>
      <c r="O106" s="43"/>
      <c r="P106" s="43"/>
      <c r="Q106" s="43"/>
      <c r="R106" s="43"/>
      <c r="S106" s="43"/>
      <c r="T106" s="71"/>
      <c r="AT106" s="25" t="s">
        <v>190</v>
      </c>
      <c r="AU106" s="25" t="s">
        <v>79</v>
      </c>
    </row>
    <row r="107" spans="2:65" s="1" customFormat="1" ht="22.5" customHeight="1">
      <c r="B107" s="183"/>
      <c r="C107" s="184" t="s">
        <v>319</v>
      </c>
      <c r="D107" s="184" t="s">
        <v>183</v>
      </c>
      <c r="E107" s="185" t="s">
        <v>835</v>
      </c>
      <c r="F107" s="186" t="s">
        <v>836</v>
      </c>
      <c r="G107" s="187" t="s">
        <v>186</v>
      </c>
      <c r="H107" s="188">
        <v>1</v>
      </c>
      <c r="I107" s="189"/>
      <c r="J107" s="190">
        <f>ROUND(I107*H107,2)</f>
        <v>0</v>
      </c>
      <c r="K107" s="186" t="s">
        <v>5</v>
      </c>
      <c r="L107" s="42"/>
      <c r="M107" s="191" t="s">
        <v>5</v>
      </c>
      <c r="N107" s="192" t="s">
        <v>41</v>
      </c>
      <c r="O107" s="43"/>
      <c r="P107" s="193">
        <f>O107*H107</f>
        <v>0</v>
      </c>
      <c r="Q107" s="193">
        <v>0</v>
      </c>
      <c r="R107" s="193">
        <f>Q107*H107</f>
        <v>0</v>
      </c>
      <c r="S107" s="193">
        <v>0</v>
      </c>
      <c r="T107" s="194">
        <f>S107*H107</f>
        <v>0</v>
      </c>
      <c r="AR107" s="25" t="s">
        <v>188</v>
      </c>
      <c r="AT107" s="25" t="s">
        <v>183</v>
      </c>
      <c r="AU107" s="25" t="s">
        <v>79</v>
      </c>
      <c r="AY107" s="25" t="s">
        <v>180</v>
      </c>
      <c r="BE107" s="195">
        <f>IF(N107="základní",J107,0)</f>
        <v>0</v>
      </c>
      <c r="BF107" s="195">
        <f>IF(N107="snížená",J107,0)</f>
        <v>0</v>
      </c>
      <c r="BG107" s="195">
        <f>IF(N107="zákl. přenesená",J107,0)</f>
        <v>0</v>
      </c>
      <c r="BH107" s="195">
        <f>IF(N107="sníž. přenesená",J107,0)</f>
        <v>0</v>
      </c>
      <c r="BI107" s="195">
        <f>IF(N107="nulová",J107,0)</f>
        <v>0</v>
      </c>
      <c r="BJ107" s="25" t="s">
        <v>77</v>
      </c>
      <c r="BK107" s="195">
        <f>ROUND(I107*H107,2)</f>
        <v>0</v>
      </c>
      <c r="BL107" s="25" t="s">
        <v>188</v>
      </c>
      <c r="BM107" s="25" t="s">
        <v>837</v>
      </c>
    </row>
    <row r="108" spans="2:65" s="1" customFormat="1" ht="175.5">
      <c r="B108" s="42"/>
      <c r="D108" s="209" t="s">
        <v>190</v>
      </c>
      <c r="F108" s="240" t="s">
        <v>838</v>
      </c>
      <c r="I108" s="198"/>
      <c r="L108" s="42"/>
      <c r="M108" s="199"/>
      <c r="N108" s="43"/>
      <c r="O108" s="43"/>
      <c r="P108" s="43"/>
      <c r="Q108" s="43"/>
      <c r="R108" s="43"/>
      <c r="S108" s="43"/>
      <c r="T108" s="71"/>
      <c r="AT108" s="25" t="s">
        <v>190</v>
      </c>
      <c r="AU108" s="25" t="s">
        <v>79</v>
      </c>
    </row>
    <row r="109" spans="2:65" s="1" customFormat="1" ht="31.5" customHeight="1">
      <c r="B109" s="183"/>
      <c r="C109" s="184" t="s">
        <v>326</v>
      </c>
      <c r="D109" s="184" t="s">
        <v>183</v>
      </c>
      <c r="E109" s="185" t="s">
        <v>839</v>
      </c>
      <c r="F109" s="186" t="s">
        <v>840</v>
      </c>
      <c r="G109" s="187" t="s">
        <v>186</v>
      </c>
      <c r="H109" s="188">
        <v>1</v>
      </c>
      <c r="I109" s="189"/>
      <c r="J109" s="190">
        <f>ROUND(I109*H109,2)</f>
        <v>0</v>
      </c>
      <c r="K109" s="186" t="s">
        <v>5</v>
      </c>
      <c r="L109" s="42"/>
      <c r="M109" s="191" t="s">
        <v>5</v>
      </c>
      <c r="N109" s="192" t="s">
        <v>41</v>
      </c>
      <c r="O109" s="43"/>
      <c r="P109" s="193">
        <f>O109*H109</f>
        <v>0</v>
      </c>
      <c r="Q109" s="193">
        <v>0</v>
      </c>
      <c r="R109" s="193">
        <f>Q109*H109</f>
        <v>0</v>
      </c>
      <c r="S109" s="193">
        <v>0</v>
      </c>
      <c r="T109" s="194">
        <f>S109*H109</f>
        <v>0</v>
      </c>
      <c r="AR109" s="25" t="s">
        <v>188</v>
      </c>
      <c r="AT109" s="25" t="s">
        <v>183</v>
      </c>
      <c r="AU109" s="25" t="s">
        <v>79</v>
      </c>
      <c r="AY109" s="25" t="s">
        <v>180</v>
      </c>
      <c r="BE109" s="195">
        <f>IF(N109="základní",J109,0)</f>
        <v>0</v>
      </c>
      <c r="BF109" s="195">
        <f>IF(N109="snížená",J109,0)</f>
        <v>0</v>
      </c>
      <c r="BG109" s="195">
        <f>IF(N109="zákl. přenesená",J109,0)</f>
        <v>0</v>
      </c>
      <c r="BH109" s="195">
        <f>IF(N109="sníž. přenesená",J109,0)</f>
        <v>0</v>
      </c>
      <c r="BI109" s="195">
        <f>IF(N109="nulová",J109,0)</f>
        <v>0</v>
      </c>
      <c r="BJ109" s="25" t="s">
        <v>77</v>
      </c>
      <c r="BK109" s="195">
        <f>ROUND(I109*H109,2)</f>
        <v>0</v>
      </c>
      <c r="BL109" s="25" t="s">
        <v>188</v>
      </c>
      <c r="BM109" s="25" t="s">
        <v>841</v>
      </c>
    </row>
    <row r="110" spans="2:65" s="1" customFormat="1" ht="148.5">
      <c r="B110" s="42"/>
      <c r="D110" s="209" t="s">
        <v>190</v>
      </c>
      <c r="F110" s="240" t="s">
        <v>842</v>
      </c>
      <c r="I110" s="198"/>
      <c r="L110" s="42"/>
      <c r="M110" s="199"/>
      <c r="N110" s="43"/>
      <c r="O110" s="43"/>
      <c r="P110" s="43"/>
      <c r="Q110" s="43"/>
      <c r="R110" s="43"/>
      <c r="S110" s="43"/>
      <c r="T110" s="71"/>
      <c r="AT110" s="25" t="s">
        <v>190</v>
      </c>
      <c r="AU110" s="25" t="s">
        <v>79</v>
      </c>
    </row>
    <row r="111" spans="2:65" s="1" customFormat="1" ht="31.5" customHeight="1">
      <c r="B111" s="183"/>
      <c r="C111" s="184" t="s">
        <v>339</v>
      </c>
      <c r="D111" s="184" t="s">
        <v>183</v>
      </c>
      <c r="E111" s="185" t="s">
        <v>843</v>
      </c>
      <c r="F111" s="186" t="s">
        <v>840</v>
      </c>
      <c r="G111" s="187" t="s">
        <v>186</v>
      </c>
      <c r="H111" s="188">
        <v>2</v>
      </c>
      <c r="I111" s="189"/>
      <c r="J111" s="190">
        <f>ROUND(I111*H111,2)</f>
        <v>0</v>
      </c>
      <c r="K111" s="186" t="s">
        <v>5</v>
      </c>
      <c r="L111" s="42"/>
      <c r="M111" s="191" t="s">
        <v>5</v>
      </c>
      <c r="N111" s="192" t="s">
        <v>41</v>
      </c>
      <c r="O111" s="43"/>
      <c r="P111" s="193">
        <f>O111*H111</f>
        <v>0</v>
      </c>
      <c r="Q111" s="193">
        <v>0</v>
      </c>
      <c r="R111" s="193">
        <f>Q111*H111</f>
        <v>0</v>
      </c>
      <c r="S111" s="193">
        <v>0</v>
      </c>
      <c r="T111" s="194">
        <f>S111*H111</f>
        <v>0</v>
      </c>
      <c r="AR111" s="25" t="s">
        <v>188</v>
      </c>
      <c r="AT111" s="25" t="s">
        <v>183</v>
      </c>
      <c r="AU111" s="25" t="s">
        <v>79</v>
      </c>
      <c r="AY111" s="25" t="s">
        <v>180</v>
      </c>
      <c r="BE111" s="195">
        <f>IF(N111="základní",J111,0)</f>
        <v>0</v>
      </c>
      <c r="BF111" s="195">
        <f>IF(N111="snížená",J111,0)</f>
        <v>0</v>
      </c>
      <c r="BG111" s="195">
        <f>IF(N111="zákl. přenesená",J111,0)</f>
        <v>0</v>
      </c>
      <c r="BH111" s="195">
        <f>IF(N111="sníž. přenesená",J111,0)</f>
        <v>0</v>
      </c>
      <c r="BI111" s="195">
        <f>IF(N111="nulová",J111,0)</f>
        <v>0</v>
      </c>
      <c r="BJ111" s="25" t="s">
        <v>77</v>
      </c>
      <c r="BK111" s="195">
        <f>ROUND(I111*H111,2)</f>
        <v>0</v>
      </c>
      <c r="BL111" s="25" t="s">
        <v>188</v>
      </c>
      <c r="BM111" s="25" t="s">
        <v>844</v>
      </c>
    </row>
    <row r="112" spans="2:65" s="1" customFormat="1" ht="135">
      <c r="B112" s="42"/>
      <c r="D112" s="209" t="s">
        <v>190</v>
      </c>
      <c r="F112" s="240" t="s">
        <v>845</v>
      </c>
      <c r="I112" s="198"/>
      <c r="L112" s="42"/>
      <c r="M112" s="199"/>
      <c r="N112" s="43"/>
      <c r="O112" s="43"/>
      <c r="P112" s="43"/>
      <c r="Q112" s="43"/>
      <c r="R112" s="43"/>
      <c r="S112" s="43"/>
      <c r="T112" s="71"/>
      <c r="AT112" s="25" t="s">
        <v>190</v>
      </c>
      <c r="AU112" s="25" t="s">
        <v>79</v>
      </c>
    </row>
    <row r="113" spans="2:65" s="1" customFormat="1" ht="22.5" customHeight="1">
      <c r="B113" s="183"/>
      <c r="C113" s="184" t="s">
        <v>345</v>
      </c>
      <c r="D113" s="184" t="s">
        <v>183</v>
      </c>
      <c r="E113" s="185" t="s">
        <v>846</v>
      </c>
      <c r="F113" s="186" t="s">
        <v>847</v>
      </c>
      <c r="G113" s="187" t="s">
        <v>186</v>
      </c>
      <c r="H113" s="188">
        <v>1</v>
      </c>
      <c r="I113" s="189"/>
      <c r="J113" s="190">
        <f>ROUND(I113*H113,2)</f>
        <v>0</v>
      </c>
      <c r="K113" s="186" t="s">
        <v>5</v>
      </c>
      <c r="L113" s="42"/>
      <c r="M113" s="191" t="s">
        <v>5</v>
      </c>
      <c r="N113" s="192" t="s">
        <v>41</v>
      </c>
      <c r="O113" s="43"/>
      <c r="P113" s="193">
        <f>O113*H113</f>
        <v>0</v>
      </c>
      <c r="Q113" s="193">
        <v>0</v>
      </c>
      <c r="R113" s="193">
        <f>Q113*H113</f>
        <v>0</v>
      </c>
      <c r="S113" s="193">
        <v>0</v>
      </c>
      <c r="T113" s="194">
        <f>S113*H113</f>
        <v>0</v>
      </c>
      <c r="AR113" s="25" t="s">
        <v>188</v>
      </c>
      <c r="AT113" s="25" t="s">
        <v>183</v>
      </c>
      <c r="AU113" s="25" t="s">
        <v>79</v>
      </c>
      <c r="AY113" s="25" t="s">
        <v>180</v>
      </c>
      <c r="BE113" s="195">
        <f>IF(N113="základní",J113,0)</f>
        <v>0</v>
      </c>
      <c r="BF113" s="195">
        <f>IF(N113="snížená",J113,0)</f>
        <v>0</v>
      </c>
      <c r="BG113" s="195">
        <f>IF(N113="zákl. přenesená",J113,0)</f>
        <v>0</v>
      </c>
      <c r="BH113" s="195">
        <f>IF(N113="sníž. přenesená",J113,0)</f>
        <v>0</v>
      </c>
      <c r="BI113" s="195">
        <f>IF(N113="nulová",J113,0)</f>
        <v>0</v>
      </c>
      <c r="BJ113" s="25" t="s">
        <v>77</v>
      </c>
      <c r="BK113" s="195">
        <f>ROUND(I113*H113,2)</f>
        <v>0</v>
      </c>
      <c r="BL113" s="25" t="s">
        <v>188</v>
      </c>
      <c r="BM113" s="25" t="s">
        <v>848</v>
      </c>
    </row>
    <row r="114" spans="2:65" s="1" customFormat="1" ht="81">
      <c r="B114" s="42"/>
      <c r="D114" s="209" t="s">
        <v>190</v>
      </c>
      <c r="F114" s="240" t="s">
        <v>849</v>
      </c>
      <c r="I114" s="198"/>
      <c r="L114" s="42"/>
      <c r="M114" s="199"/>
      <c r="N114" s="43"/>
      <c r="O114" s="43"/>
      <c r="P114" s="43"/>
      <c r="Q114" s="43"/>
      <c r="R114" s="43"/>
      <c r="S114" s="43"/>
      <c r="T114" s="71"/>
      <c r="AT114" s="25" t="s">
        <v>190</v>
      </c>
      <c r="AU114" s="25" t="s">
        <v>79</v>
      </c>
    </row>
    <row r="115" spans="2:65" s="1" customFormat="1" ht="22.5" customHeight="1">
      <c r="B115" s="183"/>
      <c r="C115" s="184" t="s">
        <v>11</v>
      </c>
      <c r="D115" s="184" t="s">
        <v>183</v>
      </c>
      <c r="E115" s="185" t="s">
        <v>850</v>
      </c>
      <c r="F115" s="186" t="s">
        <v>851</v>
      </c>
      <c r="G115" s="187" t="s">
        <v>186</v>
      </c>
      <c r="H115" s="188">
        <v>2</v>
      </c>
      <c r="I115" s="189"/>
      <c r="J115" s="190">
        <f>ROUND(I115*H115,2)</f>
        <v>0</v>
      </c>
      <c r="K115" s="186" t="s">
        <v>5</v>
      </c>
      <c r="L115" s="42"/>
      <c r="M115" s="191" t="s">
        <v>5</v>
      </c>
      <c r="N115" s="192" t="s">
        <v>41</v>
      </c>
      <c r="O115" s="43"/>
      <c r="P115" s="193">
        <f>O115*H115</f>
        <v>0</v>
      </c>
      <c r="Q115" s="193">
        <v>0</v>
      </c>
      <c r="R115" s="193">
        <f>Q115*H115</f>
        <v>0</v>
      </c>
      <c r="S115" s="193">
        <v>0</v>
      </c>
      <c r="T115" s="194">
        <f>S115*H115</f>
        <v>0</v>
      </c>
      <c r="AR115" s="25" t="s">
        <v>188</v>
      </c>
      <c r="AT115" s="25" t="s">
        <v>183</v>
      </c>
      <c r="AU115" s="25" t="s">
        <v>79</v>
      </c>
      <c r="AY115" s="25" t="s">
        <v>180</v>
      </c>
      <c r="BE115" s="195">
        <f>IF(N115="základní",J115,0)</f>
        <v>0</v>
      </c>
      <c r="BF115" s="195">
        <f>IF(N115="snížená",J115,0)</f>
        <v>0</v>
      </c>
      <c r="BG115" s="195">
        <f>IF(N115="zákl. přenesená",J115,0)</f>
        <v>0</v>
      </c>
      <c r="BH115" s="195">
        <f>IF(N115="sníž. přenesená",J115,0)</f>
        <v>0</v>
      </c>
      <c r="BI115" s="195">
        <f>IF(N115="nulová",J115,0)</f>
        <v>0</v>
      </c>
      <c r="BJ115" s="25" t="s">
        <v>77</v>
      </c>
      <c r="BK115" s="195">
        <f>ROUND(I115*H115,2)</f>
        <v>0</v>
      </c>
      <c r="BL115" s="25" t="s">
        <v>188</v>
      </c>
      <c r="BM115" s="25" t="s">
        <v>852</v>
      </c>
    </row>
    <row r="116" spans="2:65" s="1" customFormat="1" ht="202.5">
      <c r="B116" s="42"/>
      <c r="D116" s="209" t="s">
        <v>190</v>
      </c>
      <c r="F116" s="240" t="s">
        <v>853</v>
      </c>
      <c r="I116" s="198"/>
      <c r="L116" s="42"/>
      <c r="M116" s="199"/>
      <c r="N116" s="43"/>
      <c r="O116" s="43"/>
      <c r="P116" s="43"/>
      <c r="Q116" s="43"/>
      <c r="R116" s="43"/>
      <c r="S116" s="43"/>
      <c r="T116" s="71"/>
      <c r="AT116" s="25" t="s">
        <v>190</v>
      </c>
      <c r="AU116" s="25" t="s">
        <v>79</v>
      </c>
    </row>
    <row r="117" spans="2:65" s="1" customFormat="1" ht="22.5" customHeight="1">
      <c r="B117" s="183"/>
      <c r="C117" s="184" t="s">
        <v>355</v>
      </c>
      <c r="D117" s="184" t="s">
        <v>183</v>
      </c>
      <c r="E117" s="185" t="s">
        <v>854</v>
      </c>
      <c r="F117" s="186" t="s">
        <v>855</v>
      </c>
      <c r="G117" s="187" t="s">
        <v>186</v>
      </c>
      <c r="H117" s="188">
        <v>7</v>
      </c>
      <c r="I117" s="189"/>
      <c r="J117" s="190">
        <f>ROUND(I117*H117,2)</f>
        <v>0</v>
      </c>
      <c r="K117" s="186" t="s">
        <v>5</v>
      </c>
      <c r="L117" s="42"/>
      <c r="M117" s="191" t="s">
        <v>5</v>
      </c>
      <c r="N117" s="192" t="s">
        <v>41</v>
      </c>
      <c r="O117" s="43"/>
      <c r="P117" s="193">
        <f>O117*H117</f>
        <v>0</v>
      </c>
      <c r="Q117" s="193">
        <v>0</v>
      </c>
      <c r="R117" s="193">
        <f>Q117*H117</f>
        <v>0</v>
      </c>
      <c r="S117" s="193">
        <v>0</v>
      </c>
      <c r="T117" s="194">
        <f>S117*H117</f>
        <v>0</v>
      </c>
      <c r="AR117" s="25" t="s">
        <v>188</v>
      </c>
      <c r="AT117" s="25" t="s">
        <v>183</v>
      </c>
      <c r="AU117" s="25" t="s">
        <v>79</v>
      </c>
      <c r="AY117" s="25" t="s">
        <v>180</v>
      </c>
      <c r="BE117" s="195">
        <f>IF(N117="základní",J117,0)</f>
        <v>0</v>
      </c>
      <c r="BF117" s="195">
        <f>IF(N117="snížená",J117,0)</f>
        <v>0</v>
      </c>
      <c r="BG117" s="195">
        <f>IF(N117="zákl. přenesená",J117,0)</f>
        <v>0</v>
      </c>
      <c r="BH117" s="195">
        <f>IF(N117="sníž. přenesená",J117,0)</f>
        <v>0</v>
      </c>
      <c r="BI117" s="195">
        <f>IF(N117="nulová",J117,0)</f>
        <v>0</v>
      </c>
      <c r="BJ117" s="25" t="s">
        <v>77</v>
      </c>
      <c r="BK117" s="195">
        <f>ROUND(I117*H117,2)</f>
        <v>0</v>
      </c>
      <c r="BL117" s="25" t="s">
        <v>188</v>
      </c>
      <c r="BM117" s="25" t="s">
        <v>856</v>
      </c>
    </row>
    <row r="118" spans="2:65" s="1" customFormat="1" ht="22.5" customHeight="1">
      <c r="B118" s="183"/>
      <c r="C118" s="184" t="s">
        <v>360</v>
      </c>
      <c r="D118" s="184" t="s">
        <v>183</v>
      </c>
      <c r="E118" s="185" t="s">
        <v>857</v>
      </c>
      <c r="F118" s="186" t="s">
        <v>858</v>
      </c>
      <c r="G118" s="187" t="s">
        <v>186</v>
      </c>
      <c r="H118" s="188">
        <v>3</v>
      </c>
      <c r="I118" s="189"/>
      <c r="J118" s="190">
        <f>ROUND(I118*H118,2)</f>
        <v>0</v>
      </c>
      <c r="K118" s="186" t="s">
        <v>5</v>
      </c>
      <c r="L118" s="42"/>
      <c r="M118" s="191" t="s">
        <v>5</v>
      </c>
      <c r="N118" s="192" t="s">
        <v>41</v>
      </c>
      <c r="O118" s="43"/>
      <c r="P118" s="193">
        <f>O118*H118</f>
        <v>0</v>
      </c>
      <c r="Q118" s="193">
        <v>0</v>
      </c>
      <c r="R118" s="193">
        <f>Q118*H118</f>
        <v>0</v>
      </c>
      <c r="S118" s="193">
        <v>0</v>
      </c>
      <c r="T118" s="194">
        <f>S118*H118</f>
        <v>0</v>
      </c>
      <c r="AR118" s="25" t="s">
        <v>188</v>
      </c>
      <c r="AT118" s="25" t="s">
        <v>183</v>
      </c>
      <c r="AU118" s="25" t="s">
        <v>79</v>
      </c>
      <c r="AY118" s="25" t="s">
        <v>180</v>
      </c>
      <c r="BE118" s="195">
        <f>IF(N118="základní",J118,0)</f>
        <v>0</v>
      </c>
      <c r="BF118" s="195">
        <f>IF(N118="snížená",J118,0)</f>
        <v>0</v>
      </c>
      <c r="BG118" s="195">
        <f>IF(N118="zákl. přenesená",J118,0)</f>
        <v>0</v>
      </c>
      <c r="BH118" s="195">
        <f>IF(N118="sníž. přenesená",J118,0)</f>
        <v>0</v>
      </c>
      <c r="BI118" s="195">
        <f>IF(N118="nulová",J118,0)</f>
        <v>0</v>
      </c>
      <c r="BJ118" s="25" t="s">
        <v>77</v>
      </c>
      <c r="BK118" s="195">
        <f>ROUND(I118*H118,2)</f>
        <v>0</v>
      </c>
      <c r="BL118" s="25" t="s">
        <v>188</v>
      </c>
      <c r="BM118" s="25" t="s">
        <v>859</v>
      </c>
    </row>
    <row r="119" spans="2:65" s="1" customFormat="1" ht="81">
      <c r="B119" s="42"/>
      <c r="D119" s="209" t="s">
        <v>190</v>
      </c>
      <c r="F119" s="240" t="s">
        <v>860</v>
      </c>
      <c r="I119" s="198"/>
      <c r="L119" s="42"/>
      <c r="M119" s="199"/>
      <c r="N119" s="43"/>
      <c r="O119" s="43"/>
      <c r="P119" s="43"/>
      <c r="Q119" s="43"/>
      <c r="R119" s="43"/>
      <c r="S119" s="43"/>
      <c r="T119" s="71"/>
      <c r="AT119" s="25" t="s">
        <v>190</v>
      </c>
      <c r="AU119" s="25" t="s">
        <v>79</v>
      </c>
    </row>
    <row r="120" spans="2:65" s="1" customFormat="1" ht="22.5" customHeight="1">
      <c r="B120" s="183"/>
      <c r="C120" s="184" t="s">
        <v>365</v>
      </c>
      <c r="D120" s="184" t="s">
        <v>183</v>
      </c>
      <c r="E120" s="185" t="s">
        <v>861</v>
      </c>
      <c r="F120" s="186" t="s">
        <v>862</v>
      </c>
      <c r="G120" s="187" t="s">
        <v>186</v>
      </c>
      <c r="H120" s="188">
        <v>4</v>
      </c>
      <c r="I120" s="189"/>
      <c r="J120" s="190">
        <f>ROUND(I120*H120,2)</f>
        <v>0</v>
      </c>
      <c r="K120" s="186" t="s">
        <v>5</v>
      </c>
      <c r="L120" s="42"/>
      <c r="M120" s="191" t="s">
        <v>5</v>
      </c>
      <c r="N120" s="192" t="s">
        <v>41</v>
      </c>
      <c r="O120" s="43"/>
      <c r="P120" s="193">
        <f>O120*H120</f>
        <v>0</v>
      </c>
      <c r="Q120" s="193">
        <v>0</v>
      </c>
      <c r="R120" s="193">
        <f>Q120*H120</f>
        <v>0</v>
      </c>
      <c r="S120" s="193">
        <v>0</v>
      </c>
      <c r="T120" s="194">
        <f>S120*H120</f>
        <v>0</v>
      </c>
      <c r="AR120" s="25" t="s">
        <v>188</v>
      </c>
      <c r="AT120" s="25" t="s">
        <v>183</v>
      </c>
      <c r="AU120" s="25" t="s">
        <v>79</v>
      </c>
      <c r="AY120" s="25" t="s">
        <v>180</v>
      </c>
      <c r="BE120" s="195">
        <f>IF(N120="základní",J120,0)</f>
        <v>0</v>
      </c>
      <c r="BF120" s="195">
        <f>IF(N120="snížená",J120,0)</f>
        <v>0</v>
      </c>
      <c r="BG120" s="195">
        <f>IF(N120="zákl. přenesená",J120,0)</f>
        <v>0</v>
      </c>
      <c r="BH120" s="195">
        <f>IF(N120="sníž. přenesená",J120,0)</f>
        <v>0</v>
      </c>
      <c r="BI120" s="195">
        <f>IF(N120="nulová",J120,0)</f>
        <v>0</v>
      </c>
      <c r="BJ120" s="25" t="s">
        <v>77</v>
      </c>
      <c r="BK120" s="195">
        <f>ROUND(I120*H120,2)</f>
        <v>0</v>
      </c>
      <c r="BL120" s="25" t="s">
        <v>188</v>
      </c>
      <c r="BM120" s="25" t="s">
        <v>863</v>
      </c>
    </row>
    <row r="121" spans="2:65" s="1" customFormat="1" ht="22.5" customHeight="1">
      <c r="B121" s="183"/>
      <c r="C121" s="184" t="s">
        <v>371</v>
      </c>
      <c r="D121" s="184" t="s">
        <v>183</v>
      </c>
      <c r="E121" s="185" t="s">
        <v>508</v>
      </c>
      <c r="F121" s="186" t="s">
        <v>864</v>
      </c>
      <c r="G121" s="187" t="s">
        <v>186</v>
      </c>
      <c r="H121" s="188">
        <v>1</v>
      </c>
      <c r="I121" s="189"/>
      <c r="J121" s="190">
        <f>ROUND(I121*H121,2)</f>
        <v>0</v>
      </c>
      <c r="K121" s="186" t="s">
        <v>5</v>
      </c>
      <c r="L121" s="42"/>
      <c r="M121" s="191" t="s">
        <v>5</v>
      </c>
      <c r="N121" s="257" t="s">
        <v>41</v>
      </c>
      <c r="O121" s="258"/>
      <c r="P121" s="259">
        <f>O121*H121</f>
        <v>0</v>
      </c>
      <c r="Q121" s="259">
        <v>0</v>
      </c>
      <c r="R121" s="259">
        <f>Q121*H121</f>
        <v>0</v>
      </c>
      <c r="S121" s="259">
        <v>0</v>
      </c>
      <c r="T121" s="260">
        <f>S121*H121</f>
        <v>0</v>
      </c>
      <c r="AR121" s="25" t="s">
        <v>188</v>
      </c>
      <c r="AT121" s="25" t="s">
        <v>183</v>
      </c>
      <c r="AU121" s="25" t="s">
        <v>79</v>
      </c>
      <c r="AY121" s="25" t="s">
        <v>180</v>
      </c>
      <c r="BE121" s="195">
        <f>IF(N121="základní",J121,0)</f>
        <v>0</v>
      </c>
      <c r="BF121" s="195">
        <f>IF(N121="snížená",J121,0)</f>
        <v>0</v>
      </c>
      <c r="BG121" s="195">
        <f>IF(N121="zákl. přenesená",J121,0)</f>
        <v>0</v>
      </c>
      <c r="BH121" s="195">
        <f>IF(N121="sníž. přenesená",J121,0)</f>
        <v>0</v>
      </c>
      <c r="BI121" s="195">
        <f>IF(N121="nulová",J121,0)</f>
        <v>0</v>
      </c>
      <c r="BJ121" s="25" t="s">
        <v>77</v>
      </c>
      <c r="BK121" s="195">
        <f>ROUND(I121*H121,2)</f>
        <v>0</v>
      </c>
      <c r="BL121" s="25" t="s">
        <v>188</v>
      </c>
      <c r="BM121" s="25" t="s">
        <v>865</v>
      </c>
    </row>
    <row r="122" spans="2:65" s="1" customFormat="1" ht="6.95" customHeight="1">
      <c r="B122" s="57"/>
      <c r="C122" s="58"/>
      <c r="D122" s="58"/>
      <c r="E122" s="58"/>
      <c r="F122" s="58"/>
      <c r="G122" s="58"/>
      <c r="H122" s="58"/>
      <c r="I122" s="136"/>
      <c r="J122" s="58"/>
      <c r="K122" s="58"/>
      <c r="L122" s="42"/>
    </row>
  </sheetData>
  <autoFilter ref="C83:K121"/>
  <mergeCells count="12">
    <mergeCell ref="E74:H74"/>
    <mergeCell ref="E76:H76"/>
    <mergeCell ref="E7:H7"/>
    <mergeCell ref="E9:H9"/>
    <mergeCell ref="E11:H11"/>
    <mergeCell ref="E26:H26"/>
    <mergeCell ref="E47:H47"/>
    <mergeCell ref="G1:H1"/>
    <mergeCell ref="L2:V2"/>
    <mergeCell ref="E49:H49"/>
    <mergeCell ref="E51:H51"/>
    <mergeCell ref="E72:H7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BR125"/>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8"/>
      <c r="C1" s="108"/>
      <c r="D1" s="109" t="s">
        <v>1</v>
      </c>
      <c r="E1" s="108"/>
      <c r="F1" s="110" t="s">
        <v>106</v>
      </c>
      <c r="G1" s="385" t="s">
        <v>107</v>
      </c>
      <c r="H1" s="385"/>
      <c r="I1" s="111"/>
      <c r="J1" s="110" t="s">
        <v>108</v>
      </c>
      <c r="K1" s="109" t="s">
        <v>109</v>
      </c>
      <c r="L1" s="110" t="s">
        <v>110</v>
      </c>
      <c r="M1" s="110"/>
      <c r="N1" s="110"/>
      <c r="O1" s="110"/>
      <c r="P1" s="110"/>
      <c r="Q1" s="110"/>
      <c r="R1" s="110"/>
      <c r="S1" s="110"/>
      <c r="T1" s="110"/>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4" t="s">
        <v>8</v>
      </c>
      <c r="M2" s="345"/>
      <c r="N2" s="345"/>
      <c r="O2" s="345"/>
      <c r="P2" s="345"/>
      <c r="Q2" s="345"/>
      <c r="R2" s="345"/>
      <c r="S2" s="345"/>
      <c r="T2" s="345"/>
      <c r="U2" s="345"/>
      <c r="V2" s="345"/>
      <c r="AT2" s="25" t="s">
        <v>90</v>
      </c>
    </row>
    <row r="3" spans="1:70" ht="6.95" customHeight="1">
      <c r="B3" s="26"/>
      <c r="C3" s="27"/>
      <c r="D3" s="27"/>
      <c r="E3" s="27"/>
      <c r="F3" s="27"/>
      <c r="G3" s="27"/>
      <c r="H3" s="27"/>
      <c r="I3" s="113"/>
      <c r="J3" s="27"/>
      <c r="K3" s="28"/>
      <c r="AT3" s="25" t="s">
        <v>79</v>
      </c>
    </row>
    <row r="4" spans="1:70" ht="36.950000000000003" customHeight="1">
      <c r="B4" s="29"/>
      <c r="C4" s="30"/>
      <c r="D4" s="31" t="s">
        <v>117</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6" t="str">
        <f>'Rekapitulace stavby'!K6</f>
        <v>VOŠZ A SZŠ HRADEC KRÁLOVÉ, Rekonstrukce laboratoří fyziky, chemie, biologie</v>
      </c>
      <c r="F7" s="392"/>
      <c r="G7" s="392"/>
      <c r="H7" s="392"/>
      <c r="I7" s="114"/>
      <c r="J7" s="30"/>
      <c r="K7" s="32"/>
    </row>
    <row r="8" spans="1:70" ht="15">
      <c r="B8" s="29"/>
      <c r="C8" s="30"/>
      <c r="D8" s="38" t="s">
        <v>130</v>
      </c>
      <c r="E8" s="30"/>
      <c r="F8" s="30"/>
      <c r="G8" s="30"/>
      <c r="H8" s="30"/>
      <c r="I8" s="114"/>
      <c r="J8" s="30"/>
      <c r="K8" s="32"/>
    </row>
    <row r="9" spans="1:70" s="1" customFormat="1" ht="22.5" customHeight="1">
      <c r="B9" s="42"/>
      <c r="C9" s="43"/>
      <c r="D9" s="43"/>
      <c r="E9" s="386" t="s">
        <v>134</v>
      </c>
      <c r="F9" s="387"/>
      <c r="G9" s="387"/>
      <c r="H9" s="387"/>
      <c r="I9" s="115"/>
      <c r="J9" s="43"/>
      <c r="K9" s="46"/>
    </row>
    <row r="10" spans="1:70" s="1" customFormat="1" ht="15">
      <c r="B10" s="42"/>
      <c r="C10" s="43"/>
      <c r="D10" s="38" t="s">
        <v>138</v>
      </c>
      <c r="E10" s="43"/>
      <c r="F10" s="43"/>
      <c r="G10" s="43"/>
      <c r="H10" s="43"/>
      <c r="I10" s="115"/>
      <c r="J10" s="43"/>
      <c r="K10" s="46"/>
    </row>
    <row r="11" spans="1:70" s="1" customFormat="1" ht="36.950000000000003" customHeight="1">
      <c r="B11" s="42"/>
      <c r="C11" s="43"/>
      <c r="D11" s="43"/>
      <c r="E11" s="388" t="s">
        <v>866</v>
      </c>
      <c r="F11" s="387"/>
      <c r="G11" s="387"/>
      <c r="H11" s="387"/>
      <c r="I11" s="115"/>
      <c r="J11" s="43"/>
      <c r="K11" s="46"/>
    </row>
    <row r="12" spans="1:70" s="1" customFormat="1">
      <c r="B12" s="42"/>
      <c r="C12" s="43"/>
      <c r="D12" s="43"/>
      <c r="E12" s="43"/>
      <c r="F12" s="43"/>
      <c r="G12" s="43"/>
      <c r="H12" s="43"/>
      <c r="I12" s="115"/>
      <c r="J12" s="43"/>
      <c r="K12" s="46"/>
    </row>
    <row r="13" spans="1:70" s="1" customFormat="1" ht="14.45" customHeight="1">
      <c r="B13" s="42"/>
      <c r="C13" s="43"/>
      <c r="D13" s="38" t="s">
        <v>21</v>
      </c>
      <c r="E13" s="43"/>
      <c r="F13" s="36" t="s">
        <v>5</v>
      </c>
      <c r="G13" s="43"/>
      <c r="H13" s="43"/>
      <c r="I13" s="116" t="s">
        <v>22</v>
      </c>
      <c r="J13" s="36" t="s">
        <v>5</v>
      </c>
      <c r="K13" s="46"/>
    </row>
    <row r="14" spans="1:70" s="1" customFormat="1" ht="14.45" customHeight="1">
      <c r="B14" s="42"/>
      <c r="C14" s="43"/>
      <c r="D14" s="38" t="s">
        <v>23</v>
      </c>
      <c r="E14" s="43"/>
      <c r="F14" s="36" t="s">
        <v>24</v>
      </c>
      <c r="G14" s="43"/>
      <c r="H14" s="43"/>
      <c r="I14" s="116" t="s">
        <v>25</v>
      </c>
      <c r="J14" s="117" t="str">
        <f>'Rekapitulace stavby'!AN8</f>
        <v>22.2.2017</v>
      </c>
      <c r="K14" s="46"/>
    </row>
    <row r="15" spans="1:70" s="1" customFormat="1" ht="10.9" customHeight="1">
      <c r="B15" s="42"/>
      <c r="C15" s="43"/>
      <c r="D15" s="43"/>
      <c r="E15" s="43"/>
      <c r="F15" s="43"/>
      <c r="G15" s="43"/>
      <c r="H15" s="43"/>
      <c r="I15" s="115"/>
      <c r="J15" s="43"/>
      <c r="K15" s="46"/>
    </row>
    <row r="16" spans="1:70" s="1" customFormat="1" ht="14.45" customHeight="1">
      <c r="B16" s="42"/>
      <c r="C16" s="43"/>
      <c r="D16" s="38" t="s">
        <v>27</v>
      </c>
      <c r="E16" s="43"/>
      <c r="F16" s="43"/>
      <c r="G16" s="43"/>
      <c r="H16" s="43"/>
      <c r="I16" s="116" t="s">
        <v>28</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16" t="s">
        <v>30</v>
      </c>
      <c r="J17" s="36" t="str">
        <f>IF('Rekapitulace stavby'!AN11="","",'Rekapitulace stavby'!AN11)</f>
        <v/>
      </c>
      <c r="K17" s="46"/>
    </row>
    <row r="18" spans="2:11" s="1" customFormat="1" ht="6.95" customHeight="1">
      <c r="B18" s="42"/>
      <c r="C18" s="43"/>
      <c r="D18" s="43"/>
      <c r="E18" s="43"/>
      <c r="F18" s="43"/>
      <c r="G18" s="43"/>
      <c r="H18" s="43"/>
      <c r="I18" s="115"/>
      <c r="J18" s="43"/>
      <c r="K18" s="46"/>
    </row>
    <row r="19" spans="2:11" s="1" customFormat="1" ht="14.45" customHeight="1">
      <c r="B19" s="42"/>
      <c r="C19" s="43"/>
      <c r="D19" s="38" t="s">
        <v>31</v>
      </c>
      <c r="E19" s="43"/>
      <c r="F19" s="43"/>
      <c r="G19" s="43"/>
      <c r="H19" s="43"/>
      <c r="I19" s="116"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16" t="s">
        <v>30</v>
      </c>
      <c r="J20" s="36" t="str">
        <f>IF('Rekapitulace stavby'!AN14="Vyplň údaj","",IF('Rekapitulace stavby'!AN14="","",'Rekapitulace stavby'!AN14))</f>
        <v/>
      </c>
      <c r="K20" s="46"/>
    </row>
    <row r="21" spans="2:11" s="1" customFormat="1" ht="6.95" customHeight="1">
      <c r="B21" s="42"/>
      <c r="C21" s="43"/>
      <c r="D21" s="43"/>
      <c r="E21" s="43"/>
      <c r="F21" s="43"/>
      <c r="G21" s="43"/>
      <c r="H21" s="43"/>
      <c r="I21" s="115"/>
      <c r="J21" s="43"/>
      <c r="K21" s="46"/>
    </row>
    <row r="22" spans="2:11" s="1" customFormat="1" ht="14.45" customHeight="1">
      <c r="B22" s="42"/>
      <c r="C22" s="43"/>
      <c r="D22" s="38" t="s">
        <v>33</v>
      </c>
      <c r="E22" s="43"/>
      <c r="F22" s="43"/>
      <c r="G22" s="43"/>
      <c r="H22" s="43"/>
      <c r="I22" s="116" t="s">
        <v>28</v>
      </c>
      <c r="J22" s="36" t="str">
        <f>IF('Rekapitulace stavby'!AN16="","",'Rekapitulace stavby'!AN16)</f>
        <v/>
      </c>
      <c r="K22" s="46"/>
    </row>
    <row r="23" spans="2:11" s="1" customFormat="1" ht="18" customHeight="1">
      <c r="B23" s="42"/>
      <c r="C23" s="43"/>
      <c r="D23" s="43"/>
      <c r="E23" s="36" t="str">
        <f>IF('Rekapitulace stavby'!E17="","",'Rekapitulace stavby'!E17)</f>
        <v xml:space="preserve"> </v>
      </c>
      <c r="F23" s="43"/>
      <c r="G23" s="43"/>
      <c r="H23" s="43"/>
      <c r="I23" s="116" t="s">
        <v>30</v>
      </c>
      <c r="J23" s="36" t="str">
        <f>IF('Rekapitulace stavby'!AN17="","",'Rekapitulace stavby'!AN17)</f>
        <v/>
      </c>
      <c r="K23" s="46"/>
    </row>
    <row r="24" spans="2:11" s="1" customFormat="1" ht="6.95" customHeight="1">
      <c r="B24" s="42"/>
      <c r="C24" s="43"/>
      <c r="D24" s="43"/>
      <c r="E24" s="43"/>
      <c r="F24" s="43"/>
      <c r="G24" s="43"/>
      <c r="H24" s="43"/>
      <c r="I24" s="115"/>
      <c r="J24" s="43"/>
      <c r="K24" s="46"/>
    </row>
    <row r="25" spans="2:11" s="1" customFormat="1" ht="14.45" customHeight="1">
      <c r="B25" s="42"/>
      <c r="C25" s="43"/>
      <c r="D25" s="38" t="s">
        <v>35</v>
      </c>
      <c r="E25" s="43"/>
      <c r="F25" s="43"/>
      <c r="G25" s="43"/>
      <c r="H25" s="43"/>
      <c r="I25" s="115"/>
      <c r="J25" s="43"/>
      <c r="K25" s="46"/>
    </row>
    <row r="26" spans="2:11" s="7" customFormat="1" ht="22.5" customHeight="1">
      <c r="B26" s="118"/>
      <c r="C26" s="119"/>
      <c r="D26" s="119"/>
      <c r="E26" s="381" t="s">
        <v>5</v>
      </c>
      <c r="F26" s="381"/>
      <c r="G26" s="381"/>
      <c r="H26" s="381"/>
      <c r="I26" s="120"/>
      <c r="J26" s="119"/>
      <c r="K26" s="121"/>
    </row>
    <row r="27" spans="2:11" s="1" customFormat="1" ht="6.95" customHeight="1">
      <c r="B27" s="42"/>
      <c r="C27" s="43"/>
      <c r="D27" s="43"/>
      <c r="E27" s="43"/>
      <c r="F27" s="43"/>
      <c r="G27" s="43"/>
      <c r="H27" s="43"/>
      <c r="I27" s="115"/>
      <c r="J27" s="43"/>
      <c r="K27" s="46"/>
    </row>
    <row r="28" spans="2:11" s="1" customFormat="1" ht="6.95" customHeight="1">
      <c r="B28" s="42"/>
      <c r="C28" s="43"/>
      <c r="D28" s="69"/>
      <c r="E28" s="69"/>
      <c r="F28" s="69"/>
      <c r="G28" s="69"/>
      <c r="H28" s="69"/>
      <c r="I28" s="122"/>
      <c r="J28" s="69"/>
      <c r="K28" s="123"/>
    </row>
    <row r="29" spans="2:11" s="1" customFormat="1" ht="25.35" customHeight="1">
      <c r="B29" s="42"/>
      <c r="C29" s="43"/>
      <c r="D29" s="124" t="s">
        <v>36</v>
      </c>
      <c r="E29" s="43"/>
      <c r="F29" s="43"/>
      <c r="G29" s="43"/>
      <c r="H29" s="43"/>
      <c r="I29" s="115"/>
      <c r="J29" s="125">
        <f>ROUND(J83,2)</f>
        <v>0</v>
      </c>
      <c r="K29" s="46"/>
    </row>
    <row r="30" spans="2:11" s="1" customFormat="1" ht="6.95" customHeight="1">
      <c r="B30" s="42"/>
      <c r="C30" s="43"/>
      <c r="D30" s="69"/>
      <c r="E30" s="69"/>
      <c r="F30" s="69"/>
      <c r="G30" s="69"/>
      <c r="H30" s="69"/>
      <c r="I30" s="122"/>
      <c r="J30" s="69"/>
      <c r="K30" s="123"/>
    </row>
    <row r="31" spans="2:11" s="1" customFormat="1" ht="14.45" customHeight="1">
      <c r="B31" s="42"/>
      <c r="C31" s="43"/>
      <c r="D31" s="43"/>
      <c r="E31" s="43"/>
      <c r="F31" s="47" t="s">
        <v>38</v>
      </c>
      <c r="G31" s="43"/>
      <c r="H31" s="43"/>
      <c r="I31" s="126" t="s">
        <v>37</v>
      </c>
      <c r="J31" s="47" t="s">
        <v>39</v>
      </c>
      <c r="K31" s="46"/>
    </row>
    <row r="32" spans="2:11" s="1" customFormat="1" ht="14.45" customHeight="1">
      <c r="B32" s="42"/>
      <c r="C32" s="43"/>
      <c r="D32" s="50" t="s">
        <v>40</v>
      </c>
      <c r="E32" s="50" t="s">
        <v>41</v>
      </c>
      <c r="F32" s="127">
        <f>ROUND(SUM(BE83:BE124), 2)</f>
        <v>0</v>
      </c>
      <c r="G32" s="43"/>
      <c r="H32" s="43"/>
      <c r="I32" s="128">
        <v>0.21</v>
      </c>
      <c r="J32" s="127">
        <f>ROUND(ROUND((SUM(BE83:BE124)), 2)*I32, 2)</f>
        <v>0</v>
      </c>
      <c r="K32" s="46"/>
    </row>
    <row r="33" spans="2:11" s="1" customFormat="1" ht="14.45" customHeight="1">
      <c r="B33" s="42"/>
      <c r="C33" s="43"/>
      <c r="D33" s="43"/>
      <c r="E33" s="50" t="s">
        <v>42</v>
      </c>
      <c r="F33" s="127">
        <f>ROUND(SUM(BF83:BF124), 2)</f>
        <v>0</v>
      </c>
      <c r="G33" s="43"/>
      <c r="H33" s="43"/>
      <c r="I33" s="128">
        <v>0.15</v>
      </c>
      <c r="J33" s="127">
        <f>ROUND(ROUND((SUM(BF83:BF124)), 2)*I33, 2)</f>
        <v>0</v>
      </c>
      <c r="K33" s="46"/>
    </row>
    <row r="34" spans="2:11" s="1" customFormat="1" ht="14.45" hidden="1" customHeight="1">
      <c r="B34" s="42"/>
      <c r="C34" s="43"/>
      <c r="D34" s="43"/>
      <c r="E34" s="50" t="s">
        <v>43</v>
      </c>
      <c r="F34" s="127">
        <f>ROUND(SUM(BG83:BG124), 2)</f>
        <v>0</v>
      </c>
      <c r="G34" s="43"/>
      <c r="H34" s="43"/>
      <c r="I34" s="128">
        <v>0.21</v>
      </c>
      <c r="J34" s="127">
        <v>0</v>
      </c>
      <c r="K34" s="46"/>
    </row>
    <row r="35" spans="2:11" s="1" customFormat="1" ht="14.45" hidden="1" customHeight="1">
      <c r="B35" s="42"/>
      <c r="C35" s="43"/>
      <c r="D35" s="43"/>
      <c r="E35" s="50" t="s">
        <v>44</v>
      </c>
      <c r="F35" s="127">
        <f>ROUND(SUM(BH83:BH124), 2)</f>
        <v>0</v>
      </c>
      <c r="G35" s="43"/>
      <c r="H35" s="43"/>
      <c r="I35" s="128">
        <v>0.15</v>
      </c>
      <c r="J35" s="127">
        <v>0</v>
      </c>
      <c r="K35" s="46"/>
    </row>
    <row r="36" spans="2:11" s="1" customFormat="1" ht="14.45" hidden="1" customHeight="1">
      <c r="B36" s="42"/>
      <c r="C36" s="43"/>
      <c r="D36" s="43"/>
      <c r="E36" s="50" t="s">
        <v>45</v>
      </c>
      <c r="F36" s="127">
        <f>ROUND(SUM(BI83:BI124), 2)</f>
        <v>0</v>
      </c>
      <c r="G36" s="43"/>
      <c r="H36" s="43"/>
      <c r="I36" s="128">
        <v>0</v>
      </c>
      <c r="J36" s="127">
        <v>0</v>
      </c>
      <c r="K36" s="46"/>
    </row>
    <row r="37" spans="2:11" s="1" customFormat="1" ht="6.95" customHeight="1">
      <c r="B37" s="42"/>
      <c r="C37" s="43"/>
      <c r="D37" s="43"/>
      <c r="E37" s="43"/>
      <c r="F37" s="43"/>
      <c r="G37" s="43"/>
      <c r="H37" s="43"/>
      <c r="I37" s="115"/>
      <c r="J37" s="43"/>
      <c r="K37" s="46"/>
    </row>
    <row r="38" spans="2:11" s="1" customFormat="1" ht="25.35" customHeight="1">
      <c r="B38" s="42"/>
      <c r="C38" s="129"/>
      <c r="D38" s="130" t="s">
        <v>46</v>
      </c>
      <c r="E38" s="72"/>
      <c r="F38" s="72"/>
      <c r="G38" s="131" t="s">
        <v>47</v>
      </c>
      <c r="H38" s="132" t="s">
        <v>48</v>
      </c>
      <c r="I38" s="133"/>
      <c r="J38" s="134">
        <f>SUM(J29:J36)</f>
        <v>0</v>
      </c>
      <c r="K38" s="135"/>
    </row>
    <row r="39" spans="2:11" s="1" customFormat="1" ht="14.45" customHeight="1">
      <c r="B39" s="57"/>
      <c r="C39" s="58"/>
      <c r="D39" s="58"/>
      <c r="E39" s="58"/>
      <c r="F39" s="58"/>
      <c r="G39" s="58"/>
      <c r="H39" s="58"/>
      <c r="I39" s="136"/>
      <c r="J39" s="58"/>
      <c r="K39" s="59"/>
    </row>
    <row r="43" spans="2:11" s="1" customFormat="1" ht="6.95" customHeight="1">
      <c r="B43" s="60"/>
      <c r="C43" s="61"/>
      <c r="D43" s="61"/>
      <c r="E43" s="61"/>
      <c r="F43" s="61"/>
      <c r="G43" s="61"/>
      <c r="H43" s="61"/>
      <c r="I43" s="137"/>
      <c r="J43" s="61"/>
      <c r="K43" s="138"/>
    </row>
    <row r="44" spans="2:11" s="1" customFormat="1" ht="36.950000000000003" customHeight="1">
      <c r="B44" s="42"/>
      <c r="C44" s="31" t="s">
        <v>142</v>
      </c>
      <c r="D44" s="43"/>
      <c r="E44" s="43"/>
      <c r="F44" s="43"/>
      <c r="G44" s="43"/>
      <c r="H44" s="43"/>
      <c r="I44" s="115"/>
      <c r="J44" s="43"/>
      <c r="K44" s="46"/>
    </row>
    <row r="45" spans="2:11" s="1" customFormat="1" ht="6.95" customHeight="1">
      <c r="B45" s="42"/>
      <c r="C45" s="43"/>
      <c r="D45" s="43"/>
      <c r="E45" s="43"/>
      <c r="F45" s="43"/>
      <c r="G45" s="43"/>
      <c r="H45" s="43"/>
      <c r="I45" s="115"/>
      <c r="J45" s="43"/>
      <c r="K45" s="46"/>
    </row>
    <row r="46" spans="2:11" s="1" customFormat="1" ht="14.45" customHeight="1">
      <c r="B46" s="42"/>
      <c r="C46" s="38" t="s">
        <v>19</v>
      </c>
      <c r="D46" s="43"/>
      <c r="E46" s="43"/>
      <c r="F46" s="43"/>
      <c r="G46" s="43"/>
      <c r="H46" s="43"/>
      <c r="I46" s="115"/>
      <c r="J46" s="43"/>
      <c r="K46" s="46"/>
    </row>
    <row r="47" spans="2:11" s="1" customFormat="1" ht="22.5" customHeight="1">
      <c r="B47" s="42"/>
      <c r="C47" s="43"/>
      <c r="D47" s="43"/>
      <c r="E47" s="386" t="str">
        <f>E7</f>
        <v>VOŠZ A SZŠ HRADEC KRÁLOVÉ, Rekonstrukce laboratoří fyziky, chemie, biologie</v>
      </c>
      <c r="F47" s="392"/>
      <c r="G47" s="392"/>
      <c r="H47" s="392"/>
      <c r="I47" s="115"/>
      <c r="J47" s="43"/>
      <c r="K47" s="46"/>
    </row>
    <row r="48" spans="2:11" ht="15">
      <c r="B48" s="29"/>
      <c r="C48" s="38" t="s">
        <v>130</v>
      </c>
      <c r="D48" s="30"/>
      <c r="E48" s="30"/>
      <c r="F48" s="30"/>
      <c r="G48" s="30"/>
      <c r="H48" s="30"/>
      <c r="I48" s="114"/>
      <c r="J48" s="30"/>
      <c r="K48" s="32"/>
    </row>
    <row r="49" spans="2:47" s="1" customFormat="1" ht="22.5" customHeight="1">
      <c r="B49" s="42"/>
      <c r="C49" s="43"/>
      <c r="D49" s="43"/>
      <c r="E49" s="386" t="s">
        <v>134</v>
      </c>
      <c r="F49" s="387"/>
      <c r="G49" s="387"/>
      <c r="H49" s="387"/>
      <c r="I49" s="115"/>
      <c r="J49" s="43"/>
      <c r="K49" s="46"/>
    </row>
    <row r="50" spans="2:47" s="1" customFormat="1" ht="14.45" customHeight="1">
      <c r="B50" s="42"/>
      <c r="C50" s="38" t="s">
        <v>138</v>
      </c>
      <c r="D50" s="43"/>
      <c r="E50" s="43"/>
      <c r="F50" s="43"/>
      <c r="G50" s="43"/>
      <c r="H50" s="43"/>
      <c r="I50" s="115"/>
      <c r="J50" s="43"/>
      <c r="K50" s="46"/>
    </row>
    <row r="51" spans="2:47" s="1" customFormat="1" ht="23.25" customHeight="1">
      <c r="B51" s="42"/>
      <c r="C51" s="43"/>
      <c r="D51" s="43"/>
      <c r="E51" s="388" t="str">
        <f>E11</f>
        <v>D.3 - Vzduchotechnická zařízení</v>
      </c>
      <c r="F51" s="387"/>
      <c r="G51" s="387"/>
      <c r="H51" s="387"/>
      <c r="I51" s="115"/>
      <c r="J51" s="43"/>
      <c r="K51" s="46"/>
    </row>
    <row r="52" spans="2:47" s="1" customFormat="1" ht="6.95" customHeight="1">
      <c r="B52" s="42"/>
      <c r="C52" s="43"/>
      <c r="D52" s="43"/>
      <c r="E52" s="43"/>
      <c r="F52" s="43"/>
      <c r="G52" s="43"/>
      <c r="H52" s="43"/>
      <c r="I52" s="115"/>
      <c r="J52" s="43"/>
      <c r="K52" s="46"/>
    </row>
    <row r="53" spans="2:47" s="1" customFormat="1" ht="18" customHeight="1">
      <c r="B53" s="42"/>
      <c r="C53" s="38" t="s">
        <v>23</v>
      </c>
      <c r="D53" s="43"/>
      <c r="E53" s="43"/>
      <c r="F53" s="36" t="str">
        <f>F14</f>
        <v>Parc. č. st. 299, parc. č. 118/1</v>
      </c>
      <c r="G53" s="43"/>
      <c r="H53" s="43"/>
      <c r="I53" s="116" t="s">
        <v>25</v>
      </c>
      <c r="J53" s="117" t="str">
        <f>IF(J14="","",J14)</f>
        <v>22.2.2017</v>
      </c>
      <c r="K53" s="46"/>
    </row>
    <row r="54" spans="2:47" s="1" customFormat="1" ht="6.95" customHeight="1">
      <c r="B54" s="42"/>
      <c r="C54" s="43"/>
      <c r="D54" s="43"/>
      <c r="E54" s="43"/>
      <c r="F54" s="43"/>
      <c r="G54" s="43"/>
      <c r="H54" s="43"/>
      <c r="I54" s="115"/>
      <c r="J54" s="43"/>
      <c r="K54" s="46"/>
    </row>
    <row r="55" spans="2:47" s="1" customFormat="1" ht="15">
      <c r="B55" s="42"/>
      <c r="C55" s="38" t="s">
        <v>27</v>
      </c>
      <c r="D55" s="43"/>
      <c r="E55" s="43"/>
      <c r="F55" s="36" t="str">
        <f>E17</f>
        <v xml:space="preserve"> </v>
      </c>
      <c r="G55" s="43"/>
      <c r="H55" s="43"/>
      <c r="I55" s="116" t="s">
        <v>33</v>
      </c>
      <c r="J55" s="36" t="str">
        <f>E23</f>
        <v xml:space="preserve"> </v>
      </c>
      <c r="K55" s="46"/>
    </row>
    <row r="56" spans="2:47" s="1" customFormat="1" ht="14.45" customHeight="1">
      <c r="B56" s="42"/>
      <c r="C56" s="38" t="s">
        <v>31</v>
      </c>
      <c r="D56" s="43"/>
      <c r="E56" s="43"/>
      <c r="F56" s="36" t="str">
        <f>IF(E20="","",E20)</f>
        <v/>
      </c>
      <c r="G56" s="43"/>
      <c r="H56" s="43"/>
      <c r="I56" s="115"/>
      <c r="J56" s="43"/>
      <c r="K56" s="46"/>
    </row>
    <row r="57" spans="2:47" s="1" customFormat="1" ht="10.35" customHeight="1">
      <c r="B57" s="42"/>
      <c r="C57" s="43"/>
      <c r="D57" s="43"/>
      <c r="E57" s="43"/>
      <c r="F57" s="43"/>
      <c r="G57" s="43"/>
      <c r="H57" s="43"/>
      <c r="I57" s="115"/>
      <c r="J57" s="43"/>
      <c r="K57" s="46"/>
    </row>
    <row r="58" spans="2:47" s="1" customFormat="1" ht="29.25" customHeight="1">
      <c r="B58" s="42"/>
      <c r="C58" s="139" t="s">
        <v>143</v>
      </c>
      <c r="D58" s="129"/>
      <c r="E58" s="129"/>
      <c r="F58" s="129"/>
      <c r="G58" s="129"/>
      <c r="H58" s="129"/>
      <c r="I58" s="140"/>
      <c r="J58" s="141" t="s">
        <v>144</v>
      </c>
      <c r="K58" s="142"/>
    </row>
    <row r="59" spans="2:47" s="1" customFormat="1" ht="10.35" customHeight="1">
      <c r="B59" s="42"/>
      <c r="C59" s="43"/>
      <c r="D59" s="43"/>
      <c r="E59" s="43"/>
      <c r="F59" s="43"/>
      <c r="G59" s="43"/>
      <c r="H59" s="43"/>
      <c r="I59" s="115"/>
      <c r="J59" s="43"/>
      <c r="K59" s="46"/>
    </row>
    <row r="60" spans="2:47" s="1" customFormat="1" ht="29.25" customHeight="1">
      <c r="B60" s="42"/>
      <c r="C60" s="143" t="s">
        <v>145</v>
      </c>
      <c r="D60" s="43"/>
      <c r="E60" s="43"/>
      <c r="F60" s="43"/>
      <c r="G60" s="43"/>
      <c r="H60" s="43"/>
      <c r="I60" s="115"/>
      <c r="J60" s="125">
        <f>J83</f>
        <v>0</v>
      </c>
      <c r="K60" s="46"/>
      <c r="AU60" s="25" t="s">
        <v>146</v>
      </c>
    </row>
    <row r="61" spans="2:47" s="8" customFormat="1" ht="24.95" customHeight="1">
      <c r="B61" s="144"/>
      <c r="C61" s="145"/>
      <c r="D61" s="146" t="s">
        <v>867</v>
      </c>
      <c r="E61" s="147"/>
      <c r="F61" s="147"/>
      <c r="G61" s="147"/>
      <c r="H61" s="147"/>
      <c r="I61" s="148"/>
      <c r="J61" s="149">
        <f>J84</f>
        <v>0</v>
      </c>
      <c r="K61" s="150"/>
    </row>
    <row r="62" spans="2:47" s="1" customFormat="1" ht="21.75" customHeight="1">
      <c r="B62" s="42"/>
      <c r="C62" s="43"/>
      <c r="D62" s="43"/>
      <c r="E62" s="43"/>
      <c r="F62" s="43"/>
      <c r="G62" s="43"/>
      <c r="H62" s="43"/>
      <c r="I62" s="115"/>
      <c r="J62" s="43"/>
      <c r="K62" s="46"/>
    </row>
    <row r="63" spans="2:47" s="1" customFormat="1" ht="6.95" customHeight="1">
      <c r="B63" s="57"/>
      <c r="C63" s="58"/>
      <c r="D63" s="58"/>
      <c r="E63" s="58"/>
      <c r="F63" s="58"/>
      <c r="G63" s="58"/>
      <c r="H63" s="58"/>
      <c r="I63" s="136"/>
      <c r="J63" s="58"/>
      <c r="K63" s="59"/>
    </row>
    <row r="67" spans="2:12" s="1" customFormat="1" ht="6.95" customHeight="1">
      <c r="B67" s="60"/>
      <c r="C67" s="61"/>
      <c r="D67" s="61"/>
      <c r="E67" s="61"/>
      <c r="F67" s="61"/>
      <c r="G67" s="61"/>
      <c r="H67" s="61"/>
      <c r="I67" s="137"/>
      <c r="J67" s="61"/>
      <c r="K67" s="61"/>
      <c r="L67" s="42"/>
    </row>
    <row r="68" spans="2:12" s="1" customFormat="1" ht="36.950000000000003" customHeight="1">
      <c r="B68" s="42"/>
      <c r="C68" s="62" t="s">
        <v>164</v>
      </c>
      <c r="L68" s="42"/>
    </row>
    <row r="69" spans="2:12" s="1" customFormat="1" ht="6.95" customHeight="1">
      <c r="B69" s="42"/>
      <c r="L69" s="42"/>
    </row>
    <row r="70" spans="2:12" s="1" customFormat="1" ht="14.45" customHeight="1">
      <c r="B70" s="42"/>
      <c r="C70" s="64" t="s">
        <v>19</v>
      </c>
      <c r="L70" s="42"/>
    </row>
    <row r="71" spans="2:12" s="1" customFormat="1" ht="22.5" customHeight="1">
      <c r="B71" s="42"/>
      <c r="E71" s="389" t="str">
        <f>E7</f>
        <v>VOŠZ A SZŠ HRADEC KRÁLOVÉ, Rekonstrukce laboratoří fyziky, chemie, biologie</v>
      </c>
      <c r="F71" s="390"/>
      <c r="G71" s="390"/>
      <c r="H71" s="390"/>
      <c r="L71" s="42"/>
    </row>
    <row r="72" spans="2:12" ht="15">
      <c r="B72" s="29"/>
      <c r="C72" s="64" t="s">
        <v>130</v>
      </c>
      <c r="L72" s="29"/>
    </row>
    <row r="73" spans="2:12" s="1" customFormat="1" ht="22.5" customHeight="1">
      <c r="B73" s="42"/>
      <c r="E73" s="389" t="s">
        <v>134</v>
      </c>
      <c r="F73" s="391"/>
      <c r="G73" s="391"/>
      <c r="H73" s="391"/>
      <c r="L73" s="42"/>
    </row>
    <row r="74" spans="2:12" s="1" customFormat="1" ht="14.45" customHeight="1">
      <c r="B74" s="42"/>
      <c r="C74" s="64" t="s">
        <v>138</v>
      </c>
      <c r="L74" s="42"/>
    </row>
    <row r="75" spans="2:12" s="1" customFormat="1" ht="23.25" customHeight="1">
      <c r="B75" s="42"/>
      <c r="E75" s="355" t="str">
        <f>E11</f>
        <v>D.3 - Vzduchotechnická zařízení</v>
      </c>
      <c r="F75" s="391"/>
      <c r="G75" s="391"/>
      <c r="H75" s="391"/>
      <c r="L75" s="42"/>
    </row>
    <row r="76" spans="2:12" s="1" customFormat="1" ht="6.95" customHeight="1">
      <c r="B76" s="42"/>
      <c r="L76" s="42"/>
    </row>
    <row r="77" spans="2:12" s="1" customFormat="1" ht="18" customHeight="1">
      <c r="B77" s="42"/>
      <c r="C77" s="64" t="s">
        <v>23</v>
      </c>
      <c r="F77" s="158" t="str">
        <f>F14</f>
        <v>Parc. č. st. 299, parc. č. 118/1</v>
      </c>
      <c r="I77" s="159" t="s">
        <v>25</v>
      </c>
      <c r="J77" s="68" t="str">
        <f>IF(J14="","",J14)</f>
        <v>22.2.2017</v>
      </c>
      <c r="L77" s="42"/>
    </row>
    <row r="78" spans="2:12" s="1" customFormat="1" ht="6.95" customHeight="1">
      <c r="B78" s="42"/>
      <c r="L78" s="42"/>
    </row>
    <row r="79" spans="2:12" s="1" customFormat="1" ht="15">
      <c r="B79" s="42"/>
      <c r="C79" s="64" t="s">
        <v>27</v>
      </c>
      <c r="F79" s="158" t="str">
        <f>E17</f>
        <v xml:space="preserve"> </v>
      </c>
      <c r="I79" s="159" t="s">
        <v>33</v>
      </c>
      <c r="J79" s="158" t="str">
        <f>E23</f>
        <v xml:space="preserve"> </v>
      </c>
      <c r="L79" s="42"/>
    </row>
    <row r="80" spans="2:12" s="1" customFormat="1" ht="14.45" customHeight="1">
      <c r="B80" s="42"/>
      <c r="C80" s="64" t="s">
        <v>31</v>
      </c>
      <c r="F80" s="158" t="str">
        <f>IF(E20="","",E20)</f>
        <v/>
      </c>
      <c r="L80" s="42"/>
    </row>
    <row r="81" spans="2:65" s="1" customFormat="1" ht="10.35" customHeight="1">
      <c r="B81" s="42"/>
      <c r="L81" s="42"/>
    </row>
    <row r="82" spans="2:65" s="10" customFormat="1" ht="29.25" customHeight="1">
      <c r="B82" s="160"/>
      <c r="C82" s="161" t="s">
        <v>165</v>
      </c>
      <c r="D82" s="162" t="s">
        <v>55</v>
      </c>
      <c r="E82" s="162" t="s">
        <v>51</v>
      </c>
      <c r="F82" s="162" t="s">
        <v>166</v>
      </c>
      <c r="G82" s="162" t="s">
        <v>167</v>
      </c>
      <c r="H82" s="162" t="s">
        <v>168</v>
      </c>
      <c r="I82" s="163" t="s">
        <v>169</v>
      </c>
      <c r="J82" s="162" t="s">
        <v>144</v>
      </c>
      <c r="K82" s="164" t="s">
        <v>170</v>
      </c>
      <c r="L82" s="160"/>
      <c r="M82" s="74" t="s">
        <v>171</v>
      </c>
      <c r="N82" s="75" t="s">
        <v>40</v>
      </c>
      <c r="O82" s="75" t="s">
        <v>172</v>
      </c>
      <c r="P82" s="75" t="s">
        <v>173</v>
      </c>
      <c r="Q82" s="75" t="s">
        <v>174</v>
      </c>
      <c r="R82" s="75" t="s">
        <v>175</v>
      </c>
      <c r="S82" s="75" t="s">
        <v>176</v>
      </c>
      <c r="T82" s="76" t="s">
        <v>177</v>
      </c>
    </row>
    <row r="83" spans="2:65" s="1" customFormat="1" ht="29.25" customHeight="1">
      <c r="B83" s="42"/>
      <c r="C83" s="78" t="s">
        <v>145</v>
      </c>
      <c r="J83" s="165">
        <f>BK83</f>
        <v>0</v>
      </c>
      <c r="L83" s="42"/>
      <c r="M83" s="77"/>
      <c r="N83" s="69"/>
      <c r="O83" s="69"/>
      <c r="P83" s="166">
        <f>P84</f>
        <v>0</v>
      </c>
      <c r="Q83" s="69"/>
      <c r="R83" s="166">
        <f>R84</f>
        <v>0</v>
      </c>
      <c r="S83" s="69"/>
      <c r="T83" s="167">
        <f>T84</f>
        <v>0</v>
      </c>
      <c r="AT83" s="25" t="s">
        <v>69</v>
      </c>
      <c r="AU83" s="25" t="s">
        <v>146</v>
      </c>
      <c r="BK83" s="168">
        <f>BK84</f>
        <v>0</v>
      </c>
    </row>
    <row r="84" spans="2:65" s="11" customFormat="1" ht="37.35" customHeight="1">
      <c r="B84" s="169"/>
      <c r="D84" s="180" t="s">
        <v>69</v>
      </c>
      <c r="E84" s="261" t="s">
        <v>77</v>
      </c>
      <c r="F84" s="261" t="s">
        <v>868</v>
      </c>
      <c r="I84" s="172"/>
      <c r="J84" s="262">
        <f>BK84</f>
        <v>0</v>
      </c>
      <c r="L84" s="169"/>
      <c r="M84" s="174"/>
      <c r="N84" s="175"/>
      <c r="O84" s="175"/>
      <c r="P84" s="176">
        <f>SUM(P85:P124)</f>
        <v>0</v>
      </c>
      <c r="Q84" s="175"/>
      <c r="R84" s="176">
        <f>SUM(R85:R124)</f>
        <v>0</v>
      </c>
      <c r="S84" s="175"/>
      <c r="T84" s="177">
        <f>SUM(T85:T124)</f>
        <v>0</v>
      </c>
      <c r="AR84" s="170" t="s">
        <v>77</v>
      </c>
      <c r="AT84" s="178" t="s">
        <v>69</v>
      </c>
      <c r="AU84" s="178" t="s">
        <v>70</v>
      </c>
      <c r="AY84" s="170" t="s">
        <v>180</v>
      </c>
      <c r="BK84" s="179">
        <f>SUM(BK85:BK124)</f>
        <v>0</v>
      </c>
    </row>
    <row r="85" spans="2:65" s="1" customFormat="1" ht="44.25" customHeight="1">
      <c r="B85" s="183"/>
      <c r="C85" s="184" t="s">
        <v>77</v>
      </c>
      <c r="D85" s="184" t="s">
        <v>183</v>
      </c>
      <c r="E85" s="185" t="s">
        <v>77</v>
      </c>
      <c r="F85" s="186" t="s">
        <v>869</v>
      </c>
      <c r="G85" s="187" t="s">
        <v>363</v>
      </c>
      <c r="H85" s="188">
        <v>2</v>
      </c>
      <c r="I85" s="189"/>
      <c r="J85" s="190">
        <f>ROUND(I85*H85,2)</f>
        <v>0</v>
      </c>
      <c r="K85" s="186" t="s">
        <v>5</v>
      </c>
      <c r="L85" s="42"/>
      <c r="M85" s="191" t="s">
        <v>5</v>
      </c>
      <c r="N85" s="192" t="s">
        <v>41</v>
      </c>
      <c r="O85" s="43"/>
      <c r="P85" s="193">
        <f>O85*H85</f>
        <v>0</v>
      </c>
      <c r="Q85" s="193">
        <v>0</v>
      </c>
      <c r="R85" s="193">
        <f>Q85*H85</f>
        <v>0</v>
      </c>
      <c r="S85" s="193">
        <v>0</v>
      </c>
      <c r="T85" s="194">
        <f>S85*H85</f>
        <v>0</v>
      </c>
      <c r="AR85" s="25" t="s">
        <v>188</v>
      </c>
      <c r="AT85" s="25" t="s">
        <v>183</v>
      </c>
      <c r="AU85" s="25" t="s">
        <v>77</v>
      </c>
      <c r="AY85" s="25" t="s">
        <v>180</v>
      </c>
      <c r="BE85" s="195">
        <f>IF(N85="základní",J85,0)</f>
        <v>0</v>
      </c>
      <c r="BF85" s="195">
        <f>IF(N85="snížená",J85,0)</f>
        <v>0</v>
      </c>
      <c r="BG85" s="195">
        <f>IF(N85="zákl. přenesená",J85,0)</f>
        <v>0</v>
      </c>
      <c r="BH85" s="195">
        <f>IF(N85="sníž. přenesená",J85,0)</f>
        <v>0</v>
      </c>
      <c r="BI85" s="195">
        <f>IF(N85="nulová",J85,0)</f>
        <v>0</v>
      </c>
      <c r="BJ85" s="25" t="s">
        <v>77</v>
      </c>
      <c r="BK85" s="195">
        <f>ROUND(I85*H85,2)</f>
        <v>0</v>
      </c>
      <c r="BL85" s="25" t="s">
        <v>188</v>
      </c>
      <c r="BM85" s="25" t="s">
        <v>870</v>
      </c>
    </row>
    <row r="86" spans="2:65" s="1" customFormat="1" ht="40.5">
      <c r="B86" s="42"/>
      <c r="D86" s="196" t="s">
        <v>190</v>
      </c>
      <c r="F86" s="197" t="s">
        <v>869</v>
      </c>
      <c r="I86" s="198"/>
      <c r="L86" s="42"/>
      <c r="M86" s="199"/>
      <c r="N86" s="43"/>
      <c r="O86" s="43"/>
      <c r="P86" s="43"/>
      <c r="Q86" s="43"/>
      <c r="R86" s="43"/>
      <c r="S86" s="43"/>
      <c r="T86" s="71"/>
      <c r="AT86" s="25" t="s">
        <v>190</v>
      </c>
      <c r="AU86" s="25" t="s">
        <v>77</v>
      </c>
    </row>
    <row r="87" spans="2:65" s="12" customFormat="1">
      <c r="B87" s="200"/>
      <c r="D87" s="196" t="s">
        <v>192</v>
      </c>
      <c r="E87" s="201" t="s">
        <v>5</v>
      </c>
      <c r="F87" s="202" t="s">
        <v>871</v>
      </c>
      <c r="H87" s="203" t="s">
        <v>5</v>
      </c>
      <c r="I87" s="204"/>
      <c r="L87" s="200"/>
      <c r="M87" s="205"/>
      <c r="N87" s="206"/>
      <c r="O87" s="206"/>
      <c r="P87" s="206"/>
      <c r="Q87" s="206"/>
      <c r="R87" s="206"/>
      <c r="S87" s="206"/>
      <c r="T87" s="207"/>
      <c r="AT87" s="203" t="s">
        <v>192</v>
      </c>
      <c r="AU87" s="203" t="s">
        <v>77</v>
      </c>
      <c r="AV87" s="12" t="s">
        <v>77</v>
      </c>
      <c r="AW87" s="12" t="s">
        <v>34</v>
      </c>
      <c r="AX87" s="12" t="s">
        <v>70</v>
      </c>
      <c r="AY87" s="203" t="s">
        <v>180</v>
      </c>
    </row>
    <row r="88" spans="2:65" s="13" customFormat="1">
      <c r="B88" s="208"/>
      <c r="D88" s="209" t="s">
        <v>192</v>
      </c>
      <c r="E88" s="210" t="s">
        <v>5</v>
      </c>
      <c r="F88" s="211" t="s">
        <v>79</v>
      </c>
      <c r="H88" s="212">
        <v>2</v>
      </c>
      <c r="I88" s="213"/>
      <c r="L88" s="208"/>
      <c r="M88" s="214"/>
      <c r="N88" s="215"/>
      <c r="O88" s="215"/>
      <c r="P88" s="215"/>
      <c r="Q88" s="215"/>
      <c r="R88" s="215"/>
      <c r="S88" s="215"/>
      <c r="T88" s="216"/>
      <c r="AT88" s="217" t="s">
        <v>192</v>
      </c>
      <c r="AU88" s="217" t="s">
        <v>77</v>
      </c>
      <c r="AV88" s="13" t="s">
        <v>79</v>
      </c>
      <c r="AW88" s="13" t="s">
        <v>34</v>
      </c>
      <c r="AX88" s="13" t="s">
        <v>77</v>
      </c>
      <c r="AY88" s="217" t="s">
        <v>180</v>
      </c>
    </row>
    <row r="89" spans="2:65" s="1" customFormat="1" ht="22.5" customHeight="1">
      <c r="B89" s="183"/>
      <c r="C89" s="184" t="s">
        <v>79</v>
      </c>
      <c r="D89" s="184" t="s">
        <v>183</v>
      </c>
      <c r="E89" s="185" t="s">
        <v>79</v>
      </c>
      <c r="F89" s="186" t="s">
        <v>872</v>
      </c>
      <c r="G89" s="187" t="s">
        <v>873</v>
      </c>
      <c r="H89" s="188">
        <v>2</v>
      </c>
      <c r="I89" s="189"/>
      <c r="J89" s="190">
        <f>ROUND(I89*H89,2)</f>
        <v>0</v>
      </c>
      <c r="K89" s="186" t="s">
        <v>5</v>
      </c>
      <c r="L89" s="42"/>
      <c r="M89" s="191" t="s">
        <v>5</v>
      </c>
      <c r="N89" s="192" t="s">
        <v>41</v>
      </c>
      <c r="O89" s="43"/>
      <c r="P89" s="193">
        <f>O89*H89</f>
        <v>0</v>
      </c>
      <c r="Q89" s="193">
        <v>0</v>
      </c>
      <c r="R89" s="193">
        <f>Q89*H89</f>
        <v>0</v>
      </c>
      <c r="S89" s="193">
        <v>0</v>
      </c>
      <c r="T89" s="194">
        <f>S89*H89</f>
        <v>0</v>
      </c>
      <c r="AR89" s="25" t="s">
        <v>188</v>
      </c>
      <c r="AT89" s="25" t="s">
        <v>183</v>
      </c>
      <c r="AU89" s="25" t="s">
        <v>77</v>
      </c>
      <c r="AY89" s="25" t="s">
        <v>180</v>
      </c>
      <c r="BE89" s="195">
        <f>IF(N89="základní",J89,0)</f>
        <v>0</v>
      </c>
      <c r="BF89" s="195">
        <f>IF(N89="snížená",J89,0)</f>
        <v>0</v>
      </c>
      <c r="BG89" s="195">
        <f>IF(N89="zákl. přenesená",J89,0)</f>
        <v>0</v>
      </c>
      <c r="BH89" s="195">
        <f>IF(N89="sníž. přenesená",J89,0)</f>
        <v>0</v>
      </c>
      <c r="BI89" s="195">
        <f>IF(N89="nulová",J89,0)</f>
        <v>0</v>
      </c>
      <c r="BJ89" s="25" t="s">
        <v>77</v>
      </c>
      <c r="BK89" s="195">
        <f>ROUND(I89*H89,2)</f>
        <v>0</v>
      </c>
      <c r="BL89" s="25" t="s">
        <v>188</v>
      </c>
      <c r="BM89" s="25" t="s">
        <v>874</v>
      </c>
    </row>
    <row r="90" spans="2:65" s="1" customFormat="1">
      <c r="B90" s="42"/>
      <c r="D90" s="196" t="s">
        <v>190</v>
      </c>
      <c r="F90" s="197" t="s">
        <v>872</v>
      </c>
      <c r="I90" s="198"/>
      <c r="L90" s="42"/>
      <c r="M90" s="199"/>
      <c r="N90" s="43"/>
      <c r="O90" s="43"/>
      <c r="P90" s="43"/>
      <c r="Q90" s="43"/>
      <c r="R90" s="43"/>
      <c r="S90" s="43"/>
      <c r="T90" s="71"/>
      <c r="AT90" s="25" t="s">
        <v>190</v>
      </c>
      <c r="AU90" s="25" t="s">
        <v>77</v>
      </c>
    </row>
    <row r="91" spans="2:65" s="12" customFormat="1">
      <c r="B91" s="200"/>
      <c r="D91" s="196" t="s">
        <v>192</v>
      </c>
      <c r="E91" s="201" t="s">
        <v>5</v>
      </c>
      <c r="F91" s="202" t="s">
        <v>871</v>
      </c>
      <c r="H91" s="203" t="s">
        <v>5</v>
      </c>
      <c r="I91" s="204"/>
      <c r="L91" s="200"/>
      <c r="M91" s="205"/>
      <c r="N91" s="206"/>
      <c r="O91" s="206"/>
      <c r="P91" s="206"/>
      <c r="Q91" s="206"/>
      <c r="R91" s="206"/>
      <c r="S91" s="206"/>
      <c r="T91" s="207"/>
      <c r="AT91" s="203" t="s">
        <v>192</v>
      </c>
      <c r="AU91" s="203" t="s">
        <v>77</v>
      </c>
      <c r="AV91" s="12" t="s">
        <v>77</v>
      </c>
      <c r="AW91" s="12" t="s">
        <v>34</v>
      </c>
      <c r="AX91" s="12" t="s">
        <v>70</v>
      </c>
      <c r="AY91" s="203" t="s">
        <v>180</v>
      </c>
    </row>
    <row r="92" spans="2:65" s="13" customFormat="1">
      <c r="B92" s="208"/>
      <c r="D92" s="209" t="s">
        <v>192</v>
      </c>
      <c r="E92" s="210" t="s">
        <v>5</v>
      </c>
      <c r="F92" s="211" t="s">
        <v>79</v>
      </c>
      <c r="H92" s="212">
        <v>2</v>
      </c>
      <c r="I92" s="213"/>
      <c r="L92" s="208"/>
      <c r="M92" s="214"/>
      <c r="N92" s="215"/>
      <c r="O92" s="215"/>
      <c r="P92" s="215"/>
      <c r="Q92" s="215"/>
      <c r="R92" s="215"/>
      <c r="S92" s="215"/>
      <c r="T92" s="216"/>
      <c r="AT92" s="217" t="s">
        <v>192</v>
      </c>
      <c r="AU92" s="217" t="s">
        <v>77</v>
      </c>
      <c r="AV92" s="13" t="s">
        <v>79</v>
      </c>
      <c r="AW92" s="13" t="s">
        <v>34</v>
      </c>
      <c r="AX92" s="13" t="s">
        <v>77</v>
      </c>
      <c r="AY92" s="217" t="s">
        <v>180</v>
      </c>
    </row>
    <row r="93" spans="2:65" s="1" customFormat="1" ht="31.5" customHeight="1">
      <c r="B93" s="183"/>
      <c r="C93" s="184" t="s">
        <v>181</v>
      </c>
      <c r="D93" s="184" t="s">
        <v>183</v>
      </c>
      <c r="E93" s="185" t="s">
        <v>181</v>
      </c>
      <c r="F93" s="186" t="s">
        <v>875</v>
      </c>
      <c r="G93" s="187" t="s">
        <v>363</v>
      </c>
      <c r="H93" s="188">
        <v>2</v>
      </c>
      <c r="I93" s="189"/>
      <c r="J93" s="190">
        <f>ROUND(I93*H93,2)</f>
        <v>0</v>
      </c>
      <c r="K93" s="186" t="s">
        <v>5</v>
      </c>
      <c r="L93" s="42"/>
      <c r="M93" s="191" t="s">
        <v>5</v>
      </c>
      <c r="N93" s="192" t="s">
        <v>41</v>
      </c>
      <c r="O93" s="43"/>
      <c r="P93" s="193">
        <f>O93*H93</f>
        <v>0</v>
      </c>
      <c r="Q93" s="193">
        <v>0</v>
      </c>
      <c r="R93" s="193">
        <f>Q93*H93</f>
        <v>0</v>
      </c>
      <c r="S93" s="193">
        <v>0</v>
      </c>
      <c r="T93" s="194">
        <f>S93*H93</f>
        <v>0</v>
      </c>
      <c r="AR93" s="25" t="s">
        <v>188</v>
      </c>
      <c r="AT93" s="25" t="s">
        <v>183</v>
      </c>
      <c r="AU93" s="25" t="s">
        <v>77</v>
      </c>
      <c r="AY93" s="25" t="s">
        <v>180</v>
      </c>
      <c r="BE93" s="195">
        <f>IF(N93="základní",J93,0)</f>
        <v>0</v>
      </c>
      <c r="BF93" s="195">
        <f>IF(N93="snížená",J93,0)</f>
        <v>0</v>
      </c>
      <c r="BG93" s="195">
        <f>IF(N93="zákl. přenesená",J93,0)</f>
        <v>0</v>
      </c>
      <c r="BH93" s="195">
        <f>IF(N93="sníž. přenesená",J93,0)</f>
        <v>0</v>
      </c>
      <c r="BI93" s="195">
        <f>IF(N93="nulová",J93,0)</f>
        <v>0</v>
      </c>
      <c r="BJ93" s="25" t="s">
        <v>77</v>
      </c>
      <c r="BK93" s="195">
        <f>ROUND(I93*H93,2)</f>
        <v>0</v>
      </c>
      <c r="BL93" s="25" t="s">
        <v>188</v>
      </c>
      <c r="BM93" s="25" t="s">
        <v>876</v>
      </c>
    </row>
    <row r="94" spans="2:65" s="1" customFormat="1">
      <c r="B94" s="42"/>
      <c r="D94" s="196" t="s">
        <v>190</v>
      </c>
      <c r="F94" s="197" t="s">
        <v>875</v>
      </c>
      <c r="I94" s="198"/>
      <c r="L94" s="42"/>
      <c r="M94" s="199"/>
      <c r="N94" s="43"/>
      <c r="O94" s="43"/>
      <c r="P94" s="43"/>
      <c r="Q94" s="43"/>
      <c r="R94" s="43"/>
      <c r="S94" s="43"/>
      <c r="T94" s="71"/>
      <c r="AT94" s="25" t="s">
        <v>190</v>
      </c>
      <c r="AU94" s="25" t="s">
        <v>77</v>
      </c>
    </row>
    <row r="95" spans="2:65" s="12" customFormat="1">
      <c r="B95" s="200"/>
      <c r="D95" s="196" t="s">
        <v>192</v>
      </c>
      <c r="E95" s="201" t="s">
        <v>5</v>
      </c>
      <c r="F95" s="202" t="s">
        <v>871</v>
      </c>
      <c r="H95" s="203" t="s">
        <v>5</v>
      </c>
      <c r="I95" s="204"/>
      <c r="L95" s="200"/>
      <c r="M95" s="205"/>
      <c r="N95" s="206"/>
      <c r="O95" s="206"/>
      <c r="P95" s="206"/>
      <c r="Q95" s="206"/>
      <c r="R95" s="206"/>
      <c r="S95" s="206"/>
      <c r="T95" s="207"/>
      <c r="AT95" s="203" t="s">
        <v>192</v>
      </c>
      <c r="AU95" s="203" t="s">
        <v>77</v>
      </c>
      <c r="AV95" s="12" t="s">
        <v>77</v>
      </c>
      <c r="AW95" s="12" t="s">
        <v>34</v>
      </c>
      <c r="AX95" s="12" t="s">
        <v>70</v>
      </c>
      <c r="AY95" s="203" t="s">
        <v>180</v>
      </c>
    </row>
    <row r="96" spans="2:65" s="13" customFormat="1">
      <c r="B96" s="208"/>
      <c r="D96" s="209" t="s">
        <v>192</v>
      </c>
      <c r="E96" s="210" t="s">
        <v>5</v>
      </c>
      <c r="F96" s="211" t="s">
        <v>79</v>
      </c>
      <c r="H96" s="212">
        <v>2</v>
      </c>
      <c r="I96" s="213"/>
      <c r="L96" s="208"/>
      <c r="M96" s="214"/>
      <c r="N96" s="215"/>
      <c r="O96" s="215"/>
      <c r="P96" s="215"/>
      <c r="Q96" s="215"/>
      <c r="R96" s="215"/>
      <c r="S96" s="215"/>
      <c r="T96" s="216"/>
      <c r="AT96" s="217" t="s">
        <v>192</v>
      </c>
      <c r="AU96" s="217" t="s">
        <v>77</v>
      </c>
      <c r="AV96" s="13" t="s">
        <v>79</v>
      </c>
      <c r="AW96" s="13" t="s">
        <v>34</v>
      </c>
      <c r="AX96" s="13" t="s">
        <v>77</v>
      </c>
      <c r="AY96" s="217" t="s">
        <v>180</v>
      </c>
    </row>
    <row r="97" spans="2:65" s="1" customFormat="1" ht="22.5" customHeight="1">
      <c r="B97" s="183"/>
      <c r="C97" s="184" t="s">
        <v>188</v>
      </c>
      <c r="D97" s="184" t="s">
        <v>183</v>
      </c>
      <c r="E97" s="185" t="s">
        <v>877</v>
      </c>
      <c r="F97" s="186" t="s">
        <v>878</v>
      </c>
      <c r="G97" s="187" t="s">
        <v>873</v>
      </c>
      <c r="H97" s="188">
        <v>2</v>
      </c>
      <c r="I97" s="189"/>
      <c r="J97" s="190">
        <f>ROUND(I97*H97,2)</f>
        <v>0</v>
      </c>
      <c r="K97" s="186" t="s">
        <v>5</v>
      </c>
      <c r="L97" s="42"/>
      <c r="M97" s="191" t="s">
        <v>5</v>
      </c>
      <c r="N97" s="192" t="s">
        <v>41</v>
      </c>
      <c r="O97" s="43"/>
      <c r="P97" s="193">
        <f>O97*H97</f>
        <v>0</v>
      </c>
      <c r="Q97" s="193">
        <v>0</v>
      </c>
      <c r="R97" s="193">
        <f>Q97*H97</f>
        <v>0</v>
      </c>
      <c r="S97" s="193">
        <v>0</v>
      </c>
      <c r="T97" s="194">
        <f>S97*H97</f>
        <v>0</v>
      </c>
      <c r="AR97" s="25" t="s">
        <v>188</v>
      </c>
      <c r="AT97" s="25" t="s">
        <v>183</v>
      </c>
      <c r="AU97" s="25" t="s">
        <v>77</v>
      </c>
      <c r="AY97" s="25" t="s">
        <v>180</v>
      </c>
      <c r="BE97" s="195">
        <f>IF(N97="základní",J97,0)</f>
        <v>0</v>
      </c>
      <c r="BF97" s="195">
        <f>IF(N97="snížená",J97,0)</f>
        <v>0</v>
      </c>
      <c r="BG97" s="195">
        <f>IF(N97="zákl. přenesená",J97,0)</f>
        <v>0</v>
      </c>
      <c r="BH97" s="195">
        <f>IF(N97="sníž. přenesená",J97,0)</f>
        <v>0</v>
      </c>
      <c r="BI97" s="195">
        <f>IF(N97="nulová",J97,0)</f>
        <v>0</v>
      </c>
      <c r="BJ97" s="25" t="s">
        <v>77</v>
      </c>
      <c r="BK97" s="195">
        <f>ROUND(I97*H97,2)</f>
        <v>0</v>
      </c>
      <c r="BL97" s="25" t="s">
        <v>188</v>
      </c>
      <c r="BM97" s="25" t="s">
        <v>879</v>
      </c>
    </row>
    <row r="98" spans="2:65" s="1" customFormat="1">
      <c r="B98" s="42"/>
      <c r="D98" s="196" t="s">
        <v>190</v>
      </c>
      <c r="F98" s="197" t="s">
        <v>878</v>
      </c>
      <c r="I98" s="198"/>
      <c r="L98" s="42"/>
      <c r="M98" s="199"/>
      <c r="N98" s="43"/>
      <c r="O98" s="43"/>
      <c r="P98" s="43"/>
      <c r="Q98" s="43"/>
      <c r="R98" s="43"/>
      <c r="S98" s="43"/>
      <c r="T98" s="71"/>
      <c r="AT98" s="25" t="s">
        <v>190</v>
      </c>
      <c r="AU98" s="25" t="s">
        <v>77</v>
      </c>
    </row>
    <row r="99" spans="2:65" s="12" customFormat="1">
      <c r="B99" s="200"/>
      <c r="D99" s="196" t="s">
        <v>192</v>
      </c>
      <c r="E99" s="201" t="s">
        <v>5</v>
      </c>
      <c r="F99" s="202" t="s">
        <v>871</v>
      </c>
      <c r="H99" s="203" t="s">
        <v>5</v>
      </c>
      <c r="I99" s="204"/>
      <c r="L99" s="200"/>
      <c r="M99" s="205"/>
      <c r="N99" s="206"/>
      <c r="O99" s="206"/>
      <c r="P99" s="206"/>
      <c r="Q99" s="206"/>
      <c r="R99" s="206"/>
      <c r="S99" s="206"/>
      <c r="T99" s="207"/>
      <c r="AT99" s="203" t="s">
        <v>192</v>
      </c>
      <c r="AU99" s="203" t="s">
        <v>77</v>
      </c>
      <c r="AV99" s="12" t="s">
        <v>77</v>
      </c>
      <c r="AW99" s="12" t="s">
        <v>34</v>
      </c>
      <c r="AX99" s="12" t="s">
        <v>70</v>
      </c>
      <c r="AY99" s="203" t="s">
        <v>180</v>
      </c>
    </row>
    <row r="100" spans="2:65" s="13" customFormat="1">
      <c r="B100" s="208"/>
      <c r="D100" s="209" t="s">
        <v>192</v>
      </c>
      <c r="E100" s="210" t="s">
        <v>5</v>
      </c>
      <c r="F100" s="211" t="s">
        <v>79</v>
      </c>
      <c r="H100" s="212">
        <v>2</v>
      </c>
      <c r="I100" s="213"/>
      <c r="L100" s="208"/>
      <c r="M100" s="214"/>
      <c r="N100" s="215"/>
      <c r="O100" s="215"/>
      <c r="P100" s="215"/>
      <c r="Q100" s="215"/>
      <c r="R100" s="215"/>
      <c r="S100" s="215"/>
      <c r="T100" s="216"/>
      <c r="AT100" s="217" t="s">
        <v>192</v>
      </c>
      <c r="AU100" s="217" t="s">
        <v>77</v>
      </c>
      <c r="AV100" s="13" t="s">
        <v>79</v>
      </c>
      <c r="AW100" s="13" t="s">
        <v>34</v>
      </c>
      <c r="AX100" s="13" t="s">
        <v>77</v>
      </c>
      <c r="AY100" s="217" t="s">
        <v>180</v>
      </c>
    </row>
    <row r="101" spans="2:65" s="1" customFormat="1" ht="22.5" customHeight="1">
      <c r="B101" s="183"/>
      <c r="C101" s="184" t="s">
        <v>253</v>
      </c>
      <c r="D101" s="184" t="s">
        <v>183</v>
      </c>
      <c r="E101" s="185" t="s">
        <v>880</v>
      </c>
      <c r="F101" s="186" t="s">
        <v>881</v>
      </c>
      <c r="G101" s="187" t="s">
        <v>873</v>
      </c>
      <c r="H101" s="188">
        <v>1</v>
      </c>
      <c r="I101" s="189"/>
      <c r="J101" s="190">
        <f>ROUND(I101*H101,2)</f>
        <v>0</v>
      </c>
      <c r="K101" s="186" t="s">
        <v>5</v>
      </c>
      <c r="L101" s="42"/>
      <c r="M101" s="191" t="s">
        <v>5</v>
      </c>
      <c r="N101" s="192" t="s">
        <v>41</v>
      </c>
      <c r="O101" s="43"/>
      <c r="P101" s="193">
        <f>O101*H101</f>
        <v>0</v>
      </c>
      <c r="Q101" s="193">
        <v>0</v>
      </c>
      <c r="R101" s="193">
        <f>Q101*H101</f>
        <v>0</v>
      </c>
      <c r="S101" s="193">
        <v>0</v>
      </c>
      <c r="T101" s="194">
        <f>S101*H101</f>
        <v>0</v>
      </c>
      <c r="AR101" s="25" t="s">
        <v>188</v>
      </c>
      <c r="AT101" s="25" t="s">
        <v>183</v>
      </c>
      <c r="AU101" s="25" t="s">
        <v>77</v>
      </c>
      <c r="AY101" s="25" t="s">
        <v>180</v>
      </c>
      <c r="BE101" s="195">
        <f>IF(N101="základní",J101,0)</f>
        <v>0</v>
      </c>
      <c r="BF101" s="195">
        <f>IF(N101="snížená",J101,0)</f>
        <v>0</v>
      </c>
      <c r="BG101" s="195">
        <f>IF(N101="zákl. přenesená",J101,0)</f>
        <v>0</v>
      </c>
      <c r="BH101" s="195">
        <f>IF(N101="sníž. přenesená",J101,0)</f>
        <v>0</v>
      </c>
      <c r="BI101" s="195">
        <f>IF(N101="nulová",J101,0)</f>
        <v>0</v>
      </c>
      <c r="BJ101" s="25" t="s">
        <v>77</v>
      </c>
      <c r="BK101" s="195">
        <f>ROUND(I101*H101,2)</f>
        <v>0</v>
      </c>
      <c r="BL101" s="25" t="s">
        <v>188</v>
      </c>
      <c r="BM101" s="25" t="s">
        <v>882</v>
      </c>
    </row>
    <row r="102" spans="2:65" s="1" customFormat="1">
      <c r="B102" s="42"/>
      <c r="D102" s="196" t="s">
        <v>190</v>
      </c>
      <c r="F102" s="197" t="s">
        <v>881</v>
      </c>
      <c r="I102" s="198"/>
      <c r="L102" s="42"/>
      <c r="M102" s="199"/>
      <c r="N102" s="43"/>
      <c r="O102" s="43"/>
      <c r="P102" s="43"/>
      <c r="Q102" s="43"/>
      <c r="R102" s="43"/>
      <c r="S102" s="43"/>
      <c r="T102" s="71"/>
      <c r="AT102" s="25" t="s">
        <v>190</v>
      </c>
      <c r="AU102" s="25" t="s">
        <v>77</v>
      </c>
    </row>
    <row r="103" spans="2:65" s="12" customFormat="1">
      <c r="B103" s="200"/>
      <c r="D103" s="196" t="s">
        <v>192</v>
      </c>
      <c r="E103" s="201" t="s">
        <v>5</v>
      </c>
      <c r="F103" s="202" t="s">
        <v>871</v>
      </c>
      <c r="H103" s="203" t="s">
        <v>5</v>
      </c>
      <c r="I103" s="204"/>
      <c r="L103" s="200"/>
      <c r="M103" s="205"/>
      <c r="N103" s="206"/>
      <c r="O103" s="206"/>
      <c r="P103" s="206"/>
      <c r="Q103" s="206"/>
      <c r="R103" s="206"/>
      <c r="S103" s="206"/>
      <c r="T103" s="207"/>
      <c r="AT103" s="203" t="s">
        <v>192</v>
      </c>
      <c r="AU103" s="203" t="s">
        <v>77</v>
      </c>
      <c r="AV103" s="12" t="s">
        <v>77</v>
      </c>
      <c r="AW103" s="12" t="s">
        <v>34</v>
      </c>
      <c r="AX103" s="12" t="s">
        <v>70</v>
      </c>
      <c r="AY103" s="203" t="s">
        <v>180</v>
      </c>
    </row>
    <row r="104" spans="2:65" s="13" customFormat="1">
      <c r="B104" s="208"/>
      <c r="D104" s="209" t="s">
        <v>192</v>
      </c>
      <c r="E104" s="210" t="s">
        <v>5</v>
      </c>
      <c r="F104" s="211" t="s">
        <v>77</v>
      </c>
      <c r="H104" s="212">
        <v>1</v>
      </c>
      <c r="I104" s="213"/>
      <c r="L104" s="208"/>
      <c r="M104" s="214"/>
      <c r="N104" s="215"/>
      <c r="O104" s="215"/>
      <c r="P104" s="215"/>
      <c r="Q104" s="215"/>
      <c r="R104" s="215"/>
      <c r="S104" s="215"/>
      <c r="T104" s="216"/>
      <c r="AT104" s="217" t="s">
        <v>192</v>
      </c>
      <c r="AU104" s="217" t="s">
        <v>77</v>
      </c>
      <c r="AV104" s="13" t="s">
        <v>79</v>
      </c>
      <c r="AW104" s="13" t="s">
        <v>34</v>
      </c>
      <c r="AX104" s="13" t="s">
        <v>77</v>
      </c>
      <c r="AY104" s="217" t="s">
        <v>180</v>
      </c>
    </row>
    <row r="105" spans="2:65" s="1" customFormat="1" ht="31.5" customHeight="1">
      <c r="B105" s="183"/>
      <c r="C105" s="184" t="s">
        <v>203</v>
      </c>
      <c r="D105" s="184" t="s">
        <v>183</v>
      </c>
      <c r="E105" s="185" t="s">
        <v>253</v>
      </c>
      <c r="F105" s="186" t="s">
        <v>883</v>
      </c>
      <c r="G105" s="187" t="s">
        <v>884</v>
      </c>
      <c r="H105" s="188">
        <v>1</v>
      </c>
      <c r="I105" s="189"/>
      <c r="J105" s="190">
        <f>ROUND(I105*H105,2)</f>
        <v>0</v>
      </c>
      <c r="K105" s="186" t="s">
        <v>5</v>
      </c>
      <c r="L105" s="42"/>
      <c r="M105" s="191" t="s">
        <v>5</v>
      </c>
      <c r="N105" s="192" t="s">
        <v>41</v>
      </c>
      <c r="O105" s="43"/>
      <c r="P105" s="193">
        <f>O105*H105</f>
        <v>0</v>
      </c>
      <c r="Q105" s="193">
        <v>0</v>
      </c>
      <c r="R105" s="193">
        <f>Q105*H105</f>
        <v>0</v>
      </c>
      <c r="S105" s="193">
        <v>0</v>
      </c>
      <c r="T105" s="194">
        <f>S105*H105</f>
        <v>0</v>
      </c>
      <c r="AR105" s="25" t="s">
        <v>188</v>
      </c>
      <c r="AT105" s="25" t="s">
        <v>183</v>
      </c>
      <c r="AU105" s="25" t="s">
        <v>77</v>
      </c>
      <c r="AY105" s="25" t="s">
        <v>180</v>
      </c>
      <c r="BE105" s="195">
        <f>IF(N105="základní",J105,0)</f>
        <v>0</v>
      </c>
      <c r="BF105" s="195">
        <f>IF(N105="snížená",J105,0)</f>
        <v>0</v>
      </c>
      <c r="BG105" s="195">
        <f>IF(N105="zákl. přenesená",J105,0)</f>
        <v>0</v>
      </c>
      <c r="BH105" s="195">
        <f>IF(N105="sníž. přenesená",J105,0)</f>
        <v>0</v>
      </c>
      <c r="BI105" s="195">
        <f>IF(N105="nulová",J105,0)</f>
        <v>0</v>
      </c>
      <c r="BJ105" s="25" t="s">
        <v>77</v>
      </c>
      <c r="BK105" s="195">
        <f>ROUND(I105*H105,2)</f>
        <v>0</v>
      </c>
      <c r="BL105" s="25" t="s">
        <v>188</v>
      </c>
      <c r="BM105" s="25" t="s">
        <v>885</v>
      </c>
    </row>
    <row r="106" spans="2:65" s="1" customFormat="1" ht="27">
      <c r="B106" s="42"/>
      <c r="D106" s="196" t="s">
        <v>190</v>
      </c>
      <c r="F106" s="197" t="s">
        <v>883</v>
      </c>
      <c r="I106" s="198"/>
      <c r="L106" s="42"/>
      <c r="M106" s="199"/>
      <c r="N106" s="43"/>
      <c r="O106" s="43"/>
      <c r="P106" s="43"/>
      <c r="Q106" s="43"/>
      <c r="R106" s="43"/>
      <c r="S106" s="43"/>
      <c r="T106" s="71"/>
      <c r="AT106" s="25" t="s">
        <v>190</v>
      </c>
      <c r="AU106" s="25" t="s">
        <v>77</v>
      </c>
    </row>
    <row r="107" spans="2:65" s="12" customFormat="1">
      <c r="B107" s="200"/>
      <c r="D107" s="196" t="s">
        <v>192</v>
      </c>
      <c r="E107" s="201" t="s">
        <v>5</v>
      </c>
      <c r="F107" s="202" t="s">
        <v>871</v>
      </c>
      <c r="H107" s="203" t="s">
        <v>5</v>
      </c>
      <c r="I107" s="204"/>
      <c r="L107" s="200"/>
      <c r="M107" s="205"/>
      <c r="N107" s="206"/>
      <c r="O107" s="206"/>
      <c r="P107" s="206"/>
      <c r="Q107" s="206"/>
      <c r="R107" s="206"/>
      <c r="S107" s="206"/>
      <c r="T107" s="207"/>
      <c r="AT107" s="203" t="s">
        <v>192</v>
      </c>
      <c r="AU107" s="203" t="s">
        <v>77</v>
      </c>
      <c r="AV107" s="12" t="s">
        <v>77</v>
      </c>
      <c r="AW107" s="12" t="s">
        <v>34</v>
      </c>
      <c r="AX107" s="12" t="s">
        <v>70</v>
      </c>
      <c r="AY107" s="203" t="s">
        <v>180</v>
      </c>
    </row>
    <row r="108" spans="2:65" s="13" customFormat="1">
      <c r="B108" s="208"/>
      <c r="D108" s="209" t="s">
        <v>192</v>
      </c>
      <c r="E108" s="210" t="s">
        <v>5</v>
      </c>
      <c r="F108" s="211" t="s">
        <v>77</v>
      </c>
      <c r="H108" s="212">
        <v>1</v>
      </c>
      <c r="I108" s="213"/>
      <c r="L108" s="208"/>
      <c r="M108" s="214"/>
      <c r="N108" s="215"/>
      <c r="O108" s="215"/>
      <c r="P108" s="215"/>
      <c r="Q108" s="215"/>
      <c r="R108" s="215"/>
      <c r="S108" s="215"/>
      <c r="T108" s="216"/>
      <c r="AT108" s="217" t="s">
        <v>192</v>
      </c>
      <c r="AU108" s="217" t="s">
        <v>77</v>
      </c>
      <c r="AV108" s="13" t="s">
        <v>79</v>
      </c>
      <c r="AW108" s="13" t="s">
        <v>34</v>
      </c>
      <c r="AX108" s="13" t="s">
        <v>77</v>
      </c>
      <c r="AY108" s="217" t="s">
        <v>180</v>
      </c>
    </row>
    <row r="109" spans="2:65" s="1" customFormat="1" ht="31.5" customHeight="1">
      <c r="B109" s="183"/>
      <c r="C109" s="184" t="s">
        <v>285</v>
      </c>
      <c r="D109" s="184" t="s">
        <v>183</v>
      </c>
      <c r="E109" s="185" t="s">
        <v>203</v>
      </c>
      <c r="F109" s="186" t="s">
        <v>886</v>
      </c>
      <c r="G109" s="187" t="s">
        <v>884</v>
      </c>
      <c r="H109" s="188">
        <v>10</v>
      </c>
      <c r="I109" s="189"/>
      <c r="J109" s="190">
        <f>ROUND(I109*H109,2)</f>
        <v>0</v>
      </c>
      <c r="K109" s="186" t="s">
        <v>5</v>
      </c>
      <c r="L109" s="42"/>
      <c r="M109" s="191" t="s">
        <v>5</v>
      </c>
      <c r="N109" s="192" t="s">
        <v>41</v>
      </c>
      <c r="O109" s="43"/>
      <c r="P109" s="193">
        <f>O109*H109</f>
        <v>0</v>
      </c>
      <c r="Q109" s="193">
        <v>0</v>
      </c>
      <c r="R109" s="193">
        <f>Q109*H109</f>
        <v>0</v>
      </c>
      <c r="S109" s="193">
        <v>0</v>
      </c>
      <c r="T109" s="194">
        <f>S109*H109</f>
        <v>0</v>
      </c>
      <c r="AR109" s="25" t="s">
        <v>188</v>
      </c>
      <c r="AT109" s="25" t="s">
        <v>183</v>
      </c>
      <c r="AU109" s="25" t="s">
        <v>77</v>
      </c>
      <c r="AY109" s="25" t="s">
        <v>180</v>
      </c>
      <c r="BE109" s="195">
        <f>IF(N109="základní",J109,0)</f>
        <v>0</v>
      </c>
      <c r="BF109" s="195">
        <f>IF(N109="snížená",J109,0)</f>
        <v>0</v>
      </c>
      <c r="BG109" s="195">
        <f>IF(N109="zákl. přenesená",J109,0)</f>
        <v>0</v>
      </c>
      <c r="BH109" s="195">
        <f>IF(N109="sníž. přenesená",J109,0)</f>
        <v>0</v>
      </c>
      <c r="BI109" s="195">
        <f>IF(N109="nulová",J109,0)</f>
        <v>0</v>
      </c>
      <c r="BJ109" s="25" t="s">
        <v>77</v>
      </c>
      <c r="BK109" s="195">
        <f>ROUND(I109*H109,2)</f>
        <v>0</v>
      </c>
      <c r="BL109" s="25" t="s">
        <v>188</v>
      </c>
      <c r="BM109" s="25" t="s">
        <v>887</v>
      </c>
    </row>
    <row r="110" spans="2:65" s="1" customFormat="1" ht="27">
      <c r="B110" s="42"/>
      <c r="D110" s="196" t="s">
        <v>190</v>
      </c>
      <c r="F110" s="197" t="s">
        <v>886</v>
      </c>
      <c r="I110" s="198"/>
      <c r="L110" s="42"/>
      <c r="M110" s="199"/>
      <c r="N110" s="43"/>
      <c r="O110" s="43"/>
      <c r="P110" s="43"/>
      <c r="Q110" s="43"/>
      <c r="R110" s="43"/>
      <c r="S110" s="43"/>
      <c r="T110" s="71"/>
      <c r="AT110" s="25" t="s">
        <v>190</v>
      </c>
      <c r="AU110" s="25" t="s">
        <v>77</v>
      </c>
    </row>
    <row r="111" spans="2:65" s="12" customFormat="1">
      <c r="B111" s="200"/>
      <c r="D111" s="196" t="s">
        <v>192</v>
      </c>
      <c r="E111" s="201" t="s">
        <v>5</v>
      </c>
      <c r="F111" s="202" t="s">
        <v>871</v>
      </c>
      <c r="H111" s="203" t="s">
        <v>5</v>
      </c>
      <c r="I111" s="204"/>
      <c r="L111" s="200"/>
      <c r="M111" s="205"/>
      <c r="N111" s="206"/>
      <c r="O111" s="206"/>
      <c r="P111" s="206"/>
      <c r="Q111" s="206"/>
      <c r="R111" s="206"/>
      <c r="S111" s="206"/>
      <c r="T111" s="207"/>
      <c r="AT111" s="203" t="s">
        <v>192</v>
      </c>
      <c r="AU111" s="203" t="s">
        <v>77</v>
      </c>
      <c r="AV111" s="12" t="s">
        <v>77</v>
      </c>
      <c r="AW111" s="12" t="s">
        <v>34</v>
      </c>
      <c r="AX111" s="12" t="s">
        <v>70</v>
      </c>
      <c r="AY111" s="203" t="s">
        <v>180</v>
      </c>
    </row>
    <row r="112" spans="2:65" s="13" customFormat="1">
      <c r="B112" s="208"/>
      <c r="D112" s="209" t="s">
        <v>192</v>
      </c>
      <c r="E112" s="210" t="s">
        <v>5</v>
      </c>
      <c r="F112" s="211" t="s">
        <v>311</v>
      </c>
      <c r="H112" s="212">
        <v>10</v>
      </c>
      <c r="I112" s="213"/>
      <c r="L112" s="208"/>
      <c r="M112" s="214"/>
      <c r="N112" s="215"/>
      <c r="O112" s="215"/>
      <c r="P112" s="215"/>
      <c r="Q112" s="215"/>
      <c r="R112" s="215"/>
      <c r="S112" s="215"/>
      <c r="T112" s="216"/>
      <c r="AT112" s="217" t="s">
        <v>192</v>
      </c>
      <c r="AU112" s="217" t="s">
        <v>77</v>
      </c>
      <c r="AV112" s="13" t="s">
        <v>79</v>
      </c>
      <c r="AW112" s="13" t="s">
        <v>34</v>
      </c>
      <c r="AX112" s="13" t="s">
        <v>77</v>
      </c>
      <c r="AY112" s="217" t="s">
        <v>180</v>
      </c>
    </row>
    <row r="113" spans="2:65" s="1" customFormat="1" ht="31.5" customHeight="1">
      <c r="B113" s="183"/>
      <c r="C113" s="184" t="s">
        <v>291</v>
      </c>
      <c r="D113" s="184" t="s">
        <v>183</v>
      </c>
      <c r="E113" s="185" t="s">
        <v>285</v>
      </c>
      <c r="F113" s="186" t="s">
        <v>888</v>
      </c>
      <c r="G113" s="187" t="s">
        <v>197</v>
      </c>
      <c r="H113" s="188">
        <v>10</v>
      </c>
      <c r="I113" s="189"/>
      <c r="J113" s="190">
        <f>ROUND(I113*H113,2)</f>
        <v>0</v>
      </c>
      <c r="K113" s="186" t="s">
        <v>5</v>
      </c>
      <c r="L113" s="42"/>
      <c r="M113" s="191" t="s">
        <v>5</v>
      </c>
      <c r="N113" s="192" t="s">
        <v>41</v>
      </c>
      <c r="O113" s="43"/>
      <c r="P113" s="193">
        <f>O113*H113</f>
        <v>0</v>
      </c>
      <c r="Q113" s="193">
        <v>0</v>
      </c>
      <c r="R113" s="193">
        <f>Q113*H113</f>
        <v>0</v>
      </c>
      <c r="S113" s="193">
        <v>0</v>
      </c>
      <c r="T113" s="194">
        <f>S113*H113</f>
        <v>0</v>
      </c>
      <c r="AR113" s="25" t="s">
        <v>188</v>
      </c>
      <c r="AT113" s="25" t="s">
        <v>183</v>
      </c>
      <c r="AU113" s="25" t="s">
        <v>77</v>
      </c>
      <c r="AY113" s="25" t="s">
        <v>180</v>
      </c>
      <c r="BE113" s="195">
        <f>IF(N113="základní",J113,0)</f>
        <v>0</v>
      </c>
      <c r="BF113" s="195">
        <f>IF(N113="snížená",J113,0)</f>
        <v>0</v>
      </c>
      <c r="BG113" s="195">
        <f>IF(N113="zákl. přenesená",J113,0)</f>
        <v>0</v>
      </c>
      <c r="BH113" s="195">
        <f>IF(N113="sníž. přenesená",J113,0)</f>
        <v>0</v>
      </c>
      <c r="BI113" s="195">
        <f>IF(N113="nulová",J113,0)</f>
        <v>0</v>
      </c>
      <c r="BJ113" s="25" t="s">
        <v>77</v>
      </c>
      <c r="BK113" s="195">
        <f>ROUND(I113*H113,2)</f>
        <v>0</v>
      </c>
      <c r="BL113" s="25" t="s">
        <v>188</v>
      </c>
      <c r="BM113" s="25" t="s">
        <v>889</v>
      </c>
    </row>
    <row r="114" spans="2:65" s="1" customFormat="1" ht="27">
      <c r="B114" s="42"/>
      <c r="D114" s="196" t="s">
        <v>190</v>
      </c>
      <c r="F114" s="197" t="s">
        <v>888</v>
      </c>
      <c r="I114" s="198"/>
      <c r="L114" s="42"/>
      <c r="M114" s="199"/>
      <c r="N114" s="43"/>
      <c r="O114" s="43"/>
      <c r="P114" s="43"/>
      <c r="Q114" s="43"/>
      <c r="R114" s="43"/>
      <c r="S114" s="43"/>
      <c r="T114" s="71"/>
      <c r="AT114" s="25" t="s">
        <v>190</v>
      </c>
      <c r="AU114" s="25" t="s">
        <v>77</v>
      </c>
    </row>
    <row r="115" spans="2:65" s="12" customFormat="1">
      <c r="B115" s="200"/>
      <c r="D115" s="196" t="s">
        <v>192</v>
      </c>
      <c r="E115" s="201" t="s">
        <v>5</v>
      </c>
      <c r="F115" s="202" t="s">
        <v>871</v>
      </c>
      <c r="H115" s="203" t="s">
        <v>5</v>
      </c>
      <c r="I115" s="204"/>
      <c r="L115" s="200"/>
      <c r="M115" s="205"/>
      <c r="N115" s="206"/>
      <c r="O115" s="206"/>
      <c r="P115" s="206"/>
      <c r="Q115" s="206"/>
      <c r="R115" s="206"/>
      <c r="S115" s="206"/>
      <c r="T115" s="207"/>
      <c r="AT115" s="203" t="s">
        <v>192</v>
      </c>
      <c r="AU115" s="203" t="s">
        <v>77</v>
      </c>
      <c r="AV115" s="12" t="s">
        <v>77</v>
      </c>
      <c r="AW115" s="12" t="s">
        <v>34</v>
      </c>
      <c r="AX115" s="12" t="s">
        <v>70</v>
      </c>
      <c r="AY115" s="203" t="s">
        <v>180</v>
      </c>
    </row>
    <row r="116" spans="2:65" s="13" customFormat="1">
      <c r="B116" s="208"/>
      <c r="D116" s="209" t="s">
        <v>192</v>
      </c>
      <c r="E116" s="210" t="s">
        <v>5</v>
      </c>
      <c r="F116" s="211" t="s">
        <v>311</v>
      </c>
      <c r="H116" s="212">
        <v>10</v>
      </c>
      <c r="I116" s="213"/>
      <c r="L116" s="208"/>
      <c r="M116" s="214"/>
      <c r="N116" s="215"/>
      <c r="O116" s="215"/>
      <c r="P116" s="215"/>
      <c r="Q116" s="215"/>
      <c r="R116" s="215"/>
      <c r="S116" s="215"/>
      <c r="T116" s="216"/>
      <c r="AT116" s="217" t="s">
        <v>192</v>
      </c>
      <c r="AU116" s="217" t="s">
        <v>77</v>
      </c>
      <c r="AV116" s="13" t="s">
        <v>79</v>
      </c>
      <c r="AW116" s="13" t="s">
        <v>34</v>
      </c>
      <c r="AX116" s="13" t="s">
        <v>77</v>
      </c>
      <c r="AY116" s="217" t="s">
        <v>180</v>
      </c>
    </row>
    <row r="117" spans="2:65" s="1" customFormat="1" ht="31.5" customHeight="1">
      <c r="B117" s="183"/>
      <c r="C117" s="184" t="s">
        <v>283</v>
      </c>
      <c r="D117" s="184" t="s">
        <v>183</v>
      </c>
      <c r="E117" s="185" t="s">
        <v>291</v>
      </c>
      <c r="F117" s="186" t="s">
        <v>890</v>
      </c>
      <c r="G117" s="187" t="s">
        <v>363</v>
      </c>
      <c r="H117" s="188">
        <v>1</v>
      </c>
      <c r="I117" s="189"/>
      <c r="J117" s="190">
        <f>ROUND(I117*H117,2)</f>
        <v>0</v>
      </c>
      <c r="K117" s="186" t="s">
        <v>5</v>
      </c>
      <c r="L117" s="42"/>
      <c r="M117" s="191" t="s">
        <v>5</v>
      </c>
      <c r="N117" s="192" t="s">
        <v>41</v>
      </c>
      <c r="O117" s="43"/>
      <c r="P117" s="193">
        <f>O117*H117</f>
        <v>0</v>
      </c>
      <c r="Q117" s="193">
        <v>0</v>
      </c>
      <c r="R117" s="193">
        <f>Q117*H117</f>
        <v>0</v>
      </c>
      <c r="S117" s="193">
        <v>0</v>
      </c>
      <c r="T117" s="194">
        <f>S117*H117</f>
        <v>0</v>
      </c>
      <c r="AR117" s="25" t="s">
        <v>188</v>
      </c>
      <c r="AT117" s="25" t="s">
        <v>183</v>
      </c>
      <c r="AU117" s="25" t="s">
        <v>77</v>
      </c>
      <c r="AY117" s="25" t="s">
        <v>180</v>
      </c>
      <c r="BE117" s="195">
        <f>IF(N117="základní",J117,0)</f>
        <v>0</v>
      </c>
      <c r="BF117" s="195">
        <f>IF(N117="snížená",J117,0)</f>
        <v>0</v>
      </c>
      <c r="BG117" s="195">
        <f>IF(N117="zákl. přenesená",J117,0)</f>
        <v>0</v>
      </c>
      <c r="BH117" s="195">
        <f>IF(N117="sníž. přenesená",J117,0)</f>
        <v>0</v>
      </c>
      <c r="BI117" s="195">
        <f>IF(N117="nulová",J117,0)</f>
        <v>0</v>
      </c>
      <c r="BJ117" s="25" t="s">
        <v>77</v>
      </c>
      <c r="BK117" s="195">
        <f>ROUND(I117*H117,2)</f>
        <v>0</v>
      </c>
      <c r="BL117" s="25" t="s">
        <v>188</v>
      </c>
      <c r="BM117" s="25" t="s">
        <v>891</v>
      </c>
    </row>
    <row r="118" spans="2:65" s="1" customFormat="1" ht="27">
      <c r="B118" s="42"/>
      <c r="D118" s="196" t="s">
        <v>190</v>
      </c>
      <c r="F118" s="197" t="s">
        <v>890</v>
      </c>
      <c r="I118" s="198"/>
      <c r="L118" s="42"/>
      <c r="M118" s="199"/>
      <c r="N118" s="43"/>
      <c r="O118" s="43"/>
      <c r="P118" s="43"/>
      <c r="Q118" s="43"/>
      <c r="R118" s="43"/>
      <c r="S118" s="43"/>
      <c r="T118" s="71"/>
      <c r="AT118" s="25" t="s">
        <v>190</v>
      </c>
      <c r="AU118" s="25" t="s">
        <v>77</v>
      </c>
    </row>
    <row r="119" spans="2:65" s="12" customFormat="1">
      <c r="B119" s="200"/>
      <c r="D119" s="196" t="s">
        <v>192</v>
      </c>
      <c r="E119" s="201" t="s">
        <v>5</v>
      </c>
      <c r="F119" s="202" t="s">
        <v>871</v>
      </c>
      <c r="H119" s="203" t="s">
        <v>5</v>
      </c>
      <c r="I119" s="204"/>
      <c r="L119" s="200"/>
      <c r="M119" s="205"/>
      <c r="N119" s="206"/>
      <c r="O119" s="206"/>
      <c r="P119" s="206"/>
      <c r="Q119" s="206"/>
      <c r="R119" s="206"/>
      <c r="S119" s="206"/>
      <c r="T119" s="207"/>
      <c r="AT119" s="203" t="s">
        <v>192</v>
      </c>
      <c r="AU119" s="203" t="s">
        <v>77</v>
      </c>
      <c r="AV119" s="12" t="s">
        <v>77</v>
      </c>
      <c r="AW119" s="12" t="s">
        <v>34</v>
      </c>
      <c r="AX119" s="12" t="s">
        <v>70</v>
      </c>
      <c r="AY119" s="203" t="s">
        <v>180</v>
      </c>
    </row>
    <row r="120" spans="2:65" s="13" customFormat="1">
      <c r="B120" s="208"/>
      <c r="D120" s="209" t="s">
        <v>192</v>
      </c>
      <c r="E120" s="210" t="s">
        <v>5</v>
      </c>
      <c r="F120" s="211" t="s">
        <v>77</v>
      </c>
      <c r="H120" s="212">
        <v>1</v>
      </c>
      <c r="I120" s="213"/>
      <c r="L120" s="208"/>
      <c r="M120" s="214"/>
      <c r="N120" s="215"/>
      <c r="O120" s="215"/>
      <c r="P120" s="215"/>
      <c r="Q120" s="215"/>
      <c r="R120" s="215"/>
      <c r="S120" s="215"/>
      <c r="T120" s="216"/>
      <c r="AT120" s="217" t="s">
        <v>192</v>
      </c>
      <c r="AU120" s="217" t="s">
        <v>77</v>
      </c>
      <c r="AV120" s="13" t="s">
        <v>79</v>
      </c>
      <c r="AW120" s="13" t="s">
        <v>34</v>
      </c>
      <c r="AX120" s="13" t="s">
        <v>77</v>
      </c>
      <c r="AY120" s="217" t="s">
        <v>180</v>
      </c>
    </row>
    <row r="121" spans="2:65" s="1" customFormat="1" ht="22.5" customHeight="1">
      <c r="B121" s="183"/>
      <c r="C121" s="184" t="s">
        <v>311</v>
      </c>
      <c r="D121" s="184" t="s">
        <v>183</v>
      </c>
      <c r="E121" s="185" t="s">
        <v>283</v>
      </c>
      <c r="F121" s="186" t="s">
        <v>892</v>
      </c>
      <c r="G121" s="187" t="s">
        <v>363</v>
      </c>
      <c r="H121" s="188">
        <v>1</v>
      </c>
      <c r="I121" s="189"/>
      <c r="J121" s="190">
        <f>ROUND(I121*H121,2)</f>
        <v>0</v>
      </c>
      <c r="K121" s="186" t="s">
        <v>5</v>
      </c>
      <c r="L121" s="42"/>
      <c r="M121" s="191" t="s">
        <v>5</v>
      </c>
      <c r="N121" s="192" t="s">
        <v>41</v>
      </c>
      <c r="O121" s="43"/>
      <c r="P121" s="193">
        <f>O121*H121</f>
        <v>0</v>
      </c>
      <c r="Q121" s="193">
        <v>0</v>
      </c>
      <c r="R121" s="193">
        <f>Q121*H121</f>
        <v>0</v>
      </c>
      <c r="S121" s="193">
        <v>0</v>
      </c>
      <c r="T121" s="194">
        <f>S121*H121</f>
        <v>0</v>
      </c>
      <c r="AR121" s="25" t="s">
        <v>188</v>
      </c>
      <c r="AT121" s="25" t="s">
        <v>183</v>
      </c>
      <c r="AU121" s="25" t="s">
        <v>77</v>
      </c>
      <c r="AY121" s="25" t="s">
        <v>180</v>
      </c>
      <c r="BE121" s="195">
        <f>IF(N121="základní",J121,0)</f>
        <v>0</v>
      </c>
      <c r="BF121" s="195">
        <f>IF(N121="snížená",J121,0)</f>
        <v>0</v>
      </c>
      <c r="BG121" s="195">
        <f>IF(N121="zákl. přenesená",J121,0)</f>
        <v>0</v>
      </c>
      <c r="BH121" s="195">
        <f>IF(N121="sníž. přenesená",J121,0)</f>
        <v>0</v>
      </c>
      <c r="BI121" s="195">
        <f>IF(N121="nulová",J121,0)</f>
        <v>0</v>
      </c>
      <c r="BJ121" s="25" t="s">
        <v>77</v>
      </c>
      <c r="BK121" s="195">
        <f>ROUND(I121*H121,2)</f>
        <v>0</v>
      </c>
      <c r="BL121" s="25" t="s">
        <v>188</v>
      </c>
      <c r="BM121" s="25" t="s">
        <v>893</v>
      </c>
    </row>
    <row r="122" spans="2:65" s="1" customFormat="1" ht="27">
      <c r="B122" s="42"/>
      <c r="D122" s="209" t="s">
        <v>190</v>
      </c>
      <c r="F122" s="240" t="s">
        <v>890</v>
      </c>
      <c r="I122" s="198"/>
      <c r="L122" s="42"/>
      <c r="M122" s="199"/>
      <c r="N122" s="43"/>
      <c r="O122" s="43"/>
      <c r="P122" s="43"/>
      <c r="Q122" s="43"/>
      <c r="R122" s="43"/>
      <c r="S122" s="43"/>
      <c r="T122" s="71"/>
      <c r="AT122" s="25" t="s">
        <v>190</v>
      </c>
      <c r="AU122" s="25" t="s">
        <v>77</v>
      </c>
    </row>
    <row r="123" spans="2:65" s="1" customFormat="1" ht="22.5" customHeight="1">
      <c r="B123" s="183"/>
      <c r="C123" s="184" t="s">
        <v>319</v>
      </c>
      <c r="D123" s="184" t="s">
        <v>183</v>
      </c>
      <c r="E123" s="185" t="s">
        <v>311</v>
      </c>
      <c r="F123" s="186" t="s">
        <v>894</v>
      </c>
      <c r="G123" s="187" t="s">
        <v>363</v>
      </c>
      <c r="H123" s="188">
        <v>1</v>
      </c>
      <c r="I123" s="189"/>
      <c r="J123" s="190">
        <f>ROUND(I123*H123,2)</f>
        <v>0</v>
      </c>
      <c r="K123" s="186" t="s">
        <v>5</v>
      </c>
      <c r="L123" s="42"/>
      <c r="M123" s="191" t="s">
        <v>5</v>
      </c>
      <c r="N123" s="192" t="s">
        <v>41</v>
      </c>
      <c r="O123" s="43"/>
      <c r="P123" s="193">
        <f>O123*H123</f>
        <v>0</v>
      </c>
      <c r="Q123" s="193">
        <v>0</v>
      </c>
      <c r="R123" s="193">
        <f>Q123*H123</f>
        <v>0</v>
      </c>
      <c r="S123" s="193">
        <v>0</v>
      </c>
      <c r="T123" s="194">
        <f>S123*H123</f>
        <v>0</v>
      </c>
      <c r="AR123" s="25" t="s">
        <v>188</v>
      </c>
      <c r="AT123" s="25" t="s">
        <v>183</v>
      </c>
      <c r="AU123" s="25" t="s">
        <v>77</v>
      </c>
      <c r="AY123" s="25" t="s">
        <v>180</v>
      </c>
      <c r="BE123" s="195">
        <f>IF(N123="základní",J123,0)</f>
        <v>0</v>
      </c>
      <c r="BF123" s="195">
        <f>IF(N123="snížená",J123,0)</f>
        <v>0</v>
      </c>
      <c r="BG123" s="195">
        <f>IF(N123="zákl. přenesená",J123,0)</f>
        <v>0</v>
      </c>
      <c r="BH123" s="195">
        <f>IF(N123="sníž. přenesená",J123,0)</f>
        <v>0</v>
      </c>
      <c r="BI123" s="195">
        <f>IF(N123="nulová",J123,0)</f>
        <v>0</v>
      </c>
      <c r="BJ123" s="25" t="s">
        <v>77</v>
      </c>
      <c r="BK123" s="195">
        <f>ROUND(I123*H123,2)</f>
        <v>0</v>
      </c>
      <c r="BL123" s="25" t="s">
        <v>188</v>
      </c>
      <c r="BM123" s="25" t="s">
        <v>895</v>
      </c>
    </row>
    <row r="124" spans="2:65" s="1" customFormat="1" ht="27">
      <c r="B124" s="42"/>
      <c r="D124" s="196" t="s">
        <v>190</v>
      </c>
      <c r="F124" s="197" t="s">
        <v>890</v>
      </c>
      <c r="I124" s="198"/>
      <c r="L124" s="42"/>
      <c r="M124" s="263"/>
      <c r="N124" s="258"/>
      <c r="O124" s="258"/>
      <c r="P124" s="258"/>
      <c r="Q124" s="258"/>
      <c r="R124" s="258"/>
      <c r="S124" s="258"/>
      <c r="T124" s="264"/>
      <c r="AT124" s="25" t="s">
        <v>190</v>
      </c>
      <c r="AU124" s="25" t="s">
        <v>77</v>
      </c>
    </row>
    <row r="125" spans="2:65" s="1" customFormat="1" ht="6.95" customHeight="1">
      <c r="B125" s="57"/>
      <c r="C125" s="58"/>
      <c r="D125" s="58"/>
      <c r="E125" s="58"/>
      <c r="F125" s="58"/>
      <c r="G125" s="58"/>
      <c r="H125" s="58"/>
      <c r="I125" s="136"/>
      <c r="J125" s="58"/>
      <c r="K125" s="58"/>
      <c r="L125" s="42"/>
    </row>
  </sheetData>
  <autoFilter ref="C82:K124"/>
  <mergeCells count="12">
    <mergeCell ref="E73:H73"/>
    <mergeCell ref="E75:H75"/>
    <mergeCell ref="E7:H7"/>
    <mergeCell ref="E9:H9"/>
    <mergeCell ref="E11:H11"/>
    <mergeCell ref="E26:H26"/>
    <mergeCell ref="E47:H47"/>
    <mergeCell ref="G1:H1"/>
    <mergeCell ref="L2:V2"/>
    <mergeCell ref="E49:H49"/>
    <mergeCell ref="E51:H51"/>
    <mergeCell ref="E71:H71"/>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BR218"/>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8"/>
      <c r="C1" s="108"/>
      <c r="D1" s="109" t="s">
        <v>1</v>
      </c>
      <c r="E1" s="108"/>
      <c r="F1" s="110" t="s">
        <v>106</v>
      </c>
      <c r="G1" s="385" t="s">
        <v>107</v>
      </c>
      <c r="H1" s="385"/>
      <c r="I1" s="111"/>
      <c r="J1" s="110" t="s">
        <v>108</v>
      </c>
      <c r="K1" s="109" t="s">
        <v>109</v>
      </c>
      <c r="L1" s="110" t="s">
        <v>110</v>
      </c>
      <c r="M1" s="110"/>
      <c r="N1" s="110"/>
      <c r="O1" s="110"/>
      <c r="P1" s="110"/>
      <c r="Q1" s="110"/>
      <c r="R1" s="110"/>
      <c r="S1" s="110"/>
      <c r="T1" s="110"/>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4" t="s">
        <v>8</v>
      </c>
      <c r="M2" s="345"/>
      <c r="N2" s="345"/>
      <c r="O2" s="345"/>
      <c r="P2" s="345"/>
      <c r="Q2" s="345"/>
      <c r="R2" s="345"/>
      <c r="S2" s="345"/>
      <c r="T2" s="345"/>
      <c r="U2" s="345"/>
      <c r="V2" s="345"/>
      <c r="AT2" s="25" t="s">
        <v>93</v>
      </c>
    </row>
    <row r="3" spans="1:70" ht="6.95" customHeight="1">
      <c r="B3" s="26"/>
      <c r="C3" s="27"/>
      <c r="D3" s="27"/>
      <c r="E3" s="27"/>
      <c r="F3" s="27"/>
      <c r="G3" s="27"/>
      <c r="H3" s="27"/>
      <c r="I3" s="113"/>
      <c r="J3" s="27"/>
      <c r="K3" s="28"/>
      <c r="AT3" s="25" t="s">
        <v>79</v>
      </c>
    </row>
    <row r="4" spans="1:70" ht="36.950000000000003" customHeight="1">
      <c r="B4" s="29"/>
      <c r="C4" s="30"/>
      <c r="D4" s="31" t="s">
        <v>117</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6" t="str">
        <f>'Rekapitulace stavby'!K6</f>
        <v>VOŠZ A SZŠ HRADEC KRÁLOVÉ, Rekonstrukce laboratoří fyziky, chemie, biologie</v>
      </c>
      <c r="F7" s="392"/>
      <c r="G7" s="392"/>
      <c r="H7" s="392"/>
      <c r="I7" s="114"/>
      <c r="J7" s="30"/>
      <c r="K7" s="32"/>
    </row>
    <row r="8" spans="1:70" ht="15">
      <c r="B8" s="29"/>
      <c r="C8" s="30"/>
      <c r="D8" s="38" t="s">
        <v>130</v>
      </c>
      <c r="E8" s="30"/>
      <c r="F8" s="30"/>
      <c r="G8" s="30"/>
      <c r="H8" s="30"/>
      <c r="I8" s="114"/>
      <c r="J8" s="30"/>
      <c r="K8" s="32"/>
    </row>
    <row r="9" spans="1:70" s="1" customFormat="1" ht="22.5" customHeight="1">
      <c r="B9" s="42"/>
      <c r="C9" s="43"/>
      <c r="D9" s="43"/>
      <c r="E9" s="386" t="s">
        <v>134</v>
      </c>
      <c r="F9" s="387"/>
      <c r="G9" s="387"/>
      <c r="H9" s="387"/>
      <c r="I9" s="115"/>
      <c r="J9" s="43"/>
      <c r="K9" s="46"/>
    </row>
    <row r="10" spans="1:70" s="1" customFormat="1" ht="15">
      <c r="B10" s="42"/>
      <c r="C10" s="43"/>
      <c r="D10" s="38" t="s">
        <v>138</v>
      </c>
      <c r="E10" s="43"/>
      <c r="F10" s="43"/>
      <c r="G10" s="43"/>
      <c r="H10" s="43"/>
      <c r="I10" s="115"/>
      <c r="J10" s="43"/>
      <c r="K10" s="46"/>
    </row>
    <row r="11" spans="1:70" s="1" customFormat="1" ht="36.950000000000003" customHeight="1">
      <c r="B11" s="42"/>
      <c r="C11" s="43"/>
      <c r="D11" s="43"/>
      <c r="E11" s="388" t="s">
        <v>896</v>
      </c>
      <c r="F11" s="387"/>
      <c r="G11" s="387"/>
      <c r="H11" s="387"/>
      <c r="I11" s="115"/>
      <c r="J11" s="43"/>
      <c r="K11" s="46"/>
    </row>
    <row r="12" spans="1:70" s="1" customFormat="1">
      <c r="B12" s="42"/>
      <c r="C12" s="43"/>
      <c r="D12" s="43"/>
      <c r="E12" s="43"/>
      <c r="F12" s="43"/>
      <c r="G12" s="43"/>
      <c r="H12" s="43"/>
      <c r="I12" s="115"/>
      <c r="J12" s="43"/>
      <c r="K12" s="46"/>
    </row>
    <row r="13" spans="1:70" s="1" customFormat="1" ht="14.45" customHeight="1">
      <c r="B13" s="42"/>
      <c r="C13" s="43"/>
      <c r="D13" s="38" t="s">
        <v>21</v>
      </c>
      <c r="E13" s="43"/>
      <c r="F13" s="36" t="s">
        <v>5</v>
      </c>
      <c r="G13" s="43"/>
      <c r="H13" s="43"/>
      <c r="I13" s="116" t="s">
        <v>22</v>
      </c>
      <c r="J13" s="36" t="s">
        <v>5</v>
      </c>
      <c r="K13" s="46"/>
    </row>
    <row r="14" spans="1:70" s="1" customFormat="1" ht="14.45" customHeight="1">
      <c r="B14" s="42"/>
      <c r="C14" s="43"/>
      <c r="D14" s="38" t="s">
        <v>23</v>
      </c>
      <c r="E14" s="43"/>
      <c r="F14" s="36" t="s">
        <v>29</v>
      </c>
      <c r="G14" s="43"/>
      <c r="H14" s="43"/>
      <c r="I14" s="116" t="s">
        <v>25</v>
      </c>
      <c r="J14" s="117" t="str">
        <f>'Rekapitulace stavby'!AN8</f>
        <v>22.2.2017</v>
      </c>
      <c r="K14" s="46"/>
    </row>
    <row r="15" spans="1:70" s="1" customFormat="1" ht="10.9" customHeight="1">
      <c r="B15" s="42"/>
      <c r="C15" s="43"/>
      <c r="D15" s="43"/>
      <c r="E15" s="43"/>
      <c r="F15" s="43"/>
      <c r="G15" s="43"/>
      <c r="H15" s="43"/>
      <c r="I15" s="115"/>
      <c r="J15" s="43"/>
      <c r="K15" s="46"/>
    </row>
    <row r="16" spans="1:70" s="1" customFormat="1" ht="14.45" customHeight="1">
      <c r="B16" s="42"/>
      <c r="C16" s="43"/>
      <c r="D16" s="38" t="s">
        <v>27</v>
      </c>
      <c r="E16" s="43"/>
      <c r="F16" s="43"/>
      <c r="G16" s="43"/>
      <c r="H16" s="43"/>
      <c r="I16" s="116" t="s">
        <v>28</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16" t="s">
        <v>30</v>
      </c>
      <c r="J17" s="36" t="str">
        <f>IF('Rekapitulace stavby'!AN11="","",'Rekapitulace stavby'!AN11)</f>
        <v/>
      </c>
      <c r="K17" s="46"/>
    </row>
    <row r="18" spans="2:11" s="1" customFormat="1" ht="6.95" customHeight="1">
      <c r="B18" s="42"/>
      <c r="C18" s="43"/>
      <c r="D18" s="43"/>
      <c r="E18" s="43"/>
      <c r="F18" s="43"/>
      <c r="G18" s="43"/>
      <c r="H18" s="43"/>
      <c r="I18" s="115"/>
      <c r="J18" s="43"/>
      <c r="K18" s="46"/>
    </row>
    <row r="19" spans="2:11" s="1" customFormat="1" ht="14.45" customHeight="1">
      <c r="B19" s="42"/>
      <c r="C19" s="43"/>
      <c r="D19" s="38" t="s">
        <v>31</v>
      </c>
      <c r="E19" s="43"/>
      <c r="F19" s="43"/>
      <c r="G19" s="43"/>
      <c r="H19" s="43"/>
      <c r="I19" s="116"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16" t="s">
        <v>30</v>
      </c>
      <c r="J20" s="36" t="str">
        <f>IF('Rekapitulace stavby'!AN14="Vyplň údaj","",IF('Rekapitulace stavby'!AN14="","",'Rekapitulace stavby'!AN14))</f>
        <v/>
      </c>
      <c r="K20" s="46"/>
    </row>
    <row r="21" spans="2:11" s="1" customFormat="1" ht="6.95" customHeight="1">
      <c r="B21" s="42"/>
      <c r="C21" s="43"/>
      <c r="D21" s="43"/>
      <c r="E21" s="43"/>
      <c r="F21" s="43"/>
      <c r="G21" s="43"/>
      <c r="H21" s="43"/>
      <c r="I21" s="115"/>
      <c r="J21" s="43"/>
      <c r="K21" s="46"/>
    </row>
    <row r="22" spans="2:11" s="1" customFormat="1" ht="14.45" customHeight="1">
      <c r="B22" s="42"/>
      <c r="C22" s="43"/>
      <c r="D22" s="38" t="s">
        <v>33</v>
      </c>
      <c r="E22" s="43"/>
      <c r="F22" s="43"/>
      <c r="G22" s="43"/>
      <c r="H22" s="43"/>
      <c r="I22" s="116" t="s">
        <v>28</v>
      </c>
      <c r="J22" s="36" t="str">
        <f>IF('Rekapitulace stavby'!AN16="","",'Rekapitulace stavby'!AN16)</f>
        <v/>
      </c>
      <c r="K22" s="46"/>
    </row>
    <row r="23" spans="2:11" s="1" customFormat="1" ht="18" customHeight="1">
      <c r="B23" s="42"/>
      <c r="C23" s="43"/>
      <c r="D23" s="43"/>
      <c r="E23" s="36" t="str">
        <f>IF('Rekapitulace stavby'!E17="","",'Rekapitulace stavby'!E17)</f>
        <v xml:space="preserve"> </v>
      </c>
      <c r="F23" s="43"/>
      <c r="G23" s="43"/>
      <c r="H23" s="43"/>
      <c r="I23" s="116" t="s">
        <v>30</v>
      </c>
      <c r="J23" s="36" t="str">
        <f>IF('Rekapitulace stavby'!AN17="","",'Rekapitulace stavby'!AN17)</f>
        <v/>
      </c>
      <c r="K23" s="46"/>
    </row>
    <row r="24" spans="2:11" s="1" customFormat="1" ht="6.95" customHeight="1">
      <c r="B24" s="42"/>
      <c r="C24" s="43"/>
      <c r="D24" s="43"/>
      <c r="E24" s="43"/>
      <c r="F24" s="43"/>
      <c r="G24" s="43"/>
      <c r="H24" s="43"/>
      <c r="I24" s="115"/>
      <c r="J24" s="43"/>
      <c r="K24" s="46"/>
    </row>
    <row r="25" spans="2:11" s="1" customFormat="1" ht="14.45" customHeight="1">
      <c r="B25" s="42"/>
      <c r="C25" s="43"/>
      <c r="D25" s="38" t="s">
        <v>35</v>
      </c>
      <c r="E25" s="43"/>
      <c r="F25" s="43"/>
      <c r="G25" s="43"/>
      <c r="H25" s="43"/>
      <c r="I25" s="115"/>
      <c r="J25" s="43"/>
      <c r="K25" s="46"/>
    </row>
    <row r="26" spans="2:11" s="7" customFormat="1" ht="22.5" customHeight="1">
      <c r="B26" s="118"/>
      <c r="C26" s="119"/>
      <c r="D26" s="119"/>
      <c r="E26" s="381" t="s">
        <v>5</v>
      </c>
      <c r="F26" s="381"/>
      <c r="G26" s="381"/>
      <c r="H26" s="381"/>
      <c r="I26" s="120"/>
      <c r="J26" s="119"/>
      <c r="K26" s="121"/>
    </row>
    <row r="27" spans="2:11" s="1" customFormat="1" ht="6.95" customHeight="1">
      <c r="B27" s="42"/>
      <c r="C27" s="43"/>
      <c r="D27" s="43"/>
      <c r="E27" s="43"/>
      <c r="F27" s="43"/>
      <c r="G27" s="43"/>
      <c r="H27" s="43"/>
      <c r="I27" s="115"/>
      <c r="J27" s="43"/>
      <c r="K27" s="46"/>
    </row>
    <row r="28" spans="2:11" s="1" customFormat="1" ht="6.95" customHeight="1">
      <c r="B28" s="42"/>
      <c r="C28" s="43"/>
      <c r="D28" s="69"/>
      <c r="E28" s="69"/>
      <c r="F28" s="69"/>
      <c r="G28" s="69"/>
      <c r="H28" s="69"/>
      <c r="I28" s="122"/>
      <c r="J28" s="69"/>
      <c r="K28" s="123"/>
    </row>
    <row r="29" spans="2:11" s="1" customFormat="1" ht="25.35" customHeight="1">
      <c r="B29" s="42"/>
      <c r="C29" s="43"/>
      <c r="D29" s="124" t="s">
        <v>36</v>
      </c>
      <c r="E29" s="43"/>
      <c r="F29" s="43"/>
      <c r="G29" s="43"/>
      <c r="H29" s="43"/>
      <c r="I29" s="115"/>
      <c r="J29" s="125">
        <f>ROUND(J88,2)</f>
        <v>0</v>
      </c>
      <c r="K29" s="46"/>
    </row>
    <row r="30" spans="2:11" s="1" customFormat="1" ht="6.95" customHeight="1">
      <c r="B30" s="42"/>
      <c r="C30" s="43"/>
      <c r="D30" s="69"/>
      <c r="E30" s="69"/>
      <c r="F30" s="69"/>
      <c r="G30" s="69"/>
      <c r="H30" s="69"/>
      <c r="I30" s="122"/>
      <c r="J30" s="69"/>
      <c r="K30" s="123"/>
    </row>
    <row r="31" spans="2:11" s="1" customFormat="1" ht="14.45" customHeight="1">
      <c r="B31" s="42"/>
      <c r="C31" s="43"/>
      <c r="D31" s="43"/>
      <c r="E31" s="43"/>
      <c r="F31" s="47" t="s">
        <v>38</v>
      </c>
      <c r="G31" s="43"/>
      <c r="H31" s="43"/>
      <c r="I31" s="126" t="s">
        <v>37</v>
      </c>
      <c r="J31" s="47" t="s">
        <v>39</v>
      </c>
      <c r="K31" s="46"/>
    </row>
    <row r="32" spans="2:11" s="1" customFormat="1" ht="14.45" customHeight="1">
      <c r="B32" s="42"/>
      <c r="C32" s="43"/>
      <c r="D32" s="50" t="s">
        <v>40</v>
      </c>
      <c r="E32" s="50" t="s">
        <v>41</v>
      </c>
      <c r="F32" s="127">
        <f>ROUND(SUM(BE88:BE217), 2)</f>
        <v>0</v>
      </c>
      <c r="G32" s="43"/>
      <c r="H32" s="43"/>
      <c r="I32" s="128">
        <v>0.21</v>
      </c>
      <c r="J32" s="127">
        <f>ROUND(ROUND((SUM(BE88:BE217)), 2)*I32, 2)</f>
        <v>0</v>
      </c>
      <c r="K32" s="46"/>
    </row>
    <row r="33" spans="2:11" s="1" customFormat="1" ht="14.45" customHeight="1">
      <c r="B33" s="42"/>
      <c r="C33" s="43"/>
      <c r="D33" s="43"/>
      <c r="E33" s="50" t="s">
        <v>42</v>
      </c>
      <c r="F33" s="127">
        <f>ROUND(SUM(BF88:BF217), 2)</f>
        <v>0</v>
      </c>
      <c r="G33" s="43"/>
      <c r="H33" s="43"/>
      <c r="I33" s="128">
        <v>0.15</v>
      </c>
      <c r="J33" s="127">
        <f>ROUND(ROUND((SUM(BF88:BF217)), 2)*I33, 2)</f>
        <v>0</v>
      </c>
      <c r="K33" s="46"/>
    </row>
    <row r="34" spans="2:11" s="1" customFormat="1" ht="14.45" hidden="1" customHeight="1">
      <c r="B34" s="42"/>
      <c r="C34" s="43"/>
      <c r="D34" s="43"/>
      <c r="E34" s="50" t="s">
        <v>43</v>
      </c>
      <c r="F34" s="127">
        <f>ROUND(SUM(BG88:BG217), 2)</f>
        <v>0</v>
      </c>
      <c r="G34" s="43"/>
      <c r="H34" s="43"/>
      <c r="I34" s="128">
        <v>0.21</v>
      </c>
      <c r="J34" s="127">
        <v>0</v>
      </c>
      <c r="K34" s="46"/>
    </row>
    <row r="35" spans="2:11" s="1" customFormat="1" ht="14.45" hidden="1" customHeight="1">
      <c r="B35" s="42"/>
      <c r="C35" s="43"/>
      <c r="D35" s="43"/>
      <c r="E35" s="50" t="s">
        <v>44</v>
      </c>
      <c r="F35" s="127">
        <f>ROUND(SUM(BH88:BH217), 2)</f>
        <v>0</v>
      </c>
      <c r="G35" s="43"/>
      <c r="H35" s="43"/>
      <c r="I35" s="128">
        <v>0.15</v>
      </c>
      <c r="J35" s="127">
        <v>0</v>
      </c>
      <c r="K35" s="46"/>
    </row>
    <row r="36" spans="2:11" s="1" customFormat="1" ht="14.45" hidden="1" customHeight="1">
      <c r="B36" s="42"/>
      <c r="C36" s="43"/>
      <c r="D36" s="43"/>
      <c r="E36" s="50" t="s">
        <v>45</v>
      </c>
      <c r="F36" s="127">
        <f>ROUND(SUM(BI88:BI217), 2)</f>
        <v>0</v>
      </c>
      <c r="G36" s="43"/>
      <c r="H36" s="43"/>
      <c r="I36" s="128">
        <v>0</v>
      </c>
      <c r="J36" s="127">
        <v>0</v>
      </c>
      <c r="K36" s="46"/>
    </row>
    <row r="37" spans="2:11" s="1" customFormat="1" ht="6.95" customHeight="1">
      <c r="B37" s="42"/>
      <c r="C37" s="43"/>
      <c r="D37" s="43"/>
      <c r="E37" s="43"/>
      <c r="F37" s="43"/>
      <c r="G37" s="43"/>
      <c r="H37" s="43"/>
      <c r="I37" s="115"/>
      <c r="J37" s="43"/>
      <c r="K37" s="46"/>
    </row>
    <row r="38" spans="2:11" s="1" customFormat="1" ht="25.35" customHeight="1">
      <c r="B38" s="42"/>
      <c r="C38" s="129"/>
      <c r="D38" s="130" t="s">
        <v>46</v>
      </c>
      <c r="E38" s="72"/>
      <c r="F38" s="72"/>
      <c r="G38" s="131" t="s">
        <v>47</v>
      </c>
      <c r="H38" s="132" t="s">
        <v>48</v>
      </c>
      <c r="I38" s="133"/>
      <c r="J38" s="134">
        <f>SUM(J29:J36)</f>
        <v>0</v>
      </c>
      <c r="K38" s="135"/>
    </row>
    <row r="39" spans="2:11" s="1" customFormat="1" ht="14.45" customHeight="1">
      <c r="B39" s="57"/>
      <c r="C39" s="58"/>
      <c r="D39" s="58"/>
      <c r="E39" s="58"/>
      <c r="F39" s="58"/>
      <c r="G39" s="58"/>
      <c r="H39" s="58"/>
      <c r="I39" s="136"/>
      <c r="J39" s="58"/>
      <c r="K39" s="59"/>
    </row>
    <row r="43" spans="2:11" s="1" customFormat="1" ht="6.95" customHeight="1">
      <c r="B43" s="60"/>
      <c r="C43" s="61"/>
      <c r="D43" s="61"/>
      <c r="E43" s="61"/>
      <c r="F43" s="61"/>
      <c r="G43" s="61"/>
      <c r="H43" s="61"/>
      <c r="I43" s="137"/>
      <c r="J43" s="61"/>
      <c r="K43" s="138"/>
    </row>
    <row r="44" spans="2:11" s="1" customFormat="1" ht="36.950000000000003" customHeight="1">
      <c r="B44" s="42"/>
      <c r="C44" s="31" t="s">
        <v>142</v>
      </c>
      <c r="D44" s="43"/>
      <c r="E44" s="43"/>
      <c r="F44" s="43"/>
      <c r="G44" s="43"/>
      <c r="H44" s="43"/>
      <c r="I44" s="115"/>
      <c r="J44" s="43"/>
      <c r="K44" s="46"/>
    </row>
    <row r="45" spans="2:11" s="1" customFormat="1" ht="6.95" customHeight="1">
      <c r="B45" s="42"/>
      <c r="C45" s="43"/>
      <c r="D45" s="43"/>
      <c r="E45" s="43"/>
      <c r="F45" s="43"/>
      <c r="G45" s="43"/>
      <c r="H45" s="43"/>
      <c r="I45" s="115"/>
      <c r="J45" s="43"/>
      <c r="K45" s="46"/>
    </row>
    <row r="46" spans="2:11" s="1" customFormat="1" ht="14.45" customHeight="1">
      <c r="B46" s="42"/>
      <c r="C46" s="38" t="s">
        <v>19</v>
      </c>
      <c r="D46" s="43"/>
      <c r="E46" s="43"/>
      <c r="F46" s="43"/>
      <c r="G46" s="43"/>
      <c r="H46" s="43"/>
      <c r="I46" s="115"/>
      <c r="J46" s="43"/>
      <c r="K46" s="46"/>
    </row>
    <row r="47" spans="2:11" s="1" customFormat="1" ht="22.5" customHeight="1">
      <c r="B47" s="42"/>
      <c r="C47" s="43"/>
      <c r="D47" s="43"/>
      <c r="E47" s="386" t="str">
        <f>E7</f>
        <v>VOŠZ A SZŠ HRADEC KRÁLOVÉ, Rekonstrukce laboratoří fyziky, chemie, biologie</v>
      </c>
      <c r="F47" s="392"/>
      <c r="G47" s="392"/>
      <c r="H47" s="392"/>
      <c r="I47" s="115"/>
      <c r="J47" s="43"/>
      <c r="K47" s="46"/>
    </row>
    <row r="48" spans="2:11" ht="15">
      <c r="B48" s="29"/>
      <c r="C48" s="38" t="s">
        <v>130</v>
      </c>
      <c r="D48" s="30"/>
      <c r="E48" s="30"/>
      <c r="F48" s="30"/>
      <c r="G48" s="30"/>
      <c r="H48" s="30"/>
      <c r="I48" s="114"/>
      <c r="J48" s="30"/>
      <c r="K48" s="32"/>
    </row>
    <row r="49" spans="2:47" s="1" customFormat="1" ht="22.5" customHeight="1">
      <c r="B49" s="42"/>
      <c r="C49" s="43"/>
      <c r="D49" s="43"/>
      <c r="E49" s="386" t="s">
        <v>134</v>
      </c>
      <c r="F49" s="387"/>
      <c r="G49" s="387"/>
      <c r="H49" s="387"/>
      <c r="I49" s="115"/>
      <c r="J49" s="43"/>
      <c r="K49" s="46"/>
    </row>
    <row r="50" spans="2:47" s="1" customFormat="1" ht="14.45" customHeight="1">
      <c r="B50" s="42"/>
      <c r="C50" s="38" t="s">
        <v>138</v>
      </c>
      <c r="D50" s="43"/>
      <c r="E50" s="43"/>
      <c r="F50" s="43"/>
      <c r="G50" s="43"/>
      <c r="H50" s="43"/>
      <c r="I50" s="115"/>
      <c r="J50" s="43"/>
      <c r="K50" s="46"/>
    </row>
    <row r="51" spans="2:47" s="1" customFormat="1" ht="23.25" customHeight="1">
      <c r="B51" s="42"/>
      <c r="C51" s="43"/>
      <c r="D51" s="43"/>
      <c r="E51" s="388" t="str">
        <f>E11</f>
        <v>D.4 - Zdravotně technické instalace</v>
      </c>
      <c r="F51" s="387"/>
      <c r="G51" s="387"/>
      <c r="H51" s="387"/>
      <c r="I51" s="115"/>
      <c r="J51" s="43"/>
      <c r="K51" s="46"/>
    </row>
    <row r="52" spans="2:47" s="1" customFormat="1" ht="6.95" customHeight="1">
      <c r="B52" s="42"/>
      <c r="C52" s="43"/>
      <c r="D52" s="43"/>
      <c r="E52" s="43"/>
      <c r="F52" s="43"/>
      <c r="G52" s="43"/>
      <c r="H52" s="43"/>
      <c r="I52" s="115"/>
      <c r="J52" s="43"/>
      <c r="K52" s="46"/>
    </row>
    <row r="53" spans="2:47" s="1" customFormat="1" ht="18" customHeight="1">
      <c r="B53" s="42"/>
      <c r="C53" s="38" t="s">
        <v>23</v>
      </c>
      <c r="D53" s="43"/>
      <c r="E53" s="43"/>
      <c r="F53" s="36" t="str">
        <f>F14</f>
        <v xml:space="preserve"> </v>
      </c>
      <c r="G53" s="43"/>
      <c r="H53" s="43"/>
      <c r="I53" s="116" t="s">
        <v>25</v>
      </c>
      <c r="J53" s="117" t="str">
        <f>IF(J14="","",J14)</f>
        <v>22.2.2017</v>
      </c>
      <c r="K53" s="46"/>
    </row>
    <row r="54" spans="2:47" s="1" customFormat="1" ht="6.95" customHeight="1">
      <c r="B54" s="42"/>
      <c r="C54" s="43"/>
      <c r="D54" s="43"/>
      <c r="E54" s="43"/>
      <c r="F54" s="43"/>
      <c r="G54" s="43"/>
      <c r="H54" s="43"/>
      <c r="I54" s="115"/>
      <c r="J54" s="43"/>
      <c r="K54" s="46"/>
    </row>
    <row r="55" spans="2:47" s="1" customFormat="1" ht="15">
      <c r="B55" s="42"/>
      <c r="C55" s="38" t="s">
        <v>27</v>
      </c>
      <c r="D55" s="43"/>
      <c r="E55" s="43"/>
      <c r="F55" s="36" t="str">
        <f>E17</f>
        <v xml:space="preserve"> </v>
      </c>
      <c r="G55" s="43"/>
      <c r="H55" s="43"/>
      <c r="I55" s="116" t="s">
        <v>33</v>
      </c>
      <c r="J55" s="36" t="str">
        <f>E23</f>
        <v xml:space="preserve"> </v>
      </c>
      <c r="K55" s="46"/>
    </row>
    <row r="56" spans="2:47" s="1" customFormat="1" ht="14.45" customHeight="1">
      <c r="B56" s="42"/>
      <c r="C56" s="38" t="s">
        <v>31</v>
      </c>
      <c r="D56" s="43"/>
      <c r="E56" s="43"/>
      <c r="F56" s="36" t="str">
        <f>IF(E20="","",E20)</f>
        <v/>
      </c>
      <c r="G56" s="43"/>
      <c r="H56" s="43"/>
      <c r="I56" s="115"/>
      <c r="J56" s="43"/>
      <c r="K56" s="46"/>
    </row>
    <row r="57" spans="2:47" s="1" customFormat="1" ht="10.35" customHeight="1">
      <c r="B57" s="42"/>
      <c r="C57" s="43"/>
      <c r="D57" s="43"/>
      <c r="E57" s="43"/>
      <c r="F57" s="43"/>
      <c r="G57" s="43"/>
      <c r="H57" s="43"/>
      <c r="I57" s="115"/>
      <c r="J57" s="43"/>
      <c r="K57" s="46"/>
    </row>
    <row r="58" spans="2:47" s="1" customFormat="1" ht="29.25" customHeight="1">
      <c r="B58" s="42"/>
      <c r="C58" s="139" t="s">
        <v>143</v>
      </c>
      <c r="D58" s="129"/>
      <c r="E58" s="129"/>
      <c r="F58" s="129"/>
      <c r="G58" s="129"/>
      <c r="H58" s="129"/>
      <c r="I58" s="140"/>
      <c r="J58" s="141" t="s">
        <v>144</v>
      </c>
      <c r="K58" s="142"/>
    </row>
    <row r="59" spans="2:47" s="1" customFormat="1" ht="10.35" customHeight="1">
      <c r="B59" s="42"/>
      <c r="C59" s="43"/>
      <c r="D59" s="43"/>
      <c r="E59" s="43"/>
      <c r="F59" s="43"/>
      <c r="G59" s="43"/>
      <c r="H59" s="43"/>
      <c r="I59" s="115"/>
      <c r="J59" s="43"/>
      <c r="K59" s="46"/>
    </row>
    <row r="60" spans="2:47" s="1" customFormat="1" ht="29.25" customHeight="1">
      <c r="B60" s="42"/>
      <c r="C60" s="143" t="s">
        <v>145</v>
      </c>
      <c r="D60" s="43"/>
      <c r="E60" s="43"/>
      <c r="F60" s="43"/>
      <c r="G60" s="43"/>
      <c r="H60" s="43"/>
      <c r="I60" s="115"/>
      <c r="J60" s="125">
        <f>J88</f>
        <v>0</v>
      </c>
      <c r="K60" s="46"/>
      <c r="AU60" s="25" t="s">
        <v>146</v>
      </c>
    </row>
    <row r="61" spans="2:47" s="8" customFormat="1" ht="24.95" customHeight="1">
      <c r="B61" s="144"/>
      <c r="C61" s="145"/>
      <c r="D61" s="146" t="s">
        <v>794</v>
      </c>
      <c r="E61" s="147"/>
      <c r="F61" s="147"/>
      <c r="G61" s="147"/>
      <c r="H61" s="147"/>
      <c r="I61" s="148"/>
      <c r="J61" s="149">
        <f>J89</f>
        <v>0</v>
      </c>
      <c r="K61" s="150"/>
    </row>
    <row r="62" spans="2:47" s="9" customFormat="1" ht="19.899999999999999" customHeight="1">
      <c r="B62" s="151"/>
      <c r="C62" s="152"/>
      <c r="D62" s="153" t="s">
        <v>897</v>
      </c>
      <c r="E62" s="154"/>
      <c r="F62" s="154"/>
      <c r="G62" s="154"/>
      <c r="H62" s="154"/>
      <c r="I62" s="155"/>
      <c r="J62" s="156">
        <f>J90</f>
        <v>0</v>
      </c>
      <c r="K62" s="157"/>
    </row>
    <row r="63" spans="2:47" s="8" customFormat="1" ht="24.95" customHeight="1">
      <c r="B63" s="144"/>
      <c r="C63" s="145"/>
      <c r="D63" s="146" t="s">
        <v>898</v>
      </c>
      <c r="E63" s="147"/>
      <c r="F63" s="147"/>
      <c r="G63" s="147"/>
      <c r="H63" s="147"/>
      <c r="I63" s="148"/>
      <c r="J63" s="149">
        <f>J93</f>
        <v>0</v>
      </c>
      <c r="K63" s="150"/>
    </row>
    <row r="64" spans="2:47" s="9" customFormat="1" ht="19.899999999999999" customHeight="1">
      <c r="B64" s="151"/>
      <c r="C64" s="152"/>
      <c r="D64" s="153" t="s">
        <v>899</v>
      </c>
      <c r="E64" s="154"/>
      <c r="F64" s="154"/>
      <c r="G64" s="154"/>
      <c r="H64" s="154"/>
      <c r="I64" s="155"/>
      <c r="J64" s="156">
        <f>J94</f>
        <v>0</v>
      </c>
      <c r="K64" s="157"/>
    </row>
    <row r="65" spans="2:12" s="9" customFormat="1" ht="19.899999999999999" customHeight="1">
      <c r="B65" s="151"/>
      <c r="C65" s="152"/>
      <c r="D65" s="153" t="s">
        <v>900</v>
      </c>
      <c r="E65" s="154"/>
      <c r="F65" s="154"/>
      <c r="G65" s="154"/>
      <c r="H65" s="154"/>
      <c r="I65" s="155"/>
      <c r="J65" s="156">
        <f>J147</f>
        <v>0</v>
      </c>
      <c r="K65" s="157"/>
    </row>
    <row r="66" spans="2:12" s="9" customFormat="1" ht="19.899999999999999" customHeight="1">
      <c r="B66" s="151"/>
      <c r="C66" s="152"/>
      <c r="D66" s="153" t="s">
        <v>901</v>
      </c>
      <c r="E66" s="154"/>
      <c r="F66" s="154"/>
      <c r="G66" s="154"/>
      <c r="H66" s="154"/>
      <c r="I66" s="155"/>
      <c r="J66" s="156">
        <f>J200</f>
        <v>0</v>
      </c>
      <c r="K66" s="157"/>
    </row>
    <row r="67" spans="2:12" s="1" customFormat="1" ht="21.75" customHeight="1">
      <c r="B67" s="42"/>
      <c r="C67" s="43"/>
      <c r="D67" s="43"/>
      <c r="E67" s="43"/>
      <c r="F67" s="43"/>
      <c r="G67" s="43"/>
      <c r="H67" s="43"/>
      <c r="I67" s="115"/>
      <c r="J67" s="43"/>
      <c r="K67" s="46"/>
    </row>
    <row r="68" spans="2:12" s="1" customFormat="1" ht="6.95" customHeight="1">
      <c r="B68" s="57"/>
      <c r="C68" s="58"/>
      <c r="D68" s="58"/>
      <c r="E68" s="58"/>
      <c r="F68" s="58"/>
      <c r="G68" s="58"/>
      <c r="H68" s="58"/>
      <c r="I68" s="136"/>
      <c r="J68" s="58"/>
      <c r="K68" s="59"/>
    </row>
    <row r="72" spans="2:12" s="1" customFormat="1" ht="6.95" customHeight="1">
      <c r="B72" s="60"/>
      <c r="C72" s="61"/>
      <c r="D72" s="61"/>
      <c r="E72" s="61"/>
      <c r="F72" s="61"/>
      <c r="G72" s="61"/>
      <c r="H72" s="61"/>
      <c r="I72" s="137"/>
      <c r="J72" s="61"/>
      <c r="K72" s="61"/>
      <c r="L72" s="42"/>
    </row>
    <row r="73" spans="2:12" s="1" customFormat="1" ht="36.950000000000003" customHeight="1">
      <c r="B73" s="42"/>
      <c r="C73" s="62" t="s">
        <v>164</v>
      </c>
      <c r="L73" s="42"/>
    </row>
    <row r="74" spans="2:12" s="1" customFormat="1" ht="6.95" customHeight="1">
      <c r="B74" s="42"/>
      <c r="L74" s="42"/>
    </row>
    <row r="75" spans="2:12" s="1" customFormat="1" ht="14.45" customHeight="1">
      <c r="B75" s="42"/>
      <c r="C75" s="64" t="s">
        <v>19</v>
      </c>
      <c r="L75" s="42"/>
    </row>
    <row r="76" spans="2:12" s="1" customFormat="1" ht="22.5" customHeight="1">
      <c r="B76" s="42"/>
      <c r="E76" s="389" t="str">
        <f>E7</f>
        <v>VOŠZ A SZŠ HRADEC KRÁLOVÉ, Rekonstrukce laboratoří fyziky, chemie, biologie</v>
      </c>
      <c r="F76" s="390"/>
      <c r="G76" s="390"/>
      <c r="H76" s="390"/>
      <c r="L76" s="42"/>
    </row>
    <row r="77" spans="2:12" ht="15">
      <c r="B77" s="29"/>
      <c r="C77" s="64" t="s">
        <v>130</v>
      </c>
      <c r="L77" s="29"/>
    </row>
    <row r="78" spans="2:12" s="1" customFormat="1" ht="22.5" customHeight="1">
      <c r="B78" s="42"/>
      <c r="E78" s="389" t="s">
        <v>134</v>
      </c>
      <c r="F78" s="391"/>
      <c r="G78" s="391"/>
      <c r="H78" s="391"/>
      <c r="L78" s="42"/>
    </row>
    <row r="79" spans="2:12" s="1" customFormat="1" ht="14.45" customHeight="1">
      <c r="B79" s="42"/>
      <c r="C79" s="64" t="s">
        <v>138</v>
      </c>
      <c r="L79" s="42"/>
    </row>
    <row r="80" spans="2:12" s="1" customFormat="1" ht="23.25" customHeight="1">
      <c r="B80" s="42"/>
      <c r="E80" s="355" t="str">
        <f>E11</f>
        <v>D.4 - Zdravotně technické instalace</v>
      </c>
      <c r="F80" s="391"/>
      <c r="G80" s="391"/>
      <c r="H80" s="391"/>
      <c r="L80" s="42"/>
    </row>
    <row r="81" spans="2:65" s="1" customFormat="1" ht="6.95" customHeight="1">
      <c r="B81" s="42"/>
      <c r="L81" s="42"/>
    </row>
    <row r="82" spans="2:65" s="1" customFormat="1" ht="18" customHeight="1">
      <c r="B82" s="42"/>
      <c r="C82" s="64" t="s">
        <v>23</v>
      </c>
      <c r="F82" s="158" t="str">
        <f>F14</f>
        <v xml:space="preserve"> </v>
      </c>
      <c r="I82" s="159" t="s">
        <v>25</v>
      </c>
      <c r="J82" s="68" t="str">
        <f>IF(J14="","",J14)</f>
        <v>22.2.2017</v>
      </c>
      <c r="L82" s="42"/>
    </row>
    <row r="83" spans="2:65" s="1" customFormat="1" ht="6.95" customHeight="1">
      <c r="B83" s="42"/>
      <c r="L83" s="42"/>
    </row>
    <row r="84" spans="2:65" s="1" customFormat="1" ht="15">
      <c r="B84" s="42"/>
      <c r="C84" s="64" t="s">
        <v>27</v>
      </c>
      <c r="F84" s="158" t="str">
        <f>E17</f>
        <v xml:space="preserve"> </v>
      </c>
      <c r="I84" s="159" t="s">
        <v>33</v>
      </c>
      <c r="J84" s="158" t="str">
        <f>E23</f>
        <v xml:space="preserve"> </v>
      </c>
      <c r="L84" s="42"/>
    </row>
    <row r="85" spans="2:65" s="1" customFormat="1" ht="14.45" customHeight="1">
      <c r="B85" s="42"/>
      <c r="C85" s="64" t="s">
        <v>31</v>
      </c>
      <c r="F85" s="158" t="str">
        <f>IF(E20="","",E20)</f>
        <v/>
      </c>
      <c r="L85" s="42"/>
    </row>
    <row r="86" spans="2:65" s="1" customFormat="1" ht="10.35" customHeight="1">
      <c r="B86" s="42"/>
      <c r="L86" s="42"/>
    </row>
    <row r="87" spans="2:65" s="10" customFormat="1" ht="29.25" customHeight="1">
      <c r="B87" s="160"/>
      <c r="C87" s="161" t="s">
        <v>165</v>
      </c>
      <c r="D87" s="162" t="s">
        <v>55</v>
      </c>
      <c r="E87" s="162" t="s">
        <v>51</v>
      </c>
      <c r="F87" s="162" t="s">
        <v>166</v>
      </c>
      <c r="G87" s="162" t="s">
        <v>167</v>
      </c>
      <c r="H87" s="162" t="s">
        <v>168</v>
      </c>
      <c r="I87" s="163" t="s">
        <v>169</v>
      </c>
      <c r="J87" s="162" t="s">
        <v>144</v>
      </c>
      <c r="K87" s="164" t="s">
        <v>170</v>
      </c>
      <c r="L87" s="160"/>
      <c r="M87" s="74" t="s">
        <v>171</v>
      </c>
      <c r="N87" s="75" t="s">
        <v>40</v>
      </c>
      <c r="O87" s="75" t="s">
        <v>172</v>
      </c>
      <c r="P87" s="75" t="s">
        <v>173</v>
      </c>
      <c r="Q87" s="75" t="s">
        <v>174</v>
      </c>
      <c r="R87" s="75" t="s">
        <v>175</v>
      </c>
      <c r="S87" s="75" t="s">
        <v>176</v>
      </c>
      <c r="T87" s="76" t="s">
        <v>177</v>
      </c>
    </row>
    <row r="88" spans="2:65" s="1" customFormat="1" ht="29.25" customHeight="1">
      <c r="B88" s="42"/>
      <c r="C88" s="78" t="s">
        <v>145</v>
      </c>
      <c r="J88" s="165">
        <f>BK88</f>
        <v>0</v>
      </c>
      <c r="L88" s="42"/>
      <c r="M88" s="77"/>
      <c r="N88" s="69"/>
      <c r="O88" s="69"/>
      <c r="P88" s="166">
        <f>P89+P93</f>
        <v>0</v>
      </c>
      <c r="Q88" s="69"/>
      <c r="R88" s="166">
        <f>R89+R93</f>
        <v>0.1390024</v>
      </c>
      <c r="S88" s="69"/>
      <c r="T88" s="167">
        <f>T89+T93</f>
        <v>0</v>
      </c>
      <c r="AT88" s="25" t="s">
        <v>69</v>
      </c>
      <c r="AU88" s="25" t="s">
        <v>146</v>
      </c>
      <c r="BK88" s="168">
        <f>BK89+BK93</f>
        <v>0</v>
      </c>
    </row>
    <row r="89" spans="2:65" s="11" customFormat="1" ht="37.35" customHeight="1">
      <c r="B89" s="169"/>
      <c r="D89" s="170" t="s">
        <v>69</v>
      </c>
      <c r="E89" s="171" t="s">
        <v>178</v>
      </c>
      <c r="F89" s="171" t="s">
        <v>178</v>
      </c>
      <c r="I89" s="172"/>
      <c r="J89" s="173">
        <f>BK89</f>
        <v>0</v>
      </c>
      <c r="L89" s="169"/>
      <c r="M89" s="174"/>
      <c r="N89" s="175"/>
      <c r="O89" s="175"/>
      <c r="P89" s="176">
        <f>P90</f>
        <v>0</v>
      </c>
      <c r="Q89" s="175"/>
      <c r="R89" s="176">
        <f>R90</f>
        <v>0</v>
      </c>
      <c r="S89" s="175"/>
      <c r="T89" s="177">
        <f>T90</f>
        <v>0</v>
      </c>
      <c r="AR89" s="170" t="s">
        <v>77</v>
      </c>
      <c r="AT89" s="178" t="s">
        <v>69</v>
      </c>
      <c r="AU89" s="178" t="s">
        <v>70</v>
      </c>
      <c r="AY89" s="170" t="s">
        <v>180</v>
      </c>
      <c r="BK89" s="179">
        <f>BK90</f>
        <v>0</v>
      </c>
    </row>
    <row r="90" spans="2:65" s="11" customFormat="1" ht="19.899999999999999" customHeight="1">
      <c r="B90" s="169"/>
      <c r="D90" s="180" t="s">
        <v>69</v>
      </c>
      <c r="E90" s="181" t="s">
        <v>283</v>
      </c>
      <c r="F90" s="181" t="s">
        <v>902</v>
      </c>
      <c r="I90" s="172"/>
      <c r="J90" s="182">
        <f>BK90</f>
        <v>0</v>
      </c>
      <c r="L90" s="169"/>
      <c r="M90" s="174"/>
      <c r="N90" s="175"/>
      <c r="O90" s="175"/>
      <c r="P90" s="176">
        <f>SUM(P91:P92)</f>
        <v>0</v>
      </c>
      <c r="Q90" s="175"/>
      <c r="R90" s="176">
        <f>SUM(R91:R92)</f>
        <v>0</v>
      </c>
      <c r="S90" s="175"/>
      <c r="T90" s="177">
        <f>SUM(T91:T92)</f>
        <v>0</v>
      </c>
      <c r="AR90" s="170" t="s">
        <v>77</v>
      </c>
      <c r="AT90" s="178" t="s">
        <v>69</v>
      </c>
      <c r="AU90" s="178" t="s">
        <v>77</v>
      </c>
      <c r="AY90" s="170" t="s">
        <v>180</v>
      </c>
      <c r="BK90" s="179">
        <f>SUM(BK91:BK92)</f>
        <v>0</v>
      </c>
    </row>
    <row r="91" spans="2:65" s="1" customFormat="1" ht="22.5" customHeight="1">
      <c r="B91" s="183"/>
      <c r="C91" s="184" t="s">
        <v>77</v>
      </c>
      <c r="D91" s="184" t="s">
        <v>183</v>
      </c>
      <c r="E91" s="185" t="s">
        <v>903</v>
      </c>
      <c r="F91" s="186" t="s">
        <v>904</v>
      </c>
      <c r="G91" s="187" t="s">
        <v>905</v>
      </c>
      <c r="H91" s="188">
        <v>1</v>
      </c>
      <c r="I91" s="189"/>
      <c r="J91" s="190">
        <f>ROUND(I91*H91,2)</f>
        <v>0</v>
      </c>
      <c r="K91" s="186" t="s">
        <v>5</v>
      </c>
      <c r="L91" s="42"/>
      <c r="M91" s="191" t="s">
        <v>5</v>
      </c>
      <c r="N91" s="192" t="s">
        <v>41</v>
      </c>
      <c r="O91" s="43"/>
      <c r="P91" s="193">
        <f>O91*H91</f>
        <v>0</v>
      </c>
      <c r="Q91" s="193">
        <v>0</v>
      </c>
      <c r="R91" s="193">
        <f>Q91*H91</f>
        <v>0</v>
      </c>
      <c r="S91" s="193">
        <v>0</v>
      </c>
      <c r="T91" s="194">
        <f>S91*H91</f>
        <v>0</v>
      </c>
      <c r="AR91" s="25" t="s">
        <v>188</v>
      </c>
      <c r="AT91" s="25" t="s">
        <v>183</v>
      </c>
      <c r="AU91" s="25" t="s">
        <v>79</v>
      </c>
      <c r="AY91" s="25" t="s">
        <v>180</v>
      </c>
      <c r="BE91" s="195">
        <f>IF(N91="základní",J91,0)</f>
        <v>0</v>
      </c>
      <c r="BF91" s="195">
        <f>IF(N91="snížená",J91,0)</f>
        <v>0</v>
      </c>
      <c r="BG91" s="195">
        <f>IF(N91="zákl. přenesená",J91,0)</f>
        <v>0</v>
      </c>
      <c r="BH91" s="195">
        <f>IF(N91="sníž. přenesená",J91,0)</f>
        <v>0</v>
      </c>
      <c r="BI91" s="195">
        <f>IF(N91="nulová",J91,0)</f>
        <v>0</v>
      </c>
      <c r="BJ91" s="25" t="s">
        <v>77</v>
      </c>
      <c r="BK91" s="195">
        <f>ROUND(I91*H91,2)</f>
        <v>0</v>
      </c>
      <c r="BL91" s="25" t="s">
        <v>188</v>
      </c>
      <c r="BM91" s="25" t="s">
        <v>79</v>
      </c>
    </row>
    <row r="92" spans="2:65" s="1" customFormat="1">
      <c r="B92" s="42"/>
      <c r="D92" s="196" t="s">
        <v>190</v>
      </c>
      <c r="F92" s="197" t="s">
        <v>904</v>
      </c>
      <c r="I92" s="198"/>
      <c r="L92" s="42"/>
      <c r="M92" s="199"/>
      <c r="N92" s="43"/>
      <c r="O92" s="43"/>
      <c r="P92" s="43"/>
      <c r="Q92" s="43"/>
      <c r="R92" s="43"/>
      <c r="S92" s="43"/>
      <c r="T92" s="71"/>
      <c r="AT92" s="25" t="s">
        <v>190</v>
      </c>
      <c r="AU92" s="25" t="s">
        <v>79</v>
      </c>
    </row>
    <row r="93" spans="2:65" s="11" customFormat="1" ht="37.35" customHeight="1">
      <c r="B93" s="169"/>
      <c r="D93" s="170" t="s">
        <v>69</v>
      </c>
      <c r="E93" s="171" t="s">
        <v>376</v>
      </c>
      <c r="F93" s="171" t="s">
        <v>376</v>
      </c>
      <c r="I93" s="172"/>
      <c r="J93" s="173">
        <f>BK93</f>
        <v>0</v>
      </c>
      <c r="L93" s="169"/>
      <c r="M93" s="174"/>
      <c r="N93" s="175"/>
      <c r="O93" s="175"/>
      <c r="P93" s="176">
        <f>P94+P147+P200</f>
        <v>0</v>
      </c>
      <c r="Q93" s="175"/>
      <c r="R93" s="176">
        <f>R94+R147+R200</f>
        <v>0.1390024</v>
      </c>
      <c r="S93" s="175"/>
      <c r="T93" s="177">
        <f>T94+T147+T200</f>
        <v>0</v>
      </c>
      <c r="AR93" s="170" t="s">
        <v>79</v>
      </c>
      <c r="AT93" s="178" t="s">
        <v>69</v>
      </c>
      <c r="AU93" s="178" t="s">
        <v>70</v>
      </c>
      <c r="AY93" s="170" t="s">
        <v>180</v>
      </c>
      <c r="BK93" s="179">
        <f>BK94+BK147+BK200</f>
        <v>0</v>
      </c>
    </row>
    <row r="94" spans="2:65" s="11" customFormat="1" ht="19.899999999999999" customHeight="1">
      <c r="B94" s="169"/>
      <c r="D94" s="180" t="s">
        <v>69</v>
      </c>
      <c r="E94" s="181" t="s">
        <v>906</v>
      </c>
      <c r="F94" s="181" t="s">
        <v>907</v>
      </c>
      <c r="I94" s="172"/>
      <c r="J94" s="182">
        <f>BK94</f>
        <v>0</v>
      </c>
      <c r="L94" s="169"/>
      <c r="M94" s="174"/>
      <c r="N94" s="175"/>
      <c r="O94" s="175"/>
      <c r="P94" s="176">
        <f>SUM(P95:P146)</f>
        <v>0</v>
      </c>
      <c r="Q94" s="175"/>
      <c r="R94" s="176">
        <f>SUM(R95:R146)</f>
        <v>4.1200000000000001E-2</v>
      </c>
      <c r="S94" s="175"/>
      <c r="T94" s="177">
        <f>SUM(T95:T146)</f>
        <v>0</v>
      </c>
      <c r="AR94" s="170" t="s">
        <v>79</v>
      </c>
      <c r="AT94" s="178" t="s">
        <v>69</v>
      </c>
      <c r="AU94" s="178" t="s">
        <v>77</v>
      </c>
      <c r="AY94" s="170" t="s">
        <v>180</v>
      </c>
      <c r="BK94" s="179">
        <f>SUM(BK95:BK146)</f>
        <v>0</v>
      </c>
    </row>
    <row r="95" spans="2:65" s="1" customFormat="1" ht="22.5" customHeight="1">
      <c r="B95" s="183"/>
      <c r="C95" s="184" t="s">
        <v>79</v>
      </c>
      <c r="D95" s="184" t="s">
        <v>183</v>
      </c>
      <c r="E95" s="185" t="s">
        <v>908</v>
      </c>
      <c r="F95" s="186" t="s">
        <v>909</v>
      </c>
      <c r="G95" s="187" t="s">
        <v>329</v>
      </c>
      <c r="H95" s="188">
        <v>13</v>
      </c>
      <c r="I95" s="189"/>
      <c r="J95" s="190">
        <f>ROUND(I95*H95,2)</f>
        <v>0</v>
      </c>
      <c r="K95" s="186" t="s">
        <v>5</v>
      </c>
      <c r="L95" s="42"/>
      <c r="M95" s="191" t="s">
        <v>5</v>
      </c>
      <c r="N95" s="192" t="s">
        <v>41</v>
      </c>
      <c r="O95" s="43"/>
      <c r="P95" s="193">
        <f>O95*H95</f>
        <v>0</v>
      </c>
      <c r="Q95" s="193">
        <v>0</v>
      </c>
      <c r="R95" s="193">
        <f>Q95*H95</f>
        <v>0</v>
      </c>
      <c r="S95" s="193">
        <v>0</v>
      </c>
      <c r="T95" s="194">
        <f>S95*H95</f>
        <v>0</v>
      </c>
      <c r="AR95" s="25" t="s">
        <v>355</v>
      </c>
      <c r="AT95" s="25" t="s">
        <v>183</v>
      </c>
      <c r="AU95" s="25" t="s">
        <v>79</v>
      </c>
      <c r="AY95" s="25" t="s">
        <v>180</v>
      </c>
      <c r="BE95" s="195">
        <f>IF(N95="základní",J95,0)</f>
        <v>0</v>
      </c>
      <c r="BF95" s="195">
        <f>IF(N95="snížená",J95,0)</f>
        <v>0</v>
      </c>
      <c r="BG95" s="195">
        <f>IF(N95="zákl. přenesená",J95,0)</f>
        <v>0</v>
      </c>
      <c r="BH95" s="195">
        <f>IF(N95="sníž. přenesená",J95,0)</f>
        <v>0</v>
      </c>
      <c r="BI95" s="195">
        <f>IF(N95="nulová",J95,0)</f>
        <v>0</v>
      </c>
      <c r="BJ95" s="25" t="s">
        <v>77</v>
      </c>
      <c r="BK95" s="195">
        <f>ROUND(I95*H95,2)</f>
        <v>0</v>
      </c>
      <c r="BL95" s="25" t="s">
        <v>355</v>
      </c>
      <c r="BM95" s="25" t="s">
        <v>188</v>
      </c>
    </row>
    <row r="96" spans="2:65" s="1" customFormat="1">
      <c r="B96" s="42"/>
      <c r="D96" s="196" t="s">
        <v>190</v>
      </c>
      <c r="F96" s="197" t="s">
        <v>909</v>
      </c>
      <c r="I96" s="198"/>
      <c r="L96" s="42"/>
      <c r="M96" s="199"/>
      <c r="N96" s="43"/>
      <c r="O96" s="43"/>
      <c r="P96" s="43"/>
      <c r="Q96" s="43"/>
      <c r="R96" s="43"/>
      <c r="S96" s="43"/>
      <c r="T96" s="71"/>
      <c r="AT96" s="25" t="s">
        <v>190</v>
      </c>
      <c r="AU96" s="25" t="s">
        <v>79</v>
      </c>
    </row>
    <row r="97" spans="2:65" s="13" customFormat="1">
      <c r="B97" s="208"/>
      <c r="D97" s="196" t="s">
        <v>192</v>
      </c>
      <c r="E97" s="217" t="s">
        <v>5</v>
      </c>
      <c r="F97" s="218" t="s">
        <v>910</v>
      </c>
      <c r="H97" s="219">
        <v>13</v>
      </c>
      <c r="I97" s="213"/>
      <c r="L97" s="208"/>
      <c r="M97" s="214"/>
      <c r="N97" s="215"/>
      <c r="O97" s="215"/>
      <c r="P97" s="215"/>
      <c r="Q97" s="215"/>
      <c r="R97" s="215"/>
      <c r="S97" s="215"/>
      <c r="T97" s="216"/>
      <c r="AT97" s="217" t="s">
        <v>192</v>
      </c>
      <c r="AU97" s="217" t="s">
        <v>79</v>
      </c>
      <c r="AV97" s="13" t="s">
        <v>79</v>
      </c>
      <c r="AW97" s="13" t="s">
        <v>34</v>
      </c>
      <c r="AX97" s="13" t="s">
        <v>70</v>
      </c>
      <c r="AY97" s="217" t="s">
        <v>180</v>
      </c>
    </row>
    <row r="98" spans="2:65" s="14" customFormat="1">
      <c r="B98" s="220"/>
      <c r="D98" s="209" t="s">
        <v>192</v>
      </c>
      <c r="E98" s="221" t="s">
        <v>5</v>
      </c>
      <c r="F98" s="222" t="s">
        <v>223</v>
      </c>
      <c r="H98" s="223">
        <v>13</v>
      </c>
      <c r="I98" s="224"/>
      <c r="L98" s="220"/>
      <c r="M98" s="225"/>
      <c r="N98" s="226"/>
      <c r="O98" s="226"/>
      <c r="P98" s="226"/>
      <c r="Q98" s="226"/>
      <c r="R98" s="226"/>
      <c r="S98" s="226"/>
      <c r="T98" s="227"/>
      <c r="AT98" s="228" t="s">
        <v>192</v>
      </c>
      <c r="AU98" s="228" t="s">
        <v>79</v>
      </c>
      <c r="AV98" s="14" t="s">
        <v>188</v>
      </c>
      <c r="AW98" s="14" t="s">
        <v>34</v>
      </c>
      <c r="AX98" s="14" t="s">
        <v>77</v>
      </c>
      <c r="AY98" s="228" t="s">
        <v>180</v>
      </c>
    </row>
    <row r="99" spans="2:65" s="1" customFormat="1" ht="22.5" customHeight="1">
      <c r="B99" s="183"/>
      <c r="C99" s="184" t="s">
        <v>181</v>
      </c>
      <c r="D99" s="184" t="s">
        <v>183</v>
      </c>
      <c r="E99" s="185" t="s">
        <v>911</v>
      </c>
      <c r="F99" s="186" t="s">
        <v>912</v>
      </c>
      <c r="G99" s="187" t="s">
        <v>329</v>
      </c>
      <c r="H99" s="188">
        <v>45</v>
      </c>
      <c r="I99" s="189"/>
      <c r="J99" s="190">
        <f>ROUND(I99*H99,2)</f>
        <v>0</v>
      </c>
      <c r="K99" s="186" t="s">
        <v>187</v>
      </c>
      <c r="L99" s="42"/>
      <c r="M99" s="191" t="s">
        <v>5</v>
      </c>
      <c r="N99" s="192" t="s">
        <v>41</v>
      </c>
      <c r="O99" s="43"/>
      <c r="P99" s="193">
        <f>O99*H99</f>
        <v>0</v>
      </c>
      <c r="Q99" s="193">
        <v>2.9E-4</v>
      </c>
      <c r="R99" s="193">
        <f>Q99*H99</f>
        <v>1.3050000000000001E-2</v>
      </c>
      <c r="S99" s="193">
        <v>0</v>
      </c>
      <c r="T99" s="194">
        <f>S99*H99</f>
        <v>0</v>
      </c>
      <c r="AR99" s="25" t="s">
        <v>355</v>
      </c>
      <c r="AT99" s="25" t="s">
        <v>183</v>
      </c>
      <c r="AU99" s="25" t="s">
        <v>79</v>
      </c>
      <c r="AY99" s="25" t="s">
        <v>180</v>
      </c>
      <c r="BE99" s="195">
        <f>IF(N99="základní",J99,0)</f>
        <v>0</v>
      </c>
      <c r="BF99" s="195">
        <f>IF(N99="snížená",J99,0)</f>
        <v>0</v>
      </c>
      <c r="BG99" s="195">
        <f>IF(N99="zákl. přenesená",J99,0)</f>
        <v>0</v>
      </c>
      <c r="BH99" s="195">
        <f>IF(N99="sníž. přenesená",J99,0)</f>
        <v>0</v>
      </c>
      <c r="BI99" s="195">
        <f>IF(N99="nulová",J99,0)</f>
        <v>0</v>
      </c>
      <c r="BJ99" s="25" t="s">
        <v>77</v>
      </c>
      <c r="BK99" s="195">
        <f>ROUND(I99*H99,2)</f>
        <v>0</v>
      </c>
      <c r="BL99" s="25" t="s">
        <v>355</v>
      </c>
      <c r="BM99" s="25" t="s">
        <v>203</v>
      </c>
    </row>
    <row r="100" spans="2:65" s="1" customFormat="1">
      <c r="B100" s="42"/>
      <c r="D100" s="196" t="s">
        <v>190</v>
      </c>
      <c r="F100" s="197" t="s">
        <v>913</v>
      </c>
      <c r="I100" s="198"/>
      <c r="L100" s="42"/>
      <c r="M100" s="199"/>
      <c r="N100" s="43"/>
      <c r="O100" s="43"/>
      <c r="P100" s="43"/>
      <c r="Q100" s="43"/>
      <c r="R100" s="43"/>
      <c r="S100" s="43"/>
      <c r="T100" s="71"/>
      <c r="AT100" s="25" t="s">
        <v>190</v>
      </c>
      <c r="AU100" s="25" t="s">
        <v>79</v>
      </c>
    </row>
    <row r="101" spans="2:65" s="1" customFormat="1" ht="67.5">
      <c r="B101" s="42"/>
      <c r="D101" s="196" t="s">
        <v>914</v>
      </c>
      <c r="F101" s="265" t="s">
        <v>915</v>
      </c>
      <c r="I101" s="198"/>
      <c r="L101" s="42"/>
      <c r="M101" s="199"/>
      <c r="N101" s="43"/>
      <c r="O101" s="43"/>
      <c r="P101" s="43"/>
      <c r="Q101" s="43"/>
      <c r="R101" s="43"/>
      <c r="S101" s="43"/>
      <c r="T101" s="71"/>
      <c r="AT101" s="25" t="s">
        <v>914</v>
      </c>
      <c r="AU101" s="25" t="s">
        <v>79</v>
      </c>
    </row>
    <row r="102" spans="2:65" s="13" customFormat="1">
      <c r="B102" s="208"/>
      <c r="D102" s="196" t="s">
        <v>192</v>
      </c>
      <c r="E102" s="217" t="s">
        <v>5</v>
      </c>
      <c r="F102" s="218" t="s">
        <v>916</v>
      </c>
      <c r="H102" s="219">
        <v>45</v>
      </c>
      <c r="I102" s="213"/>
      <c r="L102" s="208"/>
      <c r="M102" s="214"/>
      <c r="N102" s="215"/>
      <c r="O102" s="215"/>
      <c r="P102" s="215"/>
      <c r="Q102" s="215"/>
      <c r="R102" s="215"/>
      <c r="S102" s="215"/>
      <c r="T102" s="216"/>
      <c r="AT102" s="217" t="s">
        <v>192</v>
      </c>
      <c r="AU102" s="217" t="s">
        <v>79</v>
      </c>
      <c r="AV102" s="13" t="s">
        <v>79</v>
      </c>
      <c r="AW102" s="13" t="s">
        <v>34</v>
      </c>
      <c r="AX102" s="13" t="s">
        <v>70</v>
      </c>
      <c r="AY102" s="217" t="s">
        <v>180</v>
      </c>
    </row>
    <row r="103" spans="2:65" s="14" customFormat="1">
      <c r="B103" s="220"/>
      <c r="D103" s="209" t="s">
        <v>192</v>
      </c>
      <c r="E103" s="221" t="s">
        <v>5</v>
      </c>
      <c r="F103" s="222" t="s">
        <v>223</v>
      </c>
      <c r="H103" s="223">
        <v>45</v>
      </c>
      <c r="I103" s="224"/>
      <c r="L103" s="220"/>
      <c r="M103" s="225"/>
      <c r="N103" s="226"/>
      <c r="O103" s="226"/>
      <c r="P103" s="226"/>
      <c r="Q103" s="226"/>
      <c r="R103" s="226"/>
      <c r="S103" s="226"/>
      <c r="T103" s="227"/>
      <c r="AT103" s="228" t="s">
        <v>192</v>
      </c>
      <c r="AU103" s="228" t="s">
        <v>79</v>
      </c>
      <c r="AV103" s="14" t="s">
        <v>188</v>
      </c>
      <c r="AW103" s="14" t="s">
        <v>34</v>
      </c>
      <c r="AX103" s="14" t="s">
        <v>77</v>
      </c>
      <c r="AY103" s="228" t="s">
        <v>180</v>
      </c>
    </row>
    <row r="104" spans="2:65" s="1" customFormat="1" ht="22.5" customHeight="1">
      <c r="B104" s="183"/>
      <c r="C104" s="184" t="s">
        <v>188</v>
      </c>
      <c r="D104" s="184" t="s">
        <v>183</v>
      </c>
      <c r="E104" s="185" t="s">
        <v>917</v>
      </c>
      <c r="F104" s="186" t="s">
        <v>918</v>
      </c>
      <c r="G104" s="187" t="s">
        <v>329</v>
      </c>
      <c r="H104" s="188">
        <v>51</v>
      </c>
      <c r="I104" s="189"/>
      <c r="J104" s="190">
        <f>ROUND(I104*H104,2)</f>
        <v>0</v>
      </c>
      <c r="K104" s="186" t="s">
        <v>187</v>
      </c>
      <c r="L104" s="42"/>
      <c r="M104" s="191" t="s">
        <v>5</v>
      </c>
      <c r="N104" s="192" t="s">
        <v>41</v>
      </c>
      <c r="O104" s="43"/>
      <c r="P104" s="193">
        <f>O104*H104</f>
        <v>0</v>
      </c>
      <c r="Q104" s="193">
        <v>3.5E-4</v>
      </c>
      <c r="R104" s="193">
        <f>Q104*H104</f>
        <v>1.7850000000000001E-2</v>
      </c>
      <c r="S104" s="193">
        <v>0</v>
      </c>
      <c r="T104" s="194">
        <f>S104*H104</f>
        <v>0</v>
      </c>
      <c r="AR104" s="25" t="s">
        <v>355</v>
      </c>
      <c r="AT104" s="25" t="s">
        <v>183</v>
      </c>
      <c r="AU104" s="25" t="s">
        <v>79</v>
      </c>
      <c r="AY104" s="25" t="s">
        <v>180</v>
      </c>
      <c r="BE104" s="195">
        <f>IF(N104="základní",J104,0)</f>
        <v>0</v>
      </c>
      <c r="BF104" s="195">
        <f>IF(N104="snížená",J104,0)</f>
        <v>0</v>
      </c>
      <c r="BG104" s="195">
        <f>IF(N104="zákl. přenesená",J104,0)</f>
        <v>0</v>
      </c>
      <c r="BH104" s="195">
        <f>IF(N104="sníž. přenesená",J104,0)</f>
        <v>0</v>
      </c>
      <c r="BI104" s="195">
        <f>IF(N104="nulová",J104,0)</f>
        <v>0</v>
      </c>
      <c r="BJ104" s="25" t="s">
        <v>77</v>
      </c>
      <c r="BK104" s="195">
        <f>ROUND(I104*H104,2)</f>
        <v>0</v>
      </c>
      <c r="BL104" s="25" t="s">
        <v>355</v>
      </c>
      <c r="BM104" s="25" t="s">
        <v>291</v>
      </c>
    </row>
    <row r="105" spans="2:65" s="1" customFormat="1">
      <c r="B105" s="42"/>
      <c r="D105" s="196" t="s">
        <v>190</v>
      </c>
      <c r="F105" s="197" t="s">
        <v>919</v>
      </c>
      <c r="I105" s="198"/>
      <c r="L105" s="42"/>
      <c r="M105" s="199"/>
      <c r="N105" s="43"/>
      <c r="O105" s="43"/>
      <c r="P105" s="43"/>
      <c r="Q105" s="43"/>
      <c r="R105" s="43"/>
      <c r="S105" s="43"/>
      <c r="T105" s="71"/>
      <c r="AT105" s="25" t="s">
        <v>190</v>
      </c>
      <c r="AU105" s="25" t="s">
        <v>79</v>
      </c>
    </row>
    <row r="106" spans="2:65" s="1" customFormat="1" ht="67.5">
      <c r="B106" s="42"/>
      <c r="D106" s="196" t="s">
        <v>914</v>
      </c>
      <c r="F106" s="265" t="s">
        <v>915</v>
      </c>
      <c r="I106" s="198"/>
      <c r="L106" s="42"/>
      <c r="M106" s="199"/>
      <c r="N106" s="43"/>
      <c r="O106" s="43"/>
      <c r="P106" s="43"/>
      <c r="Q106" s="43"/>
      <c r="R106" s="43"/>
      <c r="S106" s="43"/>
      <c r="T106" s="71"/>
      <c r="AT106" s="25" t="s">
        <v>914</v>
      </c>
      <c r="AU106" s="25" t="s">
        <v>79</v>
      </c>
    </row>
    <row r="107" spans="2:65" s="13" customFormat="1">
      <c r="B107" s="208"/>
      <c r="D107" s="196" t="s">
        <v>192</v>
      </c>
      <c r="E107" s="217" t="s">
        <v>5</v>
      </c>
      <c r="F107" s="218" t="s">
        <v>920</v>
      </c>
      <c r="H107" s="219">
        <v>51</v>
      </c>
      <c r="I107" s="213"/>
      <c r="L107" s="208"/>
      <c r="M107" s="214"/>
      <c r="N107" s="215"/>
      <c r="O107" s="215"/>
      <c r="P107" s="215"/>
      <c r="Q107" s="215"/>
      <c r="R107" s="215"/>
      <c r="S107" s="215"/>
      <c r="T107" s="216"/>
      <c r="AT107" s="217" t="s">
        <v>192</v>
      </c>
      <c r="AU107" s="217" t="s">
        <v>79</v>
      </c>
      <c r="AV107" s="13" t="s">
        <v>79</v>
      </c>
      <c r="AW107" s="13" t="s">
        <v>34</v>
      </c>
      <c r="AX107" s="13" t="s">
        <v>70</v>
      </c>
      <c r="AY107" s="217" t="s">
        <v>180</v>
      </c>
    </row>
    <row r="108" spans="2:65" s="14" customFormat="1">
      <c r="B108" s="220"/>
      <c r="D108" s="209" t="s">
        <v>192</v>
      </c>
      <c r="E108" s="221" t="s">
        <v>5</v>
      </c>
      <c r="F108" s="222" t="s">
        <v>223</v>
      </c>
      <c r="H108" s="223">
        <v>51</v>
      </c>
      <c r="I108" s="224"/>
      <c r="L108" s="220"/>
      <c r="M108" s="225"/>
      <c r="N108" s="226"/>
      <c r="O108" s="226"/>
      <c r="P108" s="226"/>
      <c r="Q108" s="226"/>
      <c r="R108" s="226"/>
      <c r="S108" s="226"/>
      <c r="T108" s="227"/>
      <c r="AT108" s="228" t="s">
        <v>192</v>
      </c>
      <c r="AU108" s="228" t="s">
        <v>79</v>
      </c>
      <c r="AV108" s="14" t="s">
        <v>188</v>
      </c>
      <c r="AW108" s="14" t="s">
        <v>34</v>
      </c>
      <c r="AX108" s="14" t="s">
        <v>77</v>
      </c>
      <c r="AY108" s="228" t="s">
        <v>180</v>
      </c>
    </row>
    <row r="109" spans="2:65" s="1" customFormat="1" ht="22.5" customHeight="1">
      <c r="B109" s="183"/>
      <c r="C109" s="184" t="s">
        <v>253</v>
      </c>
      <c r="D109" s="184" t="s">
        <v>183</v>
      </c>
      <c r="E109" s="185" t="s">
        <v>921</v>
      </c>
      <c r="F109" s="186" t="s">
        <v>922</v>
      </c>
      <c r="G109" s="187" t="s">
        <v>873</v>
      </c>
      <c r="H109" s="188">
        <v>64</v>
      </c>
      <c r="I109" s="189"/>
      <c r="J109" s="190">
        <f>ROUND(I109*H109,2)</f>
        <v>0</v>
      </c>
      <c r="K109" s="186" t="s">
        <v>5</v>
      </c>
      <c r="L109" s="42"/>
      <c r="M109" s="191" t="s">
        <v>5</v>
      </c>
      <c r="N109" s="192" t="s">
        <v>41</v>
      </c>
      <c r="O109" s="43"/>
      <c r="P109" s="193">
        <f>O109*H109</f>
        <v>0</v>
      </c>
      <c r="Q109" s="193">
        <v>0</v>
      </c>
      <c r="R109" s="193">
        <f>Q109*H109</f>
        <v>0</v>
      </c>
      <c r="S109" s="193">
        <v>0</v>
      </c>
      <c r="T109" s="194">
        <f>S109*H109</f>
        <v>0</v>
      </c>
      <c r="AR109" s="25" t="s">
        <v>355</v>
      </c>
      <c r="AT109" s="25" t="s">
        <v>183</v>
      </c>
      <c r="AU109" s="25" t="s">
        <v>79</v>
      </c>
      <c r="AY109" s="25" t="s">
        <v>180</v>
      </c>
      <c r="BE109" s="195">
        <f>IF(N109="základní",J109,0)</f>
        <v>0</v>
      </c>
      <c r="BF109" s="195">
        <f>IF(N109="snížená",J109,0)</f>
        <v>0</v>
      </c>
      <c r="BG109" s="195">
        <f>IF(N109="zákl. přenesená",J109,0)</f>
        <v>0</v>
      </c>
      <c r="BH109" s="195">
        <f>IF(N109="sníž. přenesená",J109,0)</f>
        <v>0</v>
      </c>
      <c r="BI109" s="195">
        <f>IF(N109="nulová",J109,0)</f>
        <v>0</v>
      </c>
      <c r="BJ109" s="25" t="s">
        <v>77</v>
      </c>
      <c r="BK109" s="195">
        <f>ROUND(I109*H109,2)</f>
        <v>0</v>
      </c>
      <c r="BL109" s="25" t="s">
        <v>355</v>
      </c>
      <c r="BM109" s="25" t="s">
        <v>311</v>
      </c>
    </row>
    <row r="110" spans="2:65" s="1" customFormat="1">
      <c r="B110" s="42"/>
      <c r="D110" s="196" t="s">
        <v>190</v>
      </c>
      <c r="F110" s="197" t="s">
        <v>922</v>
      </c>
      <c r="I110" s="198"/>
      <c r="L110" s="42"/>
      <c r="M110" s="199"/>
      <c r="N110" s="43"/>
      <c r="O110" s="43"/>
      <c r="P110" s="43"/>
      <c r="Q110" s="43"/>
      <c r="R110" s="43"/>
      <c r="S110" s="43"/>
      <c r="T110" s="71"/>
      <c r="AT110" s="25" t="s">
        <v>190</v>
      </c>
      <c r="AU110" s="25" t="s">
        <v>79</v>
      </c>
    </row>
    <row r="111" spans="2:65" s="13" customFormat="1">
      <c r="B111" s="208"/>
      <c r="D111" s="196" t="s">
        <v>192</v>
      </c>
      <c r="E111" s="217" t="s">
        <v>5</v>
      </c>
      <c r="F111" s="218" t="s">
        <v>923</v>
      </c>
      <c r="H111" s="219">
        <v>64</v>
      </c>
      <c r="I111" s="213"/>
      <c r="L111" s="208"/>
      <c r="M111" s="214"/>
      <c r="N111" s="215"/>
      <c r="O111" s="215"/>
      <c r="P111" s="215"/>
      <c r="Q111" s="215"/>
      <c r="R111" s="215"/>
      <c r="S111" s="215"/>
      <c r="T111" s="216"/>
      <c r="AT111" s="217" t="s">
        <v>192</v>
      </c>
      <c r="AU111" s="217" t="s">
        <v>79</v>
      </c>
      <c r="AV111" s="13" t="s">
        <v>79</v>
      </c>
      <c r="AW111" s="13" t="s">
        <v>34</v>
      </c>
      <c r="AX111" s="13" t="s">
        <v>70</v>
      </c>
      <c r="AY111" s="217" t="s">
        <v>180</v>
      </c>
    </row>
    <row r="112" spans="2:65" s="14" customFormat="1">
      <c r="B112" s="220"/>
      <c r="D112" s="209" t="s">
        <v>192</v>
      </c>
      <c r="E112" s="221" t="s">
        <v>5</v>
      </c>
      <c r="F112" s="222" t="s">
        <v>223</v>
      </c>
      <c r="H112" s="223">
        <v>64</v>
      </c>
      <c r="I112" s="224"/>
      <c r="L112" s="220"/>
      <c r="M112" s="225"/>
      <c r="N112" s="226"/>
      <c r="O112" s="226"/>
      <c r="P112" s="226"/>
      <c r="Q112" s="226"/>
      <c r="R112" s="226"/>
      <c r="S112" s="226"/>
      <c r="T112" s="227"/>
      <c r="AT112" s="228" t="s">
        <v>192</v>
      </c>
      <c r="AU112" s="228" t="s">
        <v>79</v>
      </c>
      <c r="AV112" s="14" t="s">
        <v>188</v>
      </c>
      <c r="AW112" s="14" t="s">
        <v>34</v>
      </c>
      <c r="AX112" s="14" t="s">
        <v>77</v>
      </c>
      <c r="AY112" s="228" t="s">
        <v>180</v>
      </c>
    </row>
    <row r="113" spans="2:65" s="1" customFormat="1" ht="22.5" customHeight="1">
      <c r="B113" s="183"/>
      <c r="C113" s="184" t="s">
        <v>203</v>
      </c>
      <c r="D113" s="184" t="s">
        <v>183</v>
      </c>
      <c r="E113" s="185" t="s">
        <v>924</v>
      </c>
      <c r="F113" s="186" t="s">
        <v>925</v>
      </c>
      <c r="G113" s="187" t="s">
        <v>186</v>
      </c>
      <c r="H113" s="188">
        <v>37</v>
      </c>
      <c r="I113" s="189"/>
      <c r="J113" s="190">
        <f>ROUND(I113*H113,2)</f>
        <v>0</v>
      </c>
      <c r="K113" s="186" t="s">
        <v>187</v>
      </c>
      <c r="L113" s="42"/>
      <c r="M113" s="191" t="s">
        <v>5</v>
      </c>
      <c r="N113" s="192" t="s">
        <v>41</v>
      </c>
      <c r="O113" s="43"/>
      <c r="P113" s="193">
        <f>O113*H113</f>
        <v>0</v>
      </c>
      <c r="Q113" s="193">
        <v>0</v>
      </c>
      <c r="R113" s="193">
        <f>Q113*H113</f>
        <v>0</v>
      </c>
      <c r="S113" s="193">
        <v>0</v>
      </c>
      <c r="T113" s="194">
        <f>S113*H113</f>
        <v>0</v>
      </c>
      <c r="AR113" s="25" t="s">
        <v>355</v>
      </c>
      <c r="AT113" s="25" t="s">
        <v>183</v>
      </c>
      <c r="AU113" s="25" t="s">
        <v>79</v>
      </c>
      <c r="AY113" s="25" t="s">
        <v>180</v>
      </c>
      <c r="BE113" s="195">
        <f>IF(N113="základní",J113,0)</f>
        <v>0</v>
      </c>
      <c r="BF113" s="195">
        <f>IF(N113="snížená",J113,0)</f>
        <v>0</v>
      </c>
      <c r="BG113" s="195">
        <f>IF(N113="zákl. přenesená",J113,0)</f>
        <v>0</v>
      </c>
      <c r="BH113" s="195">
        <f>IF(N113="sníž. přenesená",J113,0)</f>
        <v>0</v>
      </c>
      <c r="BI113" s="195">
        <f>IF(N113="nulová",J113,0)</f>
        <v>0</v>
      </c>
      <c r="BJ113" s="25" t="s">
        <v>77</v>
      </c>
      <c r="BK113" s="195">
        <f>ROUND(I113*H113,2)</f>
        <v>0</v>
      </c>
      <c r="BL113" s="25" t="s">
        <v>355</v>
      </c>
      <c r="BM113" s="25" t="s">
        <v>326</v>
      </c>
    </row>
    <row r="114" spans="2:65" s="1" customFormat="1">
      <c r="B114" s="42"/>
      <c r="D114" s="196" t="s">
        <v>190</v>
      </c>
      <c r="F114" s="197" t="s">
        <v>926</v>
      </c>
      <c r="I114" s="198"/>
      <c r="L114" s="42"/>
      <c r="M114" s="199"/>
      <c r="N114" s="43"/>
      <c r="O114" s="43"/>
      <c r="P114" s="43"/>
      <c r="Q114" s="43"/>
      <c r="R114" s="43"/>
      <c r="S114" s="43"/>
      <c r="T114" s="71"/>
      <c r="AT114" s="25" t="s">
        <v>190</v>
      </c>
      <c r="AU114" s="25" t="s">
        <v>79</v>
      </c>
    </row>
    <row r="115" spans="2:65" s="1" customFormat="1" ht="54">
      <c r="B115" s="42"/>
      <c r="D115" s="196" t="s">
        <v>914</v>
      </c>
      <c r="F115" s="265" t="s">
        <v>927</v>
      </c>
      <c r="I115" s="198"/>
      <c r="L115" s="42"/>
      <c r="M115" s="199"/>
      <c r="N115" s="43"/>
      <c r="O115" s="43"/>
      <c r="P115" s="43"/>
      <c r="Q115" s="43"/>
      <c r="R115" s="43"/>
      <c r="S115" s="43"/>
      <c r="T115" s="71"/>
      <c r="AT115" s="25" t="s">
        <v>914</v>
      </c>
      <c r="AU115" s="25" t="s">
        <v>79</v>
      </c>
    </row>
    <row r="116" spans="2:65" s="13" customFormat="1">
      <c r="B116" s="208"/>
      <c r="D116" s="196" t="s">
        <v>192</v>
      </c>
      <c r="E116" s="217" t="s">
        <v>5</v>
      </c>
      <c r="F116" s="218" t="s">
        <v>928</v>
      </c>
      <c r="H116" s="219">
        <v>37</v>
      </c>
      <c r="I116" s="213"/>
      <c r="L116" s="208"/>
      <c r="M116" s="214"/>
      <c r="N116" s="215"/>
      <c r="O116" s="215"/>
      <c r="P116" s="215"/>
      <c r="Q116" s="215"/>
      <c r="R116" s="215"/>
      <c r="S116" s="215"/>
      <c r="T116" s="216"/>
      <c r="AT116" s="217" t="s">
        <v>192</v>
      </c>
      <c r="AU116" s="217" t="s">
        <v>79</v>
      </c>
      <c r="AV116" s="13" t="s">
        <v>79</v>
      </c>
      <c r="AW116" s="13" t="s">
        <v>34</v>
      </c>
      <c r="AX116" s="13" t="s">
        <v>70</v>
      </c>
      <c r="AY116" s="217" t="s">
        <v>180</v>
      </c>
    </row>
    <row r="117" spans="2:65" s="14" customFormat="1">
      <c r="B117" s="220"/>
      <c r="D117" s="209" t="s">
        <v>192</v>
      </c>
      <c r="E117" s="221" t="s">
        <v>5</v>
      </c>
      <c r="F117" s="222" t="s">
        <v>223</v>
      </c>
      <c r="H117" s="223">
        <v>37</v>
      </c>
      <c r="I117" s="224"/>
      <c r="L117" s="220"/>
      <c r="M117" s="225"/>
      <c r="N117" s="226"/>
      <c r="O117" s="226"/>
      <c r="P117" s="226"/>
      <c r="Q117" s="226"/>
      <c r="R117" s="226"/>
      <c r="S117" s="226"/>
      <c r="T117" s="227"/>
      <c r="AT117" s="228" t="s">
        <v>192</v>
      </c>
      <c r="AU117" s="228" t="s">
        <v>79</v>
      </c>
      <c r="AV117" s="14" t="s">
        <v>188</v>
      </c>
      <c r="AW117" s="14" t="s">
        <v>34</v>
      </c>
      <c r="AX117" s="14" t="s">
        <v>77</v>
      </c>
      <c r="AY117" s="228" t="s">
        <v>180</v>
      </c>
    </row>
    <row r="118" spans="2:65" s="1" customFormat="1" ht="22.5" customHeight="1">
      <c r="B118" s="183"/>
      <c r="C118" s="184" t="s">
        <v>285</v>
      </c>
      <c r="D118" s="184" t="s">
        <v>183</v>
      </c>
      <c r="E118" s="185" t="s">
        <v>929</v>
      </c>
      <c r="F118" s="186" t="s">
        <v>930</v>
      </c>
      <c r="G118" s="187" t="s">
        <v>186</v>
      </c>
      <c r="H118" s="188">
        <v>1</v>
      </c>
      <c r="I118" s="189"/>
      <c r="J118" s="190">
        <f>ROUND(I118*H118,2)</f>
        <v>0</v>
      </c>
      <c r="K118" s="186" t="s">
        <v>187</v>
      </c>
      <c r="L118" s="42"/>
      <c r="M118" s="191" t="s">
        <v>5</v>
      </c>
      <c r="N118" s="192" t="s">
        <v>41</v>
      </c>
      <c r="O118" s="43"/>
      <c r="P118" s="193">
        <f>O118*H118</f>
        <v>0</v>
      </c>
      <c r="Q118" s="193">
        <v>2.2000000000000001E-4</v>
      </c>
      <c r="R118" s="193">
        <f>Q118*H118</f>
        <v>2.2000000000000001E-4</v>
      </c>
      <c r="S118" s="193">
        <v>0</v>
      </c>
      <c r="T118" s="194">
        <f>S118*H118</f>
        <v>0</v>
      </c>
      <c r="AR118" s="25" t="s">
        <v>355</v>
      </c>
      <c r="AT118" s="25" t="s">
        <v>183</v>
      </c>
      <c r="AU118" s="25" t="s">
        <v>79</v>
      </c>
      <c r="AY118" s="25" t="s">
        <v>180</v>
      </c>
      <c r="BE118" s="195">
        <f>IF(N118="základní",J118,0)</f>
        <v>0</v>
      </c>
      <c r="BF118" s="195">
        <f>IF(N118="snížená",J118,0)</f>
        <v>0</v>
      </c>
      <c r="BG118" s="195">
        <f>IF(N118="zákl. přenesená",J118,0)</f>
        <v>0</v>
      </c>
      <c r="BH118" s="195">
        <f>IF(N118="sníž. přenesená",J118,0)</f>
        <v>0</v>
      </c>
      <c r="BI118" s="195">
        <f>IF(N118="nulová",J118,0)</f>
        <v>0</v>
      </c>
      <c r="BJ118" s="25" t="s">
        <v>77</v>
      </c>
      <c r="BK118" s="195">
        <f>ROUND(I118*H118,2)</f>
        <v>0</v>
      </c>
      <c r="BL118" s="25" t="s">
        <v>355</v>
      </c>
      <c r="BM118" s="25" t="s">
        <v>345</v>
      </c>
    </row>
    <row r="119" spans="2:65" s="1" customFormat="1">
      <c r="B119" s="42"/>
      <c r="D119" s="196" t="s">
        <v>190</v>
      </c>
      <c r="F119" s="197" t="s">
        <v>931</v>
      </c>
      <c r="I119" s="198"/>
      <c r="L119" s="42"/>
      <c r="M119" s="199"/>
      <c r="N119" s="43"/>
      <c r="O119" s="43"/>
      <c r="P119" s="43"/>
      <c r="Q119" s="43"/>
      <c r="R119" s="43"/>
      <c r="S119" s="43"/>
      <c r="T119" s="71"/>
      <c r="AT119" s="25" t="s">
        <v>190</v>
      </c>
      <c r="AU119" s="25" t="s">
        <v>79</v>
      </c>
    </row>
    <row r="120" spans="2:65" s="13" customFormat="1">
      <c r="B120" s="208"/>
      <c r="D120" s="196" t="s">
        <v>192</v>
      </c>
      <c r="E120" s="217" t="s">
        <v>5</v>
      </c>
      <c r="F120" s="218" t="s">
        <v>932</v>
      </c>
      <c r="H120" s="219">
        <v>1</v>
      </c>
      <c r="I120" s="213"/>
      <c r="L120" s="208"/>
      <c r="M120" s="214"/>
      <c r="N120" s="215"/>
      <c r="O120" s="215"/>
      <c r="P120" s="215"/>
      <c r="Q120" s="215"/>
      <c r="R120" s="215"/>
      <c r="S120" s="215"/>
      <c r="T120" s="216"/>
      <c r="AT120" s="217" t="s">
        <v>192</v>
      </c>
      <c r="AU120" s="217" t="s">
        <v>79</v>
      </c>
      <c r="AV120" s="13" t="s">
        <v>79</v>
      </c>
      <c r="AW120" s="13" t="s">
        <v>34</v>
      </c>
      <c r="AX120" s="13" t="s">
        <v>70</v>
      </c>
      <c r="AY120" s="217" t="s">
        <v>180</v>
      </c>
    </row>
    <row r="121" spans="2:65" s="14" customFormat="1">
      <c r="B121" s="220"/>
      <c r="D121" s="209" t="s">
        <v>192</v>
      </c>
      <c r="E121" s="221" t="s">
        <v>5</v>
      </c>
      <c r="F121" s="222" t="s">
        <v>223</v>
      </c>
      <c r="H121" s="223">
        <v>1</v>
      </c>
      <c r="I121" s="224"/>
      <c r="L121" s="220"/>
      <c r="M121" s="225"/>
      <c r="N121" s="226"/>
      <c r="O121" s="226"/>
      <c r="P121" s="226"/>
      <c r="Q121" s="226"/>
      <c r="R121" s="226"/>
      <c r="S121" s="226"/>
      <c r="T121" s="227"/>
      <c r="AT121" s="228" t="s">
        <v>192</v>
      </c>
      <c r="AU121" s="228" t="s">
        <v>79</v>
      </c>
      <c r="AV121" s="14" t="s">
        <v>188</v>
      </c>
      <c r="AW121" s="14" t="s">
        <v>34</v>
      </c>
      <c r="AX121" s="14" t="s">
        <v>77</v>
      </c>
      <c r="AY121" s="228" t="s">
        <v>180</v>
      </c>
    </row>
    <row r="122" spans="2:65" s="1" customFormat="1" ht="22.5" customHeight="1">
      <c r="B122" s="183"/>
      <c r="C122" s="184" t="s">
        <v>291</v>
      </c>
      <c r="D122" s="184" t="s">
        <v>183</v>
      </c>
      <c r="E122" s="185" t="s">
        <v>933</v>
      </c>
      <c r="F122" s="186" t="s">
        <v>934</v>
      </c>
      <c r="G122" s="187" t="s">
        <v>186</v>
      </c>
      <c r="H122" s="188">
        <v>36</v>
      </c>
      <c r="I122" s="189"/>
      <c r="J122" s="190">
        <f>ROUND(I122*H122,2)</f>
        <v>0</v>
      </c>
      <c r="K122" s="186" t="s">
        <v>187</v>
      </c>
      <c r="L122" s="42"/>
      <c r="M122" s="191" t="s">
        <v>5</v>
      </c>
      <c r="N122" s="192" t="s">
        <v>41</v>
      </c>
      <c r="O122" s="43"/>
      <c r="P122" s="193">
        <f>O122*H122</f>
        <v>0</v>
      </c>
      <c r="Q122" s="193">
        <v>2.7999999999999998E-4</v>
      </c>
      <c r="R122" s="193">
        <f>Q122*H122</f>
        <v>1.0079999999999999E-2</v>
      </c>
      <c r="S122" s="193">
        <v>0</v>
      </c>
      <c r="T122" s="194">
        <f>S122*H122</f>
        <v>0</v>
      </c>
      <c r="AR122" s="25" t="s">
        <v>355</v>
      </c>
      <c r="AT122" s="25" t="s">
        <v>183</v>
      </c>
      <c r="AU122" s="25" t="s">
        <v>79</v>
      </c>
      <c r="AY122" s="25" t="s">
        <v>180</v>
      </c>
      <c r="BE122" s="195">
        <f>IF(N122="základní",J122,0)</f>
        <v>0</v>
      </c>
      <c r="BF122" s="195">
        <f>IF(N122="snížená",J122,0)</f>
        <v>0</v>
      </c>
      <c r="BG122" s="195">
        <f>IF(N122="zákl. přenesená",J122,0)</f>
        <v>0</v>
      </c>
      <c r="BH122" s="195">
        <f>IF(N122="sníž. přenesená",J122,0)</f>
        <v>0</v>
      </c>
      <c r="BI122" s="195">
        <f>IF(N122="nulová",J122,0)</f>
        <v>0</v>
      </c>
      <c r="BJ122" s="25" t="s">
        <v>77</v>
      </c>
      <c r="BK122" s="195">
        <f>ROUND(I122*H122,2)</f>
        <v>0</v>
      </c>
      <c r="BL122" s="25" t="s">
        <v>355</v>
      </c>
      <c r="BM122" s="25" t="s">
        <v>355</v>
      </c>
    </row>
    <row r="123" spans="2:65" s="1" customFormat="1">
      <c r="B123" s="42"/>
      <c r="D123" s="196" t="s">
        <v>190</v>
      </c>
      <c r="F123" s="197" t="s">
        <v>935</v>
      </c>
      <c r="I123" s="198"/>
      <c r="L123" s="42"/>
      <c r="M123" s="199"/>
      <c r="N123" s="43"/>
      <c r="O123" s="43"/>
      <c r="P123" s="43"/>
      <c r="Q123" s="43"/>
      <c r="R123" s="43"/>
      <c r="S123" s="43"/>
      <c r="T123" s="71"/>
      <c r="AT123" s="25" t="s">
        <v>190</v>
      </c>
      <c r="AU123" s="25" t="s">
        <v>79</v>
      </c>
    </row>
    <row r="124" spans="2:65" s="1" customFormat="1" ht="81">
      <c r="B124" s="42"/>
      <c r="D124" s="196" t="s">
        <v>914</v>
      </c>
      <c r="F124" s="265" t="s">
        <v>936</v>
      </c>
      <c r="I124" s="198"/>
      <c r="L124" s="42"/>
      <c r="M124" s="199"/>
      <c r="N124" s="43"/>
      <c r="O124" s="43"/>
      <c r="P124" s="43"/>
      <c r="Q124" s="43"/>
      <c r="R124" s="43"/>
      <c r="S124" s="43"/>
      <c r="T124" s="71"/>
      <c r="AT124" s="25" t="s">
        <v>914</v>
      </c>
      <c r="AU124" s="25" t="s">
        <v>79</v>
      </c>
    </row>
    <row r="125" spans="2:65" s="13" customFormat="1">
      <c r="B125" s="208"/>
      <c r="D125" s="196" t="s">
        <v>192</v>
      </c>
      <c r="E125" s="217" t="s">
        <v>5</v>
      </c>
      <c r="F125" s="218" t="s">
        <v>937</v>
      </c>
      <c r="H125" s="219">
        <v>36</v>
      </c>
      <c r="I125" s="213"/>
      <c r="L125" s="208"/>
      <c r="M125" s="214"/>
      <c r="N125" s="215"/>
      <c r="O125" s="215"/>
      <c r="P125" s="215"/>
      <c r="Q125" s="215"/>
      <c r="R125" s="215"/>
      <c r="S125" s="215"/>
      <c r="T125" s="216"/>
      <c r="AT125" s="217" t="s">
        <v>192</v>
      </c>
      <c r="AU125" s="217" t="s">
        <v>79</v>
      </c>
      <c r="AV125" s="13" t="s">
        <v>79</v>
      </c>
      <c r="AW125" s="13" t="s">
        <v>34</v>
      </c>
      <c r="AX125" s="13" t="s">
        <v>70</v>
      </c>
      <c r="AY125" s="217" t="s">
        <v>180</v>
      </c>
    </row>
    <row r="126" spans="2:65" s="14" customFormat="1">
      <c r="B126" s="220"/>
      <c r="D126" s="209" t="s">
        <v>192</v>
      </c>
      <c r="E126" s="221" t="s">
        <v>5</v>
      </c>
      <c r="F126" s="222" t="s">
        <v>223</v>
      </c>
      <c r="H126" s="223">
        <v>36</v>
      </c>
      <c r="I126" s="224"/>
      <c r="L126" s="220"/>
      <c r="M126" s="225"/>
      <c r="N126" s="226"/>
      <c r="O126" s="226"/>
      <c r="P126" s="226"/>
      <c r="Q126" s="226"/>
      <c r="R126" s="226"/>
      <c r="S126" s="226"/>
      <c r="T126" s="227"/>
      <c r="AT126" s="228" t="s">
        <v>192</v>
      </c>
      <c r="AU126" s="228" t="s">
        <v>79</v>
      </c>
      <c r="AV126" s="14" t="s">
        <v>188</v>
      </c>
      <c r="AW126" s="14" t="s">
        <v>34</v>
      </c>
      <c r="AX126" s="14" t="s">
        <v>77</v>
      </c>
      <c r="AY126" s="228" t="s">
        <v>180</v>
      </c>
    </row>
    <row r="127" spans="2:65" s="1" customFormat="1" ht="22.5" customHeight="1">
      <c r="B127" s="183"/>
      <c r="C127" s="184" t="s">
        <v>283</v>
      </c>
      <c r="D127" s="184" t="s">
        <v>183</v>
      </c>
      <c r="E127" s="185" t="s">
        <v>938</v>
      </c>
      <c r="F127" s="186" t="s">
        <v>939</v>
      </c>
      <c r="G127" s="187" t="s">
        <v>905</v>
      </c>
      <c r="H127" s="188">
        <v>36</v>
      </c>
      <c r="I127" s="189"/>
      <c r="J127" s="190">
        <f>ROUND(I127*H127,2)</f>
        <v>0</v>
      </c>
      <c r="K127" s="186" t="s">
        <v>5</v>
      </c>
      <c r="L127" s="42"/>
      <c r="M127" s="191" t="s">
        <v>5</v>
      </c>
      <c r="N127" s="192" t="s">
        <v>41</v>
      </c>
      <c r="O127" s="43"/>
      <c r="P127" s="193">
        <f>O127*H127</f>
        <v>0</v>
      </c>
      <c r="Q127" s="193">
        <v>0</v>
      </c>
      <c r="R127" s="193">
        <f>Q127*H127</f>
        <v>0</v>
      </c>
      <c r="S127" s="193">
        <v>0</v>
      </c>
      <c r="T127" s="194">
        <f>S127*H127</f>
        <v>0</v>
      </c>
      <c r="AR127" s="25" t="s">
        <v>355</v>
      </c>
      <c r="AT127" s="25" t="s">
        <v>183</v>
      </c>
      <c r="AU127" s="25" t="s">
        <v>79</v>
      </c>
      <c r="AY127" s="25" t="s">
        <v>180</v>
      </c>
      <c r="BE127" s="195">
        <f>IF(N127="základní",J127,0)</f>
        <v>0</v>
      </c>
      <c r="BF127" s="195">
        <f>IF(N127="snížená",J127,0)</f>
        <v>0</v>
      </c>
      <c r="BG127" s="195">
        <f>IF(N127="zákl. přenesená",J127,0)</f>
        <v>0</v>
      </c>
      <c r="BH127" s="195">
        <f>IF(N127="sníž. přenesená",J127,0)</f>
        <v>0</v>
      </c>
      <c r="BI127" s="195">
        <f>IF(N127="nulová",J127,0)</f>
        <v>0</v>
      </c>
      <c r="BJ127" s="25" t="s">
        <v>77</v>
      </c>
      <c r="BK127" s="195">
        <f>ROUND(I127*H127,2)</f>
        <v>0</v>
      </c>
      <c r="BL127" s="25" t="s">
        <v>355</v>
      </c>
      <c r="BM127" s="25" t="s">
        <v>365</v>
      </c>
    </row>
    <row r="128" spans="2:65" s="1" customFormat="1">
      <c r="B128" s="42"/>
      <c r="D128" s="196" t="s">
        <v>190</v>
      </c>
      <c r="F128" s="197" t="s">
        <v>939</v>
      </c>
      <c r="I128" s="198"/>
      <c r="L128" s="42"/>
      <c r="M128" s="199"/>
      <c r="N128" s="43"/>
      <c r="O128" s="43"/>
      <c r="P128" s="43"/>
      <c r="Q128" s="43"/>
      <c r="R128" s="43"/>
      <c r="S128" s="43"/>
      <c r="T128" s="71"/>
      <c r="AT128" s="25" t="s">
        <v>190</v>
      </c>
      <c r="AU128" s="25" t="s">
        <v>79</v>
      </c>
    </row>
    <row r="129" spans="2:65" s="13" customFormat="1">
      <c r="B129" s="208"/>
      <c r="D129" s="196" t="s">
        <v>192</v>
      </c>
      <c r="E129" s="217" t="s">
        <v>5</v>
      </c>
      <c r="F129" s="218" t="s">
        <v>940</v>
      </c>
      <c r="H129" s="219">
        <v>36</v>
      </c>
      <c r="I129" s="213"/>
      <c r="L129" s="208"/>
      <c r="M129" s="214"/>
      <c r="N129" s="215"/>
      <c r="O129" s="215"/>
      <c r="P129" s="215"/>
      <c r="Q129" s="215"/>
      <c r="R129" s="215"/>
      <c r="S129" s="215"/>
      <c r="T129" s="216"/>
      <c r="AT129" s="217" t="s">
        <v>192</v>
      </c>
      <c r="AU129" s="217" t="s">
        <v>79</v>
      </c>
      <c r="AV129" s="13" t="s">
        <v>79</v>
      </c>
      <c r="AW129" s="13" t="s">
        <v>34</v>
      </c>
      <c r="AX129" s="13" t="s">
        <v>70</v>
      </c>
      <c r="AY129" s="217" t="s">
        <v>180</v>
      </c>
    </row>
    <row r="130" spans="2:65" s="14" customFormat="1">
      <c r="B130" s="220"/>
      <c r="D130" s="209" t="s">
        <v>192</v>
      </c>
      <c r="E130" s="221" t="s">
        <v>5</v>
      </c>
      <c r="F130" s="222" t="s">
        <v>223</v>
      </c>
      <c r="H130" s="223">
        <v>36</v>
      </c>
      <c r="I130" s="224"/>
      <c r="L130" s="220"/>
      <c r="M130" s="225"/>
      <c r="N130" s="226"/>
      <c r="O130" s="226"/>
      <c r="P130" s="226"/>
      <c r="Q130" s="226"/>
      <c r="R130" s="226"/>
      <c r="S130" s="226"/>
      <c r="T130" s="227"/>
      <c r="AT130" s="228" t="s">
        <v>192</v>
      </c>
      <c r="AU130" s="228" t="s">
        <v>79</v>
      </c>
      <c r="AV130" s="14" t="s">
        <v>188</v>
      </c>
      <c r="AW130" s="14" t="s">
        <v>34</v>
      </c>
      <c r="AX130" s="14" t="s">
        <v>77</v>
      </c>
      <c r="AY130" s="228" t="s">
        <v>180</v>
      </c>
    </row>
    <row r="131" spans="2:65" s="1" customFormat="1" ht="22.5" customHeight="1">
      <c r="B131" s="183"/>
      <c r="C131" s="184" t="s">
        <v>311</v>
      </c>
      <c r="D131" s="184" t="s">
        <v>183</v>
      </c>
      <c r="E131" s="185" t="s">
        <v>941</v>
      </c>
      <c r="F131" s="186" t="s">
        <v>942</v>
      </c>
      <c r="G131" s="187" t="s">
        <v>186</v>
      </c>
      <c r="H131" s="188">
        <v>1</v>
      </c>
      <c r="I131" s="189"/>
      <c r="J131" s="190">
        <f>ROUND(I131*H131,2)</f>
        <v>0</v>
      </c>
      <c r="K131" s="186" t="s">
        <v>5</v>
      </c>
      <c r="L131" s="42"/>
      <c r="M131" s="191" t="s">
        <v>5</v>
      </c>
      <c r="N131" s="192" t="s">
        <v>41</v>
      </c>
      <c r="O131" s="43"/>
      <c r="P131" s="193">
        <f>O131*H131</f>
        <v>0</v>
      </c>
      <c r="Q131" s="193">
        <v>0</v>
      </c>
      <c r="R131" s="193">
        <f>Q131*H131</f>
        <v>0</v>
      </c>
      <c r="S131" s="193">
        <v>0</v>
      </c>
      <c r="T131" s="194">
        <f>S131*H131</f>
        <v>0</v>
      </c>
      <c r="AR131" s="25" t="s">
        <v>355</v>
      </c>
      <c r="AT131" s="25" t="s">
        <v>183</v>
      </c>
      <c r="AU131" s="25" t="s">
        <v>79</v>
      </c>
      <c r="AY131" s="25" t="s">
        <v>180</v>
      </c>
      <c r="BE131" s="195">
        <f>IF(N131="základní",J131,0)</f>
        <v>0</v>
      </c>
      <c r="BF131" s="195">
        <f>IF(N131="snížená",J131,0)</f>
        <v>0</v>
      </c>
      <c r="BG131" s="195">
        <f>IF(N131="zákl. přenesená",J131,0)</f>
        <v>0</v>
      </c>
      <c r="BH131" s="195">
        <f>IF(N131="sníž. přenesená",J131,0)</f>
        <v>0</v>
      </c>
      <c r="BI131" s="195">
        <f>IF(N131="nulová",J131,0)</f>
        <v>0</v>
      </c>
      <c r="BJ131" s="25" t="s">
        <v>77</v>
      </c>
      <c r="BK131" s="195">
        <f>ROUND(I131*H131,2)</f>
        <v>0</v>
      </c>
      <c r="BL131" s="25" t="s">
        <v>355</v>
      </c>
      <c r="BM131" s="25" t="s">
        <v>380</v>
      </c>
    </row>
    <row r="132" spans="2:65" s="1" customFormat="1">
      <c r="B132" s="42"/>
      <c r="D132" s="196" t="s">
        <v>190</v>
      </c>
      <c r="F132" s="197" t="s">
        <v>942</v>
      </c>
      <c r="I132" s="198"/>
      <c r="L132" s="42"/>
      <c r="M132" s="199"/>
      <c r="N132" s="43"/>
      <c r="O132" s="43"/>
      <c r="P132" s="43"/>
      <c r="Q132" s="43"/>
      <c r="R132" s="43"/>
      <c r="S132" s="43"/>
      <c r="T132" s="71"/>
      <c r="AT132" s="25" t="s">
        <v>190</v>
      </c>
      <c r="AU132" s="25" t="s">
        <v>79</v>
      </c>
    </row>
    <row r="133" spans="2:65" s="13" customFormat="1">
      <c r="B133" s="208"/>
      <c r="D133" s="196" t="s">
        <v>192</v>
      </c>
      <c r="E133" s="217" t="s">
        <v>5</v>
      </c>
      <c r="F133" s="218" t="s">
        <v>943</v>
      </c>
      <c r="H133" s="219">
        <v>1</v>
      </c>
      <c r="I133" s="213"/>
      <c r="L133" s="208"/>
      <c r="M133" s="214"/>
      <c r="N133" s="215"/>
      <c r="O133" s="215"/>
      <c r="P133" s="215"/>
      <c r="Q133" s="215"/>
      <c r="R133" s="215"/>
      <c r="S133" s="215"/>
      <c r="T133" s="216"/>
      <c r="AT133" s="217" t="s">
        <v>192</v>
      </c>
      <c r="AU133" s="217" t="s">
        <v>79</v>
      </c>
      <c r="AV133" s="13" t="s">
        <v>79</v>
      </c>
      <c r="AW133" s="13" t="s">
        <v>34</v>
      </c>
      <c r="AX133" s="13" t="s">
        <v>70</v>
      </c>
      <c r="AY133" s="217" t="s">
        <v>180</v>
      </c>
    </row>
    <row r="134" spans="2:65" s="14" customFormat="1">
      <c r="B134" s="220"/>
      <c r="D134" s="209" t="s">
        <v>192</v>
      </c>
      <c r="E134" s="221" t="s">
        <v>5</v>
      </c>
      <c r="F134" s="222" t="s">
        <v>223</v>
      </c>
      <c r="H134" s="223">
        <v>1</v>
      </c>
      <c r="I134" s="224"/>
      <c r="L134" s="220"/>
      <c r="M134" s="225"/>
      <c r="N134" s="226"/>
      <c r="O134" s="226"/>
      <c r="P134" s="226"/>
      <c r="Q134" s="226"/>
      <c r="R134" s="226"/>
      <c r="S134" s="226"/>
      <c r="T134" s="227"/>
      <c r="AT134" s="228" t="s">
        <v>192</v>
      </c>
      <c r="AU134" s="228" t="s">
        <v>79</v>
      </c>
      <c r="AV134" s="14" t="s">
        <v>188</v>
      </c>
      <c r="AW134" s="14" t="s">
        <v>34</v>
      </c>
      <c r="AX134" s="14" t="s">
        <v>77</v>
      </c>
      <c r="AY134" s="228" t="s">
        <v>180</v>
      </c>
    </row>
    <row r="135" spans="2:65" s="1" customFormat="1" ht="22.5" customHeight="1">
      <c r="B135" s="183"/>
      <c r="C135" s="184" t="s">
        <v>319</v>
      </c>
      <c r="D135" s="184" t="s">
        <v>183</v>
      </c>
      <c r="E135" s="185" t="s">
        <v>944</v>
      </c>
      <c r="F135" s="186" t="s">
        <v>945</v>
      </c>
      <c r="G135" s="187" t="s">
        <v>905</v>
      </c>
      <c r="H135" s="188">
        <v>11</v>
      </c>
      <c r="I135" s="189"/>
      <c r="J135" s="190">
        <f>ROUND(I135*H135,2)</f>
        <v>0</v>
      </c>
      <c r="K135" s="186" t="s">
        <v>5</v>
      </c>
      <c r="L135" s="42"/>
      <c r="M135" s="191" t="s">
        <v>5</v>
      </c>
      <c r="N135" s="192" t="s">
        <v>41</v>
      </c>
      <c r="O135" s="43"/>
      <c r="P135" s="193">
        <f>O135*H135</f>
        <v>0</v>
      </c>
      <c r="Q135" s="193">
        <v>0</v>
      </c>
      <c r="R135" s="193">
        <f>Q135*H135</f>
        <v>0</v>
      </c>
      <c r="S135" s="193">
        <v>0</v>
      </c>
      <c r="T135" s="194">
        <f>S135*H135</f>
        <v>0</v>
      </c>
      <c r="AR135" s="25" t="s">
        <v>355</v>
      </c>
      <c r="AT135" s="25" t="s">
        <v>183</v>
      </c>
      <c r="AU135" s="25" t="s">
        <v>79</v>
      </c>
      <c r="AY135" s="25" t="s">
        <v>180</v>
      </c>
      <c r="BE135" s="195">
        <f>IF(N135="základní",J135,0)</f>
        <v>0</v>
      </c>
      <c r="BF135" s="195">
        <f>IF(N135="snížená",J135,0)</f>
        <v>0</v>
      </c>
      <c r="BG135" s="195">
        <f>IF(N135="zákl. přenesená",J135,0)</f>
        <v>0</v>
      </c>
      <c r="BH135" s="195">
        <f>IF(N135="sníž. přenesená",J135,0)</f>
        <v>0</v>
      </c>
      <c r="BI135" s="195">
        <f>IF(N135="nulová",J135,0)</f>
        <v>0</v>
      </c>
      <c r="BJ135" s="25" t="s">
        <v>77</v>
      </c>
      <c r="BK135" s="195">
        <f>ROUND(I135*H135,2)</f>
        <v>0</v>
      </c>
      <c r="BL135" s="25" t="s">
        <v>355</v>
      </c>
      <c r="BM135" s="25" t="s">
        <v>392</v>
      </c>
    </row>
    <row r="136" spans="2:65" s="1" customFormat="1">
      <c r="B136" s="42"/>
      <c r="D136" s="196" t="s">
        <v>190</v>
      </c>
      <c r="F136" s="197" t="s">
        <v>945</v>
      </c>
      <c r="I136" s="198"/>
      <c r="L136" s="42"/>
      <c r="M136" s="199"/>
      <c r="N136" s="43"/>
      <c r="O136" s="43"/>
      <c r="P136" s="43"/>
      <c r="Q136" s="43"/>
      <c r="R136" s="43"/>
      <c r="S136" s="43"/>
      <c r="T136" s="71"/>
      <c r="AT136" s="25" t="s">
        <v>190</v>
      </c>
      <c r="AU136" s="25" t="s">
        <v>79</v>
      </c>
    </row>
    <row r="137" spans="2:65" s="13" customFormat="1">
      <c r="B137" s="208"/>
      <c r="D137" s="196" t="s">
        <v>192</v>
      </c>
      <c r="E137" s="217" t="s">
        <v>5</v>
      </c>
      <c r="F137" s="218" t="s">
        <v>946</v>
      </c>
      <c r="H137" s="219">
        <v>11</v>
      </c>
      <c r="I137" s="213"/>
      <c r="L137" s="208"/>
      <c r="M137" s="214"/>
      <c r="N137" s="215"/>
      <c r="O137" s="215"/>
      <c r="P137" s="215"/>
      <c r="Q137" s="215"/>
      <c r="R137" s="215"/>
      <c r="S137" s="215"/>
      <c r="T137" s="216"/>
      <c r="AT137" s="217" t="s">
        <v>192</v>
      </c>
      <c r="AU137" s="217" t="s">
        <v>79</v>
      </c>
      <c r="AV137" s="13" t="s">
        <v>79</v>
      </c>
      <c r="AW137" s="13" t="s">
        <v>34</v>
      </c>
      <c r="AX137" s="13" t="s">
        <v>70</v>
      </c>
      <c r="AY137" s="217" t="s">
        <v>180</v>
      </c>
    </row>
    <row r="138" spans="2:65" s="14" customFormat="1">
      <c r="B138" s="220"/>
      <c r="D138" s="209" t="s">
        <v>192</v>
      </c>
      <c r="E138" s="221" t="s">
        <v>5</v>
      </c>
      <c r="F138" s="222" t="s">
        <v>223</v>
      </c>
      <c r="H138" s="223">
        <v>11</v>
      </c>
      <c r="I138" s="224"/>
      <c r="L138" s="220"/>
      <c r="M138" s="225"/>
      <c r="N138" s="226"/>
      <c r="O138" s="226"/>
      <c r="P138" s="226"/>
      <c r="Q138" s="226"/>
      <c r="R138" s="226"/>
      <c r="S138" s="226"/>
      <c r="T138" s="227"/>
      <c r="AT138" s="228" t="s">
        <v>192</v>
      </c>
      <c r="AU138" s="228" t="s">
        <v>79</v>
      </c>
      <c r="AV138" s="14" t="s">
        <v>188</v>
      </c>
      <c r="AW138" s="14" t="s">
        <v>34</v>
      </c>
      <c r="AX138" s="14" t="s">
        <v>77</v>
      </c>
      <c r="AY138" s="228" t="s">
        <v>180</v>
      </c>
    </row>
    <row r="139" spans="2:65" s="1" customFormat="1" ht="22.5" customHeight="1">
      <c r="B139" s="183"/>
      <c r="C139" s="184" t="s">
        <v>326</v>
      </c>
      <c r="D139" s="184" t="s">
        <v>183</v>
      </c>
      <c r="E139" s="185" t="s">
        <v>947</v>
      </c>
      <c r="F139" s="186" t="s">
        <v>948</v>
      </c>
      <c r="G139" s="187" t="s">
        <v>329</v>
      </c>
      <c r="H139" s="188">
        <v>109</v>
      </c>
      <c r="I139" s="189"/>
      <c r="J139" s="190">
        <f>ROUND(I139*H139,2)</f>
        <v>0</v>
      </c>
      <c r="K139" s="186" t="s">
        <v>187</v>
      </c>
      <c r="L139" s="42"/>
      <c r="M139" s="191" t="s">
        <v>5</v>
      </c>
      <c r="N139" s="192" t="s">
        <v>41</v>
      </c>
      <c r="O139" s="43"/>
      <c r="P139" s="193">
        <f>O139*H139</f>
        <v>0</v>
      </c>
      <c r="Q139" s="193">
        <v>0</v>
      </c>
      <c r="R139" s="193">
        <f>Q139*H139</f>
        <v>0</v>
      </c>
      <c r="S139" s="193">
        <v>0</v>
      </c>
      <c r="T139" s="194">
        <f>S139*H139</f>
        <v>0</v>
      </c>
      <c r="AR139" s="25" t="s">
        <v>355</v>
      </c>
      <c r="AT139" s="25" t="s">
        <v>183</v>
      </c>
      <c r="AU139" s="25" t="s">
        <v>79</v>
      </c>
      <c r="AY139" s="25" t="s">
        <v>180</v>
      </c>
      <c r="BE139" s="195">
        <f>IF(N139="základní",J139,0)</f>
        <v>0</v>
      </c>
      <c r="BF139" s="195">
        <f>IF(N139="snížená",J139,0)</f>
        <v>0</v>
      </c>
      <c r="BG139" s="195">
        <f>IF(N139="zákl. přenesená",J139,0)</f>
        <v>0</v>
      </c>
      <c r="BH139" s="195">
        <f>IF(N139="sníž. přenesená",J139,0)</f>
        <v>0</v>
      </c>
      <c r="BI139" s="195">
        <f>IF(N139="nulová",J139,0)</f>
        <v>0</v>
      </c>
      <c r="BJ139" s="25" t="s">
        <v>77</v>
      </c>
      <c r="BK139" s="195">
        <f>ROUND(I139*H139,2)</f>
        <v>0</v>
      </c>
      <c r="BL139" s="25" t="s">
        <v>355</v>
      </c>
      <c r="BM139" s="25" t="s">
        <v>406</v>
      </c>
    </row>
    <row r="140" spans="2:65" s="1" customFormat="1">
      <c r="B140" s="42"/>
      <c r="D140" s="196" t="s">
        <v>190</v>
      </c>
      <c r="F140" s="197" t="s">
        <v>949</v>
      </c>
      <c r="I140" s="198"/>
      <c r="L140" s="42"/>
      <c r="M140" s="199"/>
      <c r="N140" s="43"/>
      <c r="O140" s="43"/>
      <c r="P140" s="43"/>
      <c r="Q140" s="43"/>
      <c r="R140" s="43"/>
      <c r="S140" s="43"/>
      <c r="T140" s="71"/>
      <c r="AT140" s="25" t="s">
        <v>190</v>
      </c>
      <c r="AU140" s="25" t="s">
        <v>79</v>
      </c>
    </row>
    <row r="141" spans="2:65" s="1" customFormat="1" ht="27">
      <c r="B141" s="42"/>
      <c r="D141" s="196" t="s">
        <v>914</v>
      </c>
      <c r="F141" s="265" t="s">
        <v>950</v>
      </c>
      <c r="I141" s="198"/>
      <c r="L141" s="42"/>
      <c r="M141" s="199"/>
      <c r="N141" s="43"/>
      <c r="O141" s="43"/>
      <c r="P141" s="43"/>
      <c r="Q141" s="43"/>
      <c r="R141" s="43"/>
      <c r="S141" s="43"/>
      <c r="T141" s="71"/>
      <c r="AT141" s="25" t="s">
        <v>914</v>
      </c>
      <c r="AU141" s="25" t="s">
        <v>79</v>
      </c>
    </row>
    <row r="142" spans="2:65" s="13" customFormat="1">
      <c r="B142" s="208"/>
      <c r="D142" s="196" t="s">
        <v>192</v>
      </c>
      <c r="E142" s="217" t="s">
        <v>5</v>
      </c>
      <c r="F142" s="218" t="s">
        <v>951</v>
      </c>
      <c r="H142" s="219">
        <v>109</v>
      </c>
      <c r="I142" s="213"/>
      <c r="L142" s="208"/>
      <c r="M142" s="214"/>
      <c r="N142" s="215"/>
      <c r="O142" s="215"/>
      <c r="P142" s="215"/>
      <c r="Q142" s="215"/>
      <c r="R142" s="215"/>
      <c r="S142" s="215"/>
      <c r="T142" s="216"/>
      <c r="AT142" s="217" t="s">
        <v>192</v>
      </c>
      <c r="AU142" s="217" t="s">
        <v>79</v>
      </c>
      <c r="AV142" s="13" t="s">
        <v>79</v>
      </c>
      <c r="AW142" s="13" t="s">
        <v>34</v>
      </c>
      <c r="AX142" s="13" t="s">
        <v>70</v>
      </c>
      <c r="AY142" s="217" t="s">
        <v>180</v>
      </c>
    </row>
    <row r="143" spans="2:65" s="14" customFormat="1">
      <c r="B143" s="220"/>
      <c r="D143" s="209" t="s">
        <v>192</v>
      </c>
      <c r="E143" s="221" t="s">
        <v>5</v>
      </c>
      <c r="F143" s="222" t="s">
        <v>223</v>
      </c>
      <c r="H143" s="223">
        <v>109</v>
      </c>
      <c r="I143" s="224"/>
      <c r="L143" s="220"/>
      <c r="M143" s="225"/>
      <c r="N143" s="226"/>
      <c r="O143" s="226"/>
      <c r="P143" s="226"/>
      <c r="Q143" s="226"/>
      <c r="R143" s="226"/>
      <c r="S143" s="226"/>
      <c r="T143" s="227"/>
      <c r="AT143" s="228" t="s">
        <v>192</v>
      </c>
      <c r="AU143" s="228" t="s">
        <v>79</v>
      </c>
      <c r="AV143" s="14" t="s">
        <v>188</v>
      </c>
      <c r="AW143" s="14" t="s">
        <v>34</v>
      </c>
      <c r="AX143" s="14" t="s">
        <v>77</v>
      </c>
      <c r="AY143" s="228" t="s">
        <v>180</v>
      </c>
    </row>
    <row r="144" spans="2:65" s="1" customFormat="1" ht="22.5" customHeight="1">
      <c r="B144" s="183"/>
      <c r="C144" s="184" t="s">
        <v>339</v>
      </c>
      <c r="D144" s="184" t="s">
        <v>183</v>
      </c>
      <c r="E144" s="185" t="s">
        <v>952</v>
      </c>
      <c r="F144" s="186" t="s">
        <v>953</v>
      </c>
      <c r="G144" s="187" t="s">
        <v>342</v>
      </c>
      <c r="H144" s="188">
        <v>0.30099999999999999</v>
      </c>
      <c r="I144" s="189"/>
      <c r="J144" s="190">
        <f>ROUND(I144*H144,2)</f>
        <v>0</v>
      </c>
      <c r="K144" s="186" t="s">
        <v>187</v>
      </c>
      <c r="L144" s="42"/>
      <c r="M144" s="191" t="s">
        <v>5</v>
      </c>
      <c r="N144" s="192" t="s">
        <v>41</v>
      </c>
      <c r="O144" s="43"/>
      <c r="P144" s="193">
        <f>O144*H144</f>
        <v>0</v>
      </c>
      <c r="Q144" s="193">
        <v>0</v>
      </c>
      <c r="R144" s="193">
        <f>Q144*H144</f>
        <v>0</v>
      </c>
      <c r="S144" s="193">
        <v>0</v>
      </c>
      <c r="T144" s="194">
        <f>S144*H144</f>
        <v>0</v>
      </c>
      <c r="AR144" s="25" t="s">
        <v>355</v>
      </c>
      <c r="AT144" s="25" t="s">
        <v>183</v>
      </c>
      <c r="AU144" s="25" t="s">
        <v>79</v>
      </c>
      <c r="AY144" s="25" t="s">
        <v>180</v>
      </c>
      <c r="BE144" s="195">
        <f>IF(N144="základní",J144,0)</f>
        <v>0</v>
      </c>
      <c r="BF144" s="195">
        <f>IF(N144="snížená",J144,0)</f>
        <v>0</v>
      </c>
      <c r="BG144" s="195">
        <f>IF(N144="zákl. přenesená",J144,0)</f>
        <v>0</v>
      </c>
      <c r="BH144" s="195">
        <f>IF(N144="sníž. přenesená",J144,0)</f>
        <v>0</v>
      </c>
      <c r="BI144" s="195">
        <f>IF(N144="nulová",J144,0)</f>
        <v>0</v>
      </c>
      <c r="BJ144" s="25" t="s">
        <v>77</v>
      </c>
      <c r="BK144" s="195">
        <f>ROUND(I144*H144,2)</f>
        <v>0</v>
      </c>
      <c r="BL144" s="25" t="s">
        <v>355</v>
      </c>
      <c r="BM144" s="25" t="s">
        <v>417</v>
      </c>
    </row>
    <row r="145" spans="2:65" s="1" customFormat="1" ht="27">
      <c r="B145" s="42"/>
      <c r="D145" s="196" t="s">
        <v>190</v>
      </c>
      <c r="F145" s="197" t="s">
        <v>954</v>
      </c>
      <c r="I145" s="198"/>
      <c r="L145" s="42"/>
      <c r="M145" s="199"/>
      <c r="N145" s="43"/>
      <c r="O145" s="43"/>
      <c r="P145" s="43"/>
      <c r="Q145" s="43"/>
      <c r="R145" s="43"/>
      <c r="S145" s="43"/>
      <c r="T145" s="71"/>
      <c r="AT145" s="25" t="s">
        <v>190</v>
      </c>
      <c r="AU145" s="25" t="s">
        <v>79</v>
      </c>
    </row>
    <row r="146" spans="2:65" s="1" customFormat="1" ht="121.5">
      <c r="B146" s="42"/>
      <c r="D146" s="196" t="s">
        <v>914</v>
      </c>
      <c r="F146" s="265" t="s">
        <v>955</v>
      </c>
      <c r="I146" s="198"/>
      <c r="L146" s="42"/>
      <c r="M146" s="199"/>
      <c r="N146" s="43"/>
      <c r="O146" s="43"/>
      <c r="P146" s="43"/>
      <c r="Q146" s="43"/>
      <c r="R146" s="43"/>
      <c r="S146" s="43"/>
      <c r="T146" s="71"/>
      <c r="AT146" s="25" t="s">
        <v>914</v>
      </c>
      <c r="AU146" s="25" t="s">
        <v>79</v>
      </c>
    </row>
    <row r="147" spans="2:65" s="11" customFormat="1" ht="29.85" customHeight="1">
      <c r="B147" s="169"/>
      <c r="D147" s="180" t="s">
        <v>69</v>
      </c>
      <c r="E147" s="181" t="s">
        <v>956</v>
      </c>
      <c r="F147" s="181" t="s">
        <v>957</v>
      </c>
      <c r="I147" s="172"/>
      <c r="J147" s="182">
        <f>BK147</f>
        <v>0</v>
      </c>
      <c r="L147" s="169"/>
      <c r="M147" s="174"/>
      <c r="N147" s="175"/>
      <c r="O147" s="175"/>
      <c r="P147" s="176">
        <f>SUM(P148:P199)</f>
        <v>0</v>
      </c>
      <c r="Q147" s="175"/>
      <c r="R147" s="176">
        <f>SUM(R148:R199)</f>
        <v>6.9942400000000002E-2</v>
      </c>
      <c r="S147" s="175"/>
      <c r="T147" s="177">
        <f>SUM(T148:T199)</f>
        <v>0</v>
      </c>
      <c r="AR147" s="170" t="s">
        <v>79</v>
      </c>
      <c r="AT147" s="178" t="s">
        <v>69</v>
      </c>
      <c r="AU147" s="178" t="s">
        <v>77</v>
      </c>
      <c r="AY147" s="170" t="s">
        <v>180</v>
      </c>
      <c r="BK147" s="179">
        <f>SUM(BK148:BK199)</f>
        <v>0</v>
      </c>
    </row>
    <row r="148" spans="2:65" s="1" customFormat="1" ht="22.5" customHeight="1">
      <c r="B148" s="183"/>
      <c r="C148" s="184" t="s">
        <v>345</v>
      </c>
      <c r="D148" s="184" t="s">
        <v>183</v>
      </c>
      <c r="E148" s="185" t="s">
        <v>958</v>
      </c>
      <c r="F148" s="186" t="s">
        <v>959</v>
      </c>
      <c r="G148" s="187" t="s">
        <v>329</v>
      </c>
      <c r="H148" s="188">
        <v>79</v>
      </c>
      <c r="I148" s="189"/>
      <c r="J148" s="190">
        <f>ROUND(I148*H148,2)</f>
        <v>0</v>
      </c>
      <c r="K148" s="186" t="s">
        <v>187</v>
      </c>
      <c r="L148" s="42"/>
      <c r="M148" s="191" t="s">
        <v>5</v>
      </c>
      <c r="N148" s="192" t="s">
        <v>41</v>
      </c>
      <c r="O148" s="43"/>
      <c r="P148" s="193">
        <f>O148*H148</f>
        <v>0</v>
      </c>
      <c r="Q148" s="193">
        <v>3.3E-4</v>
      </c>
      <c r="R148" s="193">
        <f>Q148*H148</f>
        <v>2.6069999999999999E-2</v>
      </c>
      <c r="S148" s="193">
        <v>0</v>
      </c>
      <c r="T148" s="194">
        <f>S148*H148</f>
        <v>0</v>
      </c>
      <c r="AR148" s="25" t="s">
        <v>355</v>
      </c>
      <c r="AT148" s="25" t="s">
        <v>183</v>
      </c>
      <c r="AU148" s="25" t="s">
        <v>79</v>
      </c>
      <c r="AY148" s="25" t="s">
        <v>180</v>
      </c>
      <c r="BE148" s="195">
        <f>IF(N148="základní",J148,0)</f>
        <v>0</v>
      </c>
      <c r="BF148" s="195">
        <f>IF(N148="snížená",J148,0)</f>
        <v>0</v>
      </c>
      <c r="BG148" s="195">
        <f>IF(N148="zákl. přenesená",J148,0)</f>
        <v>0</v>
      </c>
      <c r="BH148" s="195">
        <f>IF(N148="sníž. přenesená",J148,0)</f>
        <v>0</v>
      </c>
      <c r="BI148" s="195">
        <f>IF(N148="nulová",J148,0)</f>
        <v>0</v>
      </c>
      <c r="BJ148" s="25" t="s">
        <v>77</v>
      </c>
      <c r="BK148" s="195">
        <f>ROUND(I148*H148,2)</f>
        <v>0</v>
      </c>
      <c r="BL148" s="25" t="s">
        <v>355</v>
      </c>
      <c r="BM148" s="25" t="s">
        <v>426</v>
      </c>
    </row>
    <row r="149" spans="2:65" s="1" customFormat="1">
      <c r="B149" s="42"/>
      <c r="D149" s="196" t="s">
        <v>190</v>
      </c>
      <c r="F149" s="197" t="s">
        <v>960</v>
      </c>
      <c r="I149" s="198"/>
      <c r="L149" s="42"/>
      <c r="M149" s="199"/>
      <c r="N149" s="43"/>
      <c r="O149" s="43"/>
      <c r="P149" s="43"/>
      <c r="Q149" s="43"/>
      <c r="R149" s="43"/>
      <c r="S149" s="43"/>
      <c r="T149" s="71"/>
      <c r="AT149" s="25" t="s">
        <v>190</v>
      </c>
      <c r="AU149" s="25" t="s">
        <v>79</v>
      </c>
    </row>
    <row r="150" spans="2:65" s="1" customFormat="1" ht="94.5">
      <c r="B150" s="42"/>
      <c r="D150" s="196" t="s">
        <v>914</v>
      </c>
      <c r="F150" s="265" t="s">
        <v>961</v>
      </c>
      <c r="I150" s="198"/>
      <c r="L150" s="42"/>
      <c r="M150" s="199"/>
      <c r="N150" s="43"/>
      <c r="O150" s="43"/>
      <c r="P150" s="43"/>
      <c r="Q150" s="43"/>
      <c r="R150" s="43"/>
      <c r="S150" s="43"/>
      <c r="T150" s="71"/>
      <c r="AT150" s="25" t="s">
        <v>914</v>
      </c>
      <c r="AU150" s="25" t="s">
        <v>79</v>
      </c>
    </row>
    <row r="151" spans="2:65" s="13" customFormat="1">
      <c r="B151" s="208"/>
      <c r="D151" s="196" t="s">
        <v>192</v>
      </c>
      <c r="E151" s="217" t="s">
        <v>5</v>
      </c>
      <c r="F151" s="218" t="s">
        <v>962</v>
      </c>
      <c r="H151" s="219">
        <v>79</v>
      </c>
      <c r="I151" s="213"/>
      <c r="L151" s="208"/>
      <c r="M151" s="214"/>
      <c r="N151" s="215"/>
      <c r="O151" s="215"/>
      <c r="P151" s="215"/>
      <c r="Q151" s="215"/>
      <c r="R151" s="215"/>
      <c r="S151" s="215"/>
      <c r="T151" s="216"/>
      <c r="AT151" s="217" t="s">
        <v>192</v>
      </c>
      <c r="AU151" s="217" t="s">
        <v>79</v>
      </c>
      <c r="AV151" s="13" t="s">
        <v>79</v>
      </c>
      <c r="AW151" s="13" t="s">
        <v>34</v>
      </c>
      <c r="AX151" s="13" t="s">
        <v>70</v>
      </c>
      <c r="AY151" s="217" t="s">
        <v>180</v>
      </c>
    </row>
    <row r="152" spans="2:65" s="14" customFormat="1">
      <c r="B152" s="220"/>
      <c r="D152" s="209" t="s">
        <v>192</v>
      </c>
      <c r="E152" s="221" t="s">
        <v>5</v>
      </c>
      <c r="F152" s="222" t="s">
        <v>223</v>
      </c>
      <c r="H152" s="223">
        <v>79</v>
      </c>
      <c r="I152" s="224"/>
      <c r="L152" s="220"/>
      <c r="M152" s="225"/>
      <c r="N152" s="226"/>
      <c r="O152" s="226"/>
      <c r="P152" s="226"/>
      <c r="Q152" s="226"/>
      <c r="R152" s="226"/>
      <c r="S152" s="226"/>
      <c r="T152" s="227"/>
      <c r="AT152" s="228" t="s">
        <v>192</v>
      </c>
      <c r="AU152" s="228" t="s">
        <v>79</v>
      </c>
      <c r="AV152" s="14" t="s">
        <v>188</v>
      </c>
      <c r="AW152" s="14" t="s">
        <v>34</v>
      </c>
      <c r="AX152" s="14" t="s">
        <v>77</v>
      </c>
      <c r="AY152" s="228" t="s">
        <v>180</v>
      </c>
    </row>
    <row r="153" spans="2:65" s="1" customFormat="1" ht="22.5" customHeight="1">
      <c r="B153" s="183"/>
      <c r="C153" s="241" t="s">
        <v>11</v>
      </c>
      <c r="D153" s="241" t="s">
        <v>393</v>
      </c>
      <c r="E153" s="242" t="s">
        <v>963</v>
      </c>
      <c r="F153" s="243" t="s">
        <v>964</v>
      </c>
      <c r="G153" s="244" t="s">
        <v>329</v>
      </c>
      <c r="H153" s="245">
        <v>81.37</v>
      </c>
      <c r="I153" s="246"/>
      <c r="J153" s="247">
        <f>ROUND(I153*H153,2)</f>
        <v>0</v>
      </c>
      <c r="K153" s="243" t="s">
        <v>187</v>
      </c>
      <c r="L153" s="248"/>
      <c r="M153" s="249" t="s">
        <v>5</v>
      </c>
      <c r="N153" s="250" t="s">
        <v>41</v>
      </c>
      <c r="O153" s="43"/>
      <c r="P153" s="193">
        <f>O153*H153</f>
        <v>0</v>
      </c>
      <c r="Q153" s="193">
        <v>1.7000000000000001E-4</v>
      </c>
      <c r="R153" s="193">
        <f>Q153*H153</f>
        <v>1.3832900000000002E-2</v>
      </c>
      <c r="S153" s="193">
        <v>0</v>
      </c>
      <c r="T153" s="194">
        <f>S153*H153</f>
        <v>0</v>
      </c>
      <c r="AR153" s="25" t="s">
        <v>396</v>
      </c>
      <c r="AT153" s="25" t="s">
        <v>393</v>
      </c>
      <c r="AU153" s="25" t="s">
        <v>79</v>
      </c>
      <c r="AY153" s="25" t="s">
        <v>180</v>
      </c>
      <c r="BE153" s="195">
        <f>IF(N153="základní",J153,0)</f>
        <v>0</v>
      </c>
      <c r="BF153" s="195">
        <f>IF(N153="snížená",J153,0)</f>
        <v>0</v>
      </c>
      <c r="BG153" s="195">
        <f>IF(N153="zákl. přenesená",J153,0)</f>
        <v>0</v>
      </c>
      <c r="BH153" s="195">
        <f>IF(N153="sníž. přenesená",J153,0)</f>
        <v>0</v>
      </c>
      <c r="BI153" s="195">
        <f>IF(N153="nulová",J153,0)</f>
        <v>0</v>
      </c>
      <c r="BJ153" s="25" t="s">
        <v>77</v>
      </c>
      <c r="BK153" s="195">
        <f>ROUND(I153*H153,2)</f>
        <v>0</v>
      </c>
      <c r="BL153" s="25" t="s">
        <v>355</v>
      </c>
      <c r="BM153" s="25" t="s">
        <v>442</v>
      </c>
    </row>
    <row r="154" spans="2:65" s="1" customFormat="1">
      <c r="B154" s="42"/>
      <c r="D154" s="196" t="s">
        <v>190</v>
      </c>
      <c r="F154" s="197" t="s">
        <v>964</v>
      </c>
      <c r="I154" s="198"/>
      <c r="L154" s="42"/>
      <c r="M154" s="199"/>
      <c r="N154" s="43"/>
      <c r="O154" s="43"/>
      <c r="P154" s="43"/>
      <c r="Q154" s="43"/>
      <c r="R154" s="43"/>
      <c r="S154" s="43"/>
      <c r="T154" s="71"/>
      <c r="AT154" s="25" t="s">
        <v>190</v>
      </c>
      <c r="AU154" s="25" t="s">
        <v>79</v>
      </c>
    </row>
    <row r="155" spans="2:65" s="13" customFormat="1">
      <c r="B155" s="208"/>
      <c r="D155" s="196" t="s">
        <v>192</v>
      </c>
      <c r="E155" s="217" t="s">
        <v>5</v>
      </c>
      <c r="F155" s="218" t="s">
        <v>965</v>
      </c>
      <c r="H155" s="219">
        <v>81.37</v>
      </c>
      <c r="I155" s="213"/>
      <c r="L155" s="208"/>
      <c r="M155" s="214"/>
      <c r="N155" s="215"/>
      <c r="O155" s="215"/>
      <c r="P155" s="215"/>
      <c r="Q155" s="215"/>
      <c r="R155" s="215"/>
      <c r="S155" s="215"/>
      <c r="T155" s="216"/>
      <c r="AT155" s="217" t="s">
        <v>192</v>
      </c>
      <c r="AU155" s="217" t="s">
        <v>79</v>
      </c>
      <c r="AV155" s="13" t="s">
        <v>79</v>
      </c>
      <c r="AW155" s="13" t="s">
        <v>34</v>
      </c>
      <c r="AX155" s="13" t="s">
        <v>70</v>
      </c>
      <c r="AY155" s="217" t="s">
        <v>180</v>
      </c>
    </row>
    <row r="156" spans="2:65" s="14" customFormat="1">
      <c r="B156" s="220"/>
      <c r="D156" s="209" t="s">
        <v>192</v>
      </c>
      <c r="E156" s="221" t="s">
        <v>5</v>
      </c>
      <c r="F156" s="222" t="s">
        <v>223</v>
      </c>
      <c r="H156" s="223">
        <v>81.37</v>
      </c>
      <c r="I156" s="224"/>
      <c r="L156" s="220"/>
      <c r="M156" s="225"/>
      <c r="N156" s="226"/>
      <c r="O156" s="226"/>
      <c r="P156" s="226"/>
      <c r="Q156" s="226"/>
      <c r="R156" s="226"/>
      <c r="S156" s="226"/>
      <c r="T156" s="227"/>
      <c r="AT156" s="228" t="s">
        <v>192</v>
      </c>
      <c r="AU156" s="228" t="s">
        <v>79</v>
      </c>
      <c r="AV156" s="14" t="s">
        <v>188</v>
      </c>
      <c r="AW156" s="14" t="s">
        <v>34</v>
      </c>
      <c r="AX156" s="14" t="s">
        <v>77</v>
      </c>
      <c r="AY156" s="228" t="s">
        <v>180</v>
      </c>
    </row>
    <row r="157" spans="2:65" s="1" customFormat="1" ht="22.5" customHeight="1">
      <c r="B157" s="183"/>
      <c r="C157" s="241" t="s">
        <v>355</v>
      </c>
      <c r="D157" s="241" t="s">
        <v>393</v>
      </c>
      <c r="E157" s="242" t="s">
        <v>966</v>
      </c>
      <c r="F157" s="243" t="s">
        <v>967</v>
      </c>
      <c r="G157" s="244" t="s">
        <v>968</v>
      </c>
      <c r="H157" s="245">
        <v>1</v>
      </c>
      <c r="I157" s="246"/>
      <c r="J157" s="247">
        <f>ROUND(I157*H157,2)</f>
        <v>0</v>
      </c>
      <c r="K157" s="243" t="s">
        <v>5</v>
      </c>
      <c r="L157" s="248"/>
      <c r="M157" s="249" t="s">
        <v>5</v>
      </c>
      <c r="N157" s="250" t="s">
        <v>41</v>
      </c>
      <c r="O157" s="43"/>
      <c r="P157" s="193">
        <f>O157*H157</f>
        <v>0</v>
      </c>
      <c r="Q157" s="193">
        <v>0</v>
      </c>
      <c r="R157" s="193">
        <f>Q157*H157</f>
        <v>0</v>
      </c>
      <c r="S157" s="193">
        <v>0</v>
      </c>
      <c r="T157" s="194">
        <f>S157*H157</f>
        <v>0</v>
      </c>
      <c r="AR157" s="25" t="s">
        <v>396</v>
      </c>
      <c r="AT157" s="25" t="s">
        <v>393</v>
      </c>
      <c r="AU157" s="25" t="s">
        <v>79</v>
      </c>
      <c r="AY157" s="25" t="s">
        <v>180</v>
      </c>
      <c r="BE157" s="195">
        <f>IF(N157="základní",J157,0)</f>
        <v>0</v>
      </c>
      <c r="BF157" s="195">
        <f>IF(N157="snížená",J157,0)</f>
        <v>0</v>
      </c>
      <c r="BG157" s="195">
        <f>IF(N157="zákl. přenesená",J157,0)</f>
        <v>0</v>
      </c>
      <c r="BH157" s="195">
        <f>IF(N157="sníž. přenesená",J157,0)</f>
        <v>0</v>
      </c>
      <c r="BI157" s="195">
        <f>IF(N157="nulová",J157,0)</f>
        <v>0</v>
      </c>
      <c r="BJ157" s="25" t="s">
        <v>77</v>
      </c>
      <c r="BK157" s="195">
        <f>ROUND(I157*H157,2)</f>
        <v>0</v>
      </c>
      <c r="BL157" s="25" t="s">
        <v>355</v>
      </c>
      <c r="BM157" s="25" t="s">
        <v>396</v>
      </c>
    </row>
    <row r="158" spans="2:65" s="1" customFormat="1">
      <c r="B158" s="42"/>
      <c r="D158" s="196" t="s">
        <v>190</v>
      </c>
      <c r="F158" s="197" t="s">
        <v>967</v>
      </c>
      <c r="I158" s="198"/>
      <c r="L158" s="42"/>
      <c r="M158" s="199"/>
      <c r="N158" s="43"/>
      <c r="O158" s="43"/>
      <c r="P158" s="43"/>
      <c r="Q158" s="43"/>
      <c r="R158" s="43"/>
      <c r="S158" s="43"/>
      <c r="T158" s="71"/>
      <c r="AT158" s="25" t="s">
        <v>190</v>
      </c>
      <c r="AU158" s="25" t="s">
        <v>79</v>
      </c>
    </row>
    <row r="159" spans="2:65" s="13" customFormat="1">
      <c r="B159" s="208"/>
      <c r="D159" s="196" t="s">
        <v>192</v>
      </c>
      <c r="E159" s="217" t="s">
        <v>5</v>
      </c>
      <c r="F159" s="218" t="s">
        <v>969</v>
      </c>
      <c r="H159" s="219">
        <v>1</v>
      </c>
      <c r="I159" s="213"/>
      <c r="L159" s="208"/>
      <c r="M159" s="214"/>
      <c r="N159" s="215"/>
      <c r="O159" s="215"/>
      <c r="P159" s="215"/>
      <c r="Q159" s="215"/>
      <c r="R159" s="215"/>
      <c r="S159" s="215"/>
      <c r="T159" s="216"/>
      <c r="AT159" s="217" t="s">
        <v>192</v>
      </c>
      <c r="AU159" s="217" t="s">
        <v>79</v>
      </c>
      <c r="AV159" s="13" t="s">
        <v>79</v>
      </c>
      <c r="AW159" s="13" t="s">
        <v>34</v>
      </c>
      <c r="AX159" s="13" t="s">
        <v>70</v>
      </c>
      <c r="AY159" s="217" t="s">
        <v>180</v>
      </c>
    </row>
    <row r="160" spans="2:65" s="14" customFormat="1">
      <c r="B160" s="220"/>
      <c r="D160" s="209" t="s">
        <v>192</v>
      </c>
      <c r="E160" s="221" t="s">
        <v>5</v>
      </c>
      <c r="F160" s="222" t="s">
        <v>223</v>
      </c>
      <c r="H160" s="223">
        <v>1</v>
      </c>
      <c r="I160" s="224"/>
      <c r="L160" s="220"/>
      <c r="M160" s="225"/>
      <c r="N160" s="226"/>
      <c r="O160" s="226"/>
      <c r="P160" s="226"/>
      <c r="Q160" s="226"/>
      <c r="R160" s="226"/>
      <c r="S160" s="226"/>
      <c r="T160" s="227"/>
      <c r="AT160" s="228" t="s">
        <v>192</v>
      </c>
      <c r="AU160" s="228" t="s">
        <v>79</v>
      </c>
      <c r="AV160" s="14" t="s">
        <v>188</v>
      </c>
      <c r="AW160" s="14" t="s">
        <v>34</v>
      </c>
      <c r="AX160" s="14" t="s">
        <v>77</v>
      </c>
      <c r="AY160" s="228" t="s">
        <v>180</v>
      </c>
    </row>
    <row r="161" spans="2:65" s="1" customFormat="1" ht="31.5" customHeight="1">
      <c r="B161" s="183"/>
      <c r="C161" s="184" t="s">
        <v>360</v>
      </c>
      <c r="D161" s="184" t="s">
        <v>183</v>
      </c>
      <c r="E161" s="185" t="s">
        <v>970</v>
      </c>
      <c r="F161" s="186" t="s">
        <v>971</v>
      </c>
      <c r="G161" s="187" t="s">
        <v>329</v>
      </c>
      <c r="H161" s="188">
        <v>81.37</v>
      </c>
      <c r="I161" s="189"/>
      <c r="J161" s="190">
        <f>ROUND(I161*H161,2)</f>
        <v>0</v>
      </c>
      <c r="K161" s="186" t="s">
        <v>187</v>
      </c>
      <c r="L161" s="42"/>
      <c r="M161" s="191" t="s">
        <v>5</v>
      </c>
      <c r="N161" s="192" t="s">
        <v>41</v>
      </c>
      <c r="O161" s="43"/>
      <c r="P161" s="193">
        <f>O161*H161</f>
        <v>0</v>
      </c>
      <c r="Q161" s="193">
        <v>5.0000000000000002E-5</v>
      </c>
      <c r="R161" s="193">
        <f>Q161*H161</f>
        <v>4.0685000000000001E-3</v>
      </c>
      <c r="S161" s="193">
        <v>0</v>
      </c>
      <c r="T161" s="194">
        <f>S161*H161</f>
        <v>0</v>
      </c>
      <c r="AR161" s="25" t="s">
        <v>355</v>
      </c>
      <c r="AT161" s="25" t="s">
        <v>183</v>
      </c>
      <c r="AU161" s="25" t="s">
        <v>79</v>
      </c>
      <c r="AY161" s="25" t="s">
        <v>180</v>
      </c>
      <c r="BE161" s="195">
        <f>IF(N161="základní",J161,0)</f>
        <v>0</v>
      </c>
      <c r="BF161" s="195">
        <f>IF(N161="snížená",J161,0)</f>
        <v>0</v>
      </c>
      <c r="BG161" s="195">
        <f>IF(N161="zákl. přenesená",J161,0)</f>
        <v>0</v>
      </c>
      <c r="BH161" s="195">
        <f>IF(N161="sníž. přenesená",J161,0)</f>
        <v>0</v>
      </c>
      <c r="BI161" s="195">
        <f>IF(N161="nulová",J161,0)</f>
        <v>0</v>
      </c>
      <c r="BJ161" s="25" t="s">
        <v>77</v>
      </c>
      <c r="BK161" s="195">
        <f>ROUND(I161*H161,2)</f>
        <v>0</v>
      </c>
      <c r="BL161" s="25" t="s">
        <v>355</v>
      </c>
      <c r="BM161" s="25" t="s">
        <v>467</v>
      </c>
    </row>
    <row r="162" spans="2:65" s="1" customFormat="1" ht="27">
      <c r="B162" s="42"/>
      <c r="D162" s="196" t="s">
        <v>190</v>
      </c>
      <c r="F162" s="197" t="s">
        <v>972</v>
      </c>
      <c r="I162" s="198"/>
      <c r="L162" s="42"/>
      <c r="M162" s="199"/>
      <c r="N162" s="43"/>
      <c r="O162" s="43"/>
      <c r="P162" s="43"/>
      <c r="Q162" s="43"/>
      <c r="R162" s="43"/>
      <c r="S162" s="43"/>
      <c r="T162" s="71"/>
      <c r="AT162" s="25" t="s">
        <v>190</v>
      </c>
      <c r="AU162" s="25" t="s">
        <v>79</v>
      </c>
    </row>
    <row r="163" spans="2:65" s="1" customFormat="1" ht="27">
      <c r="B163" s="42"/>
      <c r="D163" s="196" t="s">
        <v>914</v>
      </c>
      <c r="F163" s="265" t="s">
        <v>973</v>
      </c>
      <c r="I163" s="198"/>
      <c r="L163" s="42"/>
      <c r="M163" s="199"/>
      <c r="N163" s="43"/>
      <c r="O163" s="43"/>
      <c r="P163" s="43"/>
      <c r="Q163" s="43"/>
      <c r="R163" s="43"/>
      <c r="S163" s="43"/>
      <c r="T163" s="71"/>
      <c r="AT163" s="25" t="s">
        <v>914</v>
      </c>
      <c r="AU163" s="25" t="s">
        <v>79</v>
      </c>
    </row>
    <row r="164" spans="2:65" s="13" customFormat="1">
      <c r="B164" s="208"/>
      <c r="D164" s="196" t="s">
        <v>192</v>
      </c>
      <c r="E164" s="217" t="s">
        <v>5</v>
      </c>
      <c r="F164" s="218" t="s">
        <v>974</v>
      </c>
      <c r="H164" s="219">
        <v>81.37</v>
      </c>
      <c r="I164" s="213"/>
      <c r="L164" s="208"/>
      <c r="M164" s="214"/>
      <c r="N164" s="215"/>
      <c r="O164" s="215"/>
      <c r="P164" s="215"/>
      <c r="Q164" s="215"/>
      <c r="R164" s="215"/>
      <c r="S164" s="215"/>
      <c r="T164" s="216"/>
      <c r="AT164" s="217" t="s">
        <v>192</v>
      </c>
      <c r="AU164" s="217" t="s">
        <v>79</v>
      </c>
      <c r="AV164" s="13" t="s">
        <v>79</v>
      </c>
      <c r="AW164" s="13" t="s">
        <v>34</v>
      </c>
      <c r="AX164" s="13" t="s">
        <v>70</v>
      </c>
      <c r="AY164" s="217" t="s">
        <v>180</v>
      </c>
    </row>
    <row r="165" spans="2:65" s="14" customFormat="1">
      <c r="B165" s="220"/>
      <c r="D165" s="209" t="s">
        <v>192</v>
      </c>
      <c r="E165" s="221" t="s">
        <v>5</v>
      </c>
      <c r="F165" s="222" t="s">
        <v>223</v>
      </c>
      <c r="H165" s="223">
        <v>81.37</v>
      </c>
      <c r="I165" s="224"/>
      <c r="L165" s="220"/>
      <c r="M165" s="225"/>
      <c r="N165" s="226"/>
      <c r="O165" s="226"/>
      <c r="P165" s="226"/>
      <c r="Q165" s="226"/>
      <c r="R165" s="226"/>
      <c r="S165" s="226"/>
      <c r="T165" s="227"/>
      <c r="AT165" s="228" t="s">
        <v>192</v>
      </c>
      <c r="AU165" s="228" t="s">
        <v>79</v>
      </c>
      <c r="AV165" s="14" t="s">
        <v>188</v>
      </c>
      <c r="AW165" s="14" t="s">
        <v>34</v>
      </c>
      <c r="AX165" s="14" t="s">
        <v>77</v>
      </c>
      <c r="AY165" s="228" t="s">
        <v>180</v>
      </c>
    </row>
    <row r="166" spans="2:65" s="1" customFormat="1" ht="22.5" customHeight="1">
      <c r="B166" s="183"/>
      <c r="C166" s="184" t="s">
        <v>365</v>
      </c>
      <c r="D166" s="184" t="s">
        <v>183</v>
      </c>
      <c r="E166" s="185" t="s">
        <v>975</v>
      </c>
      <c r="F166" s="186" t="s">
        <v>976</v>
      </c>
      <c r="G166" s="187" t="s">
        <v>873</v>
      </c>
      <c r="H166" s="188">
        <v>52.667000000000002</v>
      </c>
      <c r="I166" s="189"/>
      <c r="J166" s="190">
        <f>ROUND(I166*H166,2)</f>
        <v>0</v>
      </c>
      <c r="K166" s="186" t="s">
        <v>5</v>
      </c>
      <c r="L166" s="42"/>
      <c r="M166" s="191" t="s">
        <v>5</v>
      </c>
      <c r="N166" s="192" t="s">
        <v>41</v>
      </c>
      <c r="O166" s="43"/>
      <c r="P166" s="193">
        <f>O166*H166</f>
        <v>0</v>
      </c>
      <c r="Q166" s="193">
        <v>0</v>
      </c>
      <c r="R166" s="193">
        <f>Q166*H166</f>
        <v>0</v>
      </c>
      <c r="S166" s="193">
        <v>0</v>
      </c>
      <c r="T166" s="194">
        <f>S166*H166</f>
        <v>0</v>
      </c>
      <c r="AR166" s="25" t="s">
        <v>355</v>
      </c>
      <c r="AT166" s="25" t="s">
        <v>183</v>
      </c>
      <c r="AU166" s="25" t="s">
        <v>79</v>
      </c>
      <c r="AY166" s="25" t="s">
        <v>180</v>
      </c>
      <c r="BE166" s="195">
        <f>IF(N166="základní",J166,0)</f>
        <v>0</v>
      </c>
      <c r="BF166" s="195">
        <f>IF(N166="snížená",J166,0)</f>
        <v>0</v>
      </c>
      <c r="BG166" s="195">
        <f>IF(N166="zákl. přenesená",J166,0)</f>
        <v>0</v>
      </c>
      <c r="BH166" s="195">
        <f>IF(N166="sníž. přenesená",J166,0)</f>
        <v>0</v>
      </c>
      <c r="BI166" s="195">
        <f>IF(N166="nulová",J166,0)</f>
        <v>0</v>
      </c>
      <c r="BJ166" s="25" t="s">
        <v>77</v>
      </c>
      <c r="BK166" s="195">
        <f>ROUND(I166*H166,2)</f>
        <v>0</v>
      </c>
      <c r="BL166" s="25" t="s">
        <v>355</v>
      </c>
      <c r="BM166" s="25" t="s">
        <v>481</v>
      </c>
    </row>
    <row r="167" spans="2:65" s="1" customFormat="1">
      <c r="B167" s="42"/>
      <c r="D167" s="196" t="s">
        <v>190</v>
      </c>
      <c r="F167" s="197" t="s">
        <v>976</v>
      </c>
      <c r="I167" s="198"/>
      <c r="L167" s="42"/>
      <c r="M167" s="199"/>
      <c r="N167" s="43"/>
      <c r="O167" s="43"/>
      <c r="P167" s="43"/>
      <c r="Q167" s="43"/>
      <c r="R167" s="43"/>
      <c r="S167" s="43"/>
      <c r="T167" s="71"/>
      <c r="AT167" s="25" t="s">
        <v>190</v>
      </c>
      <c r="AU167" s="25" t="s">
        <v>79</v>
      </c>
    </row>
    <row r="168" spans="2:65" s="13" customFormat="1">
      <c r="B168" s="208"/>
      <c r="D168" s="196" t="s">
        <v>192</v>
      </c>
      <c r="E168" s="217" t="s">
        <v>5</v>
      </c>
      <c r="F168" s="218" t="s">
        <v>977</v>
      </c>
      <c r="H168" s="219">
        <v>52.667000000000002</v>
      </c>
      <c r="I168" s="213"/>
      <c r="L168" s="208"/>
      <c r="M168" s="214"/>
      <c r="N168" s="215"/>
      <c r="O168" s="215"/>
      <c r="P168" s="215"/>
      <c r="Q168" s="215"/>
      <c r="R168" s="215"/>
      <c r="S168" s="215"/>
      <c r="T168" s="216"/>
      <c r="AT168" s="217" t="s">
        <v>192</v>
      </c>
      <c r="AU168" s="217" t="s">
        <v>79</v>
      </c>
      <c r="AV168" s="13" t="s">
        <v>79</v>
      </c>
      <c r="AW168" s="13" t="s">
        <v>34</v>
      </c>
      <c r="AX168" s="13" t="s">
        <v>70</v>
      </c>
      <c r="AY168" s="217" t="s">
        <v>180</v>
      </c>
    </row>
    <row r="169" spans="2:65" s="14" customFormat="1">
      <c r="B169" s="220"/>
      <c r="D169" s="209" t="s">
        <v>192</v>
      </c>
      <c r="E169" s="221" t="s">
        <v>5</v>
      </c>
      <c r="F169" s="222" t="s">
        <v>223</v>
      </c>
      <c r="H169" s="223">
        <v>52.667000000000002</v>
      </c>
      <c r="I169" s="224"/>
      <c r="L169" s="220"/>
      <c r="M169" s="225"/>
      <c r="N169" s="226"/>
      <c r="O169" s="226"/>
      <c r="P169" s="226"/>
      <c r="Q169" s="226"/>
      <c r="R169" s="226"/>
      <c r="S169" s="226"/>
      <c r="T169" s="227"/>
      <c r="AT169" s="228" t="s">
        <v>192</v>
      </c>
      <c r="AU169" s="228" t="s">
        <v>79</v>
      </c>
      <c r="AV169" s="14" t="s">
        <v>188</v>
      </c>
      <c r="AW169" s="14" t="s">
        <v>34</v>
      </c>
      <c r="AX169" s="14" t="s">
        <v>77</v>
      </c>
      <c r="AY169" s="228" t="s">
        <v>180</v>
      </c>
    </row>
    <row r="170" spans="2:65" s="1" customFormat="1" ht="22.5" customHeight="1">
      <c r="B170" s="183"/>
      <c r="C170" s="184" t="s">
        <v>371</v>
      </c>
      <c r="D170" s="184" t="s">
        <v>183</v>
      </c>
      <c r="E170" s="185" t="s">
        <v>978</v>
      </c>
      <c r="F170" s="186" t="s">
        <v>979</v>
      </c>
      <c r="G170" s="187" t="s">
        <v>186</v>
      </c>
      <c r="H170" s="188">
        <v>35</v>
      </c>
      <c r="I170" s="189"/>
      <c r="J170" s="190">
        <f>ROUND(I170*H170,2)</f>
        <v>0</v>
      </c>
      <c r="K170" s="186" t="s">
        <v>187</v>
      </c>
      <c r="L170" s="42"/>
      <c r="M170" s="191" t="s">
        <v>5</v>
      </c>
      <c r="N170" s="192" t="s">
        <v>41</v>
      </c>
      <c r="O170" s="43"/>
      <c r="P170" s="193">
        <f>O170*H170</f>
        <v>0</v>
      </c>
      <c r="Q170" s="193">
        <v>1.7000000000000001E-4</v>
      </c>
      <c r="R170" s="193">
        <f>Q170*H170</f>
        <v>5.9500000000000004E-3</v>
      </c>
      <c r="S170" s="193">
        <v>0</v>
      </c>
      <c r="T170" s="194">
        <f>S170*H170</f>
        <v>0</v>
      </c>
      <c r="AR170" s="25" t="s">
        <v>355</v>
      </c>
      <c r="AT170" s="25" t="s">
        <v>183</v>
      </c>
      <c r="AU170" s="25" t="s">
        <v>79</v>
      </c>
      <c r="AY170" s="25" t="s">
        <v>180</v>
      </c>
      <c r="BE170" s="195">
        <f>IF(N170="základní",J170,0)</f>
        <v>0</v>
      </c>
      <c r="BF170" s="195">
        <f>IF(N170="snížená",J170,0)</f>
        <v>0</v>
      </c>
      <c r="BG170" s="195">
        <f>IF(N170="zákl. přenesená",J170,0)</f>
        <v>0</v>
      </c>
      <c r="BH170" s="195">
        <f>IF(N170="sníž. přenesená",J170,0)</f>
        <v>0</v>
      </c>
      <c r="BI170" s="195">
        <f>IF(N170="nulová",J170,0)</f>
        <v>0</v>
      </c>
      <c r="BJ170" s="25" t="s">
        <v>77</v>
      </c>
      <c r="BK170" s="195">
        <f>ROUND(I170*H170,2)</f>
        <v>0</v>
      </c>
      <c r="BL170" s="25" t="s">
        <v>355</v>
      </c>
      <c r="BM170" s="25" t="s">
        <v>492</v>
      </c>
    </row>
    <row r="171" spans="2:65" s="1" customFormat="1">
      <c r="B171" s="42"/>
      <c r="D171" s="196" t="s">
        <v>190</v>
      </c>
      <c r="F171" s="197" t="s">
        <v>980</v>
      </c>
      <c r="I171" s="198"/>
      <c r="L171" s="42"/>
      <c r="M171" s="199"/>
      <c r="N171" s="43"/>
      <c r="O171" s="43"/>
      <c r="P171" s="43"/>
      <c r="Q171" s="43"/>
      <c r="R171" s="43"/>
      <c r="S171" s="43"/>
      <c r="T171" s="71"/>
      <c r="AT171" s="25" t="s">
        <v>190</v>
      </c>
      <c r="AU171" s="25" t="s">
        <v>79</v>
      </c>
    </row>
    <row r="172" spans="2:65" s="1" customFormat="1" ht="40.5">
      <c r="B172" s="42"/>
      <c r="D172" s="196" t="s">
        <v>914</v>
      </c>
      <c r="F172" s="265" t="s">
        <v>981</v>
      </c>
      <c r="I172" s="198"/>
      <c r="L172" s="42"/>
      <c r="M172" s="199"/>
      <c r="N172" s="43"/>
      <c r="O172" s="43"/>
      <c r="P172" s="43"/>
      <c r="Q172" s="43"/>
      <c r="R172" s="43"/>
      <c r="S172" s="43"/>
      <c r="T172" s="71"/>
      <c r="AT172" s="25" t="s">
        <v>914</v>
      </c>
      <c r="AU172" s="25" t="s">
        <v>79</v>
      </c>
    </row>
    <row r="173" spans="2:65" s="13" customFormat="1">
      <c r="B173" s="208"/>
      <c r="D173" s="196" t="s">
        <v>192</v>
      </c>
      <c r="E173" s="217" t="s">
        <v>5</v>
      </c>
      <c r="F173" s="218" t="s">
        <v>982</v>
      </c>
      <c r="H173" s="219">
        <v>35</v>
      </c>
      <c r="I173" s="213"/>
      <c r="L173" s="208"/>
      <c r="M173" s="214"/>
      <c r="N173" s="215"/>
      <c r="O173" s="215"/>
      <c r="P173" s="215"/>
      <c r="Q173" s="215"/>
      <c r="R173" s="215"/>
      <c r="S173" s="215"/>
      <c r="T173" s="216"/>
      <c r="AT173" s="217" t="s">
        <v>192</v>
      </c>
      <c r="AU173" s="217" t="s">
        <v>79</v>
      </c>
      <c r="AV173" s="13" t="s">
        <v>79</v>
      </c>
      <c r="AW173" s="13" t="s">
        <v>34</v>
      </c>
      <c r="AX173" s="13" t="s">
        <v>70</v>
      </c>
      <c r="AY173" s="217" t="s">
        <v>180</v>
      </c>
    </row>
    <row r="174" spans="2:65" s="14" customFormat="1">
      <c r="B174" s="220"/>
      <c r="D174" s="209" t="s">
        <v>192</v>
      </c>
      <c r="E174" s="221" t="s">
        <v>5</v>
      </c>
      <c r="F174" s="222" t="s">
        <v>223</v>
      </c>
      <c r="H174" s="223">
        <v>35</v>
      </c>
      <c r="I174" s="224"/>
      <c r="L174" s="220"/>
      <c r="M174" s="225"/>
      <c r="N174" s="226"/>
      <c r="O174" s="226"/>
      <c r="P174" s="226"/>
      <c r="Q174" s="226"/>
      <c r="R174" s="226"/>
      <c r="S174" s="226"/>
      <c r="T174" s="227"/>
      <c r="AT174" s="228" t="s">
        <v>192</v>
      </c>
      <c r="AU174" s="228" t="s">
        <v>79</v>
      </c>
      <c r="AV174" s="14" t="s">
        <v>188</v>
      </c>
      <c r="AW174" s="14" t="s">
        <v>34</v>
      </c>
      <c r="AX174" s="14" t="s">
        <v>77</v>
      </c>
      <c r="AY174" s="228" t="s">
        <v>180</v>
      </c>
    </row>
    <row r="175" spans="2:65" s="1" customFormat="1" ht="22.5" customHeight="1">
      <c r="B175" s="183"/>
      <c r="C175" s="184" t="s">
        <v>380</v>
      </c>
      <c r="D175" s="184" t="s">
        <v>183</v>
      </c>
      <c r="E175" s="185" t="s">
        <v>983</v>
      </c>
      <c r="F175" s="186" t="s">
        <v>984</v>
      </c>
      <c r="G175" s="187" t="s">
        <v>186</v>
      </c>
      <c r="H175" s="188">
        <v>1</v>
      </c>
      <c r="I175" s="189"/>
      <c r="J175" s="190">
        <f>ROUND(I175*H175,2)</f>
        <v>0</v>
      </c>
      <c r="K175" s="186" t="s">
        <v>187</v>
      </c>
      <c r="L175" s="42"/>
      <c r="M175" s="191" t="s">
        <v>5</v>
      </c>
      <c r="N175" s="192" t="s">
        <v>41</v>
      </c>
      <c r="O175" s="43"/>
      <c r="P175" s="193">
        <f>O175*H175</f>
        <v>0</v>
      </c>
      <c r="Q175" s="193">
        <v>2.0000000000000002E-5</v>
      </c>
      <c r="R175" s="193">
        <f>Q175*H175</f>
        <v>2.0000000000000002E-5</v>
      </c>
      <c r="S175" s="193">
        <v>0</v>
      </c>
      <c r="T175" s="194">
        <f>S175*H175</f>
        <v>0</v>
      </c>
      <c r="AR175" s="25" t="s">
        <v>355</v>
      </c>
      <c r="AT175" s="25" t="s">
        <v>183</v>
      </c>
      <c r="AU175" s="25" t="s">
        <v>79</v>
      </c>
      <c r="AY175" s="25" t="s">
        <v>180</v>
      </c>
      <c r="BE175" s="195">
        <f>IF(N175="základní",J175,0)</f>
        <v>0</v>
      </c>
      <c r="BF175" s="195">
        <f>IF(N175="snížená",J175,0)</f>
        <v>0</v>
      </c>
      <c r="BG175" s="195">
        <f>IF(N175="zákl. přenesená",J175,0)</f>
        <v>0</v>
      </c>
      <c r="BH175" s="195">
        <f>IF(N175="sníž. přenesená",J175,0)</f>
        <v>0</v>
      </c>
      <c r="BI175" s="195">
        <f>IF(N175="nulová",J175,0)</f>
        <v>0</v>
      </c>
      <c r="BJ175" s="25" t="s">
        <v>77</v>
      </c>
      <c r="BK175" s="195">
        <f>ROUND(I175*H175,2)</f>
        <v>0</v>
      </c>
      <c r="BL175" s="25" t="s">
        <v>355</v>
      </c>
      <c r="BM175" s="25" t="s">
        <v>503</v>
      </c>
    </row>
    <row r="176" spans="2:65" s="1" customFormat="1">
      <c r="B176" s="42"/>
      <c r="D176" s="196" t="s">
        <v>190</v>
      </c>
      <c r="F176" s="197" t="s">
        <v>985</v>
      </c>
      <c r="I176" s="198"/>
      <c r="L176" s="42"/>
      <c r="M176" s="199"/>
      <c r="N176" s="43"/>
      <c r="O176" s="43"/>
      <c r="P176" s="43"/>
      <c r="Q176" s="43"/>
      <c r="R176" s="43"/>
      <c r="S176" s="43"/>
      <c r="T176" s="71"/>
      <c r="AT176" s="25" t="s">
        <v>190</v>
      </c>
      <c r="AU176" s="25" t="s">
        <v>79</v>
      </c>
    </row>
    <row r="177" spans="2:65" s="1" customFormat="1" ht="40.5">
      <c r="B177" s="42"/>
      <c r="D177" s="209" t="s">
        <v>914</v>
      </c>
      <c r="F177" s="252" t="s">
        <v>981</v>
      </c>
      <c r="I177" s="198"/>
      <c r="L177" s="42"/>
      <c r="M177" s="199"/>
      <c r="N177" s="43"/>
      <c r="O177" s="43"/>
      <c r="P177" s="43"/>
      <c r="Q177" s="43"/>
      <c r="R177" s="43"/>
      <c r="S177" s="43"/>
      <c r="T177" s="71"/>
      <c r="AT177" s="25" t="s">
        <v>914</v>
      </c>
      <c r="AU177" s="25" t="s">
        <v>79</v>
      </c>
    </row>
    <row r="178" spans="2:65" s="1" customFormat="1" ht="22.5" customHeight="1">
      <c r="B178" s="183"/>
      <c r="C178" s="241" t="s">
        <v>10</v>
      </c>
      <c r="D178" s="241" t="s">
        <v>393</v>
      </c>
      <c r="E178" s="242" t="s">
        <v>986</v>
      </c>
      <c r="F178" s="243" t="s">
        <v>987</v>
      </c>
      <c r="G178" s="244" t="s">
        <v>186</v>
      </c>
      <c r="H178" s="245">
        <v>1</v>
      </c>
      <c r="I178" s="246"/>
      <c r="J178" s="247">
        <f>ROUND(I178*H178,2)</f>
        <v>0</v>
      </c>
      <c r="K178" s="243" t="s">
        <v>187</v>
      </c>
      <c r="L178" s="248"/>
      <c r="M178" s="249" t="s">
        <v>5</v>
      </c>
      <c r="N178" s="250" t="s">
        <v>41</v>
      </c>
      <c r="O178" s="43"/>
      <c r="P178" s="193">
        <f>O178*H178</f>
        <v>0</v>
      </c>
      <c r="Q178" s="193">
        <v>1.5100000000000001E-4</v>
      </c>
      <c r="R178" s="193">
        <f>Q178*H178</f>
        <v>1.5100000000000001E-4</v>
      </c>
      <c r="S178" s="193">
        <v>0</v>
      </c>
      <c r="T178" s="194">
        <f>S178*H178</f>
        <v>0</v>
      </c>
      <c r="AR178" s="25" t="s">
        <v>396</v>
      </c>
      <c r="AT178" s="25" t="s">
        <v>393</v>
      </c>
      <c r="AU178" s="25" t="s">
        <v>79</v>
      </c>
      <c r="AY178" s="25" t="s">
        <v>180</v>
      </c>
      <c r="BE178" s="195">
        <f>IF(N178="základní",J178,0)</f>
        <v>0</v>
      </c>
      <c r="BF178" s="195">
        <f>IF(N178="snížená",J178,0)</f>
        <v>0</v>
      </c>
      <c r="BG178" s="195">
        <f>IF(N178="zákl. přenesená",J178,0)</f>
        <v>0</v>
      </c>
      <c r="BH178" s="195">
        <f>IF(N178="sníž. přenesená",J178,0)</f>
        <v>0</v>
      </c>
      <c r="BI178" s="195">
        <f>IF(N178="nulová",J178,0)</f>
        <v>0</v>
      </c>
      <c r="BJ178" s="25" t="s">
        <v>77</v>
      </c>
      <c r="BK178" s="195">
        <f>ROUND(I178*H178,2)</f>
        <v>0</v>
      </c>
      <c r="BL178" s="25" t="s">
        <v>355</v>
      </c>
      <c r="BM178" s="25" t="s">
        <v>515</v>
      </c>
    </row>
    <row r="179" spans="2:65" s="1" customFormat="1">
      <c r="B179" s="42"/>
      <c r="D179" s="196" t="s">
        <v>190</v>
      </c>
      <c r="F179" s="197" t="s">
        <v>988</v>
      </c>
      <c r="I179" s="198"/>
      <c r="L179" s="42"/>
      <c r="M179" s="199"/>
      <c r="N179" s="43"/>
      <c r="O179" s="43"/>
      <c r="P179" s="43"/>
      <c r="Q179" s="43"/>
      <c r="R179" s="43"/>
      <c r="S179" s="43"/>
      <c r="T179" s="71"/>
      <c r="AT179" s="25" t="s">
        <v>190</v>
      </c>
      <c r="AU179" s="25" t="s">
        <v>79</v>
      </c>
    </row>
    <row r="180" spans="2:65" s="1" customFormat="1" ht="27">
      <c r="B180" s="42"/>
      <c r="D180" s="209" t="s">
        <v>453</v>
      </c>
      <c r="F180" s="252" t="s">
        <v>989</v>
      </c>
      <c r="I180" s="198"/>
      <c r="L180" s="42"/>
      <c r="M180" s="199"/>
      <c r="N180" s="43"/>
      <c r="O180" s="43"/>
      <c r="P180" s="43"/>
      <c r="Q180" s="43"/>
      <c r="R180" s="43"/>
      <c r="S180" s="43"/>
      <c r="T180" s="71"/>
      <c r="AT180" s="25" t="s">
        <v>453</v>
      </c>
      <c r="AU180" s="25" t="s">
        <v>79</v>
      </c>
    </row>
    <row r="181" spans="2:65" s="1" customFormat="1" ht="22.5" customHeight="1">
      <c r="B181" s="183"/>
      <c r="C181" s="184" t="s">
        <v>392</v>
      </c>
      <c r="D181" s="184" t="s">
        <v>183</v>
      </c>
      <c r="E181" s="185" t="s">
        <v>990</v>
      </c>
      <c r="F181" s="186" t="s">
        <v>991</v>
      </c>
      <c r="G181" s="187" t="s">
        <v>186</v>
      </c>
      <c r="H181" s="188">
        <v>15</v>
      </c>
      <c r="I181" s="189"/>
      <c r="J181" s="190">
        <f>ROUND(I181*H181,2)</f>
        <v>0</v>
      </c>
      <c r="K181" s="186" t="s">
        <v>187</v>
      </c>
      <c r="L181" s="42"/>
      <c r="M181" s="191" t="s">
        <v>5</v>
      </c>
      <c r="N181" s="192" t="s">
        <v>41</v>
      </c>
      <c r="O181" s="43"/>
      <c r="P181" s="193">
        <f>O181*H181</f>
        <v>0</v>
      </c>
      <c r="Q181" s="193">
        <v>2.7E-4</v>
      </c>
      <c r="R181" s="193">
        <f>Q181*H181</f>
        <v>4.0499999999999998E-3</v>
      </c>
      <c r="S181" s="193">
        <v>0</v>
      </c>
      <c r="T181" s="194">
        <f>S181*H181</f>
        <v>0</v>
      </c>
      <c r="AR181" s="25" t="s">
        <v>355</v>
      </c>
      <c r="AT181" s="25" t="s">
        <v>183</v>
      </c>
      <c r="AU181" s="25" t="s">
        <v>79</v>
      </c>
      <c r="AY181" s="25" t="s">
        <v>180</v>
      </c>
      <c r="BE181" s="195">
        <f>IF(N181="základní",J181,0)</f>
        <v>0</v>
      </c>
      <c r="BF181" s="195">
        <f>IF(N181="snížená",J181,0)</f>
        <v>0</v>
      </c>
      <c r="BG181" s="195">
        <f>IF(N181="zákl. přenesená",J181,0)</f>
        <v>0</v>
      </c>
      <c r="BH181" s="195">
        <f>IF(N181="sníž. přenesená",J181,0)</f>
        <v>0</v>
      </c>
      <c r="BI181" s="195">
        <f>IF(N181="nulová",J181,0)</f>
        <v>0</v>
      </c>
      <c r="BJ181" s="25" t="s">
        <v>77</v>
      </c>
      <c r="BK181" s="195">
        <f>ROUND(I181*H181,2)</f>
        <v>0</v>
      </c>
      <c r="BL181" s="25" t="s">
        <v>355</v>
      </c>
      <c r="BM181" s="25" t="s">
        <v>526</v>
      </c>
    </row>
    <row r="182" spans="2:65" s="1" customFormat="1" ht="27">
      <c r="B182" s="42"/>
      <c r="D182" s="196" t="s">
        <v>190</v>
      </c>
      <c r="F182" s="197" t="s">
        <v>992</v>
      </c>
      <c r="I182" s="198"/>
      <c r="L182" s="42"/>
      <c r="M182" s="199"/>
      <c r="N182" s="43"/>
      <c r="O182" s="43"/>
      <c r="P182" s="43"/>
      <c r="Q182" s="43"/>
      <c r="R182" s="43"/>
      <c r="S182" s="43"/>
      <c r="T182" s="71"/>
      <c r="AT182" s="25" t="s">
        <v>190</v>
      </c>
      <c r="AU182" s="25" t="s">
        <v>79</v>
      </c>
    </row>
    <row r="183" spans="2:65" s="13" customFormat="1">
      <c r="B183" s="208"/>
      <c r="D183" s="196" t="s">
        <v>192</v>
      </c>
      <c r="E183" s="217" t="s">
        <v>5</v>
      </c>
      <c r="F183" s="218" t="s">
        <v>993</v>
      </c>
      <c r="H183" s="219">
        <v>15</v>
      </c>
      <c r="I183" s="213"/>
      <c r="L183" s="208"/>
      <c r="M183" s="214"/>
      <c r="N183" s="215"/>
      <c r="O183" s="215"/>
      <c r="P183" s="215"/>
      <c r="Q183" s="215"/>
      <c r="R183" s="215"/>
      <c r="S183" s="215"/>
      <c r="T183" s="216"/>
      <c r="AT183" s="217" t="s">
        <v>192</v>
      </c>
      <c r="AU183" s="217" t="s">
        <v>79</v>
      </c>
      <c r="AV183" s="13" t="s">
        <v>79</v>
      </c>
      <c r="AW183" s="13" t="s">
        <v>34</v>
      </c>
      <c r="AX183" s="13" t="s">
        <v>70</v>
      </c>
      <c r="AY183" s="217" t="s">
        <v>180</v>
      </c>
    </row>
    <row r="184" spans="2:65" s="14" customFormat="1">
      <c r="B184" s="220"/>
      <c r="D184" s="209" t="s">
        <v>192</v>
      </c>
      <c r="E184" s="221" t="s">
        <v>5</v>
      </c>
      <c r="F184" s="222" t="s">
        <v>223</v>
      </c>
      <c r="H184" s="223">
        <v>15</v>
      </c>
      <c r="I184" s="224"/>
      <c r="L184" s="220"/>
      <c r="M184" s="225"/>
      <c r="N184" s="226"/>
      <c r="O184" s="226"/>
      <c r="P184" s="226"/>
      <c r="Q184" s="226"/>
      <c r="R184" s="226"/>
      <c r="S184" s="226"/>
      <c r="T184" s="227"/>
      <c r="AT184" s="228" t="s">
        <v>192</v>
      </c>
      <c r="AU184" s="228" t="s">
        <v>79</v>
      </c>
      <c r="AV184" s="14" t="s">
        <v>188</v>
      </c>
      <c r="AW184" s="14" t="s">
        <v>34</v>
      </c>
      <c r="AX184" s="14" t="s">
        <v>77</v>
      </c>
      <c r="AY184" s="228" t="s">
        <v>180</v>
      </c>
    </row>
    <row r="185" spans="2:65" s="1" customFormat="1" ht="22.5" customHeight="1">
      <c r="B185" s="183"/>
      <c r="C185" s="184" t="s">
        <v>399</v>
      </c>
      <c r="D185" s="184" t="s">
        <v>183</v>
      </c>
      <c r="E185" s="185" t="s">
        <v>994</v>
      </c>
      <c r="F185" s="186" t="s">
        <v>995</v>
      </c>
      <c r="G185" s="187" t="s">
        <v>905</v>
      </c>
      <c r="H185" s="188">
        <v>13</v>
      </c>
      <c r="I185" s="189"/>
      <c r="J185" s="190">
        <f>ROUND(I185*H185,2)</f>
        <v>0</v>
      </c>
      <c r="K185" s="186" t="s">
        <v>5</v>
      </c>
      <c r="L185" s="42"/>
      <c r="M185" s="191" t="s">
        <v>5</v>
      </c>
      <c r="N185" s="192" t="s">
        <v>41</v>
      </c>
      <c r="O185" s="43"/>
      <c r="P185" s="193">
        <f>O185*H185</f>
        <v>0</v>
      </c>
      <c r="Q185" s="193">
        <v>0</v>
      </c>
      <c r="R185" s="193">
        <f>Q185*H185</f>
        <v>0</v>
      </c>
      <c r="S185" s="193">
        <v>0</v>
      </c>
      <c r="T185" s="194">
        <f>S185*H185</f>
        <v>0</v>
      </c>
      <c r="AR185" s="25" t="s">
        <v>355</v>
      </c>
      <c r="AT185" s="25" t="s">
        <v>183</v>
      </c>
      <c r="AU185" s="25" t="s">
        <v>79</v>
      </c>
      <c r="AY185" s="25" t="s">
        <v>180</v>
      </c>
      <c r="BE185" s="195">
        <f>IF(N185="základní",J185,0)</f>
        <v>0</v>
      </c>
      <c r="BF185" s="195">
        <f>IF(N185="snížená",J185,0)</f>
        <v>0</v>
      </c>
      <c r="BG185" s="195">
        <f>IF(N185="zákl. přenesená",J185,0)</f>
        <v>0</v>
      </c>
      <c r="BH185" s="195">
        <f>IF(N185="sníž. přenesená",J185,0)</f>
        <v>0</v>
      </c>
      <c r="BI185" s="195">
        <f>IF(N185="nulová",J185,0)</f>
        <v>0</v>
      </c>
      <c r="BJ185" s="25" t="s">
        <v>77</v>
      </c>
      <c r="BK185" s="195">
        <f>ROUND(I185*H185,2)</f>
        <v>0</v>
      </c>
      <c r="BL185" s="25" t="s">
        <v>355</v>
      </c>
      <c r="BM185" s="25" t="s">
        <v>537</v>
      </c>
    </row>
    <row r="186" spans="2:65" s="1" customFormat="1">
      <c r="B186" s="42"/>
      <c r="D186" s="196" t="s">
        <v>190</v>
      </c>
      <c r="F186" s="197" t="s">
        <v>995</v>
      </c>
      <c r="I186" s="198"/>
      <c r="L186" s="42"/>
      <c r="M186" s="199"/>
      <c r="N186" s="43"/>
      <c r="O186" s="43"/>
      <c r="P186" s="43"/>
      <c r="Q186" s="43"/>
      <c r="R186" s="43"/>
      <c r="S186" s="43"/>
      <c r="T186" s="71"/>
      <c r="AT186" s="25" t="s">
        <v>190</v>
      </c>
      <c r="AU186" s="25" t="s">
        <v>79</v>
      </c>
    </row>
    <row r="187" spans="2:65" s="13" customFormat="1">
      <c r="B187" s="208"/>
      <c r="D187" s="196" t="s">
        <v>192</v>
      </c>
      <c r="E187" s="217" t="s">
        <v>5</v>
      </c>
      <c r="F187" s="218" t="s">
        <v>996</v>
      </c>
      <c r="H187" s="219">
        <v>13</v>
      </c>
      <c r="I187" s="213"/>
      <c r="L187" s="208"/>
      <c r="M187" s="214"/>
      <c r="N187" s="215"/>
      <c r="O187" s="215"/>
      <c r="P187" s="215"/>
      <c r="Q187" s="215"/>
      <c r="R187" s="215"/>
      <c r="S187" s="215"/>
      <c r="T187" s="216"/>
      <c r="AT187" s="217" t="s">
        <v>192</v>
      </c>
      <c r="AU187" s="217" t="s">
        <v>79</v>
      </c>
      <c r="AV187" s="13" t="s">
        <v>79</v>
      </c>
      <c r="AW187" s="13" t="s">
        <v>34</v>
      </c>
      <c r="AX187" s="13" t="s">
        <v>70</v>
      </c>
      <c r="AY187" s="217" t="s">
        <v>180</v>
      </c>
    </row>
    <row r="188" spans="2:65" s="14" customFormat="1">
      <c r="B188" s="220"/>
      <c r="D188" s="209" t="s">
        <v>192</v>
      </c>
      <c r="E188" s="221" t="s">
        <v>5</v>
      </c>
      <c r="F188" s="222" t="s">
        <v>223</v>
      </c>
      <c r="H188" s="223">
        <v>13</v>
      </c>
      <c r="I188" s="224"/>
      <c r="L188" s="220"/>
      <c r="M188" s="225"/>
      <c r="N188" s="226"/>
      <c r="O188" s="226"/>
      <c r="P188" s="226"/>
      <c r="Q188" s="226"/>
      <c r="R188" s="226"/>
      <c r="S188" s="226"/>
      <c r="T188" s="227"/>
      <c r="AT188" s="228" t="s">
        <v>192</v>
      </c>
      <c r="AU188" s="228" t="s">
        <v>79</v>
      </c>
      <c r="AV188" s="14" t="s">
        <v>188</v>
      </c>
      <c r="AW188" s="14" t="s">
        <v>34</v>
      </c>
      <c r="AX188" s="14" t="s">
        <v>77</v>
      </c>
      <c r="AY188" s="228" t="s">
        <v>180</v>
      </c>
    </row>
    <row r="189" spans="2:65" s="1" customFormat="1" ht="22.5" customHeight="1">
      <c r="B189" s="183"/>
      <c r="C189" s="184" t="s">
        <v>406</v>
      </c>
      <c r="D189" s="184" t="s">
        <v>183</v>
      </c>
      <c r="E189" s="185" t="s">
        <v>997</v>
      </c>
      <c r="F189" s="186" t="s">
        <v>998</v>
      </c>
      <c r="G189" s="187" t="s">
        <v>329</v>
      </c>
      <c r="H189" s="188">
        <v>79</v>
      </c>
      <c r="I189" s="189"/>
      <c r="J189" s="190">
        <f>ROUND(I189*H189,2)</f>
        <v>0</v>
      </c>
      <c r="K189" s="186" t="s">
        <v>187</v>
      </c>
      <c r="L189" s="42"/>
      <c r="M189" s="191" t="s">
        <v>5</v>
      </c>
      <c r="N189" s="192" t="s">
        <v>41</v>
      </c>
      <c r="O189" s="43"/>
      <c r="P189" s="193">
        <f>O189*H189</f>
        <v>0</v>
      </c>
      <c r="Q189" s="193">
        <v>1.9000000000000001E-4</v>
      </c>
      <c r="R189" s="193">
        <f>Q189*H189</f>
        <v>1.5010000000000001E-2</v>
      </c>
      <c r="S189" s="193">
        <v>0</v>
      </c>
      <c r="T189" s="194">
        <f>S189*H189</f>
        <v>0</v>
      </c>
      <c r="AR189" s="25" t="s">
        <v>355</v>
      </c>
      <c r="AT189" s="25" t="s">
        <v>183</v>
      </c>
      <c r="AU189" s="25" t="s">
        <v>79</v>
      </c>
      <c r="AY189" s="25" t="s">
        <v>180</v>
      </c>
      <c r="BE189" s="195">
        <f>IF(N189="základní",J189,0)</f>
        <v>0</v>
      </c>
      <c r="BF189" s="195">
        <f>IF(N189="snížená",J189,0)</f>
        <v>0</v>
      </c>
      <c r="BG189" s="195">
        <f>IF(N189="zákl. přenesená",J189,0)</f>
        <v>0</v>
      </c>
      <c r="BH189" s="195">
        <f>IF(N189="sníž. přenesená",J189,0)</f>
        <v>0</v>
      </c>
      <c r="BI189" s="195">
        <f>IF(N189="nulová",J189,0)</f>
        <v>0</v>
      </c>
      <c r="BJ189" s="25" t="s">
        <v>77</v>
      </c>
      <c r="BK189" s="195">
        <f>ROUND(I189*H189,2)</f>
        <v>0</v>
      </c>
      <c r="BL189" s="25" t="s">
        <v>355</v>
      </c>
      <c r="BM189" s="25" t="s">
        <v>549</v>
      </c>
    </row>
    <row r="190" spans="2:65" s="1" customFormat="1" ht="27">
      <c r="B190" s="42"/>
      <c r="D190" s="196" t="s">
        <v>190</v>
      </c>
      <c r="F190" s="197" t="s">
        <v>999</v>
      </c>
      <c r="I190" s="198"/>
      <c r="L190" s="42"/>
      <c r="M190" s="199"/>
      <c r="N190" s="43"/>
      <c r="O190" s="43"/>
      <c r="P190" s="43"/>
      <c r="Q190" s="43"/>
      <c r="R190" s="43"/>
      <c r="S190" s="43"/>
      <c r="T190" s="71"/>
      <c r="AT190" s="25" t="s">
        <v>190</v>
      </c>
      <c r="AU190" s="25" t="s">
        <v>79</v>
      </c>
    </row>
    <row r="191" spans="2:65" s="1" customFormat="1" ht="67.5">
      <c r="B191" s="42"/>
      <c r="D191" s="196" t="s">
        <v>914</v>
      </c>
      <c r="F191" s="265" t="s">
        <v>1000</v>
      </c>
      <c r="I191" s="198"/>
      <c r="L191" s="42"/>
      <c r="M191" s="199"/>
      <c r="N191" s="43"/>
      <c r="O191" s="43"/>
      <c r="P191" s="43"/>
      <c r="Q191" s="43"/>
      <c r="R191" s="43"/>
      <c r="S191" s="43"/>
      <c r="T191" s="71"/>
      <c r="AT191" s="25" t="s">
        <v>914</v>
      </c>
      <c r="AU191" s="25" t="s">
        <v>79</v>
      </c>
    </row>
    <row r="192" spans="2:65" s="13" customFormat="1">
      <c r="B192" s="208"/>
      <c r="D192" s="196" t="s">
        <v>192</v>
      </c>
      <c r="E192" s="217" t="s">
        <v>5</v>
      </c>
      <c r="F192" s="218" t="s">
        <v>1001</v>
      </c>
      <c r="H192" s="219">
        <v>79</v>
      </c>
      <c r="I192" s="213"/>
      <c r="L192" s="208"/>
      <c r="M192" s="214"/>
      <c r="N192" s="215"/>
      <c r="O192" s="215"/>
      <c r="P192" s="215"/>
      <c r="Q192" s="215"/>
      <c r="R192" s="215"/>
      <c r="S192" s="215"/>
      <c r="T192" s="216"/>
      <c r="AT192" s="217" t="s">
        <v>192</v>
      </c>
      <c r="AU192" s="217" t="s">
        <v>79</v>
      </c>
      <c r="AV192" s="13" t="s">
        <v>79</v>
      </c>
      <c r="AW192" s="13" t="s">
        <v>34</v>
      </c>
      <c r="AX192" s="13" t="s">
        <v>70</v>
      </c>
      <c r="AY192" s="217" t="s">
        <v>180</v>
      </c>
    </row>
    <row r="193" spans="2:65" s="14" customFormat="1">
      <c r="B193" s="220"/>
      <c r="D193" s="209" t="s">
        <v>192</v>
      </c>
      <c r="E193" s="221" t="s">
        <v>5</v>
      </c>
      <c r="F193" s="222" t="s">
        <v>223</v>
      </c>
      <c r="H193" s="223">
        <v>79</v>
      </c>
      <c r="I193" s="224"/>
      <c r="L193" s="220"/>
      <c r="M193" s="225"/>
      <c r="N193" s="226"/>
      <c r="O193" s="226"/>
      <c r="P193" s="226"/>
      <c r="Q193" s="226"/>
      <c r="R193" s="226"/>
      <c r="S193" s="226"/>
      <c r="T193" s="227"/>
      <c r="AT193" s="228" t="s">
        <v>192</v>
      </c>
      <c r="AU193" s="228" t="s">
        <v>79</v>
      </c>
      <c r="AV193" s="14" t="s">
        <v>188</v>
      </c>
      <c r="AW193" s="14" t="s">
        <v>34</v>
      </c>
      <c r="AX193" s="14" t="s">
        <v>77</v>
      </c>
      <c r="AY193" s="228" t="s">
        <v>180</v>
      </c>
    </row>
    <row r="194" spans="2:65" s="1" customFormat="1" ht="22.5" customHeight="1">
      <c r="B194" s="183"/>
      <c r="C194" s="184" t="s">
        <v>411</v>
      </c>
      <c r="D194" s="184" t="s">
        <v>183</v>
      </c>
      <c r="E194" s="185" t="s">
        <v>1002</v>
      </c>
      <c r="F194" s="186" t="s">
        <v>1003</v>
      </c>
      <c r="G194" s="187" t="s">
        <v>329</v>
      </c>
      <c r="H194" s="188">
        <v>79</v>
      </c>
      <c r="I194" s="189"/>
      <c r="J194" s="190">
        <f>ROUND(I194*H194,2)</f>
        <v>0</v>
      </c>
      <c r="K194" s="186" t="s">
        <v>187</v>
      </c>
      <c r="L194" s="42"/>
      <c r="M194" s="191" t="s">
        <v>5</v>
      </c>
      <c r="N194" s="192" t="s">
        <v>41</v>
      </c>
      <c r="O194" s="43"/>
      <c r="P194" s="193">
        <f>O194*H194</f>
        <v>0</v>
      </c>
      <c r="Q194" s="193">
        <v>1.0000000000000001E-5</v>
      </c>
      <c r="R194" s="193">
        <f>Q194*H194</f>
        <v>7.9000000000000001E-4</v>
      </c>
      <c r="S194" s="193">
        <v>0</v>
      </c>
      <c r="T194" s="194">
        <f>S194*H194</f>
        <v>0</v>
      </c>
      <c r="AR194" s="25" t="s">
        <v>355</v>
      </c>
      <c r="AT194" s="25" t="s">
        <v>183</v>
      </c>
      <c r="AU194" s="25" t="s">
        <v>79</v>
      </c>
      <c r="AY194" s="25" t="s">
        <v>180</v>
      </c>
      <c r="BE194" s="195">
        <f>IF(N194="základní",J194,0)</f>
        <v>0</v>
      </c>
      <c r="BF194" s="195">
        <f>IF(N194="snížená",J194,0)</f>
        <v>0</v>
      </c>
      <c r="BG194" s="195">
        <f>IF(N194="zákl. přenesená",J194,0)</f>
        <v>0</v>
      </c>
      <c r="BH194" s="195">
        <f>IF(N194="sníž. přenesená",J194,0)</f>
        <v>0</v>
      </c>
      <c r="BI194" s="195">
        <f>IF(N194="nulová",J194,0)</f>
        <v>0</v>
      </c>
      <c r="BJ194" s="25" t="s">
        <v>77</v>
      </c>
      <c r="BK194" s="195">
        <f>ROUND(I194*H194,2)</f>
        <v>0</v>
      </c>
      <c r="BL194" s="25" t="s">
        <v>355</v>
      </c>
      <c r="BM194" s="25" t="s">
        <v>559</v>
      </c>
    </row>
    <row r="195" spans="2:65" s="1" customFormat="1" ht="27">
      <c r="B195" s="42"/>
      <c r="D195" s="196" t="s">
        <v>190</v>
      </c>
      <c r="F195" s="197" t="s">
        <v>1004</v>
      </c>
      <c r="I195" s="198"/>
      <c r="L195" s="42"/>
      <c r="M195" s="199"/>
      <c r="N195" s="43"/>
      <c r="O195" s="43"/>
      <c r="P195" s="43"/>
      <c r="Q195" s="43"/>
      <c r="R195" s="43"/>
      <c r="S195" s="43"/>
      <c r="T195" s="71"/>
      <c r="AT195" s="25" t="s">
        <v>190</v>
      </c>
      <c r="AU195" s="25" t="s">
        <v>79</v>
      </c>
    </row>
    <row r="196" spans="2:65" s="1" customFormat="1" ht="67.5">
      <c r="B196" s="42"/>
      <c r="D196" s="209" t="s">
        <v>914</v>
      </c>
      <c r="F196" s="252" t="s">
        <v>1000</v>
      </c>
      <c r="I196" s="198"/>
      <c r="L196" s="42"/>
      <c r="M196" s="199"/>
      <c r="N196" s="43"/>
      <c r="O196" s="43"/>
      <c r="P196" s="43"/>
      <c r="Q196" s="43"/>
      <c r="R196" s="43"/>
      <c r="S196" s="43"/>
      <c r="T196" s="71"/>
      <c r="AT196" s="25" t="s">
        <v>914</v>
      </c>
      <c r="AU196" s="25" t="s">
        <v>79</v>
      </c>
    </row>
    <row r="197" spans="2:65" s="1" customFormat="1" ht="22.5" customHeight="1">
      <c r="B197" s="183"/>
      <c r="C197" s="184" t="s">
        <v>417</v>
      </c>
      <c r="D197" s="184" t="s">
        <v>183</v>
      </c>
      <c r="E197" s="185" t="s">
        <v>1005</v>
      </c>
      <c r="F197" s="186" t="s">
        <v>1006</v>
      </c>
      <c r="G197" s="187" t="s">
        <v>342</v>
      </c>
      <c r="H197" s="188">
        <v>0.17100000000000001</v>
      </c>
      <c r="I197" s="189"/>
      <c r="J197" s="190">
        <f>ROUND(I197*H197,2)</f>
        <v>0</v>
      </c>
      <c r="K197" s="186" t="s">
        <v>187</v>
      </c>
      <c r="L197" s="42"/>
      <c r="M197" s="191" t="s">
        <v>5</v>
      </c>
      <c r="N197" s="192" t="s">
        <v>41</v>
      </c>
      <c r="O197" s="43"/>
      <c r="P197" s="193">
        <f>O197*H197</f>
        <v>0</v>
      </c>
      <c r="Q197" s="193">
        <v>0</v>
      </c>
      <c r="R197" s="193">
        <f>Q197*H197</f>
        <v>0</v>
      </c>
      <c r="S197" s="193">
        <v>0</v>
      </c>
      <c r="T197" s="194">
        <f>S197*H197</f>
        <v>0</v>
      </c>
      <c r="AR197" s="25" t="s">
        <v>355</v>
      </c>
      <c r="AT197" s="25" t="s">
        <v>183</v>
      </c>
      <c r="AU197" s="25" t="s">
        <v>79</v>
      </c>
      <c r="AY197" s="25" t="s">
        <v>180</v>
      </c>
      <c r="BE197" s="195">
        <f>IF(N197="základní",J197,0)</f>
        <v>0</v>
      </c>
      <c r="BF197" s="195">
        <f>IF(N197="snížená",J197,0)</f>
        <v>0</v>
      </c>
      <c r="BG197" s="195">
        <f>IF(N197="zákl. přenesená",J197,0)</f>
        <v>0</v>
      </c>
      <c r="BH197" s="195">
        <f>IF(N197="sníž. přenesená",J197,0)</f>
        <v>0</v>
      </c>
      <c r="BI197" s="195">
        <f>IF(N197="nulová",J197,0)</f>
        <v>0</v>
      </c>
      <c r="BJ197" s="25" t="s">
        <v>77</v>
      </c>
      <c r="BK197" s="195">
        <f>ROUND(I197*H197,2)</f>
        <v>0</v>
      </c>
      <c r="BL197" s="25" t="s">
        <v>355</v>
      </c>
      <c r="BM197" s="25" t="s">
        <v>571</v>
      </c>
    </row>
    <row r="198" spans="2:65" s="1" customFormat="1" ht="27">
      <c r="B198" s="42"/>
      <c r="D198" s="196" t="s">
        <v>190</v>
      </c>
      <c r="F198" s="197" t="s">
        <v>1007</v>
      </c>
      <c r="I198" s="198"/>
      <c r="L198" s="42"/>
      <c r="M198" s="199"/>
      <c r="N198" s="43"/>
      <c r="O198" s="43"/>
      <c r="P198" s="43"/>
      <c r="Q198" s="43"/>
      <c r="R198" s="43"/>
      <c r="S198" s="43"/>
      <c r="T198" s="71"/>
      <c r="AT198" s="25" t="s">
        <v>190</v>
      </c>
      <c r="AU198" s="25" t="s">
        <v>79</v>
      </c>
    </row>
    <row r="199" spans="2:65" s="1" customFormat="1" ht="121.5">
      <c r="B199" s="42"/>
      <c r="D199" s="196" t="s">
        <v>914</v>
      </c>
      <c r="F199" s="265" t="s">
        <v>1008</v>
      </c>
      <c r="I199" s="198"/>
      <c r="L199" s="42"/>
      <c r="M199" s="199"/>
      <c r="N199" s="43"/>
      <c r="O199" s="43"/>
      <c r="P199" s="43"/>
      <c r="Q199" s="43"/>
      <c r="R199" s="43"/>
      <c r="S199" s="43"/>
      <c r="T199" s="71"/>
      <c r="AT199" s="25" t="s">
        <v>914</v>
      </c>
      <c r="AU199" s="25" t="s">
        <v>79</v>
      </c>
    </row>
    <row r="200" spans="2:65" s="11" customFormat="1" ht="29.85" customHeight="1">
      <c r="B200" s="169"/>
      <c r="D200" s="180" t="s">
        <v>69</v>
      </c>
      <c r="E200" s="181" t="s">
        <v>1009</v>
      </c>
      <c r="F200" s="181" t="s">
        <v>1010</v>
      </c>
      <c r="I200" s="172"/>
      <c r="J200" s="182">
        <f>BK200</f>
        <v>0</v>
      </c>
      <c r="L200" s="169"/>
      <c r="M200" s="174"/>
      <c r="N200" s="175"/>
      <c r="O200" s="175"/>
      <c r="P200" s="176">
        <f>SUM(P201:P217)</f>
        <v>0</v>
      </c>
      <c r="Q200" s="175"/>
      <c r="R200" s="176">
        <f>SUM(R201:R217)</f>
        <v>2.7859999999999999E-2</v>
      </c>
      <c r="S200" s="175"/>
      <c r="T200" s="177">
        <f>SUM(T201:T217)</f>
        <v>0</v>
      </c>
      <c r="AR200" s="170" t="s">
        <v>79</v>
      </c>
      <c r="AT200" s="178" t="s">
        <v>69</v>
      </c>
      <c r="AU200" s="178" t="s">
        <v>77</v>
      </c>
      <c r="AY200" s="170" t="s">
        <v>180</v>
      </c>
      <c r="BK200" s="179">
        <f>SUM(BK201:BK217)</f>
        <v>0</v>
      </c>
    </row>
    <row r="201" spans="2:65" s="1" customFormat="1" ht="22.5" customHeight="1">
      <c r="B201" s="183"/>
      <c r="C201" s="184" t="s">
        <v>422</v>
      </c>
      <c r="D201" s="184" t="s">
        <v>183</v>
      </c>
      <c r="E201" s="185" t="s">
        <v>1011</v>
      </c>
      <c r="F201" s="186" t="s">
        <v>1012</v>
      </c>
      <c r="G201" s="187" t="s">
        <v>905</v>
      </c>
      <c r="H201" s="188">
        <v>1</v>
      </c>
      <c r="I201" s="189"/>
      <c r="J201" s="190">
        <f>ROUND(I201*H201,2)</f>
        <v>0</v>
      </c>
      <c r="K201" s="186" t="s">
        <v>187</v>
      </c>
      <c r="L201" s="42"/>
      <c r="M201" s="191" t="s">
        <v>5</v>
      </c>
      <c r="N201" s="192" t="s">
        <v>41</v>
      </c>
      <c r="O201" s="43"/>
      <c r="P201" s="193">
        <f>O201*H201</f>
        <v>0</v>
      </c>
      <c r="Q201" s="193">
        <v>1.376E-2</v>
      </c>
      <c r="R201" s="193">
        <f>Q201*H201</f>
        <v>1.376E-2</v>
      </c>
      <c r="S201" s="193">
        <v>0</v>
      </c>
      <c r="T201" s="194">
        <f>S201*H201</f>
        <v>0</v>
      </c>
      <c r="AR201" s="25" t="s">
        <v>355</v>
      </c>
      <c r="AT201" s="25" t="s">
        <v>183</v>
      </c>
      <c r="AU201" s="25" t="s">
        <v>79</v>
      </c>
      <c r="AY201" s="25" t="s">
        <v>180</v>
      </c>
      <c r="BE201" s="195">
        <f>IF(N201="základní",J201,0)</f>
        <v>0</v>
      </c>
      <c r="BF201" s="195">
        <f>IF(N201="snížená",J201,0)</f>
        <v>0</v>
      </c>
      <c r="BG201" s="195">
        <f>IF(N201="zákl. přenesená",J201,0)</f>
        <v>0</v>
      </c>
      <c r="BH201" s="195">
        <f>IF(N201="sníž. přenesená",J201,0)</f>
        <v>0</v>
      </c>
      <c r="BI201" s="195">
        <f>IF(N201="nulová",J201,0)</f>
        <v>0</v>
      </c>
      <c r="BJ201" s="25" t="s">
        <v>77</v>
      </c>
      <c r="BK201" s="195">
        <f>ROUND(I201*H201,2)</f>
        <v>0</v>
      </c>
      <c r="BL201" s="25" t="s">
        <v>355</v>
      </c>
      <c r="BM201" s="25" t="s">
        <v>582</v>
      </c>
    </row>
    <row r="202" spans="2:65" s="1" customFormat="1" ht="27">
      <c r="B202" s="42"/>
      <c r="D202" s="196" t="s">
        <v>190</v>
      </c>
      <c r="F202" s="197" t="s">
        <v>1013</v>
      </c>
      <c r="I202" s="198"/>
      <c r="L202" s="42"/>
      <c r="M202" s="199"/>
      <c r="N202" s="43"/>
      <c r="O202" s="43"/>
      <c r="P202" s="43"/>
      <c r="Q202" s="43"/>
      <c r="R202" s="43"/>
      <c r="S202" s="43"/>
      <c r="T202" s="71"/>
      <c r="AT202" s="25" t="s">
        <v>190</v>
      </c>
      <c r="AU202" s="25" t="s">
        <v>79</v>
      </c>
    </row>
    <row r="203" spans="2:65" s="1" customFormat="1" ht="54">
      <c r="B203" s="42"/>
      <c r="D203" s="209" t="s">
        <v>914</v>
      </c>
      <c r="F203" s="252" t="s">
        <v>1014</v>
      </c>
      <c r="I203" s="198"/>
      <c r="L203" s="42"/>
      <c r="M203" s="199"/>
      <c r="N203" s="43"/>
      <c r="O203" s="43"/>
      <c r="P203" s="43"/>
      <c r="Q203" s="43"/>
      <c r="R203" s="43"/>
      <c r="S203" s="43"/>
      <c r="T203" s="71"/>
      <c r="AT203" s="25" t="s">
        <v>914</v>
      </c>
      <c r="AU203" s="25" t="s">
        <v>79</v>
      </c>
    </row>
    <row r="204" spans="2:65" s="1" customFormat="1" ht="22.5" customHeight="1">
      <c r="B204" s="183"/>
      <c r="C204" s="184" t="s">
        <v>426</v>
      </c>
      <c r="D204" s="184" t="s">
        <v>183</v>
      </c>
      <c r="E204" s="185" t="s">
        <v>1015</v>
      </c>
      <c r="F204" s="186" t="s">
        <v>1016</v>
      </c>
      <c r="G204" s="187" t="s">
        <v>905</v>
      </c>
      <c r="H204" s="188">
        <v>41</v>
      </c>
      <c r="I204" s="189"/>
      <c r="J204" s="190">
        <f>ROUND(I204*H204,2)</f>
        <v>0</v>
      </c>
      <c r="K204" s="186" t="s">
        <v>187</v>
      </c>
      <c r="L204" s="42"/>
      <c r="M204" s="191" t="s">
        <v>5</v>
      </c>
      <c r="N204" s="192" t="s">
        <v>41</v>
      </c>
      <c r="O204" s="43"/>
      <c r="P204" s="193">
        <f>O204*H204</f>
        <v>0</v>
      </c>
      <c r="Q204" s="193">
        <v>9.0000000000000006E-5</v>
      </c>
      <c r="R204" s="193">
        <f>Q204*H204</f>
        <v>3.6900000000000001E-3</v>
      </c>
      <c r="S204" s="193">
        <v>0</v>
      </c>
      <c r="T204" s="194">
        <f>S204*H204</f>
        <v>0</v>
      </c>
      <c r="AR204" s="25" t="s">
        <v>355</v>
      </c>
      <c r="AT204" s="25" t="s">
        <v>183</v>
      </c>
      <c r="AU204" s="25" t="s">
        <v>79</v>
      </c>
      <c r="AY204" s="25" t="s">
        <v>180</v>
      </c>
      <c r="BE204" s="195">
        <f>IF(N204="základní",J204,0)</f>
        <v>0</v>
      </c>
      <c r="BF204" s="195">
        <f>IF(N204="snížená",J204,0)</f>
        <v>0</v>
      </c>
      <c r="BG204" s="195">
        <f>IF(N204="zákl. přenesená",J204,0)</f>
        <v>0</v>
      </c>
      <c r="BH204" s="195">
        <f>IF(N204="sníž. přenesená",J204,0)</f>
        <v>0</v>
      </c>
      <c r="BI204" s="195">
        <f>IF(N204="nulová",J204,0)</f>
        <v>0</v>
      </c>
      <c r="BJ204" s="25" t="s">
        <v>77</v>
      </c>
      <c r="BK204" s="195">
        <f>ROUND(I204*H204,2)</f>
        <v>0</v>
      </c>
      <c r="BL204" s="25" t="s">
        <v>355</v>
      </c>
      <c r="BM204" s="25" t="s">
        <v>598</v>
      </c>
    </row>
    <row r="205" spans="2:65" s="1" customFormat="1">
      <c r="B205" s="42"/>
      <c r="D205" s="196" t="s">
        <v>190</v>
      </c>
      <c r="F205" s="197" t="s">
        <v>1017</v>
      </c>
      <c r="I205" s="198"/>
      <c r="L205" s="42"/>
      <c r="M205" s="199"/>
      <c r="N205" s="43"/>
      <c r="O205" s="43"/>
      <c r="P205" s="43"/>
      <c r="Q205" s="43"/>
      <c r="R205" s="43"/>
      <c r="S205" s="43"/>
      <c r="T205" s="71"/>
      <c r="AT205" s="25" t="s">
        <v>190</v>
      </c>
      <c r="AU205" s="25" t="s">
        <v>79</v>
      </c>
    </row>
    <row r="206" spans="2:65" s="13" customFormat="1">
      <c r="B206" s="208"/>
      <c r="D206" s="196" t="s">
        <v>192</v>
      </c>
      <c r="E206" s="217" t="s">
        <v>5</v>
      </c>
      <c r="F206" s="218" t="s">
        <v>1018</v>
      </c>
      <c r="H206" s="219">
        <v>41</v>
      </c>
      <c r="I206" s="213"/>
      <c r="L206" s="208"/>
      <c r="M206" s="214"/>
      <c r="N206" s="215"/>
      <c r="O206" s="215"/>
      <c r="P206" s="215"/>
      <c r="Q206" s="215"/>
      <c r="R206" s="215"/>
      <c r="S206" s="215"/>
      <c r="T206" s="216"/>
      <c r="AT206" s="217" t="s">
        <v>192</v>
      </c>
      <c r="AU206" s="217" t="s">
        <v>79</v>
      </c>
      <c r="AV206" s="13" t="s">
        <v>79</v>
      </c>
      <c r="AW206" s="13" t="s">
        <v>34</v>
      </c>
      <c r="AX206" s="13" t="s">
        <v>70</v>
      </c>
      <c r="AY206" s="217" t="s">
        <v>180</v>
      </c>
    </row>
    <row r="207" spans="2:65" s="14" customFormat="1">
      <c r="B207" s="220"/>
      <c r="D207" s="209" t="s">
        <v>192</v>
      </c>
      <c r="E207" s="221" t="s">
        <v>5</v>
      </c>
      <c r="F207" s="222" t="s">
        <v>223</v>
      </c>
      <c r="H207" s="223">
        <v>41</v>
      </c>
      <c r="I207" s="224"/>
      <c r="L207" s="220"/>
      <c r="M207" s="225"/>
      <c r="N207" s="226"/>
      <c r="O207" s="226"/>
      <c r="P207" s="226"/>
      <c r="Q207" s="226"/>
      <c r="R207" s="226"/>
      <c r="S207" s="226"/>
      <c r="T207" s="227"/>
      <c r="AT207" s="228" t="s">
        <v>192</v>
      </c>
      <c r="AU207" s="228" t="s">
        <v>79</v>
      </c>
      <c r="AV207" s="14" t="s">
        <v>188</v>
      </c>
      <c r="AW207" s="14" t="s">
        <v>34</v>
      </c>
      <c r="AX207" s="14" t="s">
        <v>77</v>
      </c>
      <c r="AY207" s="228" t="s">
        <v>180</v>
      </c>
    </row>
    <row r="208" spans="2:65" s="1" customFormat="1" ht="22.5" customHeight="1">
      <c r="B208" s="183"/>
      <c r="C208" s="241" t="s">
        <v>434</v>
      </c>
      <c r="D208" s="241" t="s">
        <v>393</v>
      </c>
      <c r="E208" s="242" t="s">
        <v>1019</v>
      </c>
      <c r="F208" s="243" t="s">
        <v>1020</v>
      </c>
      <c r="G208" s="244" t="s">
        <v>186</v>
      </c>
      <c r="H208" s="245">
        <v>41</v>
      </c>
      <c r="I208" s="246"/>
      <c r="J208" s="247">
        <f>ROUND(I208*H208,2)</f>
        <v>0</v>
      </c>
      <c r="K208" s="243" t="s">
        <v>187</v>
      </c>
      <c r="L208" s="248"/>
      <c r="M208" s="249" t="s">
        <v>5</v>
      </c>
      <c r="N208" s="250" t="s">
        <v>41</v>
      </c>
      <c r="O208" s="43"/>
      <c r="P208" s="193">
        <f>O208*H208</f>
        <v>0</v>
      </c>
      <c r="Q208" s="193">
        <v>2.1000000000000001E-4</v>
      </c>
      <c r="R208" s="193">
        <f>Q208*H208</f>
        <v>8.6099999999999996E-3</v>
      </c>
      <c r="S208" s="193">
        <v>0</v>
      </c>
      <c r="T208" s="194">
        <f>S208*H208</f>
        <v>0</v>
      </c>
      <c r="AR208" s="25" t="s">
        <v>396</v>
      </c>
      <c r="AT208" s="25" t="s">
        <v>393</v>
      </c>
      <c r="AU208" s="25" t="s">
        <v>79</v>
      </c>
      <c r="AY208" s="25" t="s">
        <v>180</v>
      </c>
      <c r="BE208" s="195">
        <f>IF(N208="základní",J208,0)</f>
        <v>0</v>
      </c>
      <c r="BF208" s="195">
        <f>IF(N208="snížená",J208,0)</f>
        <v>0</v>
      </c>
      <c r="BG208" s="195">
        <f>IF(N208="zákl. přenesená",J208,0)</f>
        <v>0</v>
      </c>
      <c r="BH208" s="195">
        <f>IF(N208="sníž. přenesená",J208,0)</f>
        <v>0</v>
      </c>
      <c r="BI208" s="195">
        <f>IF(N208="nulová",J208,0)</f>
        <v>0</v>
      </c>
      <c r="BJ208" s="25" t="s">
        <v>77</v>
      </c>
      <c r="BK208" s="195">
        <f>ROUND(I208*H208,2)</f>
        <v>0</v>
      </c>
      <c r="BL208" s="25" t="s">
        <v>355</v>
      </c>
      <c r="BM208" s="25" t="s">
        <v>609</v>
      </c>
    </row>
    <row r="209" spans="2:65" s="1" customFormat="1">
      <c r="B209" s="42"/>
      <c r="D209" s="209" t="s">
        <v>190</v>
      </c>
      <c r="F209" s="240" t="s">
        <v>1021</v>
      </c>
      <c r="I209" s="198"/>
      <c r="L209" s="42"/>
      <c r="M209" s="199"/>
      <c r="N209" s="43"/>
      <c r="O209" s="43"/>
      <c r="P209" s="43"/>
      <c r="Q209" s="43"/>
      <c r="R209" s="43"/>
      <c r="S209" s="43"/>
      <c r="T209" s="71"/>
      <c r="AT209" s="25" t="s">
        <v>190</v>
      </c>
      <c r="AU209" s="25" t="s">
        <v>79</v>
      </c>
    </row>
    <row r="210" spans="2:65" s="1" customFormat="1" ht="22.5" customHeight="1">
      <c r="B210" s="183"/>
      <c r="C210" s="184" t="s">
        <v>442</v>
      </c>
      <c r="D210" s="184" t="s">
        <v>183</v>
      </c>
      <c r="E210" s="185" t="s">
        <v>1022</v>
      </c>
      <c r="F210" s="186" t="s">
        <v>1023</v>
      </c>
      <c r="G210" s="187" t="s">
        <v>905</v>
      </c>
      <c r="H210" s="188">
        <v>1</v>
      </c>
      <c r="I210" s="189"/>
      <c r="J210" s="190">
        <f>ROUND(I210*H210,2)</f>
        <v>0</v>
      </c>
      <c r="K210" s="186" t="s">
        <v>187</v>
      </c>
      <c r="L210" s="42"/>
      <c r="M210" s="191" t="s">
        <v>5</v>
      </c>
      <c r="N210" s="192" t="s">
        <v>41</v>
      </c>
      <c r="O210" s="43"/>
      <c r="P210" s="193">
        <f>O210*H210</f>
        <v>0</v>
      </c>
      <c r="Q210" s="193">
        <v>1.8E-3</v>
      </c>
      <c r="R210" s="193">
        <f>Q210*H210</f>
        <v>1.8E-3</v>
      </c>
      <c r="S210" s="193">
        <v>0</v>
      </c>
      <c r="T210" s="194">
        <f>S210*H210</f>
        <v>0</v>
      </c>
      <c r="AR210" s="25" t="s">
        <v>355</v>
      </c>
      <c r="AT210" s="25" t="s">
        <v>183</v>
      </c>
      <c r="AU210" s="25" t="s">
        <v>79</v>
      </c>
      <c r="AY210" s="25" t="s">
        <v>180</v>
      </c>
      <c r="BE210" s="195">
        <f>IF(N210="základní",J210,0)</f>
        <v>0</v>
      </c>
      <c r="BF210" s="195">
        <f>IF(N210="snížená",J210,0)</f>
        <v>0</v>
      </c>
      <c r="BG210" s="195">
        <f>IF(N210="zákl. přenesená",J210,0)</f>
        <v>0</v>
      </c>
      <c r="BH210" s="195">
        <f>IF(N210="sníž. přenesená",J210,0)</f>
        <v>0</v>
      </c>
      <c r="BI210" s="195">
        <f>IF(N210="nulová",J210,0)</f>
        <v>0</v>
      </c>
      <c r="BJ210" s="25" t="s">
        <v>77</v>
      </c>
      <c r="BK210" s="195">
        <f>ROUND(I210*H210,2)</f>
        <v>0</v>
      </c>
      <c r="BL210" s="25" t="s">
        <v>355</v>
      </c>
      <c r="BM210" s="25" t="s">
        <v>622</v>
      </c>
    </row>
    <row r="211" spans="2:65" s="1" customFormat="1">
      <c r="B211" s="42"/>
      <c r="D211" s="196" t="s">
        <v>190</v>
      </c>
      <c r="F211" s="197" t="s">
        <v>1023</v>
      </c>
      <c r="I211" s="198"/>
      <c r="L211" s="42"/>
      <c r="M211" s="199"/>
      <c r="N211" s="43"/>
      <c r="O211" s="43"/>
      <c r="P211" s="43"/>
      <c r="Q211" s="43"/>
      <c r="R211" s="43"/>
      <c r="S211" s="43"/>
      <c r="T211" s="71"/>
      <c r="AT211" s="25" t="s">
        <v>190</v>
      </c>
      <c r="AU211" s="25" t="s">
        <v>79</v>
      </c>
    </row>
    <row r="212" spans="2:65" s="1" customFormat="1" ht="27">
      <c r="B212" s="42"/>
      <c r="D212" s="209" t="s">
        <v>914</v>
      </c>
      <c r="F212" s="252" t="s">
        <v>1024</v>
      </c>
      <c r="I212" s="198"/>
      <c r="L212" s="42"/>
      <c r="M212" s="199"/>
      <c r="N212" s="43"/>
      <c r="O212" s="43"/>
      <c r="P212" s="43"/>
      <c r="Q212" s="43"/>
      <c r="R212" s="43"/>
      <c r="S212" s="43"/>
      <c r="T212" s="71"/>
      <c r="AT212" s="25" t="s">
        <v>914</v>
      </c>
      <c r="AU212" s="25" t="s">
        <v>79</v>
      </c>
    </row>
    <row r="213" spans="2:65" s="1" customFormat="1" ht="22.5" customHeight="1">
      <c r="B213" s="183"/>
      <c r="C213" s="184" t="s">
        <v>449</v>
      </c>
      <c r="D213" s="184" t="s">
        <v>183</v>
      </c>
      <c r="E213" s="185" t="s">
        <v>1025</v>
      </c>
      <c r="F213" s="186" t="s">
        <v>1026</v>
      </c>
      <c r="G213" s="187" t="s">
        <v>186</v>
      </c>
      <c r="H213" s="188">
        <v>1</v>
      </c>
      <c r="I213" s="189"/>
      <c r="J213" s="190">
        <f>ROUND(I213*H213,2)</f>
        <v>0</v>
      </c>
      <c r="K213" s="186" t="s">
        <v>5</v>
      </c>
      <c r="L213" s="42"/>
      <c r="M213" s="191" t="s">
        <v>5</v>
      </c>
      <c r="N213" s="192" t="s">
        <v>41</v>
      </c>
      <c r="O213" s="43"/>
      <c r="P213" s="193">
        <f>O213*H213</f>
        <v>0</v>
      </c>
      <c r="Q213" s="193">
        <v>0</v>
      </c>
      <c r="R213" s="193">
        <f>Q213*H213</f>
        <v>0</v>
      </c>
      <c r="S213" s="193">
        <v>0</v>
      </c>
      <c r="T213" s="194">
        <f>S213*H213</f>
        <v>0</v>
      </c>
      <c r="AR213" s="25" t="s">
        <v>355</v>
      </c>
      <c r="AT213" s="25" t="s">
        <v>183</v>
      </c>
      <c r="AU213" s="25" t="s">
        <v>79</v>
      </c>
      <c r="AY213" s="25" t="s">
        <v>180</v>
      </c>
      <c r="BE213" s="195">
        <f>IF(N213="základní",J213,0)</f>
        <v>0</v>
      </c>
      <c r="BF213" s="195">
        <f>IF(N213="snížená",J213,0)</f>
        <v>0</v>
      </c>
      <c r="BG213" s="195">
        <f>IF(N213="zákl. přenesená",J213,0)</f>
        <v>0</v>
      </c>
      <c r="BH213" s="195">
        <f>IF(N213="sníž. přenesená",J213,0)</f>
        <v>0</v>
      </c>
      <c r="BI213" s="195">
        <f>IF(N213="nulová",J213,0)</f>
        <v>0</v>
      </c>
      <c r="BJ213" s="25" t="s">
        <v>77</v>
      </c>
      <c r="BK213" s="195">
        <f>ROUND(I213*H213,2)</f>
        <v>0</v>
      </c>
      <c r="BL213" s="25" t="s">
        <v>355</v>
      </c>
      <c r="BM213" s="25" t="s">
        <v>641</v>
      </c>
    </row>
    <row r="214" spans="2:65" s="1" customFormat="1">
      <c r="B214" s="42"/>
      <c r="D214" s="209" t="s">
        <v>190</v>
      </c>
      <c r="F214" s="240" t="s">
        <v>1026</v>
      </c>
      <c r="I214" s="198"/>
      <c r="L214" s="42"/>
      <c r="M214" s="199"/>
      <c r="N214" s="43"/>
      <c r="O214" s="43"/>
      <c r="P214" s="43"/>
      <c r="Q214" s="43"/>
      <c r="R214" s="43"/>
      <c r="S214" s="43"/>
      <c r="T214" s="71"/>
      <c r="AT214" s="25" t="s">
        <v>190</v>
      </c>
      <c r="AU214" s="25" t="s">
        <v>79</v>
      </c>
    </row>
    <row r="215" spans="2:65" s="1" customFormat="1" ht="22.5" customHeight="1">
      <c r="B215" s="183"/>
      <c r="C215" s="184" t="s">
        <v>396</v>
      </c>
      <c r="D215" s="184" t="s">
        <v>183</v>
      </c>
      <c r="E215" s="185" t="s">
        <v>1027</v>
      </c>
      <c r="F215" s="186" t="s">
        <v>1028</v>
      </c>
      <c r="G215" s="187" t="s">
        <v>342</v>
      </c>
      <c r="H215" s="188">
        <v>2.9000000000000001E-2</v>
      </c>
      <c r="I215" s="189"/>
      <c r="J215" s="190">
        <f>ROUND(I215*H215,2)</f>
        <v>0</v>
      </c>
      <c r="K215" s="186" t="s">
        <v>187</v>
      </c>
      <c r="L215" s="42"/>
      <c r="M215" s="191" t="s">
        <v>5</v>
      </c>
      <c r="N215" s="192" t="s">
        <v>41</v>
      </c>
      <c r="O215" s="43"/>
      <c r="P215" s="193">
        <f>O215*H215</f>
        <v>0</v>
      </c>
      <c r="Q215" s="193">
        <v>0</v>
      </c>
      <c r="R215" s="193">
        <f>Q215*H215</f>
        <v>0</v>
      </c>
      <c r="S215" s="193">
        <v>0</v>
      </c>
      <c r="T215" s="194">
        <f>S215*H215</f>
        <v>0</v>
      </c>
      <c r="AR215" s="25" t="s">
        <v>355</v>
      </c>
      <c r="AT215" s="25" t="s">
        <v>183</v>
      </c>
      <c r="AU215" s="25" t="s">
        <v>79</v>
      </c>
      <c r="AY215" s="25" t="s">
        <v>180</v>
      </c>
      <c r="BE215" s="195">
        <f>IF(N215="základní",J215,0)</f>
        <v>0</v>
      </c>
      <c r="BF215" s="195">
        <f>IF(N215="snížená",J215,0)</f>
        <v>0</v>
      </c>
      <c r="BG215" s="195">
        <f>IF(N215="zákl. přenesená",J215,0)</f>
        <v>0</v>
      </c>
      <c r="BH215" s="195">
        <f>IF(N215="sníž. přenesená",J215,0)</f>
        <v>0</v>
      </c>
      <c r="BI215" s="195">
        <f>IF(N215="nulová",J215,0)</f>
        <v>0</v>
      </c>
      <c r="BJ215" s="25" t="s">
        <v>77</v>
      </c>
      <c r="BK215" s="195">
        <f>ROUND(I215*H215,2)</f>
        <v>0</v>
      </c>
      <c r="BL215" s="25" t="s">
        <v>355</v>
      </c>
      <c r="BM215" s="25" t="s">
        <v>652</v>
      </c>
    </row>
    <row r="216" spans="2:65" s="1" customFormat="1" ht="27">
      <c r="B216" s="42"/>
      <c r="D216" s="196" t="s">
        <v>190</v>
      </c>
      <c r="F216" s="197" t="s">
        <v>1029</v>
      </c>
      <c r="I216" s="198"/>
      <c r="L216" s="42"/>
      <c r="M216" s="199"/>
      <c r="N216" s="43"/>
      <c r="O216" s="43"/>
      <c r="P216" s="43"/>
      <c r="Q216" s="43"/>
      <c r="R216" s="43"/>
      <c r="S216" s="43"/>
      <c r="T216" s="71"/>
      <c r="AT216" s="25" t="s">
        <v>190</v>
      </c>
      <c r="AU216" s="25" t="s">
        <v>79</v>
      </c>
    </row>
    <row r="217" spans="2:65" s="1" customFormat="1" ht="121.5">
      <c r="B217" s="42"/>
      <c r="D217" s="196" t="s">
        <v>914</v>
      </c>
      <c r="F217" s="265" t="s">
        <v>1030</v>
      </c>
      <c r="I217" s="198"/>
      <c r="L217" s="42"/>
      <c r="M217" s="263"/>
      <c r="N217" s="258"/>
      <c r="O217" s="258"/>
      <c r="P217" s="258"/>
      <c r="Q217" s="258"/>
      <c r="R217" s="258"/>
      <c r="S217" s="258"/>
      <c r="T217" s="264"/>
      <c r="AT217" s="25" t="s">
        <v>914</v>
      </c>
      <c r="AU217" s="25" t="s">
        <v>79</v>
      </c>
    </row>
    <row r="218" spans="2:65" s="1" customFormat="1" ht="6.95" customHeight="1">
      <c r="B218" s="57"/>
      <c r="C218" s="58"/>
      <c r="D218" s="58"/>
      <c r="E218" s="58"/>
      <c r="F218" s="58"/>
      <c r="G218" s="58"/>
      <c r="H218" s="58"/>
      <c r="I218" s="136"/>
      <c r="J218" s="58"/>
      <c r="K218" s="58"/>
      <c r="L218" s="42"/>
    </row>
  </sheetData>
  <autoFilter ref="C87:K217"/>
  <mergeCells count="12">
    <mergeCell ref="E78:H78"/>
    <mergeCell ref="E80:H80"/>
    <mergeCell ref="E7:H7"/>
    <mergeCell ref="E9:H9"/>
    <mergeCell ref="E11:H11"/>
    <mergeCell ref="E26:H26"/>
    <mergeCell ref="E47:H47"/>
    <mergeCell ref="G1:H1"/>
    <mergeCell ref="L2:V2"/>
    <mergeCell ref="E49:H49"/>
    <mergeCell ref="E51:H51"/>
    <mergeCell ref="E76:H76"/>
  </mergeCells>
  <hyperlinks>
    <hyperlink ref="F1:G1" location="C2" display="1) Krycí list soupisu"/>
    <hyperlink ref="G1:H1" location="C58"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BR191"/>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8"/>
      <c r="C1" s="108"/>
      <c r="D1" s="109" t="s">
        <v>1</v>
      </c>
      <c r="E1" s="108"/>
      <c r="F1" s="110" t="s">
        <v>106</v>
      </c>
      <c r="G1" s="385" t="s">
        <v>107</v>
      </c>
      <c r="H1" s="385"/>
      <c r="I1" s="111"/>
      <c r="J1" s="110" t="s">
        <v>108</v>
      </c>
      <c r="K1" s="109" t="s">
        <v>109</v>
      </c>
      <c r="L1" s="110" t="s">
        <v>110</v>
      </c>
      <c r="M1" s="110"/>
      <c r="N1" s="110"/>
      <c r="O1" s="110"/>
      <c r="P1" s="110"/>
      <c r="Q1" s="110"/>
      <c r="R1" s="110"/>
      <c r="S1" s="110"/>
      <c r="T1" s="110"/>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4" t="s">
        <v>8</v>
      </c>
      <c r="M2" s="345"/>
      <c r="N2" s="345"/>
      <c r="O2" s="345"/>
      <c r="P2" s="345"/>
      <c r="Q2" s="345"/>
      <c r="R2" s="345"/>
      <c r="S2" s="345"/>
      <c r="T2" s="345"/>
      <c r="U2" s="345"/>
      <c r="V2" s="345"/>
      <c r="AT2" s="25" t="s">
        <v>96</v>
      </c>
    </row>
    <row r="3" spans="1:70" ht="6.95" customHeight="1">
      <c r="B3" s="26"/>
      <c r="C3" s="27"/>
      <c r="D3" s="27"/>
      <c r="E3" s="27"/>
      <c r="F3" s="27"/>
      <c r="G3" s="27"/>
      <c r="H3" s="27"/>
      <c r="I3" s="113"/>
      <c r="J3" s="27"/>
      <c r="K3" s="28"/>
      <c r="AT3" s="25" t="s">
        <v>79</v>
      </c>
    </row>
    <row r="4" spans="1:70" ht="36.950000000000003" customHeight="1">
      <c r="B4" s="29"/>
      <c r="C4" s="30"/>
      <c r="D4" s="31" t="s">
        <v>117</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6" t="str">
        <f>'Rekapitulace stavby'!K6</f>
        <v>VOŠZ A SZŠ HRADEC KRÁLOVÉ, Rekonstrukce laboratoří fyziky, chemie, biologie</v>
      </c>
      <c r="F7" s="392"/>
      <c r="G7" s="392"/>
      <c r="H7" s="392"/>
      <c r="I7" s="114"/>
      <c r="J7" s="30"/>
      <c r="K7" s="32"/>
    </row>
    <row r="8" spans="1:70" ht="15">
      <c r="B8" s="29"/>
      <c r="C8" s="30"/>
      <c r="D8" s="38" t="s">
        <v>130</v>
      </c>
      <c r="E8" s="30"/>
      <c r="F8" s="30"/>
      <c r="G8" s="30"/>
      <c r="H8" s="30"/>
      <c r="I8" s="114"/>
      <c r="J8" s="30"/>
      <c r="K8" s="32"/>
    </row>
    <row r="9" spans="1:70" s="1" customFormat="1" ht="22.5" customHeight="1">
      <c r="B9" s="42"/>
      <c r="C9" s="43"/>
      <c r="D9" s="43"/>
      <c r="E9" s="386" t="s">
        <v>134</v>
      </c>
      <c r="F9" s="387"/>
      <c r="G9" s="387"/>
      <c r="H9" s="387"/>
      <c r="I9" s="115"/>
      <c r="J9" s="43"/>
      <c r="K9" s="46"/>
    </row>
    <row r="10" spans="1:70" s="1" customFormat="1" ht="15">
      <c r="B10" s="42"/>
      <c r="C10" s="43"/>
      <c r="D10" s="38" t="s">
        <v>138</v>
      </c>
      <c r="E10" s="43"/>
      <c r="F10" s="43"/>
      <c r="G10" s="43"/>
      <c r="H10" s="43"/>
      <c r="I10" s="115"/>
      <c r="J10" s="43"/>
      <c r="K10" s="46"/>
    </row>
    <row r="11" spans="1:70" s="1" customFormat="1" ht="36.950000000000003" customHeight="1">
      <c r="B11" s="42"/>
      <c r="C11" s="43"/>
      <c r="D11" s="43"/>
      <c r="E11" s="388" t="s">
        <v>1031</v>
      </c>
      <c r="F11" s="387"/>
      <c r="G11" s="387"/>
      <c r="H11" s="387"/>
      <c r="I11" s="115"/>
      <c r="J11" s="43"/>
      <c r="K11" s="46"/>
    </row>
    <row r="12" spans="1:70" s="1" customFormat="1">
      <c r="B12" s="42"/>
      <c r="C12" s="43"/>
      <c r="D12" s="43"/>
      <c r="E12" s="43"/>
      <c r="F12" s="43"/>
      <c r="G12" s="43"/>
      <c r="H12" s="43"/>
      <c r="I12" s="115"/>
      <c r="J12" s="43"/>
      <c r="K12" s="46"/>
    </row>
    <row r="13" spans="1:70" s="1" customFormat="1" ht="14.45" customHeight="1">
      <c r="B13" s="42"/>
      <c r="C13" s="43"/>
      <c r="D13" s="38" t="s">
        <v>21</v>
      </c>
      <c r="E13" s="43"/>
      <c r="F13" s="36" t="s">
        <v>5</v>
      </c>
      <c r="G13" s="43"/>
      <c r="H13" s="43"/>
      <c r="I13" s="116" t="s">
        <v>22</v>
      </c>
      <c r="J13" s="36" t="s">
        <v>5</v>
      </c>
      <c r="K13" s="46"/>
    </row>
    <row r="14" spans="1:70" s="1" customFormat="1" ht="14.45" customHeight="1">
      <c r="B14" s="42"/>
      <c r="C14" s="43"/>
      <c r="D14" s="38" t="s">
        <v>23</v>
      </c>
      <c r="E14" s="43"/>
      <c r="F14" s="36" t="s">
        <v>24</v>
      </c>
      <c r="G14" s="43"/>
      <c r="H14" s="43"/>
      <c r="I14" s="116" t="s">
        <v>25</v>
      </c>
      <c r="J14" s="117" t="str">
        <f>'Rekapitulace stavby'!AN8</f>
        <v>22.2.2017</v>
      </c>
      <c r="K14" s="46"/>
    </row>
    <row r="15" spans="1:70" s="1" customFormat="1" ht="10.9" customHeight="1">
      <c r="B15" s="42"/>
      <c r="C15" s="43"/>
      <c r="D15" s="43"/>
      <c r="E15" s="43"/>
      <c r="F15" s="43"/>
      <c r="G15" s="43"/>
      <c r="H15" s="43"/>
      <c r="I15" s="115"/>
      <c r="J15" s="43"/>
      <c r="K15" s="46"/>
    </row>
    <row r="16" spans="1:70" s="1" customFormat="1" ht="14.45" customHeight="1">
      <c r="B16" s="42"/>
      <c r="C16" s="43"/>
      <c r="D16" s="38" t="s">
        <v>27</v>
      </c>
      <c r="E16" s="43"/>
      <c r="F16" s="43"/>
      <c r="G16" s="43"/>
      <c r="H16" s="43"/>
      <c r="I16" s="116" t="s">
        <v>28</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16" t="s">
        <v>30</v>
      </c>
      <c r="J17" s="36" t="str">
        <f>IF('Rekapitulace stavby'!AN11="","",'Rekapitulace stavby'!AN11)</f>
        <v/>
      </c>
      <c r="K17" s="46"/>
    </row>
    <row r="18" spans="2:11" s="1" customFormat="1" ht="6.95" customHeight="1">
      <c r="B18" s="42"/>
      <c r="C18" s="43"/>
      <c r="D18" s="43"/>
      <c r="E18" s="43"/>
      <c r="F18" s="43"/>
      <c r="G18" s="43"/>
      <c r="H18" s="43"/>
      <c r="I18" s="115"/>
      <c r="J18" s="43"/>
      <c r="K18" s="46"/>
    </row>
    <row r="19" spans="2:11" s="1" customFormat="1" ht="14.45" customHeight="1">
      <c r="B19" s="42"/>
      <c r="C19" s="43"/>
      <c r="D19" s="38" t="s">
        <v>31</v>
      </c>
      <c r="E19" s="43"/>
      <c r="F19" s="43"/>
      <c r="G19" s="43"/>
      <c r="H19" s="43"/>
      <c r="I19" s="116"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16" t="s">
        <v>30</v>
      </c>
      <c r="J20" s="36" t="str">
        <f>IF('Rekapitulace stavby'!AN14="Vyplň údaj","",IF('Rekapitulace stavby'!AN14="","",'Rekapitulace stavby'!AN14))</f>
        <v/>
      </c>
      <c r="K20" s="46"/>
    </row>
    <row r="21" spans="2:11" s="1" customFormat="1" ht="6.95" customHeight="1">
      <c r="B21" s="42"/>
      <c r="C21" s="43"/>
      <c r="D21" s="43"/>
      <c r="E21" s="43"/>
      <c r="F21" s="43"/>
      <c r="G21" s="43"/>
      <c r="H21" s="43"/>
      <c r="I21" s="115"/>
      <c r="J21" s="43"/>
      <c r="K21" s="46"/>
    </row>
    <row r="22" spans="2:11" s="1" customFormat="1" ht="14.45" customHeight="1">
      <c r="B22" s="42"/>
      <c r="C22" s="43"/>
      <c r="D22" s="38" t="s">
        <v>33</v>
      </c>
      <c r="E22" s="43"/>
      <c r="F22" s="43"/>
      <c r="G22" s="43"/>
      <c r="H22" s="43"/>
      <c r="I22" s="116" t="s">
        <v>28</v>
      </c>
      <c r="J22" s="36" t="str">
        <f>IF('Rekapitulace stavby'!AN16="","",'Rekapitulace stavby'!AN16)</f>
        <v/>
      </c>
      <c r="K22" s="46"/>
    </row>
    <row r="23" spans="2:11" s="1" customFormat="1" ht="18" customHeight="1">
      <c r="B23" s="42"/>
      <c r="C23" s="43"/>
      <c r="D23" s="43"/>
      <c r="E23" s="36" t="str">
        <f>IF('Rekapitulace stavby'!E17="","",'Rekapitulace stavby'!E17)</f>
        <v xml:space="preserve"> </v>
      </c>
      <c r="F23" s="43"/>
      <c r="G23" s="43"/>
      <c r="H23" s="43"/>
      <c r="I23" s="116" t="s">
        <v>30</v>
      </c>
      <c r="J23" s="36" t="str">
        <f>IF('Rekapitulace stavby'!AN17="","",'Rekapitulace stavby'!AN17)</f>
        <v/>
      </c>
      <c r="K23" s="46"/>
    </row>
    <row r="24" spans="2:11" s="1" customFormat="1" ht="6.95" customHeight="1">
      <c r="B24" s="42"/>
      <c r="C24" s="43"/>
      <c r="D24" s="43"/>
      <c r="E24" s="43"/>
      <c r="F24" s="43"/>
      <c r="G24" s="43"/>
      <c r="H24" s="43"/>
      <c r="I24" s="115"/>
      <c r="J24" s="43"/>
      <c r="K24" s="46"/>
    </row>
    <row r="25" spans="2:11" s="1" customFormat="1" ht="14.45" customHeight="1">
      <c r="B25" s="42"/>
      <c r="C25" s="43"/>
      <c r="D25" s="38" t="s">
        <v>35</v>
      </c>
      <c r="E25" s="43"/>
      <c r="F25" s="43"/>
      <c r="G25" s="43"/>
      <c r="H25" s="43"/>
      <c r="I25" s="115"/>
      <c r="J25" s="43"/>
      <c r="K25" s="46"/>
    </row>
    <row r="26" spans="2:11" s="7" customFormat="1" ht="22.5" customHeight="1">
      <c r="B26" s="118"/>
      <c r="C26" s="119"/>
      <c r="D26" s="119"/>
      <c r="E26" s="381" t="s">
        <v>5</v>
      </c>
      <c r="F26" s="381"/>
      <c r="G26" s="381"/>
      <c r="H26" s="381"/>
      <c r="I26" s="120"/>
      <c r="J26" s="119"/>
      <c r="K26" s="121"/>
    </row>
    <row r="27" spans="2:11" s="1" customFormat="1" ht="6.95" customHeight="1">
      <c r="B27" s="42"/>
      <c r="C27" s="43"/>
      <c r="D27" s="43"/>
      <c r="E27" s="43"/>
      <c r="F27" s="43"/>
      <c r="G27" s="43"/>
      <c r="H27" s="43"/>
      <c r="I27" s="115"/>
      <c r="J27" s="43"/>
      <c r="K27" s="46"/>
    </row>
    <row r="28" spans="2:11" s="1" customFormat="1" ht="6.95" customHeight="1">
      <c r="B28" s="42"/>
      <c r="C28" s="43"/>
      <c r="D28" s="69"/>
      <c r="E28" s="69"/>
      <c r="F28" s="69"/>
      <c r="G28" s="69"/>
      <c r="H28" s="69"/>
      <c r="I28" s="122"/>
      <c r="J28" s="69"/>
      <c r="K28" s="123"/>
    </row>
    <row r="29" spans="2:11" s="1" customFormat="1" ht="25.35" customHeight="1">
      <c r="B29" s="42"/>
      <c r="C29" s="43"/>
      <c r="D29" s="124" t="s">
        <v>36</v>
      </c>
      <c r="E29" s="43"/>
      <c r="F29" s="43"/>
      <c r="G29" s="43"/>
      <c r="H29" s="43"/>
      <c r="I29" s="115"/>
      <c r="J29" s="125">
        <f>ROUND(J91,2)</f>
        <v>0</v>
      </c>
      <c r="K29" s="46"/>
    </row>
    <row r="30" spans="2:11" s="1" customFormat="1" ht="6.95" customHeight="1">
      <c r="B30" s="42"/>
      <c r="C30" s="43"/>
      <c r="D30" s="69"/>
      <c r="E30" s="69"/>
      <c r="F30" s="69"/>
      <c r="G30" s="69"/>
      <c r="H30" s="69"/>
      <c r="I30" s="122"/>
      <c r="J30" s="69"/>
      <c r="K30" s="123"/>
    </row>
    <row r="31" spans="2:11" s="1" customFormat="1" ht="14.45" customHeight="1">
      <c r="B31" s="42"/>
      <c r="C31" s="43"/>
      <c r="D31" s="43"/>
      <c r="E31" s="43"/>
      <c r="F31" s="47" t="s">
        <v>38</v>
      </c>
      <c r="G31" s="43"/>
      <c r="H31" s="43"/>
      <c r="I31" s="126" t="s">
        <v>37</v>
      </c>
      <c r="J31" s="47" t="s">
        <v>39</v>
      </c>
      <c r="K31" s="46"/>
    </row>
    <row r="32" spans="2:11" s="1" customFormat="1" ht="14.45" customHeight="1">
      <c r="B32" s="42"/>
      <c r="C32" s="43"/>
      <c r="D32" s="50" t="s">
        <v>40</v>
      </c>
      <c r="E32" s="50" t="s">
        <v>41</v>
      </c>
      <c r="F32" s="127">
        <f>ROUND(SUM(BE91:BE190), 2)</f>
        <v>0</v>
      </c>
      <c r="G32" s="43"/>
      <c r="H32" s="43"/>
      <c r="I32" s="128">
        <v>0.21</v>
      </c>
      <c r="J32" s="127">
        <f>ROUND(ROUND((SUM(BE91:BE190)), 2)*I32, 2)</f>
        <v>0</v>
      </c>
      <c r="K32" s="46"/>
    </row>
    <row r="33" spans="2:11" s="1" customFormat="1" ht="14.45" customHeight="1">
      <c r="B33" s="42"/>
      <c r="C33" s="43"/>
      <c r="D33" s="43"/>
      <c r="E33" s="50" t="s">
        <v>42</v>
      </c>
      <c r="F33" s="127">
        <f>ROUND(SUM(BF91:BF190), 2)</f>
        <v>0</v>
      </c>
      <c r="G33" s="43"/>
      <c r="H33" s="43"/>
      <c r="I33" s="128">
        <v>0.15</v>
      </c>
      <c r="J33" s="127">
        <f>ROUND(ROUND((SUM(BF91:BF190)), 2)*I33, 2)</f>
        <v>0</v>
      </c>
      <c r="K33" s="46"/>
    </row>
    <row r="34" spans="2:11" s="1" customFormat="1" ht="14.45" hidden="1" customHeight="1">
      <c r="B34" s="42"/>
      <c r="C34" s="43"/>
      <c r="D34" s="43"/>
      <c r="E34" s="50" t="s">
        <v>43</v>
      </c>
      <c r="F34" s="127">
        <f>ROUND(SUM(BG91:BG190), 2)</f>
        <v>0</v>
      </c>
      <c r="G34" s="43"/>
      <c r="H34" s="43"/>
      <c r="I34" s="128">
        <v>0.21</v>
      </c>
      <c r="J34" s="127">
        <v>0</v>
      </c>
      <c r="K34" s="46"/>
    </row>
    <row r="35" spans="2:11" s="1" customFormat="1" ht="14.45" hidden="1" customHeight="1">
      <c r="B35" s="42"/>
      <c r="C35" s="43"/>
      <c r="D35" s="43"/>
      <c r="E35" s="50" t="s">
        <v>44</v>
      </c>
      <c r="F35" s="127">
        <f>ROUND(SUM(BH91:BH190), 2)</f>
        <v>0</v>
      </c>
      <c r="G35" s="43"/>
      <c r="H35" s="43"/>
      <c r="I35" s="128">
        <v>0.15</v>
      </c>
      <c r="J35" s="127">
        <v>0</v>
      </c>
      <c r="K35" s="46"/>
    </row>
    <row r="36" spans="2:11" s="1" customFormat="1" ht="14.45" hidden="1" customHeight="1">
      <c r="B36" s="42"/>
      <c r="C36" s="43"/>
      <c r="D36" s="43"/>
      <c r="E36" s="50" t="s">
        <v>45</v>
      </c>
      <c r="F36" s="127">
        <f>ROUND(SUM(BI91:BI190), 2)</f>
        <v>0</v>
      </c>
      <c r="G36" s="43"/>
      <c r="H36" s="43"/>
      <c r="I36" s="128">
        <v>0</v>
      </c>
      <c r="J36" s="127">
        <v>0</v>
      </c>
      <c r="K36" s="46"/>
    </row>
    <row r="37" spans="2:11" s="1" customFormat="1" ht="6.95" customHeight="1">
      <c r="B37" s="42"/>
      <c r="C37" s="43"/>
      <c r="D37" s="43"/>
      <c r="E37" s="43"/>
      <c r="F37" s="43"/>
      <c r="G37" s="43"/>
      <c r="H37" s="43"/>
      <c r="I37" s="115"/>
      <c r="J37" s="43"/>
      <c r="K37" s="46"/>
    </row>
    <row r="38" spans="2:11" s="1" customFormat="1" ht="25.35" customHeight="1">
      <c r="B38" s="42"/>
      <c r="C38" s="129"/>
      <c r="D38" s="130" t="s">
        <v>46</v>
      </c>
      <c r="E38" s="72"/>
      <c r="F38" s="72"/>
      <c r="G38" s="131" t="s">
        <v>47</v>
      </c>
      <c r="H38" s="132" t="s">
        <v>48</v>
      </c>
      <c r="I38" s="133"/>
      <c r="J38" s="134">
        <f>SUM(J29:J36)</f>
        <v>0</v>
      </c>
      <c r="K38" s="135"/>
    </row>
    <row r="39" spans="2:11" s="1" customFormat="1" ht="14.45" customHeight="1">
      <c r="B39" s="57"/>
      <c r="C39" s="58"/>
      <c r="D39" s="58"/>
      <c r="E39" s="58"/>
      <c r="F39" s="58"/>
      <c r="G39" s="58"/>
      <c r="H39" s="58"/>
      <c r="I39" s="136"/>
      <c r="J39" s="58"/>
      <c r="K39" s="59"/>
    </row>
    <row r="43" spans="2:11" s="1" customFormat="1" ht="6.95" customHeight="1">
      <c r="B43" s="60"/>
      <c r="C43" s="61"/>
      <c r="D43" s="61"/>
      <c r="E43" s="61"/>
      <c r="F43" s="61"/>
      <c r="G43" s="61"/>
      <c r="H43" s="61"/>
      <c r="I43" s="137"/>
      <c r="J43" s="61"/>
      <c r="K43" s="138"/>
    </row>
    <row r="44" spans="2:11" s="1" customFormat="1" ht="36.950000000000003" customHeight="1">
      <c r="B44" s="42"/>
      <c r="C44" s="31" t="s">
        <v>142</v>
      </c>
      <c r="D44" s="43"/>
      <c r="E44" s="43"/>
      <c r="F44" s="43"/>
      <c r="G44" s="43"/>
      <c r="H44" s="43"/>
      <c r="I44" s="115"/>
      <c r="J44" s="43"/>
      <c r="K44" s="46"/>
    </row>
    <row r="45" spans="2:11" s="1" customFormat="1" ht="6.95" customHeight="1">
      <c r="B45" s="42"/>
      <c r="C45" s="43"/>
      <c r="D45" s="43"/>
      <c r="E45" s="43"/>
      <c r="F45" s="43"/>
      <c r="G45" s="43"/>
      <c r="H45" s="43"/>
      <c r="I45" s="115"/>
      <c r="J45" s="43"/>
      <c r="K45" s="46"/>
    </row>
    <row r="46" spans="2:11" s="1" customFormat="1" ht="14.45" customHeight="1">
      <c r="B46" s="42"/>
      <c r="C46" s="38" t="s">
        <v>19</v>
      </c>
      <c r="D46" s="43"/>
      <c r="E46" s="43"/>
      <c r="F46" s="43"/>
      <c r="G46" s="43"/>
      <c r="H46" s="43"/>
      <c r="I46" s="115"/>
      <c r="J46" s="43"/>
      <c r="K46" s="46"/>
    </row>
    <row r="47" spans="2:11" s="1" customFormat="1" ht="22.5" customHeight="1">
      <c r="B47" s="42"/>
      <c r="C47" s="43"/>
      <c r="D47" s="43"/>
      <c r="E47" s="386" t="str">
        <f>E7</f>
        <v>VOŠZ A SZŠ HRADEC KRÁLOVÉ, Rekonstrukce laboratoří fyziky, chemie, biologie</v>
      </c>
      <c r="F47" s="392"/>
      <c r="G47" s="392"/>
      <c r="H47" s="392"/>
      <c r="I47" s="115"/>
      <c r="J47" s="43"/>
      <c r="K47" s="46"/>
    </row>
    <row r="48" spans="2:11" ht="15">
      <c r="B48" s="29"/>
      <c r="C48" s="38" t="s">
        <v>130</v>
      </c>
      <c r="D48" s="30"/>
      <c r="E48" s="30"/>
      <c r="F48" s="30"/>
      <c r="G48" s="30"/>
      <c r="H48" s="30"/>
      <c r="I48" s="114"/>
      <c r="J48" s="30"/>
      <c r="K48" s="32"/>
    </row>
    <row r="49" spans="2:47" s="1" customFormat="1" ht="22.5" customHeight="1">
      <c r="B49" s="42"/>
      <c r="C49" s="43"/>
      <c r="D49" s="43"/>
      <c r="E49" s="386" t="s">
        <v>134</v>
      </c>
      <c r="F49" s="387"/>
      <c r="G49" s="387"/>
      <c r="H49" s="387"/>
      <c r="I49" s="115"/>
      <c r="J49" s="43"/>
      <c r="K49" s="46"/>
    </row>
    <row r="50" spans="2:47" s="1" customFormat="1" ht="14.45" customHeight="1">
      <c r="B50" s="42"/>
      <c r="C50" s="38" t="s">
        <v>138</v>
      </c>
      <c r="D50" s="43"/>
      <c r="E50" s="43"/>
      <c r="F50" s="43"/>
      <c r="G50" s="43"/>
      <c r="H50" s="43"/>
      <c r="I50" s="115"/>
      <c r="J50" s="43"/>
      <c r="K50" s="46"/>
    </row>
    <row r="51" spans="2:47" s="1" customFormat="1" ht="23.25" customHeight="1">
      <c r="B51" s="42"/>
      <c r="C51" s="43"/>
      <c r="D51" s="43"/>
      <c r="E51" s="388" t="str">
        <f>E11</f>
        <v>D.5 - Silnoproudé elektroinstalace</v>
      </c>
      <c r="F51" s="387"/>
      <c r="G51" s="387"/>
      <c r="H51" s="387"/>
      <c r="I51" s="115"/>
      <c r="J51" s="43"/>
      <c r="K51" s="46"/>
    </row>
    <row r="52" spans="2:47" s="1" customFormat="1" ht="6.95" customHeight="1">
      <c r="B52" s="42"/>
      <c r="C52" s="43"/>
      <c r="D52" s="43"/>
      <c r="E52" s="43"/>
      <c r="F52" s="43"/>
      <c r="G52" s="43"/>
      <c r="H52" s="43"/>
      <c r="I52" s="115"/>
      <c r="J52" s="43"/>
      <c r="K52" s="46"/>
    </row>
    <row r="53" spans="2:47" s="1" customFormat="1" ht="18" customHeight="1">
      <c r="B53" s="42"/>
      <c r="C53" s="38" t="s">
        <v>23</v>
      </c>
      <c r="D53" s="43"/>
      <c r="E53" s="43"/>
      <c r="F53" s="36" t="str">
        <f>F14</f>
        <v>Parc. č. st. 299, parc. č. 118/1</v>
      </c>
      <c r="G53" s="43"/>
      <c r="H53" s="43"/>
      <c r="I53" s="116" t="s">
        <v>25</v>
      </c>
      <c r="J53" s="117" t="str">
        <f>IF(J14="","",J14)</f>
        <v>22.2.2017</v>
      </c>
      <c r="K53" s="46"/>
    </row>
    <row r="54" spans="2:47" s="1" customFormat="1" ht="6.95" customHeight="1">
      <c r="B54" s="42"/>
      <c r="C54" s="43"/>
      <c r="D54" s="43"/>
      <c r="E54" s="43"/>
      <c r="F54" s="43"/>
      <c r="G54" s="43"/>
      <c r="H54" s="43"/>
      <c r="I54" s="115"/>
      <c r="J54" s="43"/>
      <c r="K54" s="46"/>
    </row>
    <row r="55" spans="2:47" s="1" customFormat="1" ht="15">
      <c r="B55" s="42"/>
      <c r="C55" s="38" t="s">
        <v>27</v>
      </c>
      <c r="D55" s="43"/>
      <c r="E55" s="43"/>
      <c r="F55" s="36" t="str">
        <f>E17</f>
        <v xml:space="preserve"> </v>
      </c>
      <c r="G55" s="43"/>
      <c r="H55" s="43"/>
      <c r="I55" s="116" t="s">
        <v>33</v>
      </c>
      <c r="J55" s="36" t="str">
        <f>E23</f>
        <v xml:space="preserve"> </v>
      </c>
      <c r="K55" s="46"/>
    </row>
    <row r="56" spans="2:47" s="1" customFormat="1" ht="14.45" customHeight="1">
      <c r="B56" s="42"/>
      <c r="C56" s="38" t="s">
        <v>31</v>
      </c>
      <c r="D56" s="43"/>
      <c r="E56" s="43"/>
      <c r="F56" s="36" t="str">
        <f>IF(E20="","",E20)</f>
        <v/>
      </c>
      <c r="G56" s="43"/>
      <c r="H56" s="43"/>
      <c r="I56" s="115"/>
      <c r="J56" s="43"/>
      <c r="K56" s="46"/>
    </row>
    <row r="57" spans="2:47" s="1" customFormat="1" ht="10.35" customHeight="1">
      <c r="B57" s="42"/>
      <c r="C57" s="43"/>
      <c r="D57" s="43"/>
      <c r="E57" s="43"/>
      <c r="F57" s="43"/>
      <c r="G57" s="43"/>
      <c r="H57" s="43"/>
      <c r="I57" s="115"/>
      <c r="J57" s="43"/>
      <c r="K57" s="46"/>
    </row>
    <row r="58" spans="2:47" s="1" customFormat="1" ht="29.25" customHeight="1">
      <c r="B58" s="42"/>
      <c r="C58" s="139" t="s">
        <v>143</v>
      </c>
      <c r="D58" s="129"/>
      <c r="E58" s="129"/>
      <c r="F58" s="129"/>
      <c r="G58" s="129"/>
      <c r="H58" s="129"/>
      <c r="I58" s="140"/>
      <c r="J58" s="141" t="s">
        <v>144</v>
      </c>
      <c r="K58" s="142"/>
    </row>
    <row r="59" spans="2:47" s="1" customFormat="1" ht="10.35" customHeight="1">
      <c r="B59" s="42"/>
      <c r="C59" s="43"/>
      <c r="D59" s="43"/>
      <c r="E59" s="43"/>
      <c r="F59" s="43"/>
      <c r="G59" s="43"/>
      <c r="H59" s="43"/>
      <c r="I59" s="115"/>
      <c r="J59" s="43"/>
      <c r="K59" s="46"/>
    </row>
    <row r="60" spans="2:47" s="1" customFormat="1" ht="29.25" customHeight="1">
      <c r="B60" s="42"/>
      <c r="C60" s="143" t="s">
        <v>145</v>
      </c>
      <c r="D60" s="43"/>
      <c r="E60" s="43"/>
      <c r="F60" s="43"/>
      <c r="G60" s="43"/>
      <c r="H60" s="43"/>
      <c r="I60" s="115"/>
      <c r="J60" s="125">
        <f>J91</f>
        <v>0</v>
      </c>
      <c r="K60" s="46"/>
      <c r="AU60" s="25" t="s">
        <v>146</v>
      </c>
    </row>
    <row r="61" spans="2:47" s="8" customFormat="1" ht="24.95" customHeight="1">
      <c r="B61" s="144"/>
      <c r="C61" s="145"/>
      <c r="D61" s="146" t="s">
        <v>1032</v>
      </c>
      <c r="E61" s="147"/>
      <c r="F61" s="147"/>
      <c r="G61" s="147"/>
      <c r="H61" s="147"/>
      <c r="I61" s="148"/>
      <c r="J61" s="149">
        <f>J92</f>
        <v>0</v>
      </c>
      <c r="K61" s="150"/>
    </row>
    <row r="62" spans="2:47" s="8" customFormat="1" ht="24.95" customHeight="1">
      <c r="B62" s="144"/>
      <c r="C62" s="145"/>
      <c r="D62" s="146" t="s">
        <v>1033</v>
      </c>
      <c r="E62" s="147"/>
      <c r="F62" s="147"/>
      <c r="G62" s="147"/>
      <c r="H62" s="147"/>
      <c r="I62" s="148"/>
      <c r="J62" s="149">
        <f>J111</f>
        <v>0</v>
      </c>
      <c r="K62" s="150"/>
    </row>
    <row r="63" spans="2:47" s="8" customFormat="1" ht="24.95" customHeight="1">
      <c r="B63" s="144"/>
      <c r="C63" s="145"/>
      <c r="D63" s="146" t="s">
        <v>1034</v>
      </c>
      <c r="E63" s="147"/>
      <c r="F63" s="147"/>
      <c r="G63" s="147"/>
      <c r="H63" s="147"/>
      <c r="I63" s="148"/>
      <c r="J63" s="149">
        <f>J130</f>
        <v>0</v>
      </c>
      <c r="K63" s="150"/>
    </row>
    <row r="64" spans="2:47" s="8" customFormat="1" ht="24.95" customHeight="1">
      <c r="B64" s="144"/>
      <c r="C64" s="145"/>
      <c r="D64" s="146" t="s">
        <v>1035</v>
      </c>
      <c r="E64" s="147"/>
      <c r="F64" s="147"/>
      <c r="G64" s="147"/>
      <c r="H64" s="147"/>
      <c r="I64" s="148"/>
      <c r="J64" s="149">
        <f>J149</f>
        <v>0</v>
      </c>
      <c r="K64" s="150"/>
    </row>
    <row r="65" spans="2:12" s="8" customFormat="1" ht="24.95" customHeight="1">
      <c r="B65" s="144"/>
      <c r="C65" s="145"/>
      <c r="D65" s="146" t="s">
        <v>1036</v>
      </c>
      <c r="E65" s="147"/>
      <c r="F65" s="147"/>
      <c r="G65" s="147"/>
      <c r="H65" s="147"/>
      <c r="I65" s="148"/>
      <c r="J65" s="149">
        <f>J153</f>
        <v>0</v>
      </c>
      <c r="K65" s="150"/>
    </row>
    <row r="66" spans="2:12" s="8" customFormat="1" ht="24.95" customHeight="1">
      <c r="B66" s="144"/>
      <c r="C66" s="145"/>
      <c r="D66" s="146" t="s">
        <v>1037</v>
      </c>
      <c r="E66" s="147"/>
      <c r="F66" s="147"/>
      <c r="G66" s="147"/>
      <c r="H66" s="147"/>
      <c r="I66" s="148"/>
      <c r="J66" s="149">
        <f>J160</f>
        <v>0</v>
      </c>
      <c r="K66" s="150"/>
    </row>
    <row r="67" spans="2:12" s="8" customFormat="1" ht="24.95" customHeight="1">
      <c r="B67" s="144"/>
      <c r="C67" s="145"/>
      <c r="D67" s="146" t="s">
        <v>1038</v>
      </c>
      <c r="E67" s="147"/>
      <c r="F67" s="147"/>
      <c r="G67" s="147"/>
      <c r="H67" s="147"/>
      <c r="I67" s="148"/>
      <c r="J67" s="149">
        <f>J173</f>
        <v>0</v>
      </c>
      <c r="K67" s="150"/>
    </row>
    <row r="68" spans="2:12" s="8" customFormat="1" ht="24.95" customHeight="1">
      <c r="B68" s="144"/>
      <c r="C68" s="145"/>
      <c r="D68" s="146" t="s">
        <v>1039</v>
      </c>
      <c r="E68" s="147"/>
      <c r="F68" s="147"/>
      <c r="G68" s="147"/>
      <c r="H68" s="147"/>
      <c r="I68" s="148"/>
      <c r="J68" s="149">
        <f>J181</f>
        <v>0</v>
      </c>
      <c r="K68" s="150"/>
    </row>
    <row r="69" spans="2:12" s="8" customFormat="1" ht="24.95" customHeight="1">
      <c r="B69" s="144"/>
      <c r="C69" s="145"/>
      <c r="D69" s="146" t="s">
        <v>1040</v>
      </c>
      <c r="E69" s="147"/>
      <c r="F69" s="147"/>
      <c r="G69" s="147"/>
      <c r="H69" s="147"/>
      <c r="I69" s="148"/>
      <c r="J69" s="149">
        <f>J188</f>
        <v>0</v>
      </c>
      <c r="K69" s="150"/>
    </row>
    <row r="70" spans="2:12" s="1" customFormat="1" ht="21.75" customHeight="1">
      <c r="B70" s="42"/>
      <c r="C70" s="43"/>
      <c r="D70" s="43"/>
      <c r="E70" s="43"/>
      <c r="F70" s="43"/>
      <c r="G70" s="43"/>
      <c r="H70" s="43"/>
      <c r="I70" s="115"/>
      <c r="J70" s="43"/>
      <c r="K70" s="46"/>
    </row>
    <row r="71" spans="2:12" s="1" customFormat="1" ht="6.95" customHeight="1">
      <c r="B71" s="57"/>
      <c r="C71" s="58"/>
      <c r="D71" s="58"/>
      <c r="E71" s="58"/>
      <c r="F71" s="58"/>
      <c r="G71" s="58"/>
      <c r="H71" s="58"/>
      <c r="I71" s="136"/>
      <c r="J71" s="58"/>
      <c r="K71" s="59"/>
    </row>
    <row r="75" spans="2:12" s="1" customFormat="1" ht="6.95" customHeight="1">
      <c r="B75" s="60"/>
      <c r="C75" s="61"/>
      <c r="D75" s="61"/>
      <c r="E75" s="61"/>
      <c r="F75" s="61"/>
      <c r="G75" s="61"/>
      <c r="H75" s="61"/>
      <c r="I75" s="137"/>
      <c r="J75" s="61"/>
      <c r="K75" s="61"/>
      <c r="L75" s="42"/>
    </row>
    <row r="76" spans="2:12" s="1" customFormat="1" ht="36.950000000000003" customHeight="1">
      <c r="B76" s="42"/>
      <c r="C76" s="62" t="s">
        <v>164</v>
      </c>
      <c r="L76" s="42"/>
    </row>
    <row r="77" spans="2:12" s="1" customFormat="1" ht="6.95" customHeight="1">
      <c r="B77" s="42"/>
      <c r="L77" s="42"/>
    </row>
    <row r="78" spans="2:12" s="1" customFormat="1" ht="14.45" customHeight="1">
      <c r="B78" s="42"/>
      <c r="C78" s="64" t="s">
        <v>19</v>
      </c>
      <c r="L78" s="42"/>
    </row>
    <row r="79" spans="2:12" s="1" customFormat="1" ht="22.5" customHeight="1">
      <c r="B79" s="42"/>
      <c r="E79" s="389" t="str">
        <f>E7</f>
        <v>VOŠZ A SZŠ HRADEC KRÁLOVÉ, Rekonstrukce laboratoří fyziky, chemie, biologie</v>
      </c>
      <c r="F79" s="390"/>
      <c r="G79" s="390"/>
      <c r="H79" s="390"/>
      <c r="L79" s="42"/>
    </row>
    <row r="80" spans="2:12" ht="15">
      <c r="B80" s="29"/>
      <c r="C80" s="64" t="s">
        <v>130</v>
      </c>
      <c r="L80" s="29"/>
    </row>
    <row r="81" spans="2:65" s="1" customFormat="1" ht="22.5" customHeight="1">
      <c r="B81" s="42"/>
      <c r="E81" s="389" t="s">
        <v>134</v>
      </c>
      <c r="F81" s="391"/>
      <c r="G81" s="391"/>
      <c r="H81" s="391"/>
      <c r="L81" s="42"/>
    </row>
    <row r="82" spans="2:65" s="1" customFormat="1" ht="14.45" customHeight="1">
      <c r="B82" s="42"/>
      <c r="C82" s="64" t="s">
        <v>138</v>
      </c>
      <c r="L82" s="42"/>
    </row>
    <row r="83" spans="2:65" s="1" customFormat="1" ht="23.25" customHeight="1">
      <c r="B83" s="42"/>
      <c r="E83" s="355" t="str">
        <f>E11</f>
        <v>D.5 - Silnoproudé elektroinstalace</v>
      </c>
      <c r="F83" s="391"/>
      <c r="G83" s="391"/>
      <c r="H83" s="391"/>
      <c r="L83" s="42"/>
    </row>
    <row r="84" spans="2:65" s="1" customFormat="1" ht="6.95" customHeight="1">
      <c r="B84" s="42"/>
      <c r="L84" s="42"/>
    </row>
    <row r="85" spans="2:65" s="1" customFormat="1" ht="18" customHeight="1">
      <c r="B85" s="42"/>
      <c r="C85" s="64" t="s">
        <v>23</v>
      </c>
      <c r="F85" s="158" t="str">
        <f>F14</f>
        <v>Parc. č. st. 299, parc. č. 118/1</v>
      </c>
      <c r="I85" s="159" t="s">
        <v>25</v>
      </c>
      <c r="J85" s="68" t="str">
        <f>IF(J14="","",J14)</f>
        <v>22.2.2017</v>
      </c>
      <c r="L85" s="42"/>
    </row>
    <row r="86" spans="2:65" s="1" customFormat="1" ht="6.95" customHeight="1">
      <c r="B86" s="42"/>
      <c r="L86" s="42"/>
    </row>
    <row r="87" spans="2:65" s="1" customFormat="1" ht="15">
      <c r="B87" s="42"/>
      <c r="C87" s="64" t="s">
        <v>27</v>
      </c>
      <c r="F87" s="158" t="str">
        <f>E17</f>
        <v xml:space="preserve"> </v>
      </c>
      <c r="I87" s="159" t="s">
        <v>33</v>
      </c>
      <c r="J87" s="158" t="str">
        <f>E23</f>
        <v xml:space="preserve"> </v>
      </c>
      <c r="L87" s="42"/>
    </row>
    <row r="88" spans="2:65" s="1" customFormat="1" ht="14.45" customHeight="1">
      <c r="B88" s="42"/>
      <c r="C88" s="64" t="s">
        <v>31</v>
      </c>
      <c r="F88" s="158" t="str">
        <f>IF(E20="","",E20)</f>
        <v/>
      </c>
      <c r="L88" s="42"/>
    </row>
    <row r="89" spans="2:65" s="1" customFormat="1" ht="10.35" customHeight="1">
      <c r="B89" s="42"/>
      <c r="L89" s="42"/>
    </row>
    <row r="90" spans="2:65" s="10" customFormat="1" ht="29.25" customHeight="1">
      <c r="B90" s="160"/>
      <c r="C90" s="161" t="s">
        <v>165</v>
      </c>
      <c r="D90" s="162" t="s">
        <v>55</v>
      </c>
      <c r="E90" s="162" t="s">
        <v>51</v>
      </c>
      <c r="F90" s="162" t="s">
        <v>166</v>
      </c>
      <c r="G90" s="162" t="s">
        <v>167</v>
      </c>
      <c r="H90" s="162" t="s">
        <v>168</v>
      </c>
      <c r="I90" s="163" t="s">
        <v>169</v>
      </c>
      <c r="J90" s="162" t="s">
        <v>144</v>
      </c>
      <c r="K90" s="164" t="s">
        <v>170</v>
      </c>
      <c r="L90" s="160"/>
      <c r="M90" s="74" t="s">
        <v>171</v>
      </c>
      <c r="N90" s="75" t="s">
        <v>40</v>
      </c>
      <c r="O90" s="75" t="s">
        <v>172</v>
      </c>
      <c r="P90" s="75" t="s">
        <v>173</v>
      </c>
      <c r="Q90" s="75" t="s">
        <v>174</v>
      </c>
      <c r="R90" s="75" t="s">
        <v>175</v>
      </c>
      <c r="S90" s="75" t="s">
        <v>176</v>
      </c>
      <c r="T90" s="76" t="s">
        <v>177</v>
      </c>
    </row>
    <row r="91" spans="2:65" s="1" customFormat="1" ht="29.25" customHeight="1">
      <c r="B91" s="42"/>
      <c r="C91" s="78" t="s">
        <v>145</v>
      </c>
      <c r="J91" s="165">
        <f>BK91</f>
        <v>0</v>
      </c>
      <c r="L91" s="42"/>
      <c r="M91" s="77"/>
      <c r="N91" s="69"/>
      <c r="O91" s="69"/>
      <c r="P91" s="166">
        <f>P92+P111+P130+P149+P153+P160+P173+P181+P188</f>
        <v>0</v>
      </c>
      <c r="Q91" s="69"/>
      <c r="R91" s="166">
        <f>R92+R111+R130+R149+R153+R160+R173+R181+R188</f>
        <v>0</v>
      </c>
      <c r="S91" s="69"/>
      <c r="T91" s="167">
        <f>T92+T111+T130+T149+T153+T160+T173+T181+T188</f>
        <v>0</v>
      </c>
      <c r="AT91" s="25" t="s">
        <v>69</v>
      </c>
      <c r="AU91" s="25" t="s">
        <v>146</v>
      </c>
      <c r="BK91" s="168">
        <f>BK92+BK111+BK130+BK149+BK153+BK160+BK173+BK181+BK188</f>
        <v>0</v>
      </c>
    </row>
    <row r="92" spans="2:65" s="11" customFormat="1" ht="37.35" customHeight="1">
      <c r="B92" s="169"/>
      <c r="D92" s="180" t="s">
        <v>69</v>
      </c>
      <c r="E92" s="261" t="s">
        <v>1041</v>
      </c>
      <c r="F92" s="261" t="s">
        <v>1042</v>
      </c>
      <c r="I92" s="172"/>
      <c r="J92" s="262">
        <f>BK92</f>
        <v>0</v>
      </c>
      <c r="L92" s="169"/>
      <c r="M92" s="174"/>
      <c r="N92" s="175"/>
      <c r="O92" s="175"/>
      <c r="P92" s="176">
        <f>SUM(P93:P110)</f>
        <v>0</v>
      </c>
      <c r="Q92" s="175"/>
      <c r="R92" s="176">
        <f>SUM(R93:R110)</f>
        <v>0</v>
      </c>
      <c r="S92" s="175"/>
      <c r="T92" s="177">
        <f>SUM(T93:T110)</f>
        <v>0</v>
      </c>
      <c r="AR92" s="170" t="s">
        <v>77</v>
      </c>
      <c r="AT92" s="178" t="s">
        <v>69</v>
      </c>
      <c r="AU92" s="178" t="s">
        <v>70</v>
      </c>
      <c r="AY92" s="170" t="s">
        <v>180</v>
      </c>
      <c r="BK92" s="179">
        <f>SUM(BK93:BK110)</f>
        <v>0</v>
      </c>
    </row>
    <row r="93" spans="2:65" s="1" customFormat="1" ht="22.5" customHeight="1">
      <c r="B93" s="183"/>
      <c r="C93" s="184" t="s">
        <v>77</v>
      </c>
      <c r="D93" s="184" t="s">
        <v>183</v>
      </c>
      <c r="E93" s="185" t="s">
        <v>1043</v>
      </c>
      <c r="F93" s="186" t="s">
        <v>1044</v>
      </c>
      <c r="G93" s="187" t="s">
        <v>873</v>
      </c>
      <c r="H93" s="188">
        <v>1</v>
      </c>
      <c r="I93" s="189"/>
      <c r="J93" s="190">
        <f>ROUND(I93*H93,2)</f>
        <v>0</v>
      </c>
      <c r="K93" s="186" t="s">
        <v>5</v>
      </c>
      <c r="L93" s="42"/>
      <c r="M93" s="191" t="s">
        <v>5</v>
      </c>
      <c r="N93" s="192" t="s">
        <v>41</v>
      </c>
      <c r="O93" s="43"/>
      <c r="P93" s="193">
        <f>O93*H93</f>
        <v>0</v>
      </c>
      <c r="Q93" s="193">
        <v>0</v>
      </c>
      <c r="R93" s="193">
        <f>Q93*H93</f>
        <v>0</v>
      </c>
      <c r="S93" s="193">
        <v>0</v>
      </c>
      <c r="T93" s="194">
        <f>S93*H93</f>
        <v>0</v>
      </c>
      <c r="AR93" s="25" t="s">
        <v>188</v>
      </c>
      <c r="AT93" s="25" t="s">
        <v>183</v>
      </c>
      <c r="AU93" s="25" t="s">
        <v>77</v>
      </c>
      <c r="AY93" s="25" t="s">
        <v>180</v>
      </c>
      <c r="BE93" s="195">
        <f>IF(N93="základní",J93,0)</f>
        <v>0</v>
      </c>
      <c r="BF93" s="195">
        <f>IF(N93="snížená",J93,0)</f>
        <v>0</v>
      </c>
      <c r="BG93" s="195">
        <f>IF(N93="zákl. přenesená",J93,0)</f>
        <v>0</v>
      </c>
      <c r="BH93" s="195">
        <f>IF(N93="sníž. přenesená",J93,0)</f>
        <v>0</v>
      </c>
      <c r="BI93" s="195">
        <f>IF(N93="nulová",J93,0)</f>
        <v>0</v>
      </c>
      <c r="BJ93" s="25" t="s">
        <v>77</v>
      </c>
      <c r="BK93" s="195">
        <f>ROUND(I93*H93,2)</f>
        <v>0</v>
      </c>
      <c r="BL93" s="25" t="s">
        <v>188</v>
      </c>
      <c r="BM93" s="25" t="s">
        <v>1045</v>
      </c>
    </row>
    <row r="94" spans="2:65" s="1" customFormat="1">
      <c r="B94" s="42"/>
      <c r="D94" s="196" t="s">
        <v>190</v>
      </c>
      <c r="F94" s="197" t="s">
        <v>1044</v>
      </c>
      <c r="I94" s="198"/>
      <c r="L94" s="42"/>
      <c r="M94" s="199"/>
      <c r="N94" s="43"/>
      <c r="O94" s="43"/>
      <c r="P94" s="43"/>
      <c r="Q94" s="43"/>
      <c r="R94" s="43"/>
      <c r="S94" s="43"/>
      <c r="T94" s="71"/>
      <c r="AT94" s="25" t="s">
        <v>190</v>
      </c>
      <c r="AU94" s="25" t="s">
        <v>77</v>
      </c>
    </row>
    <row r="95" spans="2:65" s="1" customFormat="1" ht="54">
      <c r="B95" s="42"/>
      <c r="D95" s="209" t="s">
        <v>453</v>
      </c>
      <c r="F95" s="252" t="s">
        <v>1046</v>
      </c>
      <c r="I95" s="198"/>
      <c r="L95" s="42"/>
      <c r="M95" s="199"/>
      <c r="N95" s="43"/>
      <c r="O95" s="43"/>
      <c r="P95" s="43"/>
      <c r="Q95" s="43"/>
      <c r="R95" s="43"/>
      <c r="S95" s="43"/>
      <c r="T95" s="71"/>
      <c r="AT95" s="25" t="s">
        <v>453</v>
      </c>
      <c r="AU95" s="25" t="s">
        <v>77</v>
      </c>
    </row>
    <row r="96" spans="2:65" s="1" customFormat="1" ht="22.5" customHeight="1">
      <c r="B96" s="183"/>
      <c r="C96" s="184" t="s">
        <v>79</v>
      </c>
      <c r="D96" s="184" t="s">
        <v>183</v>
      </c>
      <c r="E96" s="185" t="s">
        <v>1047</v>
      </c>
      <c r="F96" s="186" t="s">
        <v>1048</v>
      </c>
      <c r="G96" s="187" t="s">
        <v>873</v>
      </c>
      <c r="H96" s="188">
        <v>1</v>
      </c>
      <c r="I96" s="189"/>
      <c r="J96" s="190">
        <f>ROUND(I96*H96,2)</f>
        <v>0</v>
      </c>
      <c r="K96" s="186" t="s">
        <v>5</v>
      </c>
      <c r="L96" s="42"/>
      <c r="M96" s="191" t="s">
        <v>5</v>
      </c>
      <c r="N96" s="192" t="s">
        <v>41</v>
      </c>
      <c r="O96" s="43"/>
      <c r="P96" s="193">
        <f>O96*H96</f>
        <v>0</v>
      </c>
      <c r="Q96" s="193">
        <v>0</v>
      </c>
      <c r="R96" s="193">
        <f>Q96*H96</f>
        <v>0</v>
      </c>
      <c r="S96" s="193">
        <v>0</v>
      </c>
      <c r="T96" s="194">
        <f>S96*H96</f>
        <v>0</v>
      </c>
      <c r="AR96" s="25" t="s">
        <v>188</v>
      </c>
      <c r="AT96" s="25" t="s">
        <v>183</v>
      </c>
      <c r="AU96" s="25" t="s">
        <v>77</v>
      </c>
      <c r="AY96" s="25" t="s">
        <v>180</v>
      </c>
      <c r="BE96" s="195">
        <f>IF(N96="základní",J96,0)</f>
        <v>0</v>
      </c>
      <c r="BF96" s="195">
        <f>IF(N96="snížená",J96,0)</f>
        <v>0</v>
      </c>
      <c r="BG96" s="195">
        <f>IF(N96="zákl. přenesená",J96,0)</f>
        <v>0</v>
      </c>
      <c r="BH96" s="195">
        <f>IF(N96="sníž. přenesená",J96,0)</f>
        <v>0</v>
      </c>
      <c r="BI96" s="195">
        <f>IF(N96="nulová",J96,0)</f>
        <v>0</v>
      </c>
      <c r="BJ96" s="25" t="s">
        <v>77</v>
      </c>
      <c r="BK96" s="195">
        <f>ROUND(I96*H96,2)</f>
        <v>0</v>
      </c>
      <c r="BL96" s="25" t="s">
        <v>188</v>
      </c>
      <c r="BM96" s="25" t="s">
        <v>1049</v>
      </c>
    </row>
    <row r="97" spans="2:65" s="1" customFormat="1">
      <c r="B97" s="42"/>
      <c r="D97" s="196" t="s">
        <v>190</v>
      </c>
      <c r="F97" s="197" t="s">
        <v>1048</v>
      </c>
      <c r="I97" s="198"/>
      <c r="L97" s="42"/>
      <c r="M97" s="199"/>
      <c r="N97" s="43"/>
      <c r="O97" s="43"/>
      <c r="P97" s="43"/>
      <c r="Q97" s="43"/>
      <c r="R97" s="43"/>
      <c r="S97" s="43"/>
      <c r="T97" s="71"/>
      <c r="AT97" s="25" t="s">
        <v>190</v>
      </c>
      <c r="AU97" s="25" t="s">
        <v>77</v>
      </c>
    </row>
    <row r="98" spans="2:65" s="1" customFormat="1" ht="54">
      <c r="B98" s="42"/>
      <c r="D98" s="209" t="s">
        <v>453</v>
      </c>
      <c r="F98" s="252" t="s">
        <v>1050</v>
      </c>
      <c r="I98" s="198"/>
      <c r="L98" s="42"/>
      <c r="M98" s="199"/>
      <c r="N98" s="43"/>
      <c r="O98" s="43"/>
      <c r="P98" s="43"/>
      <c r="Q98" s="43"/>
      <c r="R98" s="43"/>
      <c r="S98" s="43"/>
      <c r="T98" s="71"/>
      <c r="AT98" s="25" t="s">
        <v>453</v>
      </c>
      <c r="AU98" s="25" t="s">
        <v>77</v>
      </c>
    </row>
    <row r="99" spans="2:65" s="1" customFormat="1" ht="22.5" customHeight="1">
      <c r="B99" s="183"/>
      <c r="C99" s="184" t="s">
        <v>181</v>
      </c>
      <c r="D99" s="184" t="s">
        <v>183</v>
      </c>
      <c r="E99" s="185" t="s">
        <v>1051</v>
      </c>
      <c r="F99" s="186" t="s">
        <v>1052</v>
      </c>
      <c r="G99" s="187" t="s">
        <v>873</v>
      </c>
      <c r="H99" s="188">
        <v>1</v>
      </c>
      <c r="I99" s="189"/>
      <c r="J99" s="190">
        <f>ROUND(I99*H99,2)</f>
        <v>0</v>
      </c>
      <c r="K99" s="186" t="s">
        <v>5</v>
      </c>
      <c r="L99" s="42"/>
      <c r="M99" s="191" t="s">
        <v>5</v>
      </c>
      <c r="N99" s="192" t="s">
        <v>41</v>
      </c>
      <c r="O99" s="43"/>
      <c r="P99" s="193">
        <f>O99*H99</f>
        <v>0</v>
      </c>
      <c r="Q99" s="193">
        <v>0</v>
      </c>
      <c r="R99" s="193">
        <f>Q99*H99</f>
        <v>0</v>
      </c>
      <c r="S99" s="193">
        <v>0</v>
      </c>
      <c r="T99" s="194">
        <f>S99*H99</f>
        <v>0</v>
      </c>
      <c r="AR99" s="25" t="s">
        <v>188</v>
      </c>
      <c r="AT99" s="25" t="s">
        <v>183</v>
      </c>
      <c r="AU99" s="25" t="s">
        <v>77</v>
      </c>
      <c r="AY99" s="25" t="s">
        <v>180</v>
      </c>
      <c r="BE99" s="195">
        <f>IF(N99="základní",J99,0)</f>
        <v>0</v>
      </c>
      <c r="BF99" s="195">
        <f>IF(N99="snížená",J99,0)</f>
        <v>0</v>
      </c>
      <c r="BG99" s="195">
        <f>IF(N99="zákl. přenesená",J99,0)</f>
        <v>0</v>
      </c>
      <c r="BH99" s="195">
        <f>IF(N99="sníž. přenesená",J99,0)</f>
        <v>0</v>
      </c>
      <c r="BI99" s="195">
        <f>IF(N99="nulová",J99,0)</f>
        <v>0</v>
      </c>
      <c r="BJ99" s="25" t="s">
        <v>77</v>
      </c>
      <c r="BK99" s="195">
        <f>ROUND(I99*H99,2)</f>
        <v>0</v>
      </c>
      <c r="BL99" s="25" t="s">
        <v>188</v>
      </c>
      <c r="BM99" s="25" t="s">
        <v>1053</v>
      </c>
    </row>
    <row r="100" spans="2:65" s="1" customFormat="1">
      <c r="B100" s="42"/>
      <c r="D100" s="196" t="s">
        <v>190</v>
      </c>
      <c r="F100" s="197" t="s">
        <v>1052</v>
      </c>
      <c r="I100" s="198"/>
      <c r="L100" s="42"/>
      <c r="M100" s="199"/>
      <c r="N100" s="43"/>
      <c r="O100" s="43"/>
      <c r="P100" s="43"/>
      <c r="Q100" s="43"/>
      <c r="R100" s="43"/>
      <c r="S100" s="43"/>
      <c r="T100" s="71"/>
      <c r="AT100" s="25" t="s">
        <v>190</v>
      </c>
      <c r="AU100" s="25" t="s">
        <v>77</v>
      </c>
    </row>
    <row r="101" spans="2:65" s="1" customFormat="1" ht="54">
      <c r="B101" s="42"/>
      <c r="D101" s="209" t="s">
        <v>453</v>
      </c>
      <c r="F101" s="252" t="s">
        <v>1054</v>
      </c>
      <c r="I101" s="198"/>
      <c r="L101" s="42"/>
      <c r="M101" s="199"/>
      <c r="N101" s="43"/>
      <c r="O101" s="43"/>
      <c r="P101" s="43"/>
      <c r="Q101" s="43"/>
      <c r="R101" s="43"/>
      <c r="S101" s="43"/>
      <c r="T101" s="71"/>
      <c r="AT101" s="25" t="s">
        <v>453</v>
      </c>
      <c r="AU101" s="25" t="s">
        <v>77</v>
      </c>
    </row>
    <row r="102" spans="2:65" s="1" customFormat="1" ht="22.5" customHeight="1">
      <c r="B102" s="183"/>
      <c r="C102" s="184" t="s">
        <v>188</v>
      </c>
      <c r="D102" s="184" t="s">
        <v>183</v>
      </c>
      <c r="E102" s="185" t="s">
        <v>1055</v>
      </c>
      <c r="F102" s="186" t="s">
        <v>1056</v>
      </c>
      <c r="G102" s="187" t="s">
        <v>873</v>
      </c>
      <c r="H102" s="188">
        <v>3</v>
      </c>
      <c r="I102" s="189"/>
      <c r="J102" s="190">
        <f>ROUND(I102*H102,2)</f>
        <v>0</v>
      </c>
      <c r="K102" s="186" t="s">
        <v>5</v>
      </c>
      <c r="L102" s="42"/>
      <c r="M102" s="191" t="s">
        <v>5</v>
      </c>
      <c r="N102" s="192" t="s">
        <v>41</v>
      </c>
      <c r="O102" s="43"/>
      <c r="P102" s="193">
        <f>O102*H102</f>
        <v>0</v>
      </c>
      <c r="Q102" s="193">
        <v>0</v>
      </c>
      <c r="R102" s="193">
        <f>Q102*H102</f>
        <v>0</v>
      </c>
      <c r="S102" s="193">
        <v>0</v>
      </c>
      <c r="T102" s="194">
        <f>S102*H102</f>
        <v>0</v>
      </c>
      <c r="AR102" s="25" t="s">
        <v>188</v>
      </c>
      <c r="AT102" s="25" t="s">
        <v>183</v>
      </c>
      <c r="AU102" s="25" t="s">
        <v>77</v>
      </c>
      <c r="AY102" s="25" t="s">
        <v>180</v>
      </c>
      <c r="BE102" s="195">
        <f>IF(N102="základní",J102,0)</f>
        <v>0</v>
      </c>
      <c r="BF102" s="195">
        <f>IF(N102="snížená",J102,0)</f>
        <v>0</v>
      </c>
      <c r="BG102" s="195">
        <f>IF(N102="zákl. přenesená",J102,0)</f>
        <v>0</v>
      </c>
      <c r="BH102" s="195">
        <f>IF(N102="sníž. přenesená",J102,0)</f>
        <v>0</v>
      </c>
      <c r="BI102" s="195">
        <f>IF(N102="nulová",J102,0)</f>
        <v>0</v>
      </c>
      <c r="BJ102" s="25" t="s">
        <v>77</v>
      </c>
      <c r="BK102" s="195">
        <f>ROUND(I102*H102,2)</f>
        <v>0</v>
      </c>
      <c r="BL102" s="25" t="s">
        <v>188</v>
      </c>
      <c r="BM102" s="25" t="s">
        <v>1057</v>
      </c>
    </row>
    <row r="103" spans="2:65" s="1" customFormat="1">
      <c r="B103" s="42"/>
      <c r="D103" s="196" t="s">
        <v>190</v>
      </c>
      <c r="F103" s="197" t="s">
        <v>1056</v>
      </c>
      <c r="I103" s="198"/>
      <c r="L103" s="42"/>
      <c r="M103" s="199"/>
      <c r="N103" s="43"/>
      <c r="O103" s="43"/>
      <c r="P103" s="43"/>
      <c r="Q103" s="43"/>
      <c r="R103" s="43"/>
      <c r="S103" s="43"/>
      <c r="T103" s="71"/>
      <c r="AT103" s="25" t="s">
        <v>190</v>
      </c>
      <c r="AU103" s="25" t="s">
        <v>77</v>
      </c>
    </row>
    <row r="104" spans="2:65" s="1" customFormat="1" ht="67.5">
      <c r="B104" s="42"/>
      <c r="D104" s="209" t="s">
        <v>453</v>
      </c>
      <c r="F104" s="252" t="s">
        <v>1058</v>
      </c>
      <c r="I104" s="198"/>
      <c r="L104" s="42"/>
      <c r="M104" s="199"/>
      <c r="N104" s="43"/>
      <c r="O104" s="43"/>
      <c r="P104" s="43"/>
      <c r="Q104" s="43"/>
      <c r="R104" s="43"/>
      <c r="S104" s="43"/>
      <c r="T104" s="71"/>
      <c r="AT104" s="25" t="s">
        <v>453</v>
      </c>
      <c r="AU104" s="25" t="s">
        <v>77</v>
      </c>
    </row>
    <row r="105" spans="2:65" s="1" customFormat="1" ht="22.5" customHeight="1">
      <c r="B105" s="183"/>
      <c r="C105" s="184" t="s">
        <v>253</v>
      </c>
      <c r="D105" s="184" t="s">
        <v>183</v>
      </c>
      <c r="E105" s="185" t="s">
        <v>1059</v>
      </c>
      <c r="F105" s="186" t="s">
        <v>1060</v>
      </c>
      <c r="G105" s="187" t="s">
        <v>873</v>
      </c>
      <c r="H105" s="188">
        <v>30</v>
      </c>
      <c r="I105" s="189"/>
      <c r="J105" s="190">
        <f>ROUND(I105*H105,2)</f>
        <v>0</v>
      </c>
      <c r="K105" s="186" t="s">
        <v>5</v>
      </c>
      <c r="L105" s="42"/>
      <c r="M105" s="191" t="s">
        <v>5</v>
      </c>
      <c r="N105" s="192" t="s">
        <v>41</v>
      </c>
      <c r="O105" s="43"/>
      <c r="P105" s="193">
        <f>O105*H105</f>
        <v>0</v>
      </c>
      <c r="Q105" s="193">
        <v>0</v>
      </c>
      <c r="R105" s="193">
        <f>Q105*H105</f>
        <v>0</v>
      </c>
      <c r="S105" s="193">
        <v>0</v>
      </c>
      <c r="T105" s="194">
        <f>S105*H105</f>
        <v>0</v>
      </c>
      <c r="AR105" s="25" t="s">
        <v>188</v>
      </c>
      <c r="AT105" s="25" t="s">
        <v>183</v>
      </c>
      <c r="AU105" s="25" t="s">
        <v>77</v>
      </c>
      <c r="AY105" s="25" t="s">
        <v>180</v>
      </c>
      <c r="BE105" s="195">
        <f>IF(N105="základní",J105,0)</f>
        <v>0</v>
      </c>
      <c r="BF105" s="195">
        <f>IF(N105="snížená",J105,0)</f>
        <v>0</v>
      </c>
      <c r="BG105" s="195">
        <f>IF(N105="zákl. přenesená",J105,0)</f>
        <v>0</v>
      </c>
      <c r="BH105" s="195">
        <f>IF(N105="sníž. přenesená",J105,0)</f>
        <v>0</v>
      </c>
      <c r="BI105" s="195">
        <f>IF(N105="nulová",J105,0)</f>
        <v>0</v>
      </c>
      <c r="BJ105" s="25" t="s">
        <v>77</v>
      </c>
      <c r="BK105" s="195">
        <f>ROUND(I105*H105,2)</f>
        <v>0</v>
      </c>
      <c r="BL105" s="25" t="s">
        <v>188</v>
      </c>
      <c r="BM105" s="25" t="s">
        <v>1061</v>
      </c>
    </row>
    <row r="106" spans="2:65" s="1" customFormat="1">
      <c r="B106" s="42"/>
      <c r="D106" s="196" t="s">
        <v>190</v>
      </c>
      <c r="F106" s="197" t="s">
        <v>1060</v>
      </c>
      <c r="I106" s="198"/>
      <c r="L106" s="42"/>
      <c r="M106" s="199"/>
      <c r="N106" s="43"/>
      <c r="O106" s="43"/>
      <c r="P106" s="43"/>
      <c r="Q106" s="43"/>
      <c r="R106" s="43"/>
      <c r="S106" s="43"/>
      <c r="T106" s="71"/>
      <c r="AT106" s="25" t="s">
        <v>190</v>
      </c>
      <c r="AU106" s="25" t="s">
        <v>77</v>
      </c>
    </row>
    <row r="107" spans="2:65" s="1" customFormat="1" ht="81">
      <c r="B107" s="42"/>
      <c r="D107" s="209" t="s">
        <v>453</v>
      </c>
      <c r="F107" s="252" t="s">
        <v>1062</v>
      </c>
      <c r="I107" s="198"/>
      <c r="L107" s="42"/>
      <c r="M107" s="199"/>
      <c r="N107" s="43"/>
      <c r="O107" s="43"/>
      <c r="P107" s="43"/>
      <c r="Q107" s="43"/>
      <c r="R107" s="43"/>
      <c r="S107" s="43"/>
      <c r="T107" s="71"/>
      <c r="AT107" s="25" t="s">
        <v>453</v>
      </c>
      <c r="AU107" s="25" t="s">
        <v>77</v>
      </c>
    </row>
    <row r="108" spans="2:65" s="1" customFormat="1" ht="22.5" customHeight="1">
      <c r="B108" s="183"/>
      <c r="C108" s="184" t="s">
        <v>203</v>
      </c>
      <c r="D108" s="184" t="s">
        <v>183</v>
      </c>
      <c r="E108" s="185" t="s">
        <v>1063</v>
      </c>
      <c r="F108" s="186" t="s">
        <v>1064</v>
      </c>
      <c r="G108" s="187" t="s">
        <v>329</v>
      </c>
      <c r="H108" s="188">
        <v>75</v>
      </c>
      <c r="I108" s="189"/>
      <c r="J108" s="190">
        <f>ROUND(I108*H108,2)</f>
        <v>0</v>
      </c>
      <c r="K108" s="186" t="s">
        <v>5</v>
      </c>
      <c r="L108" s="42"/>
      <c r="M108" s="191" t="s">
        <v>5</v>
      </c>
      <c r="N108" s="192" t="s">
        <v>41</v>
      </c>
      <c r="O108" s="43"/>
      <c r="P108" s="193">
        <f>O108*H108</f>
        <v>0</v>
      </c>
      <c r="Q108" s="193">
        <v>0</v>
      </c>
      <c r="R108" s="193">
        <f>Q108*H108</f>
        <v>0</v>
      </c>
      <c r="S108" s="193">
        <v>0</v>
      </c>
      <c r="T108" s="194">
        <f>S108*H108</f>
        <v>0</v>
      </c>
      <c r="AR108" s="25" t="s">
        <v>188</v>
      </c>
      <c r="AT108" s="25" t="s">
        <v>183</v>
      </c>
      <c r="AU108" s="25" t="s">
        <v>77</v>
      </c>
      <c r="AY108" s="25" t="s">
        <v>180</v>
      </c>
      <c r="BE108" s="195">
        <f>IF(N108="základní",J108,0)</f>
        <v>0</v>
      </c>
      <c r="BF108" s="195">
        <f>IF(N108="snížená",J108,0)</f>
        <v>0</v>
      </c>
      <c r="BG108" s="195">
        <f>IF(N108="zákl. přenesená",J108,0)</f>
        <v>0</v>
      </c>
      <c r="BH108" s="195">
        <f>IF(N108="sníž. přenesená",J108,0)</f>
        <v>0</v>
      </c>
      <c r="BI108" s="195">
        <f>IF(N108="nulová",J108,0)</f>
        <v>0</v>
      </c>
      <c r="BJ108" s="25" t="s">
        <v>77</v>
      </c>
      <c r="BK108" s="195">
        <f>ROUND(I108*H108,2)</f>
        <v>0</v>
      </c>
      <c r="BL108" s="25" t="s">
        <v>188</v>
      </c>
      <c r="BM108" s="25" t="s">
        <v>1065</v>
      </c>
    </row>
    <row r="109" spans="2:65" s="1" customFormat="1">
      <c r="B109" s="42"/>
      <c r="D109" s="196" t="s">
        <v>190</v>
      </c>
      <c r="F109" s="197" t="s">
        <v>1064</v>
      </c>
      <c r="I109" s="198"/>
      <c r="L109" s="42"/>
      <c r="M109" s="199"/>
      <c r="N109" s="43"/>
      <c r="O109" s="43"/>
      <c r="P109" s="43"/>
      <c r="Q109" s="43"/>
      <c r="R109" s="43"/>
      <c r="S109" s="43"/>
      <c r="T109" s="71"/>
      <c r="AT109" s="25" t="s">
        <v>190</v>
      </c>
      <c r="AU109" s="25" t="s">
        <v>77</v>
      </c>
    </row>
    <row r="110" spans="2:65" s="1" customFormat="1" ht="40.5">
      <c r="B110" s="42"/>
      <c r="D110" s="196" t="s">
        <v>453</v>
      </c>
      <c r="F110" s="265" t="s">
        <v>1066</v>
      </c>
      <c r="I110" s="198"/>
      <c r="L110" s="42"/>
      <c r="M110" s="199"/>
      <c r="N110" s="43"/>
      <c r="O110" s="43"/>
      <c r="P110" s="43"/>
      <c r="Q110" s="43"/>
      <c r="R110" s="43"/>
      <c r="S110" s="43"/>
      <c r="T110" s="71"/>
      <c r="AT110" s="25" t="s">
        <v>453</v>
      </c>
      <c r="AU110" s="25" t="s">
        <v>77</v>
      </c>
    </row>
    <row r="111" spans="2:65" s="11" customFormat="1" ht="37.35" customHeight="1">
      <c r="B111" s="169"/>
      <c r="D111" s="180" t="s">
        <v>69</v>
      </c>
      <c r="E111" s="261" t="s">
        <v>1067</v>
      </c>
      <c r="F111" s="261" t="s">
        <v>1068</v>
      </c>
      <c r="I111" s="172"/>
      <c r="J111" s="262">
        <f>BK111</f>
        <v>0</v>
      </c>
      <c r="L111" s="169"/>
      <c r="M111" s="174"/>
      <c r="N111" s="175"/>
      <c r="O111" s="175"/>
      <c r="P111" s="176">
        <f>SUM(P112:P129)</f>
        <v>0</v>
      </c>
      <c r="Q111" s="175"/>
      <c r="R111" s="176">
        <f>SUM(R112:R129)</f>
        <v>0</v>
      </c>
      <c r="S111" s="175"/>
      <c r="T111" s="177">
        <f>SUM(T112:T129)</f>
        <v>0</v>
      </c>
      <c r="AR111" s="170" t="s">
        <v>77</v>
      </c>
      <c r="AT111" s="178" t="s">
        <v>69</v>
      </c>
      <c r="AU111" s="178" t="s">
        <v>70</v>
      </c>
      <c r="AY111" s="170" t="s">
        <v>180</v>
      </c>
      <c r="BK111" s="179">
        <f>SUM(BK112:BK129)</f>
        <v>0</v>
      </c>
    </row>
    <row r="112" spans="2:65" s="1" customFormat="1" ht="22.5" customHeight="1">
      <c r="B112" s="183"/>
      <c r="C112" s="184" t="s">
        <v>285</v>
      </c>
      <c r="D112" s="184" t="s">
        <v>183</v>
      </c>
      <c r="E112" s="185" t="s">
        <v>1069</v>
      </c>
      <c r="F112" s="186" t="s">
        <v>1070</v>
      </c>
      <c r="G112" s="187" t="s">
        <v>329</v>
      </c>
      <c r="H112" s="188">
        <v>100</v>
      </c>
      <c r="I112" s="189"/>
      <c r="J112" s="190">
        <f>ROUND(I112*H112,2)</f>
        <v>0</v>
      </c>
      <c r="K112" s="186" t="s">
        <v>5</v>
      </c>
      <c r="L112" s="42"/>
      <c r="M112" s="191" t="s">
        <v>5</v>
      </c>
      <c r="N112" s="192" t="s">
        <v>41</v>
      </c>
      <c r="O112" s="43"/>
      <c r="P112" s="193">
        <f>O112*H112</f>
        <v>0</v>
      </c>
      <c r="Q112" s="193">
        <v>0</v>
      </c>
      <c r="R112" s="193">
        <f>Q112*H112</f>
        <v>0</v>
      </c>
      <c r="S112" s="193">
        <v>0</v>
      </c>
      <c r="T112" s="194">
        <f>S112*H112</f>
        <v>0</v>
      </c>
      <c r="AR112" s="25" t="s">
        <v>188</v>
      </c>
      <c r="AT112" s="25" t="s">
        <v>183</v>
      </c>
      <c r="AU112" s="25" t="s">
        <v>77</v>
      </c>
      <c r="AY112" s="25" t="s">
        <v>180</v>
      </c>
      <c r="BE112" s="195">
        <f>IF(N112="základní",J112,0)</f>
        <v>0</v>
      </c>
      <c r="BF112" s="195">
        <f>IF(N112="snížená",J112,0)</f>
        <v>0</v>
      </c>
      <c r="BG112" s="195">
        <f>IF(N112="zákl. přenesená",J112,0)</f>
        <v>0</v>
      </c>
      <c r="BH112" s="195">
        <f>IF(N112="sníž. přenesená",J112,0)</f>
        <v>0</v>
      </c>
      <c r="BI112" s="195">
        <f>IF(N112="nulová",J112,0)</f>
        <v>0</v>
      </c>
      <c r="BJ112" s="25" t="s">
        <v>77</v>
      </c>
      <c r="BK112" s="195">
        <f>ROUND(I112*H112,2)</f>
        <v>0</v>
      </c>
      <c r="BL112" s="25" t="s">
        <v>188</v>
      </c>
      <c r="BM112" s="25" t="s">
        <v>1071</v>
      </c>
    </row>
    <row r="113" spans="2:65" s="1" customFormat="1">
      <c r="B113" s="42"/>
      <c r="D113" s="196" t="s">
        <v>190</v>
      </c>
      <c r="F113" s="197" t="s">
        <v>1070</v>
      </c>
      <c r="I113" s="198"/>
      <c r="L113" s="42"/>
      <c r="M113" s="199"/>
      <c r="N113" s="43"/>
      <c r="O113" s="43"/>
      <c r="P113" s="43"/>
      <c r="Q113" s="43"/>
      <c r="R113" s="43"/>
      <c r="S113" s="43"/>
      <c r="T113" s="71"/>
      <c r="AT113" s="25" t="s">
        <v>190</v>
      </c>
      <c r="AU113" s="25" t="s">
        <v>77</v>
      </c>
    </row>
    <row r="114" spans="2:65" s="1" customFormat="1" ht="40.5">
      <c r="B114" s="42"/>
      <c r="D114" s="209" t="s">
        <v>453</v>
      </c>
      <c r="F114" s="252" t="s">
        <v>1066</v>
      </c>
      <c r="I114" s="198"/>
      <c r="L114" s="42"/>
      <c r="M114" s="199"/>
      <c r="N114" s="43"/>
      <c r="O114" s="43"/>
      <c r="P114" s="43"/>
      <c r="Q114" s="43"/>
      <c r="R114" s="43"/>
      <c r="S114" s="43"/>
      <c r="T114" s="71"/>
      <c r="AT114" s="25" t="s">
        <v>453</v>
      </c>
      <c r="AU114" s="25" t="s">
        <v>77</v>
      </c>
    </row>
    <row r="115" spans="2:65" s="1" customFormat="1" ht="22.5" customHeight="1">
      <c r="B115" s="183"/>
      <c r="C115" s="184" t="s">
        <v>291</v>
      </c>
      <c r="D115" s="184" t="s">
        <v>183</v>
      </c>
      <c r="E115" s="185" t="s">
        <v>1072</v>
      </c>
      <c r="F115" s="186" t="s">
        <v>1073</v>
      </c>
      <c r="G115" s="187" t="s">
        <v>329</v>
      </c>
      <c r="H115" s="188">
        <v>1100</v>
      </c>
      <c r="I115" s="189"/>
      <c r="J115" s="190">
        <f>ROUND(I115*H115,2)</f>
        <v>0</v>
      </c>
      <c r="K115" s="186" t="s">
        <v>5</v>
      </c>
      <c r="L115" s="42"/>
      <c r="M115" s="191" t="s">
        <v>5</v>
      </c>
      <c r="N115" s="192" t="s">
        <v>41</v>
      </c>
      <c r="O115" s="43"/>
      <c r="P115" s="193">
        <f>O115*H115</f>
        <v>0</v>
      </c>
      <c r="Q115" s="193">
        <v>0</v>
      </c>
      <c r="R115" s="193">
        <f>Q115*H115</f>
        <v>0</v>
      </c>
      <c r="S115" s="193">
        <v>0</v>
      </c>
      <c r="T115" s="194">
        <f>S115*H115</f>
        <v>0</v>
      </c>
      <c r="AR115" s="25" t="s">
        <v>188</v>
      </c>
      <c r="AT115" s="25" t="s">
        <v>183</v>
      </c>
      <c r="AU115" s="25" t="s">
        <v>77</v>
      </c>
      <c r="AY115" s="25" t="s">
        <v>180</v>
      </c>
      <c r="BE115" s="195">
        <f>IF(N115="základní",J115,0)</f>
        <v>0</v>
      </c>
      <c r="BF115" s="195">
        <f>IF(N115="snížená",J115,0)</f>
        <v>0</v>
      </c>
      <c r="BG115" s="195">
        <f>IF(N115="zákl. přenesená",J115,0)</f>
        <v>0</v>
      </c>
      <c r="BH115" s="195">
        <f>IF(N115="sníž. přenesená",J115,0)</f>
        <v>0</v>
      </c>
      <c r="BI115" s="195">
        <f>IF(N115="nulová",J115,0)</f>
        <v>0</v>
      </c>
      <c r="BJ115" s="25" t="s">
        <v>77</v>
      </c>
      <c r="BK115" s="195">
        <f>ROUND(I115*H115,2)</f>
        <v>0</v>
      </c>
      <c r="BL115" s="25" t="s">
        <v>188</v>
      </c>
      <c r="BM115" s="25" t="s">
        <v>1074</v>
      </c>
    </row>
    <row r="116" spans="2:65" s="1" customFormat="1">
      <c r="B116" s="42"/>
      <c r="D116" s="196" t="s">
        <v>190</v>
      </c>
      <c r="F116" s="197" t="s">
        <v>1073</v>
      </c>
      <c r="I116" s="198"/>
      <c r="L116" s="42"/>
      <c r="M116" s="199"/>
      <c r="N116" s="43"/>
      <c r="O116" s="43"/>
      <c r="P116" s="43"/>
      <c r="Q116" s="43"/>
      <c r="R116" s="43"/>
      <c r="S116" s="43"/>
      <c r="T116" s="71"/>
      <c r="AT116" s="25" t="s">
        <v>190</v>
      </c>
      <c r="AU116" s="25" t="s">
        <v>77</v>
      </c>
    </row>
    <row r="117" spans="2:65" s="1" customFormat="1" ht="40.5">
      <c r="B117" s="42"/>
      <c r="D117" s="209" t="s">
        <v>453</v>
      </c>
      <c r="F117" s="252" t="s">
        <v>1066</v>
      </c>
      <c r="I117" s="198"/>
      <c r="L117" s="42"/>
      <c r="M117" s="199"/>
      <c r="N117" s="43"/>
      <c r="O117" s="43"/>
      <c r="P117" s="43"/>
      <c r="Q117" s="43"/>
      <c r="R117" s="43"/>
      <c r="S117" s="43"/>
      <c r="T117" s="71"/>
      <c r="AT117" s="25" t="s">
        <v>453</v>
      </c>
      <c r="AU117" s="25" t="s">
        <v>77</v>
      </c>
    </row>
    <row r="118" spans="2:65" s="1" customFormat="1" ht="22.5" customHeight="1">
      <c r="B118" s="183"/>
      <c r="C118" s="184" t="s">
        <v>283</v>
      </c>
      <c r="D118" s="184" t="s">
        <v>183</v>
      </c>
      <c r="E118" s="185" t="s">
        <v>1075</v>
      </c>
      <c r="F118" s="186" t="s">
        <v>1076</v>
      </c>
      <c r="G118" s="187" t="s">
        <v>329</v>
      </c>
      <c r="H118" s="188">
        <v>250</v>
      </c>
      <c r="I118" s="189"/>
      <c r="J118" s="190">
        <f>ROUND(I118*H118,2)</f>
        <v>0</v>
      </c>
      <c r="K118" s="186" t="s">
        <v>5</v>
      </c>
      <c r="L118" s="42"/>
      <c r="M118" s="191" t="s">
        <v>5</v>
      </c>
      <c r="N118" s="192" t="s">
        <v>41</v>
      </c>
      <c r="O118" s="43"/>
      <c r="P118" s="193">
        <f>O118*H118</f>
        <v>0</v>
      </c>
      <c r="Q118" s="193">
        <v>0</v>
      </c>
      <c r="R118" s="193">
        <f>Q118*H118</f>
        <v>0</v>
      </c>
      <c r="S118" s="193">
        <v>0</v>
      </c>
      <c r="T118" s="194">
        <f>S118*H118</f>
        <v>0</v>
      </c>
      <c r="AR118" s="25" t="s">
        <v>188</v>
      </c>
      <c r="AT118" s="25" t="s">
        <v>183</v>
      </c>
      <c r="AU118" s="25" t="s">
        <v>77</v>
      </c>
      <c r="AY118" s="25" t="s">
        <v>180</v>
      </c>
      <c r="BE118" s="195">
        <f>IF(N118="základní",J118,0)</f>
        <v>0</v>
      </c>
      <c r="BF118" s="195">
        <f>IF(N118="snížená",J118,0)</f>
        <v>0</v>
      </c>
      <c r="BG118" s="195">
        <f>IF(N118="zákl. přenesená",J118,0)</f>
        <v>0</v>
      </c>
      <c r="BH118" s="195">
        <f>IF(N118="sníž. přenesená",J118,0)</f>
        <v>0</v>
      </c>
      <c r="BI118" s="195">
        <f>IF(N118="nulová",J118,0)</f>
        <v>0</v>
      </c>
      <c r="BJ118" s="25" t="s">
        <v>77</v>
      </c>
      <c r="BK118" s="195">
        <f>ROUND(I118*H118,2)</f>
        <v>0</v>
      </c>
      <c r="BL118" s="25" t="s">
        <v>188</v>
      </c>
      <c r="BM118" s="25" t="s">
        <v>1077</v>
      </c>
    </row>
    <row r="119" spans="2:65" s="1" customFormat="1">
      <c r="B119" s="42"/>
      <c r="D119" s="196" t="s">
        <v>190</v>
      </c>
      <c r="F119" s="197" t="s">
        <v>1076</v>
      </c>
      <c r="I119" s="198"/>
      <c r="L119" s="42"/>
      <c r="M119" s="199"/>
      <c r="N119" s="43"/>
      <c r="O119" s="43"/>
      <c r="P119" s="43"/>
      <c r="Q119" s="43"/>
      <c r="R119" s="43"/>
      <c r="S119" s="43"/>
      <c r="T119" s="71"/>
      <c r="AT119" s="25" t="s">
        <v>190</v>
      </c>
      <c r="AU119" s="25" t="s">
        <v>77</v>
      </c>
    </row>
    <row r="120" spans="2:65" s="1" customFormat="1" ht="40.5">
      <c r="B120" s="42"/>
      <c r="D120" s="209" t="s">
        <v>453</v>
      </c>
      <c r="F120" s="252" t="s">
        <v>1066</v>
      </c>
      <c r="I120" s="198"/>
      <c r="L120" s="42"/>
      <c r="M120" s="199"/>
      <c r="N120" s="43"/>
      <c r="O120" s="43"/>
      <c r="P120" s="43"/>
      <c r="Q120" s="43"/>
      <c r="R120" s="43"/>
      <c r="S120" s="43"/>
      <c r="T120" s="71"/>
      <c r="AT120" s="25" t="s">
        <v>453</v>
      </c>
      <c r="AU120" s="25" t="s">
        <v>77</v>
      </c>
    </row>
    <row r="121" spans="2:65" s="1" customFormat="1" ht="22.5" customHeight="1">
      <c r="B121" s="183"/>
      <c r="C121" s="184" t="s">
        <v>311</v>
      </c>
      <c r="D121" s="184" t="s">
        <v>183</v>
      </c>
      <c r="E121" s="185" t="s">
        <v>1078</v>
      </c>
      <c r="F121" s="186" t="s">
        <v>1079</v>
      </c>
      <c r="G121" s="187" t="s">
        <v>329</v>
      </c>
      <c r="H121" s="188">
        <v>300</v>
      </c>
      <c r="I121" s="189"/>
      <c r="J121" s="190">
        <f>ROUND(I121*H121,2)</f>
        <v>0</v>
      </c>
      <c r="K121" s="186" t="s">
        <v>5</v>
      </c>
      <c r="L121" s="42"/>
      <c r="M121" s="191" t="s">
        <v>5</v>
      </c>
      <c r="N121" s="192" t="s">
        <v>41</v>
      </c>
      <c r="O121" s="43"/>
      <c r="P121" s="193">
        <f>O121*H121</f>
        <v>0</v>
      </c>
      <c r="Q121" s="193">
        <v>0</v>
      </c>
      <c r="R121" s="193">
        <f>Q121*H121</f>
        <v>0</v>
      </c>
      <c r="S121" s="193">
        <v>0</v>
      </c>
      <c r="T121" s="194">
        <f>S121*H121</f>
        <v>0</v>
      </c>
      <c r="AR121" s="25" t="s">
        <v>188</v>
      </c>
      <c r="AT121" s="25" t="s">
        <v>183</v>
      </c>
      <c r="AU121" s="25" t="s">
        <v>77</v>
      </c>
      <c r="AY121" s="25" t="s">
        <v>180</v>
      </c>
      <c r="BE121" s="195">
        <f>IF(N121="základní",J121,0)</f>
        <v>0</v>
      </c>
      <c r="BF121" s="195">
        <f>IF(N121="snížená",J121,0)</f>
        <v>0</v>
      </c>
      <c r="BG121" s="195">
        <f>IF(N121="zákl. přenesená",J121,0)</f>
        <v>0</v>
      </c>
      <c r="BH121" s="195">
        <f>IF(N121="sníž. přenesená",J121,0)</f>
        <v>0</v>
      </c>
      <c r="BI121" s="195">
        <f>IF(N121="nulová",J121,0)</f>
        <v>0</v>
      </c>
      <c r="BJ121" s="25" t="s">
        <v>77</v>
      </c>
      <c r="BK121" s="195">
        <f>ROUND(I121*H121,2)</f>
        <v>0</v>
      </c>
      <c r="BL121" s="25" t="s">
        <v>188</v>
      </c>
      <c r="BM121" s="25" t="s">
        <v>1080</v>
      </c>
    </row>
    <row r="122" spans="2:65" s="1" customFormat="1">
      <c r="B122" s="42"/>
      <c r="D122" s="196" t="s">
        <v>190</v>
      </c>
      <c r="F122" s="197" t="s">
        <v>1079</v>
      </c>
      <c r="I122" s="198"/>
      <c r="L122" s="42"/>
      <c r="M122" s="199"/>
      <c r="N122" s="43"/>
      <c r="O122" s="43"/>
      <c r="P122" s="43"/>
      <c r="Q122" s="43"/>
      <c r="R122" s="43"/>
      <c r="S122" s="43"/>
      <c r="T122" s="71"/>
      <c r="AT122" s="25" t="s">
        <v>190</v>
      </c>
      <c r="AU122" s="25" t="s">
        <v>77</v>
      </c>
    </row>
    <row r="123" spans="2:65" s="1" customFormat="1" ht="40.5">
      <c r="B123" s="42"/>
      <c r="D123" s="209" t="s">
        <v>453</v>
      </c>
      <c r="F123" s="252" t="s">
        <v>1066</v>
      </c>
      <c r="I123" s="198"/>
      <c r="L123" s="42"/>
      <c r="M123" s="199"/>
      <c r="N123" s="43"/>
      <c r="O123" s="43"/>
      <c r="P123" s="43"/>
      <c r="Q123" s="43"/>
      <c r="R123" s="43"/>
      <c r="S123" s="43"/>
      <c r="T123" s="71"/>
      <c r="AT123" s="25" t="s">
        <v>453</v>
      </c>
      <c r="AU123" s="25" t="s">
        <v>77</v>
      </c>
    </row>
    <row r="124" spans="2:65" s="1" customFormat="1" ht="22.5" customHeight="1">
      <c r="B124" s="183"/>
      <c r="C124" s="184" t="s">
        <v>319</v>
      </c>
      <c r="D124" s="184" t="s">
        <v>183</v>
      </c>
      <c r="E124" s="185" t="s">
        <v>1081</v>
      </c>
      <c r="F124" s="186" t="s">
        <v>1082</v>
      </c>
      <c r="G124" s="187" t="s">
        <v>329</v>
      </c>
      <c r="H124" s="188">
        <v>100</v>
      </c>
      <c r="I124" s="189"/>
      <c r="J124" s="190">
        <f>ROUND(I124*H124,2)</f>
        <v>0</v>
      </c>
      <c r="K124" s="186" t="s">
        <v>5</v>
      </c>
      <c r="L124" s="42"/>
      <c r="M124" s="191" t="s">
        <v>5</v>
      </c>
      <c r="N124" s="192" t="s">
        <v>41</v>
      </c>
      <c r="O124" s="43"/>
      <c r="P124" s="193">
        <f>O124*H124</f>
        <v>0</v>
      </c>
      <c r="Q124" s="193">
        <v>0</v>
      </c>
      <c r="R124" s="193">
        <f>Q124*H124</f>
        <v>0</v>
      </c>
      <c r="S124" s="193">
        <v>0</v>
      </c>
      <c r="T124" s="194">
        <f>S124*H124</f>
        <v>0</v>
      </c>
      <c r="AR124" s="25" t="s">
        <v>188</v>
      </c>
      <c r="AT124" s="25" t="s">
        <v>183</v>
      </c>
      <c r="AU124" s="25" t="s">
        <v>77</v>
      </c>
      <c r="AY124" s="25" t="s">
        <v>180</v>
      </c>
      <c r="BE124" s="195">
        <f>IF(N124="základní",J124,0)</f>
        <v>0</v>
      </c>
      <c r="BF124" s="195">
        <f>IF(N124="snížená",J124,0)</f>
        <v>0</v>
      </c>
      <c r="BG124" s="195">
        <f>IF(N124="zákl. přenesená",J124,0)</f>
        <v>0</v>
      </c>
      <c r="BH124" s="195">
        <f>IF(N124="sníž. přenesená",J124,0)</f>
        <v>0</v>
      </c>
      <c r="BI124" s="195">
        <f>IF(N124="nulová",J124,0)</f>
        <v>0</v>
      </c>
      <c r="BJ124" s="25" t="s">
        <v>77</v>
      </c>
      <c r="BK124" s="195">
        <f>ROUND(I124*H124,2)</f>
        <v>0</v>
      </c>
      <c r="BL124" s="25" t="s">
        <v>188</v>
      </c>
      <c r="BM124" s="25" t="s">
        <v>1083</v>
      </c>
    </row>
    <row r="125" spans="2:65" s="1" customFormat="1">
      <c r="B125" s="42"/>
      <c r="D125" s="196" t="s">
        <v>190</v>
      </c>
      <c r="F125" s="197" t="s">
        <v>1082</v>
      </c>
      <c r="I125" s="198"/>
      <c r="L125" s="42"/>
      <c r="M125" s="199"/>
      <c r="N125" s="43"/>
      <c r="O125" s="43"/>
      <c r="P125" s="43"/>
      <c r="Q125" s="43"/>
      <c r="R125" s="43"/>
      <c r="S125" s="43"/>
      <c r="T125" s="71"/>
      <c r="AT125" s="25" t="s">
        <v>190</v>
      </c>
      <c r="AU125" s="25" t="s">
        <v>77</v>
      </c>
    </row>
    <row r="126" spans="2:65" s="1" customFormat="1" ht="40.5">
      <c r="B126" s="42"/>
      <c r="D126" s="209" t="s">
        <v>453</v>
      </c>
      <c r="F126" s="252" t="s">
        <v>1066</v>
      </c>
      <c r="I126" s="198"/>
      <c r="L126" s="42"/>
      <c r="M126" s="199"/>
      <c r="N126" s="43"/>
      <c r="O126" s="43"/>
      <c r="P126" s="43"/>
      <c r="Q126" s="43"/>
      <c r="R126" s="43"/>
      <c r="S126" s="43"/>
      <c r="T126" s="71"/>
      <c r="AT126" s="25" t="s">
        <v>453</v>
      </c>
      <c r="AU126" s="25" t="s">
        <v>77</v>
      </c>
    </row>
    <row r="127" spans="2:65" s="1" customFormat="1" ht="22.5" customHeight="1">
      <c r="B127" s="183"/>
      <c r="C127" s="184" t="s">
        <v>326</v>
      </c>
      <c r="D127" s="184" t="s">
        <v>183</v>
      </c>
      <c r="E127" s="185" t="s">
        <v>1084</v>
      </c>
      <c r="F127" s="186" t="s">
        <v>1085</v>
      </c>
      <c r="G127" s="187" t="s">
        <v>329</v>
      </c>
      <c r="H127" s="188">
        <v>100</v>
      </c>
      <c r="I127" s="189"/>
      <c r="J127" s="190">
        <f>ROUND(I127*H127,2)</f>
        <v>0</v>
      </c>
      <c r="K127" s="186" t="s">
        <v>5</v>
      </c>
      <c r="L127" s="42"/>
      <c r="M127" s="191" t="s">
        <v>5</v>
      </c>
      <c r="N127" s="192" t="s">
        <v>41</v>
      </c>
      <c r="O127" s="43"/>
      <c r="P127" s="193">
        <f>O127*H127</f>
        <v>0</v>
      </c>
      <c r="Q127" s="193">
        <v>0</v>
      </c>
      <c r="R127" s="193">
        <f>Q127*H127</f>
        <v>0</v>
      </c>
      <c r="S127" s="193">
        <v>0</v>
      </c>
      <c r="T127" s="194">
        <f>S127*H127</f>
        <v>0</v>
      </c>
      <c r="AR127" s="25" t="s">
        <v>188</v>
      </c>
      <c r="AT127" s="25" t="s">
        <v>183</v>
      </c>
      <c r="AU127" s="25" t="s">
        <v>77</v>
      </c>
      <c r="AY127" s="25" t="s">
        <v>180</v>
      </c>
      <c r="BE127" s="195">
        <f>IF(N127="základní",J127,0)</f>
        <v>0</v>
      </c>
      <c r="BF127" s="195">
        <f>IF(N127="snížená",J127,0)</f>
        <v>0</v>
      </c>
      <c r="BG127" s="195">
        <f>IF(N127="zákl. přenesená",J127,0)</f>
        <v>0</v>
      </c>
      <c r="BH127" s="195">
        <f>IF(N127="sníž. přenesená",J127,0)</f>
        <v>0</v>
      </c>
      <c r="BI127" s="195">
        <f>IF(N127="nulová",J127,0)</f>
        <v>0</v>
      </c>
      <c r="BJ127" s="25" t="s">
        <v>77</v>
      </c>
      <c r="BK127" s="195">
        <f>ROUND(I127*H127,2)</f>
        <v>0</v>
      </c>
      <c r="BL127" s="25" t="s">
        <v>188</v>
      </c>
      <c r="BM127" s="25" t="s">
        <v>1086</v>
      </c>
    </row>
    <row r="128" spans="2:65" s="1" customFormat="1">
      <c r="B128" s="42"/>
      <c r="D128" s="196" t="s">
        <v>190</v>
      </c>
      <c r="F128" s="197" t="s">
        <v>1085</v>
      </c>
      <c r="I128" s="198"/>
      <c r="L128" s="42"/>
      <c r="M128" s="199"/>
      <c r="N128" s="43"/>
      <c r="O128" s="43"/>
      <c r="P128" s="43"/>
      <c r="Q128" s="43"/>
      <c r="R128" s="43"/>
      <c r="S128" s="43"/>
      <c r="T128" s="71"/>
      <c r="AT128" s="25" t="s">
        <v>190</v>
      </c>
      <c r="AU128" s="25" t="s">
        <v>77</v>
      </c>
    </row>
    <row r="129" spans="2:65" s="1" customFormat="1" ht="40.5">
      <c r="B129" s="42"/>
      <c r="D129" s="196" t="s">
        <v>453</v>
      </c>
      <c r="F129" s="265" t="s">
        <v>1066</v>
      </c>
      <c r="I129" s="198"/>
      <c r="L129" s="42"/>
      <c r="M129" s="199"/>
      <c r="N129" s="43"/>
      <c r="O129" s="43"/>
      <c r="P129" s="43"/>
      <c r="Q129" s="43"/>
      <c r="R129" s="43"/>
      <c r="S129" s="43"/>
      <c r="T129" s="71"/>
      <c r="AT129" s="25" t="s">
        <v>453</v>
      </c>
      <c r="AU129" s="25" t="s">
        <v>77</v>
      </c>
    </row>
    <row r="130" spans="2:65" s="11" customFormat="1" ht="37.35" customHeight="1">
      <c r="B130" s="169"/>
      <c r="D130" s="180" t="s">
        <v>69</v>
      </c>
      <c r="E130" s="261" t="s">
        <v>1087</v>
      </c>
      <c r="F130" s="261" t="s">
        <v>1088</v>
      </c>
      <c r="I130" s="172"/>
      <c r="J130" s="262">
        <f>BK130</f>
        <v>0</v>
      </c>
      <c r="L130" s="169"/>
      <c r="M130" s="174"/>
      <c r="N130" s="175"/>
      <c r="O130" s="175"/>
      <c r="P130" s="176">
        <f>SUM(P131:P148)</f>
        <v>0</v>
      </c>
      <c r="Q130" s="175"/>
      <c r="R130" s="176">
        <f>SUM(R131:R148)</f>
        <v>0</v>
      </c>
      <c r="S130" s="175"/>
      <c r="T130" s="177">
        <f>SUM(T131:T148)</f>
        <v>0</v>
      </c>
      <c r="AR130" s="170" t="s">
        <v>77</v>
      </c>
      <c r="AT130" s="178" t="s">
        <v>69</v>
      </c>
      <c r="AU130" s="178" t="s">
        <v>70</v>
      </c>
      <c r="AY130" s="170" t="s">
        <v>180</v>
      </c>
      <c r="BK130" s="179">
        <f>SUM(BK131:BK148)</f>
        <v>0</v>
      </c>
    </row>
    <row r="131" spans="2:65" s="1" customFormat="1" ht="22.5" customHeight="1">
      <c r="B131" s="183"/>
      <c r="C131" s="184" t="s">
        <v>339</v>
      </c>
      <c r="D131" s="184" t="s">
        <v>183</v>
      </c>
      <c r="E131" s="185" t="s">
        <v>1089</v>
      </c>
      <c r="F131" s="186" t="s">
        <v>1090</v>
      </c>
      <c r="G131" s="187" t="s">
        <v>329</v>
      </c>
      <c r="H131" s="188">
        <v>100</v>
      </c>
      <c r="I131" s="189"/>
      <c r="J131" s="190">
        <f>ROUND(I131*H131,2)</f>
        <v>0</v>
      </c>
      <c r="K131" s="186" t="s">
        <v>5</v>
      </c>
      <c r="L131" s="42"/>
      <c r="M131" s="191" t="s">
        <v>5</v>
      </c>
      <c r="N131" s="192" t="s">
        <v>41</v>
      </c>
      <c r="O131" s="43"/>
      <c r="P131" s="193">
        <f>O131*H131</f>
        <v>0</v>
      </c>
      <c r="Q131" s="193">
        <v>0</v>
      </c>
      <c r="R131" s="193">
        <f>Q131*H131</f>
        <v>0</v>
      </c>
      <c r="S131" s="193">
        <v>0</v>
      </c>
      <c r="T131" s="194">
        <f>S131*H131</f>
        <v>0</v>
      </c>
      <c r="AR131" s="25" t="s">
        <v>188</v>
      </c>
      <c r="AT131" s="25" t="s">
        <v>183</v>
      </c>
      <c r="AU131" s="25" t="s">
        <v>77</v>
      </c>
      <c r="AY131" s="25" t="s">
        <v>180</v>
      </c>
      <c r="BE131" s="195">
        <f>IF(N131="základní",J131,0)</f>
        <v>0</v>
      </c>
      <c r="BF131" s="195">
        <f>IF(N131="snížená",J131,0)</f>
        <v>0</v>
      </c>
      <c r="BG131" s="195">
        <f>IF(N131="zákl. přenesená",J131,0)</f>
        <v>0</v>
      </c>
      <c r="BH131" s="195">
        <f>IF(N131="sníž. přenesená",J131,0)</f>
        <v>0</v>
      </c>
      <c r="BI131" s="195">
        <f>IF(N131="nulová",J131,0)</f>
        <v>0</v>
      </c>
      <c r="BJ131" s="25" t="s">
        <v>77</v>
      </c>
      <c r="BK131" s="195">
        <f>ROUND(I131*H131,2)</f>
        <v>0</v>
      </c>
      <c r="BL131" s="25" t="s">
        <v>188</v>
      </c>
      <c r="BM131" s="25" t="s">
        <v>1091</v>
      </c>
    </row>
    <row r="132" spans="2:65" s="1" customFormat="1">
      <c r="B132" s="42"/>
      <c r="D132" s="196" t="s">
        <v>190</v>
      </c>
      <c r="F132" s="197" t="s">
        <v>1090</v>
      </c>
      <c r="I132" s="198"/>
      <c r="L132" s="42"/>
      <c r="M132" s="199"/>
      <c r="N132" s="43"/>
      <c r="O132" s="43"/>
      <c r="P132" s="43"/>
      <c r="Q132" s="43"/>
      <c r="R132" s="43"/>
      <c r="S132" s="43"/>
      <c r="T132" s="71"/>
      <c r="AT132" s="25" t="s">
        <v>190</v>
      </c>
      <c r="AU132" s="25" t="s">
        <v>77</v>
      </c>
    </row>
    <row r="133" spans="2:65" s="1" customFormat="1" ht="40.5">
      <c r="B133" s="42"/>
      <c r="D133" s="209" t="s">
        <v>453</v>
      </c>
      <c r="F133" s="252" t="s">
        <v>1066</v>
      </c>
      <c r="I133" s="198"/>
      <c r="L133" s="42"/>
      <c r="M133" s="199"/>
      <c r="N133" s="43"/>
      <c r="O133" s="43"/>
      <c r="P133" s="43"/>
      <c r="Q133" s="43"/>
      <c r="R133" s="43"/>
      <c r="S133" s="43"/>
      <c r="T133" s="71"/>
      <c r="AT133" s="25" t="s">
        <v>453</v>
      </c>
      <c r="AU133" s="25" t="s">
        <v>77</v>
      </c>
    </row>
    <row r="134" spans="2:65" s="1" customFormat="1" ht="22.5" customHeight="1">
      <c r="B134" s="183"/>
      <c r="C134" s="184" t="s">
        <v>345</v>
      </c>
      <c r="D134" s="184" t="s">
        <v>183</v>
      </c>
      <c r="E134" s="185" t="s">
        <v>1092</v>
      </c>
      <c r="F134" s="186" t="s">
        <v>1093</v>
      </c>
      <c r="G134" s="187" t="s">
        <v>329</v>
      </c>
      <c r="H134" s="188">
        <v>100</v>
      </c>
      <c r="I134" s="189"/>
      <c r="J134" s="190">
        <f>ROUND(I134*H134,2)</f>
        <v>0</v>
      </c>
      <c r="K134" s="186" t="s">
        <v>5</v>
      </c>
      <c r="L134" s="42"/>
      <c r="M134" s="191" t="s">
        <v>5</v>
      </c>
      <c r="N134" s="192" t="s">
        <v>41</v>
      </c>
      <c r="O134" s="43"/>
      <c r="P134" s="193">
        <f>O134*H134</f>
        <v>0</v>
      </c>
      <c r="Q134" s="193">
        <v>0</v>
      </c>
      <c r="R134" s="193">
        <f>Q134*H134</f>
        <v>0</v>
      </c>
      <c r="S134" s="193">
        <v>0</v>
      </c>
      <c r="T134" s="194">
        <f>S134*H134</f>
        <v>0</v>
      </c>
      <c r="AR134" s="25" t="s">
        <v>188</v>
      </c>
      <c r="AT134" s="25" t="s">
        <v>183</v>
      </c>
      <c r="AU134" s="25" t="s">
        <v>77</v>
      </c>
      <c r="AY134" s="25" t="s">
        <v>180</v>
      </c>
      <c r="BE134" s="195">
        <f>IF(N134="základní",J134,0)</f>
        <v>0</v>
      </c>
      <c r="BF134" s="195">
        <f>IF(N134="snížená",J134,0)</f>
        <v>0</v>
      </c>
      <c r="BG134" s="195">
        <f>IF(N134="zákl. přenesená",J134,0)</f>
        <v>0</v>
      </c>
      <c r="BH134" s="195">
        <f>IF(N134="sníž. přenesená",J134,0)</f>
        <v>0</v>
      </c>
      <c r="BI134" s="195">
        <f>IF(N134="nulová",J134,0)</f>
        <v>0</v>
      </c>
      <c r="BJ134" s="25" t="s">
        <v>77</v>
      </c>
      <c r="BK134" s="195">
        <f>ROUND(I134*H134,2)</f>
        <v>0</v>
      </c>
      <c r="BL134" s="25" t="s">
        <v>188</v>
      </c>
      <c r="BM134" s="25" t="s">
        <v>1094</v>
      </c>
    </row>
    <row r="135" spans="2:65" s="1" customFormat="1">
      <c r="B135" s="42"/>
      <c r="D135" s="196" t="s">
        <v>190</v>
      </c>
      <c r="F135" s="197" t="s">
        <v>1093</v>
      </c>
      <c r="I135" s="198"/>
      <c r="L135" s="42"/>
      <c r="M135" s="199"/>
      <c r="N135" s="43"/>
      <c r="O135" s="43"/>
      <c r="P135" s="43"/>
      <c r="Q135" s="43"/>
      <c r="R135" s="43"/>
      <c r="S135" s="43"/>
      <c r="T135" s="71"/>
      <c r="AT135" s="25" t="s">
        <v>190</v>
      </c>
      <c r="AU135" s="25" t="s">
        <v>77</v>
      </c>
    </row>
    <row r="136" spans="2:65" s="1" customFormat="1" ht="40.5">
      <c r="B136" s="42"/>
      <c r="D136" s="209" t="s">
        <v>453</v>
      </c>
      <c r="F136" s="252" t="s">
        <v>1066</v>
      </c>
      <c r="I136" s="198"/>
      <c r="L136" s="42"/>
      <c r="M136" s="199"/>
      <c r="N136" s="43"/>
      <c r="O136" s="43"/>
      <c r="P136" s="43"/>
      <c r="Q136" s="43"/>
      <c r="R136" s="43"/>
      <c r="S136" s="43"/>
      <c r="T136" s="71"/>
      <c r="AT136" s="25" t="s">
        <v>453</v>
      </c>
      <c r="AU136" s="25" t="s">
        <v>77</v>
      </c>
    </row>
    <row r="137" spans="2:65" s="1" customFormat="1" ht="22.5" customHeight="1">
      <c r="B137" s="183"/>
      <c r="C137" s="184" t="s">
        <v>11</v>
      </c>
      <c r="D137" s="184" t="s">
        <v>183</v>
      </c>
      <c r="E137" s="185" t="s">
        <v>1095</v>
      </c>
      <c r="F137" s="186" t="s">
        <v>1096</v>
      </c>
      <c r="G137" s="187" t="s">
        <v>873</v>
      </c>
      <c r="H137" s="188">
        <v>32</v>
      </c>
      <c r="I137" s="189"/>
      <c r="J137" s="190">
        <f>ROUND(I137*H137,2)</f>
        <v>0</v>
      </c>
      <c r="K137" s="186" t="s">
        <v>5</v>
      </c>
      <c r="L137" s="42"/>
      <c r="M137" s="191" t="s">
        <v>5</v>
      </c>
      <c r="N137" s="192" t="s">
        <v>41</v>
      </c>
      <c r="O137" s="43"/>
      <c r="P137" s="193">
        <f>O137*H137</f>
        <v>0</v>
      </c>
      <c r="Q137" s="193">
        <v>0</v>
      </c>
      <c r="R137" s="193">
        <f>Q137*H137</f>
        <v>0</v>
      </c>
      <c r="S137" s="193">
        <v>0</v>
      </c>
      <c r="T137" s="194">
        <f>S137*H137</f>
        <v>0</v>
      </c>
      <c r="AR137" s="25" t="s">
        <v>188</v>
      </c>
      <c r="AT137" s="25" t="s">
        <v>183</v>
      </c>
      <c r="AU137" s="25" t="s">
        <v>77</v>
      </c>
      <c r="AY137" s="25" t="s">
        <v>180</v>
      </c>
      <c r="BE137" s="195">
        <f>IF(N137="základní",J137,0)</f>
        <v>0</v>
      </c>
      <c r="BF137" s="195">
        <f>IF(N137="snížená",J137,0)</f>
        <v>0</v>
      </c>
      <c r="BG137" s="195">
        <f>IF(N137="zákl. přenesená",J137,0)</f>
        <v>0</v>
      </c>
      <c r="BH137" s="195">
        <f>IF(N137="sníž. přenesená",J137,0)</f>
        <v>0</v>
      </c>
      <c r="BI137" s="195">
        <f>IF(N137="nulová",J137,0)</f>
        <v>0</v>
      </c>
      <c r="BJ137" s="25" t="s">
        <v>77</v>
      </c>
      <c r="BK137" s="195">
        <f>ROUND(I137*H137,2)</f>
        <v>0</v>
      </c>
      <c r="BL137" s="25" t="s">
        <v>188</v>
      </c>
      <c r="BM137" s="25" t="s">
        <v>1097</v>
      </c>
    </row>
    <row r="138" spans="2:65" s="1" customFormat="1">
      <c r="B138" s="42"/>
      <c r="D138" s="196" t="s">
        <v>190</v>
      </c>
      <c r="F138" s="197" t="s">
        <v>1096</v>
      </c>
      <c r="I138" s="198"/>
      <c r="L138" s="42"/>
      <c r="M138" s="199"/>
      <c r="N138" s="43"/>
      <c r="O138" s="43"/>
      <c r="P138" s="43"/>
      <c r="Q138" s="43"/>
      <c r="R138" s="43"/>
      <c r="S138" s="43"/>
      <c r="T138" s="71"/>
      <c r="AT138" s="25" t="s">
        <v>190</v>
      </c>
      <c r="AU138" s="25" t="s">
        <v>77</v>
      </c>
    </row>
    <row r="139" spans="2:65" s="1" customFormat="1" ht="54">
      <c r="B139" s="42"/>
      <c r="D139" s="209" t="s">
        <v>453</v>
      </c>
      <c r="F139" s="252" t="s">
        <v>1098</v>
      </c>
      <c r="I139" s="198"/>
      <c r="L139" s="42"/>
      <c r="M139" s="199"/>
      <c r="N139" s="43"/>
      <c r="O139" s="43"/>
      <c r="P139" s="43"/>
      <c r="Q139" s="43"/>
      <c r="R139" s="43"/>
      <c r="S139" s="43"/>
      <c r="T139" s="71"/>
      <c r="AT139" s="25" t="s">
        <v>453</v>
      </c>
      <c r="AU139" s="25" t="s">
        <v>77</v>
      </c>
    </row>
    <row r="140" spans="2:65" s="1" customFormat="1" ht="22.5" customHeight="1">
      <c r="B140" s="183"/>
      <c r="C140" s="184" t="s">
        <v>355</v>
      </c>
      <c r="D140" s="184" t="s">
        <v>183</v>
      </c>
      <c r="E140" s="185" t="s">
        <v>1099</v>
      </c>
      <c r="F140" s="186" t="s">
        <v>1100</v>
      </c>
      <c r="G140" s="187" t="s">
        <v>873</v>
      </c>
      <c r="H140" s="188">
        <v>8</v>
      </c>
      <c r="I140" s="189"/>
      <c r="J140" s="190">
        <f>ROUND(I140*H140,2)</f>
        <v>0</v>
      </c>
      <c r="K140" s="186" t="s">
        <v>5</v>
      </c>
      <c r="L140" s="42"/>
      <c r="M140" s="191" t="s">
        <v>5</v>
      </c>
      <c r="N140" s="192" t="s">
        <v>41</v>
      </c>
      <c r="O140" s="43"/>
      <c r="P140" s="193">
        <f>O140*H140</f>
        <v>0</v>
      </c>
      <c r="Q140" s="193">
        <v>0</v>
      </c>
      <c r="R140" s="193">
        <f>Q140*H140</f>
        <v>0</v>
      </c>
      <c r="S140" s="193">
        <v>0</v>
      </c>
      <c r="T140" s="194">
        <f>S140*H140</f>
        <v>0</v>
      </c>
      <c r="AR140" s="25" t="s">
        <v>188</v>
      </c>
      <c r="AT140" s="25" t="s">
        <v>183</v>
      </c>
      <c r="AU140" s="25" t="s">
        <v>77</v>
      </c>
      <c r="AY140" s="25" t="s">
        <v>180</v>
      </c>
      <c r="BE140" s="195">
        <f>IF(N140="základní",J140,0)</f>
        <v>0</v>
      </c>
      <c r="BF140" s="195">
        <f>IF(N140="snížená",J140,0)</f>
        <v>0</v>
      </c>
      <c r="BG140" s="195">
        <f>IF(N140="zákl. přenesená",J140,0)</f>
        <v>0</v>
      </c>
      <c r="BH140" s="195">
        <f>IF(N140="sníž. přenesená",J140,0)</f>
        <v>0</v>
      </c>
      <c r="BI140" s="195">
        <f>IF(N140="nulová",J140,0)</f>
        <v>0</v>
      </c>
      <c r="BJ140" s="25" t="s">
        <v>77</v>
      </c>
      <c r="BK140" s="195">
        <f>ROUND(I140*H140,2)</f>
        <v>0</v>
      </c>
      <c r="BL140" s="25" t="s">
        <v>188</v>
      </c>
      <c r="BM140" s="25" t="s">
        <v>1101</v>
      </c>
    </row>
    <row r="141" spans="2:65" s="1" customFormat="1">
      <c r="B141" s="42"/>
      <c r="D141" s="196" t="s">
        <v>190</v>
      </c>
      <c r="F141" s="197" t="s">
        <v>1100</v>
      </c>
      <c r="I141" s="198"/>
      <c r="L141" s="42"/>
      <c r="M141" s="199"/>
      <c r="N141" s="43"/>
      <c r="O141" s="43"/>
      <c r="P141" s="43"/>
      <c r="Q141" s="43"/>
      <c r="R141" s="43"/>
      <c r="S141" s="43"/>
      <c r="T141" s="71"/>
      <c r="AT141" s="25" t="s">
        <v>190</v>
      </c>
      <c r="AU141" s="25" t="s">
        <v>77</v>
      </c>
    </row>
    <row r="142" spans="2:65" s="1" customFormat="1" ht="54">
      <c r="B142" s="42"/>
      <c r="D142" s="209" t="s">
        <v>453</v>
      </c>
      <c r="F142" s="252" t="s">
        <v>1098</v>
      </c>
      <c r="I142" s="198"/>
      <c r="L142" s="42"/>
      <c r="M142" s="199"/>
      <c r="N142" s="43"/>
      <c r="O142" s="43"/>
      <c r="P142" s="43"/>
      <c r="Q142" s="43"/>
      <c r="R142" s="43"/>
      <c r="S142" s="43"/>
      <c r="T142" s="71"/>
      <c r="AT142" s="25" t="s">
        <v>453</v>
      </c>
      <c r="AU142" s="25" t="s">
        <v>77</v>
      </c>
    </row>
    <row r="143" spans="2:65" s="1" customFormat="1" ht="22.5" customHeight="1">
      <c r="B143" s="183"/>
      <c r="C143" s="184" t="s">
        <v>360</v>
      </c>
      <c r="D143" s="184" t="s">
        <v>183</v>
      </c>
      <c r="E143" s="185" t="s">
        <v>1102</v>
      </c>
      <c r="F143" s="186" t="s">
        <v>1103</v>
      </c>
      <c r="G143" s="187" t="s">
        <v>873</v>
      </c>
      <c r="H143" s="188">
        <v>11</v>
      </c>
      <c r="I143" s="189"/>
      <c r="J143" s="190">
        <f>ROUND(I143*H143,2)</f>
        <v>0</v>
      </c>
      <c r="K143" s="186" t="s">
        <v>5</v>
      </c>
      <c r="L143" s="42"/>
      <c r="M143" s="191" t="s">
        <v>5</v>
      </c>
      <c r="N143" s="192" t="s">
        <v>41</v>
      </c>
      <c r="O143" s="43"/>
      <c r="P143" s="193">
        <f>O143*H143</f>
        <v>0</v>
      </c>
      <c r="Q143" s="193">
        <v>0</v>
      </c>
      <c r="R143" s="193">
        <f>Q143*H143</f>
        <v>0</v>
      </c>
      <c r="S143" s="193">
        <v>0</v>
      </c>
      <c r="T143" s="194">
        <f>S143*H143</f>
        <v>0</v>
      </c>
      <c r="AR143" s="25" t="s">
        <v>188</v>
      </c>
      <c r="AT143" s="25" t="s">
        <v>183</v>
      </c>
      <c r="AU143" s="25" t="s">
        <v>77</v>
      </c>
      <c r="AY143" s="25" t="s">
        <v>180</v>
      </c>
      <c r="BE143" s="195">
        <f>IF(N143="základní",J143,0)</f>
        <v>0</v>
      </c>
      <c r="BF143" s="195">
        <f>IF(N143="snížená",J143,0)</f>
        <v>0</v>
      </c>
      <c r="BG143" s="195">
        <f>IF(N143="zákl. přenesená",J143,0)</f>
        <v>0</v>
      </c>
      <c r="BH143" s="195">
        <f>IF(N143="sníž. přenesená",J143,0)</f>
        <v>0</v>
      </c>
      <c r="BI143" s="195">
        <f>IF(N143="nulová",J143,0)</f>
        <v>0</v>
      </c>
      <c r="BJ143" s="25" t="s">
        <v>77</v>
      </c>
      <c r="BK143" s="195">
        <f>ROUND(I143*H143,2)</f>
        <v>0</v>
      </c>
      <c r="BL143" s="25" t="s">
        <v>188</v>
      </c>
      <c r="BM143" s="25" t="s">
        <v>1104</v>
      </c>
    </row>
    <row r="144" spans="2:65" s="1" customFormat="1">
      <c r="B144" s="42"/>
      <c r="D144" s="196" t="s">
        <v>190</v>
      </c>
      <c r="F144" s="197" t="s">
        <v>1105</v>
      </c>
      <c r="I144" s="198"/>
      <c r="L144" s="42"/>
      <c r="M144" s="199"/>
      <c r="N144" s="43"/>
      <c r="O144" s="43"/>
      <c r="P144" s="43"/>
      <c r="Q144" s="43"/>
      <c r="R144" s="43"/>
      <c r="S144" s="43"/>
      <c r="T144" s="71"/>
      <c r="AT144" s="25" t="s">
        <v>190</v>
      </c>
      <c r="AU144" s="25" t="s">
        <v>77</v>
      </c>
    </row>
    <row r="145" spans="2:65" s="1" customFormat="1" ht="54">
      <c r="B145" s="42"/>
      <c r="D145" s="209" t="s">
        <v>453</v>
      </c>
      <c r="F145" s="252" t="s">
        <v>1098</v>
      </c>
      <c r="I145" s="198"/>
      <c r="L145" s="42"/>
      <c r="M145" s="199"/>
      <c r="N145" s="43"/>
      <c r="O145" s="43"/>
      <c r="P145" s="43"/>
      <c r="Q145" s="43"/>
      <c r="R145" s="43"/>
      <c r="S145" s="43"/>
      <c r="T145" s="71"/>
      <c r="AT145" s="25" t="s">
        <v>453</v>
      </c>
      <c r="AU145" s="25" t="s">
        <v>77</v>
      </c>
    </row>
    <row r="146" spans="2:65" s="1" customFormat="1" ht="22.5" customHeight="1">
      <c r="B146" s="183"/>
      <c r="C146" s="184" t="s">
        <v>365</v>
      </c>
      <c r="D146" s="184" t="s">
        <v>183</v>
      </c>
      <c r="E146" s="185" t="s">
        <v>1106</v>
      </c>
      <c r="F146" s="186" t="s">
        <v>1107</v>
      </c>
      <c r="G146" s="187" t="s">
        <v>873</v>
      </c>
      <c r="H146" s="188">
        <v>6</v>
      </c>
      <c r="I146" s="189"/>
      <c r="J146" s="190">
        <f>ROUND(I146*H146,2)</f>
        <v>0</v>
      </c>
      <c r="K146" s="186" t="s">
        <v>5</v>
      </c>
      <c r="L146" s="42"/>
      <c r="M146" s="191" t="s">
        <v>5</v>
      </c>
      <c r="N146" s="192" t="s">
        <v>41</v>
      </c>
      <c r="O146" s="43"/>
      <c r="P146" s="193">
        <f>O146*H146</f>
        <v>0</v>
      </c>
      <c r="Q146" s="193">
        <v>0</v>
      </c>
      <c r="R146" s="193">
        <f>Q146*H146</f>
        <v>0</v>
      </c>
      <c r="S146" s="193">
        <v>0</v>
      </c>
      <c r="T146" s="194">
        <f>S146*H146</f>
        <v>0</v>
      </c>
      <c r="AR146" s="25" t="s">
        <v>188</v>
      </c>
      <c r="AT146" s="25" t="s">
        <v>183</v>
      </c>
      <c r="AU146" s="25" t="s">
        <v>77</v>
      </c>
      <c r="AY146" s="25" t="s">
        <v>180</v>
      </c>
      <c r="BE146" s="195">
        <f>IF(N146="základní",J146,0)</f>
        <v>0</v>
      </c>
      <c r="BF146" s="195">
        <f>IF(N146="snížená",J146,0)</f>
        <v>0</v>
      </c>
      <c r="BG146" s="195">
        <f>IF(N146="zákl. přenesená",J146,0)</f>
        <v>0</v>
      </c>
      <c r="BH146" s="195">
        <f>IF(N146="sníž. přenesená",J146,0)</f>
        <v>0</v>
      </c>
      <c r="BI146" s="195">
        <f>IF(N146="nulová",J146,0)</f>
        <v>0</v>
      </c>
      <c r="BJ146" s="25" t="s">
        <v>77</v>
      </c>
      <c r="BK146" s="195">
        <f>ROUND(I146*H146,2)</f>
        <v>0</v>
      </c>
      <c r="BL146" s="25" t="s">
        <v>188</v>
      </c>
      <c r="BM146" s="25" t="s">
        <v>1108</v>
      </c>
    </row>
    <row r="147" spans="2:65" s="1" customFormat="1">
      <c r="B147" s="42"/>
      <c r="D147" s="196" t="s">
        <v>190</v>
      </c>
      <c r="F147" s="197" t="s">
        <v>1107</v>
      </c>
      <c r="I147" s="198"/>
      <c r="L147" s="42"/>
      <c r="M147" s="199"/>
      <c r="N147" s="43"/>
      <c r="O147" s="43"/>
      <c r="P147" s="43"/>
      <c r="Q147" s="43"/>
      <c r="R147" s="43"/>
      <c r="S147" s="43"/>
      <c r="T147" s="71"/>
      <c r="AT147" s="25" t="s">
        <v>190</v>
      </c>
      <c r="AU147" s="25" t="s">
        <v>77</v>
      </c>
    </row>
    <row r="148" spans="2:65" s="1" customFormat="1" ht="54">
      <c r="B148" s="42"/>
      <c r="D148" s="196" t="s">
        <v>453</v>
      </c>
      <c r="F148" s="265" t="s">
        <v>1098</v>
      </c>
      <c r="I148" s="198"/>
      <c r="L148" s="42"/>
      <c r="M148" s="199"/>
      <c r="N148" s="43"/>
      <c r="O148" s="43"/>
      <c r="P148" s="43"/>
      <c r="Q148" s="43"/>
      <c r="R148" s="43"/>
      <c r="S148" s="43"/>
      <c r="T148" s="71"/>
      <c r="AT148" s="25" t="s">
        <v>453</v>
      </c>
      <c r="AU148" s="25" t="s">
        <v>77</v>
      </c>
    </row>
    <row r="149" spans="2:65" s="11" customFormat="1" ht="37.35" customHeight="1">
      <c r="B149" s="169"/>
      <c r="D149" s="180" t="s">
        <v>69</v>
      </c>
      <c r="E149" s="261" t="s">
        <v>1109</v>
      </c>
      <c r="F149" s="261" t="s">
        <v>1110</v>
      </c>
      <c r="I149" s="172"/>
      <c r="J149" s="262">
        <f>BK149</f>
        <v>0</v>
      </c>
      <c r="L149" s="169"/>
      <c r="M149" s="174"/>
      <c r="N149" s="175"/>
      <c r="O149" s="175"/>
      <c r="P149" s="176">
        <f>SUM(P150:P152)</f>
        <v>0</v>
      </c>
      <c r="Q149" s="175"/>
      <c r="R149" s="176">
        <f>SUM(R150:R152)</f>
        <v>0</v>
      </c>
      <c r="S149" s="175"/>
      <c r="T149" s="177">
        <f>SUM(T150:T152)</f>
        <v>0</v>
      </c>
      <c r="AR149" s="170" t="s">
        <v>77</v>
      </c>
      <c r="AT149" s="178" t="s">
        <v>69</v>
      </c>
      <c r="AU149" s="178" t="s">
        <v>70</v>
      </c>
      <c r="AY149" s="170" t="s">
        <v>180</v>
      </c>
      <c r="BK149" s="179">
        <f>SUM(BK150:BK152)</f>
        <v>0</v>
      </c>
    </row>
    <row r="150" spans="2:65" s="1" customFormat="1" ht="22.5" customHeight="1">
      <c r="B150" s="183"/>
      <c r="C150" s="184" t="s">
        <v>371</v>
      </c>
      <c r="D150" s="184" t="s">
        <v>183</v>
      </c>
      <c r="E150" s="185" t="s">
        <v>1111</v>
      </c>
      <c r="F150" s="186" t="s">
        <v>1112</v>
      </c>
      <c r="G150" s="187" t="s">
        <v>873</v>
      </c>
      <c r="H150" s="188">
        <v>20</v>
      </c>
      <c r="I150" s="189"/>
      <c r="J150" s="190">
        <f>ROUND(I150*H150,2)</f>
        <v>0</v>
      </c>
      <c r="K150" s="186" t="s">
        <v>5</v>
      </c>
      <c r="L150" s="42"/>
      <c r="M150" s="191" t="s">
        <v>5</v>
      </c>
      <c r="N150" s="192" t="s">
        <v>41</v>
      </c>
      <c r="O150" s="43"/>
      <c r="P150" s="193">
        <f>O150*H150</f>
        <v>0</v>
      </c>
      <c r="Q150" s="193">
        <v>0</v>
      </c>
      <c r="R150" s="193">
        <f>Q150*H150</f>
        <v>0</v>
      </c>
      <c r="S150" s="193">
        <v>0</v>
      </c>
      <c r="T150" s="194">
        <f>S150*H150</f>
        <v>0</v>
      </c>
      <c r="AR150" s="25" t="s">
        <v>188</v>
      </c>
      <c r="AT150" s="25" t="s">
        <v>183</v>
      </c>
      <c r="AU150" s="25" t="s">
        <v>77</v>
      </c>
      <c r="AY150" s="25" t="s">
        <v>180</v>
      </c>
      <c r="BE150" s="195">
        <f>IF(N150="základní",J150,0)</f>
        <v>0</v>
      </c>
      <c r="BF150" s="195">
        <f>IF(N150="snížená",J150,0)</f>
        <v>0</v>
      </c>
      <c r="BG150" s="195">
        <f>IF(N150="zákl. přenesená",J150,0)</f>
        <v>0</v>
      </c>
      <c r="BH150" s="195">
        <f>IF(N150="sníž. přenesená",J150,0)</f>
        <v>0</v>
      </c>
      <c r="BI150" s="195">
        <f>IF(N150="nulová",J150,0)</f>
        <v>0</v>
      </c>
      <c r="BJ150" s="25" t="s">
        <v>77</v>
      </c>
      <c r="BK150" s="195">
        <f>ROUND(I150*H150,2)</f>
        <v>0</v>
      </c>
      <c r="BL150" s="25" t="s">
        <v>188</v>
      </c>
      <c r="BM150" s="25" t="s">
        <v>1113</v>
      </c>
    </row>
    <row r="151" spans="2:65" s="1" customFormat="1">
      <c r="B151" s="42"/>
      <c r="D151" s="196" t="s">
        <v>190</v>
      </c>
      <c r="F151" s="197" t="s">
        <v>1112</v>
      </c>
      <c r="I151" s="198"/>
      <c r="L151" s="42"/>
      <c r="M151" s="199"/>
      <c r="N151" s="43"/>
      <c r="O151" s="43"/>
      <c r="P151" s="43"/>
      <c r="Q151" s="43"/>
      <c r="R151" s="43"/>
      <c r="S151" s="43"/>
      <c r="T151" s="71"/>
      <c r="AT151" s="25" t="s">
        <v>190</v>
      </c>
      <c r="AU151" s="25" t="s">
        <v>77</v>
      </c>
    </row>
    <row r="152" spans="2:65" s="1" customFormat="1" ht="54">
      <c r="B152" s="42"/>
      <c r="D152" s="196" t="s">
        <v>453</v>
      </c>
      <c r="F152" s="265" t="s">
        <v>1098</v>
      </c>
      <c r="I152" s="198"/>
      <c r="L152" s="42"/>
      <c r="M152" s="199"/>
      <c r="N152" s="43"/>
      <c r="O152" s="43"/>
      <c r="P152" s="43"/>
      <c r="Q152" s="43"/>
      <c r="R152" s="43"/>
      <c r="S152" s="43"/>
      <c r="T152" s="71"/>
      <c r="AT152" s="25" t="s">
        <v>453</v>
      </c>
      <c r="AU152" s="25" t="s">
        <v>77</v>
      </c>
    </row>
    <row r="153" spans="2:65" s="11" customFormat="1" ht="37.35" customHeight="1">
      <c r="B153" s="169"/>
      <c r="D153" s="180" t="s">
        <v>69</v>
      </c>
      <c r="E153" s="261" t="s">
        <v>1114</v>
      </c>
      <c r="F153" s="261" t="s">
        <v>1115</v>
      </c>
      <c r="I153" s="172"/>
      <c r="J153" s="262">
        <f>BK153</f>
        <v>0</v>
      </c>
      <c r="L153" s="169"/>
      <c r="M153" s="174"/>
      <c r="N153" s="175"/>
      <c r="O153" s="175"/>
      <c r="P153" s="176">
        <f>SUM(P154:P159)</f>
        <v>0</v>
      </c>
      <c r="Q153" s="175"/>
      <c r="R153" s="176">
        <f>SUM(R154:R159)</f>
        <v>0</v>
      </c>
      <c r="S153" s="175"/>
      <c r="T153" s="177">
        <f>SUM(T154:T159)</f>
        <v>0</v>
      </c>
      <c r="AR153" s="170" t="s">
        <v>77</v>
      </c>
      <c r="AT153" s="178" t="s">
        <v>69</v>
      </c>
      <c r="AU153" s="178" t="s">
        <v>70</v>
      </c>
      <c r="AY153" s="170" t="s">
        <v>180</v>
      </c>
      <c r="BK153" s="179">
        <f>SUM(BK154:BK159)</f>
        <v>0</v>
      </c>
    </row>
    <row r="154" spans="2:65" s="1" customFormat="1" ht="22.5" customHeight="1">
      <c r="B154" s="183"/>
      <c r="C154" s="184" t="s">
        <v>380</v>
      </c>
      <c r="D154" s="184" t="s">
        <v>183</v>
      </c>
      <c r="E154" s="185" t="s">
        <v>1116</v>
      </c>
      <c r="F154" s="186" t="s">
        <v>1117</v>
      </c>
      <c r="G154" s="187" t="s">
        <v>329</v>
      </c>
      <c r="H154" s="188">
        <v>200</v>
      </c>
      <c r="I154" s="189"/>
      <c r="J154" s="190">
        <f>ROUND(I154*H154,2)</f>
        <v>0</v>
      </c>
      <c r="K154" s="186" t="s">
        <v>5</v>
      </c>
      <c r="L154" s="42"/>
      <c r="M154" s="191" t="s">
        <v>5</v>
      </c>
      <c r="N154" s="192" t="s">
        <v>41</v>
      </c>
      <c r="O154" s="43"/>
      <c r="P154" s="193">
        <f>O154*H154</f>
        <v>0</v>
      </c>
      <c r="Q154" s="193">
        <v>0</v>
      </c>
      <c r="R154" s="193">
        <f>Q154*H154</f>
        <v>0</v>
      </c>
      <c r="S154" s="193">
        <v>0</v>
      </c>
      <c r="T154" s="194">
        <f>S154*H154</f>
        <v>0</v>
      </c>
      <c r="AR154" s="25" t="s">
        <v>188</v>
      </c>
      <c r="AT154" s="25" t="s">
        <v>183</v>
      </c>
      <c r="AU154" s="25" t="s">
        <v>77</v>
      </c>
      <c r="AY154" s="25" t="s">
        <v>180</v>
      </c>
      <c r="BE154" s="195">
        <f>IF(N154="základní",J154,0)</f>
        <v>0</v>
      </c>
      <c r="BF154" s="195">
        <f>IF(N154="snížená",J154,0)</f>
        <v>0</v>
      </c>
      <c r="BG154" s="195">
        <f>IF(N154="zákl. přenesená",J154,0)</f>
        <v>0</v>
      </c>
      <c r="BH154" s="195">
        <f>IF(N154="sníž. přenesená",J154,0)</f>
        <v>0</v>
      </c>
      <c r="BI154" s="195">
        <f>IF(N154="nulová",J154,0)</f>
        <v>0</v>
      </c>
      <c r="BJ154" s="25" t="s">
        <v>77</v>
      </c>
      <c r="BK154" s="195">
        <f>ROUND(I154*H154,2)</f>
        <v>0</v>
      </c>
      <c r="BL154" s="25" t="s">
        <v>188</v>
      </c>
      <c r="BM154" s="25" t="s">
        <v>1118</v>
      </c>
    </row>
    <row r="155" spans="2:65" s="1" customFormat="1">
      <c r="B155" s="42"/>
      <c r="D155" s="196" t="s">
        <v>190</v>
      </c>
      <c r="F155" s="197" t="s">
        <v>1117</v>
      </c>
      <c r="I155" s="198"/>
      <c r="L155" s="42"/>
      <c r="M155" s="199"/>
      <c r="N155" s="43"/>
      <c r="O155" s="43"/>
      <c r="P155" s="43"/>
      <c r="Q155" s="43"/>
      <c r="R155" s="43"/>
      <c r="S155" s="43"/>
      <c r="T155" s="71"/>
      <c r="AT155" s="25" t="s">
        <v>190</v>
      </c>
      <c r="AU155" s="25" t="s">
        <v>77</v>
      </c>
    </row>
    <row r="156" spans="2:65" s="1" customFormat="1" ht="54">
      <c r="B156" s="42"/>
      <c r="D156" s="209" t="s">
        <v>453</v>
      </c>
      <c r="F156" s="252" t="s">
        <v>1098</v>
      </c>
      <c r="I156" s="198"/>
      <c r="L156" s="42"/>
      <c r="M156" s="199"/>
      <c r="N156" s="43"/>
      <c r="O156" s="43"/>
      <c r="P156" s="43"/>
      <c r="Q156" s="43"/>
      <c r="R156" s="43"/>
      <c r="S156" s="43"/>
      <c r="T156" s="71"/>
      <c r="AT156" s="25" t="s">
        <v>453</v>
      </c>
      <c r="AU156" s="25" t="s">
        <v>77</v>
      </c>
    </row>
    <row r="157" spans="2:65" s="1" customFormat="1" ht="22.5" customHeight="1">
      <c r="B157" s="183"/>
      <c r="C157" s="184" t="s">
        <v>10</v>
      </c>
      <c r="D157" s="184" t="s">
        <v>183</v>
      </c>
      <c r="E157" s="185" t="s">
        <v>1119</v>
      </c>
      <c r="F157" s="186" t="s">
        <v>1120</v>
      </c>
      <c r="G157" s="187" t="s">
        <v>873</v>
      </c>
      <c r="H157" s="188">
        <v>10</v>
      </c>
      <c r="I157" s="189"/>
      <c r="J157" s="190">
        <f>ROUND(I157*H157,2)</f>
        <v>0</v>
      </c>
      <c r="K157" s="186" t="s">
        <v>5</v>
      </c>
      <c r="L157" s="42"/>
      <c r="M157" s="191" t="s">
        <v>5</v>
      </c>
      <c r="N157" s="192" t="s">
        <v>41</v>
      </c>
      <c r="O157" s="43"/>
      <c r="P157" s="193">
        <f>O157*H157</f>
        <v>0</v>
      </c>
      <c r="Q157" s="193">
        <v>0</v>
      </c>
      <c r="R157" s="193">
        <f>Q157*H157</f>
        <v>0</v>
      </c>
      <c r="S157" s="193">
        <v>0</v>
      </c>
      <c r="T157" s="194">
        <f>S157*H157</f>
        <v>0</v>
      </c>
      <c r="AR157" s="25" t="s">
        <v>188</v>
      </c>
      <c r="AT157" s="25" t="s">
        <v>183</v>
      </c>
      <c r="AU157" s="25" t="s">
        <v>77</v>
      </c>
      <c r="AY157" s="25" t="s">
        <v>180</v>
      </c>
      <c r="BE157" s="195">
        <f>IF(N157="základní",J157,0)</f>
        <v>0</v>
      </c>
      <c r="BF157" s="195">
        <f>IF(N157="snížená",J157,0)</f>
        <v>0</v>
      </c>
      <c r="BG157" s="195">
        <f>IF(N157="zákl. přenesená",J157,0)</f>
        <v>0</v>
      </c>
      <c r="BH157" s="195">
        <f>IF(N157="sníž. přenesená",J157,0)</f>
        <v>0</v>
      </c>
      <c r="BI157" s="195">
        <f>IF(N157="nulová",J157,0)</f>
        <v>0</v>
      </c>
      <c r="BJ157" s="25" t="s">
        <v>77</v>
      </c>
      <c r="BK157" s="195">
        <f>ROUND(I157*H157,2)</f>
        <v>0</v>
      </c>
      <c r="BL157" s="25" t="s">
        <v>188</v>
      </c>
      <c r="BM157" s="25" t="s">
        <v>1121</v>
      </c>
    </row>
    <row r="158" spans="2:65" s="1" customFormat="1">
      <c r="B158" s="42"/>
      <c r="D158" s="196" t="s">
        <v>190</v>
      </c>
      <c r="F158" s="197" t="s">
        <v>1120</v>
      </c>
      <c r="I158" s="198"/>
      <c r="L158" s="42"/>
      <c r="M158" s="199"/>
      <c r="N158" s="43"/>
      <c r="O158" s="43"/>
      <c r="P158" s="43"/>
      <c r="Q158" s="43"/>
      <c r="R158" s="43"/>
      <c r="S158" s="43"/>
      <c r="T158" s="71"/>
      <c r="AT158" s="25" t="s">
        <v>190</v>
      </c>
      <c r="AU158" s="25" t="s">
        <v>77</v>
      </c>
    </row>
    <row r="159" spans="2:65" s="1" customFormat="1" ht="54">
      <c r="B159" s="42"/>
      <c r="D159" s="196" t="s">
        <v>453</v>
      </c>
      <c r="F159" s="265" t="s">
        <v>1098</v>
      </c>
      <c r="I159" s="198"/>
      <c r="L159" s="42"/>
      <c r="M159" s="199"/>
      <c r="N159" s="43"/>
      <c r="O159" s="43"/>
      <c r="P159" s="43"/>
      <c r="Q159" s="43"/>
      <c r="R159" s="43"/>
      <c r="S159" s="43"/>
      <c r="T159" s="71"/>
      <c r="AT159" s="25" t="s">
        <v>453</v>
      </c>
      <c r="AU159" s="25" t="s">
        <v>77</v>
      </c>
    </row>
    <row r="160" spans="2:65" s="11" customFormat="1" ht="37.35" customHeight="1">
      <c r="B160" s="169"/>
      <c r="D160" s="180" t="s">
        <v>69</v>
      </c>
      <c r="E160" s="261" t="s">
        <v>1122</v>
      </c>
      <c r="F160" s="261" t="s">
        <v>1123</v>
      </c>
      <c r="I160" s="172"/>
      <c r="J160" s="262">
        <f>BK160</f>
        <v>0</v>
      </c>
      <c r="L160" s="169"/>
      <c r="M160" s="174"/>
      <c r="N160" s="175"/>
      <c r="O160" s="175"/>
      <c r="P160" s="176">
        <f>SUM(P161:P172)</f>
        <v>0</v>
      </c>
      <c r="Q160" s="175"/>
      <c r="R160" s="176">
        <f>SUM(R161:R172)</f>
        <v>0</v>
      </c>
      <c r="S160" s="175"/>
      <c r="T160" s="177">
        <f>SUM(T161:T172)</f>
        <v>0</v>
      </c>
      <c r="AR160" s="170" t="s">
        <v>77</v>
      </c>
      <c r="AT160" s="178" t="s">
        <v>69</v>
      </c>
      <c r="AU160" s="178" t="s">
        <v>70</v>
      </c>
      <c r="AY160" s="170" t="s">
        <v>180</v>
      </c>
      <c r="BK160" s="179">
        <f>SUM(BK161:BK172)</f>
        <v>0</v>
      </c>
    </row>
    <row r="161" spans="2:65" s="1" customFormat="1" ht="22.5" customHeight="1">
      <c r="B161" s="183"/>
      <c r="C161" s="184" t="s">
        <v>392</v>
      </c>
      <c r="D161" s="184" t="s">
        <v>183</v>
      </c>
      <c r="E161" s="185" t="s">
        <v>1124</v>
      </c>
      <c r="F161" s="186" t="s">
        <v>1125</v>
      </c>
      <c r="G161" s="187" t="s">
        <v>873</v>
      </c>
      <c r="H161" s="188">
        <v>450</v>
      </c>
      <c r="I161" s="189"/>
      <c r="J161" s="190">
        <f>ROUND(I161*H161,2)</f>
        <v>0</v>
      </c>
      <c r="K161" s="186" t="s">
        <v>5</v>
      </c>
      <c r="L161" s="42"/>
      <c r="M161" s="191" t="s">
        <v>5</v>
      </c>
      <c r="N161" s="192" t="s">
        <v>41</v>
      </c>
      <c r="O161" s="43"/>
      <c r="P161" s="193">
        <f>O161*H161</f>
        <v>0</v>
      </c>
      <c r="Q161" s="193">
        <v>0</v>
      </c>
      <c r="R161" s="193">
        <f>Q161*H161</f>
        <v>0</v>
      </c>
      <c r="S161" s="193">
        <v>0</v>
      </c>
      <c r="T161" s="194">
        <f>S161*H161</f>
        <v>0</v>
      </c>
      <c r="AR161" s="25" t="s">
        <v>188</v>
      </c>
      <c r="AT161" s="25" t="s">
        <v>183</v>
      </c>
      <c r="AU161" s="25" t="s">
        <v>77</v>
      </c>
      <c r="AY161" s="25" t="s">
        <v>180</v>
      </c>
      <c r="BE161" s="195">
        <f>IF(N161="základní",J161,0)</f>
        <v>0</v>
      </c>
      <c r="BF161" s="195">
        <f>IF(N161="snížená",J161,0)</f>
        <v>0</v>
      </c>
      <c r="BG161" s="195">
        <f>IF(N161="zákl. přenesená",J161,0)</f>
        <v>0</v>
      </c>
      <c r="BH161" s="195">
        <f>IF(N161="sníž. přenesená",J161,0)</f>
        <v>0</v>
      </c>
      <c r="BI161" s="195">
        <f>IF(N161="nulová",J161,0)</f>
        <v>0</v>
      </c>
      <c r="BJ161" s="25" t="s">
        <v>77</v>
      </c>
      <c r="BK161" s="195">
        <f>ROUND(I161*H161,2)</f>
        <v>0</v>
      </c>
      <c r="BL161" s="25" t="s">
        <v>188</v>
      </c>
      <c r="BM161" s="25" t="s">
        <v>1126</v>
      </c>
    </row>
    <row r="162" spans="2:65" s="1" customFormat="1">
      <c r="B162" s="42"/>
      <c r="D162" s="196" t="s">
        <v>190</v>
      </c>
      <c r="F162" s="197" t="s">
        <v>1125</v>
      </c>
      <c r="I162" s="198"/>
      <c r="L162" s="42"/>
      <c r="M162" s="199"/>
      <c r="N162" s="43"/>
      <c r="O162" s="43"/>
      <c r="P162" s="43"/>
      <c r="Q162" s="43"/>
      <c r="R162" s="43"/>
      <c r="S162" s="43"/>
      <c r="T162" s="71"/>
      <c r="AT162" s="25" t="s">
        <v>190</v>
      </c>
      <c r="AU162" s="25" t="s">
        <v>77</v>
      </c>
    </row>
    <row r="163" spans="2:65" s="1" customFormat="1" ht="54">
      <c r="B163" s="42"/>
      <c r="D163" s="209" t="s">
        <v>453</v>
      </c>
      <c r="F163" s="252" t="s">
        <v>1098</v>
      </c>
      <c r="I163" s="198"/>
      <c r="L163" s="42"/>
      <c r="M163" s="199"/>
      <c r="N163" s="43"/>
      <c r="O163" s="43"/>
      <c r="P163" s="43"/>
      <c r="Q163" s="43"/>
      <c r="R163" s="43"/>
      <c r="S163" s="43"/>
      <c r="T163" s="71"/>
      <c r="AT163" s="25" t="s">
        <v>453</v>
      </c>
      <c r="AU163" s="25" t="s">
        <v>77</v>
      </c>
    </row>
    <row r="164" spans="2:65" s="1" customFormat="1" ht="22.5" customHeight="1">
      <c r="B164" s="183"/>
      <c r="C164" s="184" t="s">
        <v>399</v>
      </c>
      <c r="D164" s="184" t="s">
        <v>183</v>
      </c>
      <c r="E164" s="185" t="s">
        <v>1127</v>
      </c>
      <c r="F164" s="186" t="s">
        <v>1128</v>
      </c>
      <c r="G164" s="187" t="s">
        <v>873</v>
      </c>
      <c r="H164" s="188">
        <v>120</v>
      </c>
      <c r="I164" s="189"/>
      <c r="J164" s="190">
        <f>ROUND(I164*H164,2)</f>
        <v>0</v>
      </c>
      <c r="K164" s="186" t="s">
        <v>5</v>
      </c>
      <c r="L164" s="42"/>
      <c r="M164" s="191" t="s">
        <v>5</v>
      </c>
      <c r="N164" s="192" t="s">
        <v>41</v>
      </c>
      <c r="O164" s="43"/>
      <c r="P164" s="193">
        <f>O164*H164</f>
        <v>0</v>
      </c>
      <c r="Q164" s="193">
        <v>0</v>
      </c>
      <c r="R164" s="193">
        <f>Q164*H164</f>
        <v>0</v>
      </c>
      <c r="S164" s="193">
        <v>0</v>
      </c>
      <c r="T164" s="194">
        <f>S164*H164</f>
        <v>0</v>
      </c>
      <c r="AR164" s="25" t="s">
        <v>188</v>
      </c>
      <c r="AT164" s="25" t="s">
        <v>183</v>
      </c>
      <c r="AU164" s="25" t="s">
        <v>77</v>
      </c>
      <c r="AY164" s="25" t="s">
        <v>180</v>
      </c>
      <c r="BE164" s="195">
        <f>IF(N164="základní",J164,0)</f>
        <v>0</v>
      </c>
      <c r="BF164" s="195">
        <f>IF(N164="snížená",J164,0)</f>
        <v>0</v>
      </c>
      <c r="BG164" s="195">
        <f>IF(N164="zákl. přenesená",J164,0)</f>
        <v>0</v>
      </c>
      <c r="BH164" s="195">
        <f>IF(N164="sníž. přenesená",J164,0)</f>
        <v>0</v>
      </c>
      <c r="BI164" s="195">
        <f>IF(N164="nulová",J164,0)</f>
        <v>0</v>
      </c>
      <c r="BJ164" s="25" t="s">
        <v>77</v>
      </c>
      <c r="BK164" s="195">
        <f>ROUND(I164*H164,2)</f>
        <v>0</v>
      </c>
      <c r="BL164" s="25" t="s">
        <v>188</v>
      </c>
      <c r="BM164" s="25" t="s">
        <v>1129</v>
      </c>
    </row>
    <row r="165" spans="2:65" s="1" customFormat="1">
      <c r="B165" s="42"/>
      <c r="D165" s="196" t="s">
        <v>190</v>
      </c>
      <c r="F165" s="197" t="s">
        <v>1128</v>
      </c>
      <c r="I165" s="198"/>
      <c r="L165" s="42"/>
      <c r="M165" s="199"/>
      <c r="N165" s="43"/>
      <c r="O165" s="43"/>
      <c r="P165" s="43"/>
      <c r="Q165" s="43"/>
      <c r="R165" s="43"/>
      <c r="S165" s="43"/>
      <c r="T165" s="71"/>
      <c r="AT165" s="25" t="s">
        <v>190</v>
      </c>
      <c r="AU165" s="25" t="s">
        <v>77</v>
      </c>
    </row>
    <row r="166" spans="2:65" s="1" customFormat="1" ht="54">
      <c r="B166" s="42"/>
      <c r="D166" s="209" t="s">
        <v>453</v>
      </c>
      <c r="F166" s="252" t="s">
        <v>1098</v>
      </c>
      <c r="I166" s="198"/>
      <c r="L166" s="42"/>
      <c r="M166" s="199"/>
      <c r="N166" s="43"/>
      <c r="O166" s="43"/>
      <c r="P166" s="43"/>
      <c r="Q166" s="43"/>
      <c r="R166" s="43"/>
      <c r="S166" s="43"/>
      <c r="T166" s="71"/>
      <c r="AT166" s="25" t="s">
        <v>453</v>
      </c>
      <c r="AU166" s="25" t="s">
        <v>77</v>
      </c>
    </row>
    <row r="167" spans="2:65" s="1" customFormat="1" ht="22.5" customHeight="1">
      <c r="B167" s="183"/>
      <c r="C167" s="184" t="s">
        <v>406</v>
      </c>
      <c r="D167" s="184" t="s">
        <v>183</v>
      </c>
      <c r="E167" s="185" t="s">
        <v>1130</v>
      </c>
      <c r="F167" s="186" t="s">
        <v>1131</v>
      </c>
      <c r="G167" s="187" t="s">
        <v>873</v>
      </c>
      <c r="H167" s="188">
        <v>36</v>
      </c>
      <c r="I167" s="189"/>
      <c r="J167" s="190">
        <f>ROUND(I167*H167,2)</f>
        <v>0</v>
      </c>
      <c r="K167" s="186" t="s">
        <v>5</v>
      </c>
      <c r="L167" s="42"/>
      <c r="M167" s="191" t="s">
        <v>5</v>
      </c>
      <c r="N167" s="192" t="s">
        <v>41</v>
      </c>
      <c r="O167" s="43"/>
      <c r="P167" s="193">
        <f>O167*H167</f>
        <v>0</v>
      </c>
      <c r="Q167" s="193">
        <v>0</v>
      </c>
      <c r="R167" s="193">
        <f>Q167*H167</f>
        <v>0</v>
      </c>
      <c r="S167" s="193">
        <v>0</v>
      </c>
      <c r="T167" s="194">
        <f>S167*H167</f>
        <v>0</v>
      </c>
      <c r="AR167" s="25" t="s">
        <v>188</v>
      </c>
      <c r="AT167" s="25" t="s">
        <v>183</v>
      </c>
      <c r="AU167" s="25" t="s">
        <v>77</v>
      </c>
      <c r="AY167" s="25" t="s">
        <v>180</v>
      </c>
      <c r="BE167" s="195">
        <f>IF(N167="základní",J167,0)</f>
        <v>0</v>
      </c>
      <c r="BF167" s="195">
        <f>IF(N167="snížená",J167,0)</f>
        <v>0</v>
      </c>
      <c r="BG167" s="195">
        <f>IF(N167="zákl. přenesená",J167,0)</f>
        <v>0</v>
      </c>
      <c r="BH167" s="195">
        <f>IF(N167="sníž. přenesená",J167,0)</f>
        <v>0</v>
      </c>
      <c r="BI167" s="195">
        <f>IF(N167="nulová",J167,0)</f>
        <v>0</v>
      </c>
      <c r="BJ167" s="25" t="s">
        <v>77</v>
      </c>
      <c r="BK167" s="195">
        <f>ROUND(I167*H167,2)</f>
        <v>0</v>
      </c>
      <c r="BL167" s="25" t="s">
        <v>188</v>
      </c>
      <c r="BM167" s="25" t="s">
        <v>1132</v>
      </c>
    </row>
    <row r="168" spans="2:65" s="1" customFormat="1">
      <c r="B168" s="42"/>
      <c r="D168" s="196" t="s">
        <v>190</v>
      </c>
      <c r="F168" s="197" t="s">
        <v>1131</v>
      </c>
      <c r="I168" s="198"/>
      <c r="L168" s="42"/>
      <c r="M168" s="199"/>
      <c r="N168" s="43"/>
      <c r="O168" s="43"/>
      <c r="P168" s="43"/>
      <c r="Q168" s="43"/>
      <c r="R168" s="43"/>
      <c r="S168" s="43"/>
      <c r="T168" s="71"/>
      <c r="AT168" s="25" t="s">
        <v>190</v>
      </c>
      <c r="AU168" s="25" t="s">
        <v>77</v>
      </c>
    </row>
    <row r="169" spans="2:65" s="1" customFormat="1" ht="54">
      <c r="B169" s="42"/>
      <c r="D169" s="209" t="s">
        <v>453</v>
      </c>
      <c r="F169" s="252" t="s">
        <v>1098</v>
      </c>
      <c r="I169" s="198"/>
      <c r="L169" s="42"/>
      <c r="M169" s="199"/>
      <c r="N169" s="43"/>
      <c r="O169" s="43"/>
      <c r="P169" s="43"/>
      <c r="Q169" s="43"/>
      <c r="R169" s="43"/>
      <c r="S169" s="43"/>
      <c r="T169" s="71"/>
      <c r="AT169" s="25" t="s">
        <v>453</v>
      </c>
      <c r="AU169" s="25" t="s">
        <v>77</v>
      </c>
    </row>
    <row r="170" spans="2:65" s="1" customFormat="1" ht="22.5" customHeight="1">
      <c r="B170" s="183"/>
      <c r="C170" s="184" t="s">
        <v>411</v>
      </c>
      <c r="D170" s="184" t="s">
        <v>183</v>
      </c>
      <c r="E170" s="185" t="s">
        <v>1133</v>
      </c>
      <c r="F170" s="186" t="s">
        <v>1134</v>
      </c>
      <c r="G170" s="187" t="s">
        <v>873</v>
      </c>
      <c r="H170" s="188">
        <v>2</v>
      </c>
      <c r="I170" s="189"/>
      <c r="J170" s="190">
        <f>ROUND(I170*H170,2)</f>
        <v>0</v>
      </c>
      <c r="K170" s="186" t="s">
        <v>5</v>
      </c>
      <c r="L170" s="42"/>
      <c r="M170" s="191" t="s">
        <v>5</v>
      </c>
      <c r="N170" s="192" t="s">
        <v>41</v>
      </c>
      <c r="O170" s="43"/>
      <c r="P170" s="193">
        <f>O170*H170</f>
        <v>0</v>
      </c>
      <c r="Q170" s="193">
        <v>0</v>
      </c>
      <c r="R170" s="193">
        <f>Q170*H170</f>
        <v>0</v>
      </c>
      <c r="S170" s="193">
        <v>0</v>
      </c>
      <c r="T170" s="194">
        <f>S170*H170</f>
        <v>0</v>
      </c>
      <c r="AR170" s="25" t="s">
        <v>188</v>
      </c>
      <c r="AT170" s="25" t="s">
        <v>183</v>
      </c>
      <c r="AU170" s="25" t="s">
        <v>77</v>
      </c>
      <c r="AY170" s="25" t="s">
        <v>180</v>
      </c>
      <c r="BE170" s="195">
        <f>IF(N170="základní",J170,0)</f>
        <v>0</v>
      </c>
      <c r="BF170" s="195">
        <f>IF(N170="snížená",J170,0)</f>
        <v>0</v>
      </c>
      <c r="BG170" s="195">
        <f>IF(N170="zákl. přenesená",J170,0)</f>
        <v>0</v>
      </c>
      <c r="BH170" s="195">
        <f>IF(N170="sníž. přenesená",J170,0)</f>
        <v>0</v>
      </c>
      <c r="BI170" s="195">
        <f>IF(N170="nulová",J170,0)</f>
        <v>0</v>
      </c>
      <c r="BJ170" s="25" t="s">
        <v>77</v>
      </c>
      <c r="BK170" s="195">
        <f>ROUND(I170*H170,2)</f>
        <v>0</v>
      </c>
      <c r="BL170" s="25" t="s">
        <v>188</v>
      </c>
      <c r="BM170" s="25" t="s">
        <v>1135</v>
      </c>
    </row>
    <row r="171" spans="2:65" s="1" customFormat="1">
      <c r="B171" s="42"/>
      <c r="D171" s="196" t="s">
        <v>190</v>
      </c>
      <c r="F171" s="197" t="s">
        <v>1134</v>
      </c>
      <c r="I171" s="198"/>
      <c r="L171" s="42"/>
      <c r="M171" s="199"/>
      <c r="N171" s="43"/>
      <c r="O171" s="43"/>
      <c r="P171" s="43"/>
      <c r="Q171" s="43"/>
      <c r="R171" s="43"/>
      <c r="S171" s="43"/>
      <c r="T171" s="71"/>
      <c r="AT171" s="25" t="s">
        <v>190</v>
      </c>
      <c r="AU171" s="25" t="s">
        <v>77</v>
      </c>
    </row>
    <row r="172" spans="2:65" s="1" customFormat="1" ht="54">
      <c r="B172" s="42"/>
      <c r="D172" s="196" t="s">
        <v>453</v>
      </c>
      <c r="F172" s="265" t="s">
        <v>1098</v>
      </c>
      <c r="I172" s="198"/>
      <c r="L172" s="42"/>
      <c r="M172" s="199"/>
      <c r="N172" s="43"/>
      <c r="O172" s="43"/>
      <c r="P172" s="43"/>
      <c r="Q172" s="43"/>
      <c r="R172" s="43"/>
      <c r="S172" s="43"/>
      <c r="T172" s="71"/>
      <c r="AT172" s="25" t="s">
        <v>453</v>
      </c>
      <c r="AU172" s="25" t="s">
        <v>77</v>
      </c>
    </row>
    <row r="173" spans="2:65" s="11" customFormat="1" ht="37.35" customHeight="1">
      <c r="B173" s="169"/>
      <c r="D173" s="180" t="s">
        <v>69</v>
      </c>
      <c r="E173" s="261" t="s">
        <v>1136</v>
      </c>
      <c r="F173" s="261" t="s">
        <v>1137</v>
      </c>
      <c r="I173" s="172"/>
      <c r="J173" s="262">
        <f>BK173</f>
        <v>0</v>
      </c>
      <c r="L173" s="169"/>
      <c r="M173" s="174"/>
      <c r="N173" s="175"/>
      <c r="O173" s="175"/>
      <c r="P173" s="176">
        <f>SUM(P174:P180)</f>
        <v>0</v>
      </c>
      <c r="Q173" s="175"/>
      <c r="R173" s="176">
        <f>SUM(R174:R180)</f>
        <v>0</v>
      </c>
      <c r="S173" s="175"/>
      <c r="T173" s="177">
        <f>SUM(T174:T180)</f>
        <v>0</v>
      </c>
      <c r="AR173" s="170" t="s">
        <v>77</v>
      </c>
      <c r="AT173" s="178" t="s">
        <v>69</v>
      </c>
      <c r="AU173" s="178" t="s">
        <v>70</v>
      </c>
      <c r="AY173" s="170" t="s">
        <v>180</v>
      </c>
      <c r="BK173" s="179">
        <f>SUM(BK174:BK180)</f>
        <v>0</v>
      </c>
    </row>
    <row r="174" spans="2:65" s="1" customFormat="1" ht="22.5" customHeight="1">
      <c r="B174" s="183"/>
      <c r="C174" s="184" t="s">
        <v>417</v>
      </c>
      <c r="D174" s="184" t="s">
        <v>183</v>
      </c>
      <c r="E174" s="185" t="s">
        <v>1138</v>
      </c>
      <c r="F174" s="186" t="s">
        <v>1139</v>
      </c>
      <c r="G174" s="187" t="s">
        <v>1140</v>
      </c>
      <c r="H174" s="188">
        <v>20</v>
      </c>
      <c r="I174" s="189"/>
      <c r="J174" s="190">
        <f>ROUND(I174*H174,2)</f>
        <v>0</v>
      </c>
      <c r="K174" s="186" t="s">
        <v>5</v>
      </c>
      <c r="L174" s="42"/>
      <c r="M174" s="191" t="s">
        <v>5</v>
      </c>
      <c r="N174" s="192" t="s">
        <v>41</v>
      </c>
      <c r="O174" s="43"/>
      <c r="P174" s="193">
        <f>O174*H174</f>
        <v>0</v>
      </c>
      <c r="Q174" s="193">
        <v>0</v>
      </c>
      <c r="R174" s="193">
        <f>Q174*H174</f>
        <v>0</v>
      </c>
      <c r="S174" s="193">
        <v>0</v>
      </c>
      <c r="T174" s="194">
        <f>S174*H174</f>
        <v>0</v>
      </c>
      <c r="AR174" s="25" t="s">
        <v>188</v>
      </c>
      <c r="AT174" s="25" t="s">
        <v>183</v>
      </c>
      <c r="AU174" s="25" t="s">
        <v>77</v>
      </c>
      <c r="AY174" s="25" t="s">
        <v>180</v>
      </c>
      <c r="BE174" s="195">
        <f>IF(N174="základní",J174,0)</f>
        <v>0</v>
      </c>
      <c r="BF174" s="195">
        <f>IF(N174="snížená",J174,0)</f>
        <v>0</v>
      </c>
      <c r="BG174" s="195">
        <f>IF(N174="zákl. přenesená",J174,0)</f>
        <v>0</v>
      </c>
      <c r="BH174" s="195">
        <f>IF(N174="sníž. přenesená",J174,0)</f>
        <v>0</v>
      </c>
      <c r="BI174" s="195">
        <f>IF(N174="nulová",J174,0)</f>
        <v>0</v>
      </c>
      <c r="BJ174" s="25" t="s">
        <v>77</v>
      </c>
      <c r="BK174" s="195">
        <f>ROUND(I174*H174,2)</f>
        <v>0</v>
      </c>
      <c r="BL174" s="25" t="s">
        <v>188</v>
      </c>
      <c r="BM174" s="25" t="s">
        <v>1141</v>
      </c>
    </row>
    <row r="175" spans="2:65" s="1" customFormat="1">
      <c r="B175" s="42"/>
      <c r="D175" s="196" t="s">
        <v>190</v>
      </c>
      <c r="F175" s="197" t="s">
        <v>1142</v>
      </c>
      <c r="I175" s="198"/>
      <c r="L175" s="42"/>
      <c r="M175" s="199"/>
      <c r="N175" s="43"/>
      <c r="O175" s="43"/>
      <c r="P175" s="43"/>
      <c r="Q175" s="43"/>
      <c r="R175" s="43"/>
      <c r="S175" s="43"/>
      <c r="T175" s="71"/>
      <c r="AT175" s="25" t="s">
        <v>190</v>
      </c>
      <c r="AU175" s="25" t="s">
        <v>77</v>
      </c>
    </row>
    <row r="176" spans="2:65" s="1" customFormat="1" ht="27">
      <c r="B176" s="42"/>
      <c r="D176" s="209" t="s">
        <v>453</v>
      </c>
      <c r="F176" s="252" t="s">
        <v>1143</v>
      </c>
      <c r="I176" s="198"/>
      <c r="L176" s="42"/>
      <c r="M176" s="199"/>
      <c r="N176" s="43"/>
      <c r="O176" s="43"/>
      <c r="P176" s="43"/>
      <c r="Q176" s="43"/>
      <c r="R176" s="43"/>
      <c r="S176" s="43"/>
      <c r="T176" s="71"/>
      <c r="AT176" s="25" t="s">
        <v>453</v>
      </c>
      <c r="AU176" s="25" t="s">
        <v>77</v>
      </c>
    </row>
    <row r="177" spans="2:65" s="1" customFormat="1" ht="22.5" customHeight="1">
      <c r="B177" s="183"/>
      <c r="C177" s="184" t="s">
        <v>422</v>
      </c>
      <c r="D177" s="184" t="s">
        <v>183</v>
      </c>
      <c r="E177" s="185" t="s">
        <v>1144</v>
      </c>
      <c r="F177" s="186" t="s">
        <v>1145</v>
      </c>
      <c r="G177" s="187" t="s">
        <v>1140</v>
      </c>
      <c r="H177" s="188">
        <v>30</v>
      </c>
      <c r="I177" s="189"/>
      <c r="J177" s="190">
        <f>ROUND(I177*H177,2)</f>
        <v>0</v>
      </c>
      <c r="K177" s="186" t="s">
        <v>5</v>
      </c>
      <c r="L177" s="42"/>
      <c r="M177" s="191" t="s">
        <v>5</v>
      </c>
      <c r="N177" s="192" t="s">
        <v>41</v>
      </c>
      <c r="O177" s="43"/>
      <c r="P177" s="193">
        <f>O177*H177</f>
        <v>0</v>
      </c>
      <c r="Q177" s="193">
        <v>0</v>
      </c>
      <c r="R177" s="193">
        <f>Q177*H177</f>
        <v>0</v>
      </c>
      <c r="S177" s="193">
        <v>0</v>
      </c>
      <c r="T177" s="194">
        <f>S177*H177</f>
        <v>0</v>
      </c>
      <c r="AR177" s="25" t="s">
        <v>188</v>
      </c>
      <c r="AT177" s="25" t="s">
        <v>183</v>
      </c>
      <c r="AU177" s="25" t="s">
        <v>77</v>
      </c>
      <c r="AY177" s="25" t="s">
        <v>180</v>
      </c>
      <c r="BE177" s="195">
        <f>IF(N177="základní",J177,0)</f>
        <v>0</v>
      </c>
      <c r="BF177" s="195">
        <f>IF(N177="snížená",J177,0)</f>
        <v>0</v>
      </c>
      <c r="BG177" s="195">
        <f>IF(N177="zákl. přenesená",J177,0)</f>
        <v>0</v>
      </c>
      <c r="BH177" s="195">
        <f>IF(N177="sníž. přenesená",J177,0)</f>
        <v>0</v>
      </c>
      <c r="BI177" s="195">
        <f>IF(N177="nulová",J177,0)</f>
        <v>0</v>
      </c>
      <c r="BJ177" s="25" t="s">
        <v>77</v>
      </c>
      <c r="BK177" s="195">
        <f>ROUND(I177*H177,2)</f>
        <v>0</v>
      </c>
      <c r="BL177" s="25" t="s">
        <v>188</v>
      </c>
      <c r="BM177" s="25" t="s">
        <v>1146</v>
      </c>
    </row>
    <row r="178" spans="2:65" s="1" customFormat="1">
      <c r="B178" s="42"/>
      <c r="D178" s="209" t="s">
        <v>190</v>
      </c>
      <c r="F178" s="240" t="s">
        <v>1145</v>
      </c>
      <c r="I178" s="198"/>
      <c r="L178" s="42"/>
      <c r="M178" s="199"/>
      <c r="N178" s="43"/>
      <c r="O178" s="43"/>
      <c r="P178" s="43"/>
      <c r="Q178" s="43"/>
      <c r="R178" s="43"/>
      <c r="S178" s="43"/>
      <c r="T178" s="71"/>
      <c r="AT178" s="25" t="s">
        <v>190</v>
      </c>
      <c r="AU178" s="25" t="s">
        <v>77</v>
      </c>
    </row>
    <row r="179" spans="2:65" s="1" customFormat="1" ht="22.5" customHeight="1">
      <c r="B179" s="183"/>
      <c r="C179" s="184" t="s">
        <v>426</v>
      </c>
      <c r="D179" s="184" t="s">
        <v>183</v>
      </c>
      <c r="E179" s="185" t="s">
        <v>1147</v>
      </c>
      <c r="F179" s="186" t="s">
        <v>1148</v>
      </c>
      <c r="G179" s="187" t="s">
        <v>1140</v>
      </c>
      <c r="H179" s="188">
        <v>10</v>
      </c>
      <c r="I179" s="189"/>
      <c r="J179" s="190">
        <f>ROUND(I179*H179,2)</f>
        <v>0</v>
      </c>
      <c r="K179" s="186" t="s">
        <v>5</v>
      </c>
      <c r="L179" s="42"/>
      <c r="M179" s="191" t="s">
        <v>5</v>
      </c>
      <c r="N179" s="192" t="s">
        <v>41</v>
      </c>
      <c r="O179" s="43"/>
      <c r="P179" s="193">
        <f>O179*H179</f>
        <v>0</v>
      </c>
      <c r="Q179" s="193">
        <v>0</v>
      </c>
      <c r="R179" s="193">
        <f>Q179*H179</f>
        <v>0</v>
      </c>
      <c r="S179" s="193">
        <v>0</v>
      </c>
      <c r="T179" s="194">
        <f>S179*H179</f>
        <v>0</v>
      </c>
      <c r="AR179" s="25" t="s">
        <v>188</v>
      </c>
      <c r="AT179" s="25" t="s">
        <v>183</v>
      </c>
      <c r="AU179" s="25" t="s">
        <v>77</v>
      </c>
      <c r="AY179" s="25" t="s">
        <v>180</v>
      </c>
      <c r="BE179" s="195">
        <f>IF(N179="základní",J179,0)</f>
        <v>0</v>
      </c>
      <c r="BF179" s="195">
        <f>IF(N179="snížená",J179,0)</f>
        <v>0</v>
      </c>
      <c r="BG179" s="195">
        <f>IF(N179="zákl. přenesená",J179,0)</f>
        <v>0</v>
      </c>
      <c r="BH179" s="195">
        <f>IF(N179="sníž. přenesená",J179,0)</f>
        <v>0</v>
      </c>
      <c r="BI179" s="195">
        <f>IF(N179="nulová",J179,0)</f>
        <v>0</v>
      </c>
      <c r="BJ179" s="25" t="s">
        <v>77</v>
      </c>
      <c r="BK179" s="195">
        <f>ROUND(I179*H179,2)</f>
        <v>0</v>
      </c>
      <c r="BL179" s="25" t="s">
        <v>188</v>
      </c>
      <c r="BM179" s="25" t="s">
        <v>1149</v>
      </c>
    </row>
    <row r="180" spans="2:65" s="1" customFormat="1">
      <c r="B180" s="42"/>
      <c r="D180" s="196" t="s">
        <v>190</v>
      </c>
      <c r="F180" s="197" t="s">
        <v>1148</v>
      </c>
      <c r="I180" s="198"/>
      <c r="L180" s="42"/>
      <c r="M180" s="199"/>
      <c r="N180" s="43"/>
      <c r="O180" s="43"/>
      <c r="P180" s="43"/>
      <c r="Q180" s="43"/>
      <c r="R180" s="43"/>
      <c r="S180" s="43"/>
      <c r="T180" s="71"/>
      <c r="AT180" s="25" t="s">
        <v>190</v>
      </c>
      <c r="AU180" s="25" t="s">
        <v>77</v>
      </c>
    </row>
    <row r="181" spans="2:65" s="11" customFormat="1" ht="37.35" customHeight="1">
      <c r="B181" s="169"/>
      <c r="D181" s="180" t="s">
        <v>69</v>
      </c>
      <c r="E181" s="261" t="s">
        <v>1150</v>
      </c>
      <c r="F181" s="261" t="s">
        <v>1151</v>
      </c>
      <c r="I181" s="172"/>
      <c r="J181" s="262">
        <f>BK181</f>
        <v>0</v>
      </c>
      <c r="L181" s="169"/>
      <c r="M181" s="174"/>
      <c r="N181" s="175"/>
      <c r="O181" s="175"/>
      <c r="P181" s="176">
        <f>SUM(P182:P187)</f>
        <v>0</v>
      </c>
      <c r="Q181" s="175"/>
      <c r="R181" s="176">
        <f>SUM(R182:R187)</f>
        <v>0</v>
      </c>
      <c r="S181" s="175"/>
      <c r="T181" s="177">
        <f>SUM(T182:T187)</f>
        <v>0</v>
      </c>
      <c r="AR181" s="170" t="s">
        <v>77</v>
      </c>
      <c r="AT181" s="178" t="s">
        <v>69</v>
      </c>
      <c r="AU181" s="178" t="s">
        <v>70</v>
      </c>
      <c r="AY181" s="170" t="s">
        <v>180</v>
      </c>
      <c r="BK181" s="179">
        <f>SUM(BK182:BK187)</f>
        <v>0</v>
      </c>
    </row>
    <row r="182" spans="2:65" s="1" customFormat="1" ht="22.5" customHeight="1">
      <c r="B182" s="183"/>
      <c r="C182" s="184" t="s">
        <v>434</v>
      </c>
      <c r="D182" s="184" t="s">
        <v>183</v>
      </c>
      <c r="E182" s="185" t="s">
        <v>1152</v>
      </c>
      <c r="F182" s="186" t="s">
        <v>1153</v>
      </c>
      <c r="G182" s="187" t="s">
        <v>1140</v>
      </c>
      <c r="H182" s="188">
        <v>40</v>
      </c>
      <c r="I182" s="189"/>
      <c r="J182" s="190">
        <f>ROUND(I182*H182,2)</f>
        <v>0</v>
      </c>
      <c r="K182" s="186" t="s">
        <v>5</v>
      </c>
      <c r="L182" s="42"/>
      <c r="M182" s="191" t="s">
        <v>5</v>
      </c>
      <c r="N182" s="192" t="s">
        <v>41</v>
      </c>
      <c r="O182" s="43"/>
      <c r="P182" s="193">
        <f>O182*H182</f>
        <v>0</v>
      </c>
      <c r="Q182" s="193">
        <v>0</v>
      </c>
      <c r="R182" s="193">
        <f>Q182*H182</f>
        <v>0</v>
      </c>
      <c r="S182" s="193">
        <v>0</v>
      </c>
      <c r="T182" s="194">
        <f>S182*H182</f>
        <v>0</v>
      </c>
      <c r="AR182" s="25" t="s">
        <v>188</v>
      </c>
      <c r="AT182" s="25" t="s">
        <v>183</v>
      </c>
      <c r="AU182" s="25" t="s">
        <v>77</v>
      </c>
      <c r="AY182" s="25" t="s">
        <v>180</v>
      </c>
      <c r="BE182" s="195">
        <f>IF(N182="základní",J182,0)</f>
        <v>0</v>
      </c>
      <c r="BF182" s="195">
        <f>IF(N182="snížená",J182,0)</f>
        <v>0</v>
      </c>
      <c r="BG182" s="195">
        <f>IF(N182="zákl. přenesená",J182,0)</f>
        <v>0</v>
      </c>
      <c r="BH182" s="195">
        <f>IF(N182="sníž. přenesená",J182,0)</f>
        <v>0</v>
      </c>
      <c r="BI182" s="195">
        <f>IF(N182="nulová",J182,0)</f>
        <v>0</v>
      </c>
      <c r="BJ182" s="25" t="s">
        <v>77</v>
      </c>
      <c r="BK182" s="195">
        <f>ROUND(I182*H182,2)</f>
        <v>0</v>
      </c>
      <c r="BL182" s="25" t="s">
        <v>188</v>
      </c>
      <c r="BM182" s="25" t="s">
        <v>1154</v>
      </c>
    </row>
    <row r="183" spans="2:65" s="1" customFormat="1">
      <c r="B183" s="42"/>
      <c r="D183" s="209" t="s">
        <v>190</v>
      </c>
      <c r="F183" s="240" t="s">
        <v>1153</v>
      </c>
      <c r="I183" s="198"/>
      <c r="L183" s="42"/>
      <c r="M183" s="199"/>
      <c r="N183" s="43"/>
      <c r="O183" s="43"/>
      <c r="P183" s="43"/>
      <c r="Q183" s="43"/>
      <c r="R183" s="43"/>
      <c r="S183" s="43"/>
      <c r="T183" s="71"/>
      <c r="AT183" s="25" t="s">
        <v>190</v>
      </c>
      <c r="AU183" s="25" t="s">
        <v>77</v>
      </c>
    </row>
    <row r="184" spans="2:65" s="1" customFormat="1" ht="22.5" customHeight="1">
      <c r="B184" s="183"/>
      <c r="C184" s="184" t="s">
        <v>442</v>
      </c>
      <c r="D184" s="184" t="s">
        <v>183</v>
      </c>
      <c r="E184" s="185" t="s">
        <v>1155</v>
      </c>
      <c r="F184" s="186" t="s">
        <v>1156</v>
      </c>
      <c r="G184" s="187" t="s">
        <v>1140</v>
      </c>
      <c r="H184" s="188">
        <v>2</v>
      </c>
      <c r="I184" s="189"/>
      <c r="J184" s="190">
        <f>ROUND(I184*H184,2)</f>
        <v>0</v>
      </c>
      <c r="K184" s="186" t="s">
        <v>5</v>
      </c>
      <c r="L184" s="42"/>
      <c r="M184" s="191" t="s">
        <v>5</v>
      </c>
      <c r="N184" s="192" t="s">
        <v>41</v>
      </c>
      <c r="O184" s="43"/>
      <c r="P184" s="193">
        <f>O184*H184</f>
        <v>0</v>
      </c>
      <c r="Q184" s="193">
        <v>0</v>
      </c>
      <c r="R184" s="193">
        <f>Q184*H184</f>
        <v>0</v>
      </c>
      <c r="S184" s="193">
        <v>0</v>
      </c>
      <c r="T184" s="194">
        <f>S184*H184</f>
        <v>0</v>
      </c>
      <c r="AR184" s="25" t="s">
        <v>188</v>
      </c>
      <c r="AT184" s="25" t="s">
        <v>183</v>
      </c>
      <c r="AU184" s="25" t="s">
        <v>77</v>
      </c>
      <c r="AY184" s="25" t="s">
        <v>180</v>
      </c>
      <c r="BE184" s="195">
        <f>IF(N184="základní",J184,0)</f>
        <v>0</v>
      </c>
      <c r="BF184" s="195">
        <f>IF(N184="snížená",J184,0)</f>
        <v>0</v>
      </c>
      <c r="BG184" s="195">
        <f>IF(N184="zákl. přenesená",J184,0)</f>
        <v>0</v>
      </c>
      <c r="BH184" s="195">
        <f>IF(N184="sníž. přenesená",J184,0)</f>
        <v>0</v>
      </c>
      <c r="BI184" s="195">
        <f>IF(N184="nulová",J184,0)</f>
        <v>0</v>
      </c>
      <c r="BJ184" s="25" t="s">
        <v>77</v>
      </c>
      <c r="BK184" s="195">
        <f>ROUND(I184*H184,2)</f>
        <v>0</v>
      </c>
      <c r="BL184" s="25" t="s">
        <v>188</v>
      </c>
      <c r="BM184" s="25" t="s">
        <v>1157</v>
      </c>
    </row>
    <row r="185" spans="2:65" s="1" customFormat="1">
      <c r="B185" s="42"/>
      <c r="D185" s="209" t="s">
        <v>190</v>
      </c>
      <c r="F185" s="240" t="s">
        <v>1158</v>
      </c>
      <c r="I185" s="198"/>
      <c r="L185" s="42"/>
      <c r="M185" s="199"/>
      <c r="N185" s="43"/>
      <c r="O185" s="43"/>
      <c r="P185" s="43"/>
      <c r="Q185" s="43"/>
      <c r="R185" s="43"/>
      <c r="S185" s="43"/>
      <c r="T185" s="71"/>
      <c r="AT185" s="25" t="s">
        <v>190</v>
      </c>
      <c r="AU185" s="25" t="s">
        <v>77</v>
      </c>
    </row>
    <row r="186" spans="2:65" s="1" customFormat="1" ht="22.5" customHeight="1">
      <c r="B186" s="183"/>
      <c r="C186" s="184" t="s">
        <v>449</v>
      </c>
      <c r="D186" s="184" t="s">
        <v>183</v>
      </c>
      <c r="E186" s="185" t="s">
        <v>1159</v>
      </c>
      <c r="F186" s="186" t="s">
        <v>1160</v>
      </c>
      <c r="G186" s="187" t="s">
        <v>1140</v>
      </c>
      <c r="H186" s="188">
        <v>20</v>
      </c>
      <c r="I186" s="189"/>
      <c r="J186" s="190">
        <f>ROUND(I186*H186,2)</f>
        <v>0</v>
      </c>
      <c r="K186" s="186" t="s">
        <v>5</v>
      </c>
      <c r="L186" s="42"/>
      <c r="M186" s="191" t="s">
        <v>5</v>
      </c>
      <c r="N186" s="192" t="s">
        <v>41</v>
      </c>
      <c r="O186" s="43"/>
      <c r="P186" s="193">
        <f>O186*H186</f>
        <v>0</v>
      </c>
      <c r="Q186" s="193">
        <v>0</v>
      </c>
      <c r="R186" s="193">
        <f>Q186*H186</f>
        <v>0</v>
      </c>
      <c r="S186" s="193">
        <v>0</v>
      </c>
      <c r="T186" s="194">
        <f>S186*H186</f>
        <v>0</v>
      </c>
      <c r="AR186" s="25" t="s">
        <v>188</v>
      </c>
      <c r="AT186" s="25" t="s">
        <v>183</v>
      </c>
      <c r="AU186" s="25" t="s">
        <v>77</v>
      </c>
      <c r="AY186" s="25" t="s">
        <v>180</v>
      </c>
      <c r="BE186" s="195">
        <f>IF(N186="základní",J186,0)</f>
        <v>0</v>
      </c>
      <c r="BF186" s="195">
        <f>IF(N186="snížená",J186,0)</f>
        <v>0</v>
      </c>
      <c r="BG186" s="195">
        <f>IF(N186="zákl. přenesená",J186,0)</f>
        <v>0</v>
      </c>
      <c r="BH186" s="195">
        <f>IF(N186="sníž. přenesená",J186,0)</f>
        <v>0</v>
      </c>
      <c r="BI186" s="195">
        <f>IF(N186="nulová",J186,0)</f>
        <v>0</v>
      </c>
      <c r="BJ186" s="25" t="s">
        <v>77</v>
      </c>
      <c r="BK186" s="195">
        <f>ROUND(I186*H186,2)</f>
        <v>0</v>
      </c>
      <c r="BL186" s="25" t="s">
        <v>188</v>
      </c>
      <c r="BM186" s="25" t="s">
        <v>1161</v>
      </c>
    </row>
    <row r="187" spans="2:65" s="1" customFormat="1">
      <c r="B187" s="42"/>
      <c r="D187" s="196" t="s">
        <v>190</v>
      </c>
      <c r="F187" s="197" t="s">
        <v>1160</v>
      </c>
      <c r="I187" s="198"/>
      <c r="L187" s="42"/>
      <c r="M187" s="199"/>
      <c r="N187" s="43"/>
      <c r="O187" s="43"/>
      <c r="P187" s="43"/>
      <c r="Q187" s="43"/>
      <c r="R187" s="43"/>
      <c r="S187" s="43"/>
      <c r="T187" s="71"/>
      <c r="AT187" s="25" t="s">
        <v>190</v>
      </c>
      <c r="AU187" s="25" t="s">
        <v>77</v>
      </c>
    </row>
    <row r="188" spans="2:65" s="11" customFormat="1" ht="37.35" customHeight="1">
      <c r="B188" s="169"/>
      <c r="D188" s="180" t="s">
        <v>69</v>
      </c>
      <c r="E188" s="261" t="s">
        <v>1162</v>
      </c>
      <c r="F188" s="261" t="s">
        <v>104</v>
      </c>
      <c r="I188" s="172"/>
      <c r="J188" s="262">
        <f>BK188</f>
        <v>0</v>
      </c>
      <c r="L188" s="169"/>
      <c r="M188" s="174"/>
      <c r="N188" s="175"/>
      <c r="O188" s="175"/>
      <c r="P188" s="176">
        <f>SUM(P189:P190)</f>
        <v>0</v>
      </c>
      <c r="Q188" s="175"/>
      <c r="R188" s="176">
        <f>SUM(R189:R190)</f>
        <v>0</v>
      </c>
      <c r="S188" s="175"/>
      <c r="T188" s="177">
        <f>SUM(T189:T190)</f>
        <v>0</v>
      </c>
      <c r="AR188" s="170" t="s">
        <v>77</v>
      </c>
      <c r="AT188" s="178" t="s">
        <v>69</v>
      </c>
      <c r="AU188" s="178" t="s">
        <v>70</v>
      </c>
      <c r="AY188" s="170" t="s">
        <v>180</v>
      </c>
      <c r="BK188" s="179">
        <f>SUM(BK189:BK190)</f>
        <v>0</v>
      </c>
    </row>
    <row r="189" spans="2:65" s="1" customFormat="1" ht="22.5" customHeight="1">
      <c r="B189" s="183"/>
      <c r="C189" s="184" t="s">
        <v>396</v>
      </c>
      <c r="D189" s="184" t="s">
        <v>183</v>
      </c>
      <c r="E189" s="185" t="s">
        <v>1163</v>
      </c>
      <c r="F189" s="186" t="s">
        <v>1164</v>
      </c>
      <c r="G189" s="187" t="s">
        <v>363</v>
      </c>
      <c r="H189" s="188">
        <v>1</v>
      </c>
      <c r="I189" s="189"/>
      <c r="J189" s="190">
        <f>ROUND(I189*H189,2)</f>
        <v>0</v>
      </c>
      <c r="K189" s="186" t="s">
        <v>5</v>
      </c>
      <c r="L189" s="42"/>
      <c r="M189" s="191" t="s">
        <v>5</v>
      </c>
      <c r="N189" s="192" t="s">
        <v>41</v>
      </c>
      <c r="O189" s="43"/>
      <c r="P189" s="193">
        <f>O189*H189</f>
        <v>0</v>
      </c>
      <c r="Q189" s="193">
        <v>0</v>
      </c>
      <c r="R189" s="193">
        <f>Q189*H189</f>
        <v>0</v>
      </c>
      <c r="S189" s="193">
        <v>0</v>
      </c>
      <c r="T189" s="194">
        <f>S189*H189</f>
        <v>0</v>
      </c>
      <c r="AR189" s="25" t="s">
        <v>188</v>
      </c>
      <c r="AT189" s="25" t="s">
        <v>183</v>
      </c>
      <c r="AU189" s="25" t="s">
        <v>77</v>
      </c>
      <c r="AY189" s="25" t="s">
        <v>180</v>
      </c>
      <c r="BE189" s="195">
        <f>IF(N189="základní",J189,0)</f>
        <v>0</v>
      </c>
      <c r="BF189" s="195">
        <f>IF(N189="snížená",J189,0)</f>
        <v>0</v>
      </c>
      <c r="BG189" s="195">
        <f>IF(N189="zákl. přenesená",J189,0)</f>
        <v>0</v>
      </c>
      <c r="BH189" s="195">
        <f>IF(N189="sníž. přenesená",J189,0)</f>
        <v>0</v>
      </c>
      <c r="BI189" s="195">
        <f>IF(N189="nulová",J189,0)</f>
        <v>0</v>
      </c>
      <c r="BJ189" s="25" t="s">
        <v>77</v>
      </c>
      <c r="BK189" s="195">
        <f>ROUND(I189*H189,2)</f>
        <v>0</v>
      </c>
      <c r="BL189" s="25" t="s">
        <v>188</v>
      </c>
      <c r="BM189" s="25" t="s">
        <v>1165</v>
      </c>
    </row>
    <row r="190" spans="2:65" s="1" customFormat="1" ht="22.5" customHeight="1">
      <c r="B190" s="183"/>
      <c r="C190" s="184" t="s">
        <v>461</v>
      </c>
      <c r="D190" s="184" t="s">
        <v>183</v>
      </c>
      <c r="E190" s="185" t="s">
        <v>1166</v>
      </c>
      <c r="F190" s="186" t="s">
        <v>1167</v>
      </c>
      <c r="G190" s="187" t="s">
        <v>363</v>
      </c>
      <c r="H190" s="188">
        <v>1</v>
      </c>
      <c r="I190" s="189"/>
      <c r="J190" s="190">
        <f>ROUND(I190*H190,2)</f>
        <v>0</v>
      </c>
      <c r="K190" s="186" t="s">
        <v>5</v>
      </c>
      <c r="L190" s="42"/>
      <c r="M190" s="191" t="s">
        <v>5</v>
      </c>
      <c r="N190" s="257" t="s">
        <v>41</v>
      </c>
      <c r="O190" s="258"/>
      <c r="P190" s="259">
        <f>O190*H190</f>
        <v>0</v>
      </c>
      <c r="Q190" s="259">
        <v>0</v>
      </c>
      <c r="R190" s="259">
        <f>Q190*H190</f>
        <v>0</v>
      </c>
      <c r="S190" s="259">
        <v>0</v>
      </c>
      <c r="T190" s="260">
        <f>S190*H190</f>
        <v>0</v>
      </c>
      <c r="AR190" s="25" t="s">
        <v>188</v>
      </c>
      <c r="AT190" s="25" t="s">
        <v>183</v>
      </c>
      <c r="AU190" s="25" t="s">
        <v>77</v>
      </c>
      <c r="AY190" s="25" t="s">
        <v>180</v>
      </c>
      <c r="BE190" s="195">
        <f>IF(N190="základní",J190,0)</f>
        <v>0</v>
      </c>
      <c r="BF190" s="195">
        <f>IF(N190="snížená",J190,0)</f>
        <v>0</v>
      </c>
      <c r="BG190" s="195">
        <f>IF(N190="zákl. přenesená",J190,0)</f>
        <v>0</v>
      </c>
      <c r="BH190" s="195">
        <f>IF(N190="sníž. přenesená",J190,0)</f>
        <v>0</v>
      </c>
      <c r="BI190" s="195">
        <f>IF(N190="nulová",J190,0)</f>
        <v>0</v>
      </c>
      <c r="BJ190" s="25" t="s">
        <v>77</v>
      </c>
      <c r="BK190" s="195">
        <f>ROUND(I190*H190,2)</f>
        <v>0</v>
      </c>
      <c r="BL190" s="25" t="s">
        <v>188</v>
      </c>
      <c r="BM190" s="25" t="s">
        <v>1168</v>
      </c>
    </row>
    <row r="191" spans="2:65" s="1" customFormat="1" ht="6.95" customHeight="1">
      <c r="B191" s="57"/>
      <c r="C191" s="58"/>
      <c r="D191" s="58"/>
      <c r="E191" s="58"/>
      <c r="F191" s="58"/>
      <c r="G191" s="58"/>
      <c r="H191" s="58"/>
      <c r="I191" s="136"/>
      <c r="J191" s="58"/>
      <c r="K191" s="58"/>
      <c r="L191" s="42"/>
    </row>
  </sheetData>
  <autoFilter ref="C90:K190"/>
  <mergeCells count="12">
    <mergeCell ref="E81:H81"/>
    <mergeCell ref="E83:H83"/>
    <mergeCell ref="E7:H7"/>
    <mergeCell ref="E9:H9"/>
    <mergeCell ref="E11:H11"/>
    <mergeCell ref="E26:H26"/>
    <mergeCell ref="E47:H47"/>
    <mergeCell ref="G1:H1"/>
    <mergeCell ref="L2:V2"/>
    <mergeCell ref="E49:H49"/>
    <mergeCell ref="E51:H51"/>
    <mergeCell ref="E79:H79"/>
  </mergeCells>
  <hyperlinks>
    <hyperlink ref="F1:G1" location="C2" display="1) Krycí list soupisu"/>
    <hyperlink ref="G1:H1" location="C58"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A1:BR124"/>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8"/>
      <c r="C1" s="108"/>
      <c r="D1" s="109" t="s">
        <v>1</v>
      </c>
      <c r="E1" s="108"/>
      <c r="F1" s="110" t="s">
        <v>106</v>
      </c>
      <c r="G1" s="385" t="s">
        <v>107</v>
      </c>
      <c r="H1" s="385"/>
      <c r="I1" s="111"/>
      <c r="J1" s="110" t="s">
        <v>108</v>
      </c>
      <c r="K1" s="109" t="s">
        <v>109</v>
      </c>
      <c r="L1" s="110" t="s">
        <v>110</v>
      </c>
      <c r="M1" s="110"/>
      <c r="N1" s="110"/>
      <c r="O1" s="110"/>
      <c r="P1" s="110"/>
      <c r="Q1" s="110"/>
      <c r="R1" s="110"/>
      <c r="S1" s="110"/>
      <c r="T1" s="110"/>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4" t="s">
        <v>8</v>
      </c>
      <c r="M2" s="345"/>
      <c r="N2" s="345"/>
      <c r="O2" s="345"/>
      <c r="P2" s="345"/>
      <c r="Q2" s="345"/>
      <c r="R2" s="345"/>
      <c r="S2" s="345"/>
      <c r="T2" s="345"/>
      <c r="U2" s="345"/>
      <c r="V2" s="345"/>
      <c r="AT2" s="25" t="s">
        <v>99</v>
      </c>
    </row>
    <row r="3" spans="1:70" ht="6.95" customHeight="1">
      <c r="B3" s="26"/>
      <c r="C3" s="27"/>
      <c r="D3" s="27"/>
      <c r="E3" s="27"/>
      <c r="F3" s="27"/>
      <c r="G3" s="27"/>
      <c r="H3" s="27"/>
      <c r="I3" s="113"/>
      <c r="J3" s="27"/>
      <c r="K3" s="28"/>
      <c r="AT3" s="25" t="s">
        <v>79</v>
      </c>
    </row>
    <row r="4" spans="1:70" ht="36.950000000000003" customHeight="1">
      <c r="B4" s="29"/>
      <c r="C4" s="30"/>
      <c r="D4" s="31" t="s">
        <v>117</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6" t="str">
        <f>'Rekapitulace stavby'!K6</f>
        <v>VOŠZ A SZŠ HRADEC KRÁLOVÉ, Rekonstrukce laboratoří fyziky, chemie, biologie</v>
      </c>
      <c r="F7" s="392"/>
      <c r="G7" s="392"/>
      <c r="H7" s="392"/>
      <c r="I7" s="114"/>
      <c r="J7" s="30"/>
      <c r="K7" s="32"/>
    </row>
    <row r="8" spans="1:70" ht="15">
      <c r="B8" s="29"/>
      <c r="C8" s="30"/>
      <c r="D8" s="38" t="s">
        <v>130</v>
      </c>
      <c r="E8" s="30"/>
      <c r="F8" s="30"/>
      <c r="G8" s="30"/>
      <c r="H8" s="30"/>
      <c r="I8" s="114"/>
      <c r="J8" s="30"/>
      <c r="K8" s="32"/>
    </row>
    <row r="9" spans="1:70" s="1" customFormat="1" ht="22.5" customHeight="1">
      <c r="B9" s="42"/>
      <c r="C9" s="43"/>
      <c r="D9" s="43"/>
      <c r="E9" s="386" t="s">
        <v>134</v>
      </c>
      <c r="F9" s="387"/>
      <c r="G9" s="387"/>
      <c r="H9" s="387"/>
      <c r="I9" s="115"/>
      <c r="J9" s="43"/>
      <c r="K9" s="46"/>
    </row>
    <row r="10" spans="1:70" s="1" customFormat="1" ht="15">
      <c r="B10" s="42"/>
      <c r="C10" s="43"/>
      <c r="D10" s="38" t="s">
        <v>138</v>
      </c>
      <c r="E10" s="43"/>
      <c r="F10" s="43"/>
      <c r="G10" s="43"/>
      <c r="H10" s="43"/>
      <c r="I10" s="115"/>
      <c r="J10" s="43"/>
      <c r="K10" s="46"/>
    </row>
    <row r="11" spans="1:70" s="1" customFormat="1" ht="36.950000000000003" customHeight="1">
      <c r="B11" s="42"/>
      <c r="C11" s="43"/>
      <c r="D11" s="43"/>
      <c r="E11" s="388" t="s">
        <v>1169</v>
      </c>
      <c r="F11" s="387"/>
      <c r="G11" s="387"/>
      <c r="H11" s="387"/>
      <c r="I11" s="115"/>
      <c r="J11" s="43"/>
      <c r="K11" s="46"/>
    </row>
    <row r="12" spans="1:70" s="1" customFormat="1">
      <c r="B12" s="42"/>
      <c r="C12" s="43"/>
      <c r="D12" s="43"/>
      <c r="E12" s="43"/>
      <c r="F12" s="43"/>
      <c r="G12" s="43"/>
      <c r="H12" s="43"/>
      <c r="I12" s="115"/>
      <c r="J12" s="43"/>
      <c r="K12" s="46"/>
    </row>
    <row r="13" spans="1:70" s="1" customFormat="1" ht="14.45" customHeight="1">
      <c r="B13" s="42"/>
      <c r="C13" s="43"/>
      <c r="D13" s="38" t="s">
        <v>21</v>
      </c>
      <c r="E13" s="43"/>
      <c r="F13" s="36" t="s">
        <v>5</v>
      </c>
      <c r="G13" s="43"/>
      <c r="H13" s="43"/>
      <c r="I13" s="116" t="s">
        <v>22</v>
      </c>
      <c r="J13" s="36" t="s">
        <v>5</v>
      </c>
      <c r="K13" s="46"/>
    </row>
    <row r="14" spans="1:70" s="1" customFormat="1" ht="14.45" customHeight="1">
      <c r="B14" s="42"/>
      <c r="C14" s="43"/>
      <c r="D14" s="38" t="s">
        <v>23</v>
      </c>
      <c r="E14" s="43"/>
      <c r="F14" s="36" t="s">
        <v>24</v>
      </c>
      <c r="G14" s="43"/>
      <c r="H14" s="43"/>
      <c r="I14" s="116" t="s">
        <v>25</v>
      </c>
      <c r="J14" s="117" t="str">
        <f>'Rekapitulace stavby'!AN8</f>
        <v>22.2.2017</v>
      </c>
      <c r="K14" s="46"/>
    </row>
    <row r="15" spans="1:70" s="1" customFormat="1" ht="10.9" customHeight="1">
      <c r="B15" s="42"/>
      <c r="C15" s="43"/>
      <c r="D15" s="43"/>
      <c r="E15" s="43"/>
      <c r="F15" s="43"/>
      <c r="G15" s="43"/>
      <c r="H15" s="43"/>
      <c r="I15" s="115"/>
      <c r="J15" s="43"/>
      <c r="K15" s="46"/>
    </row>
    <row r="16" spans="1:70" s="1" customFormat="1" ht="14.45" customHeight="1">
      <c r="B16" s="42"/>
      <c r="C16" s="43"/>
      <c r="D16" s="38" t="s">
        <v>27</v>
      </c>
      <c r="E16" s="43"/>
      <c r="F16" s="43"/>
      <c r="G16" s="43"/>
      <c r="H16" s="43"/>
      <c r="I16" s="116" t="s">
        <v>28</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16" t="s">
        <v>30</v>
      </c>
      <c r="J17" s="36" t="str">
        <f>IF('Rekapitulace stavby'!AN11="","",'Rekapitulace stavby'!AN11)</f>
        <v/>
      </c>
      <c r="K17" s="46"/>
    </row>
    <row r="18" spans="2:11" s="1" customFormat="1" ht="6.95" customHeight="1">
      <c r="B18" s="42"/>
      <c r="C18" s="43"/>
      <c r="D18" s="43"/>
      <c r="E18" s="43"/>
      <c r="F18" s="43"/>
      <c r="G18" s="43"/>
      <c r="H18" s="43"/>
      <c r="I18" s="115"/>
      <c r="J18" s="43"/>
      <c r="K18" s="46"/>
    </row>
    <row r="19" spans="2:11" s="1" customFormat="1" ht="14.45" customHeight="1">
      <c r="B19" s="42"/>
      <c r="C19" s="43"/>
      <c r="D19" s="38" t="s">
        <v>31</v>
      </c>
      <c r="E19" s="43"/>
      <c r="F19" s="43"/>
      <c r="G19" s="43"/>
      <c r="H19" s="43"/>
      <c r="I19" s="116"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16" t="s">
        <v>30</v>
      </c>
      <c r="J20" s="36" t="str">
        <f>IF('Rekapitulace stavby'!AN14="Vyplň údaj","",IF('Rekapitulace stavby'!AN14="","",'Rekapitulace stavby'!AN14))</f>
        <v/>
      </c>
      <c r="K20" s="46"/>
    </row>
    <row r="21" spans="2:11" s="1" customFormat="1" ht="6.95" customHeight="1">
      <c r="B21" s="42"/>
      <c r="C21" s="43"/>
      <c r="D21" s="43"/>
      <c r="E21" s="43"/>
      <c r="F21" s="43"/>
      <c r="G21" s="43"/>
      <c r="H21" s="43"/>
      <c r="I21" s="115"/>
      <c r="J21" s="43"/>
      <c r="K21" s="46"/>
    </row>
    <row r="22" spans="2:11" s="1" customFormat="1" ht="14.45" customHeight="1">
      <c r="B22" s="42"/>
      <c r="C22" s="43"/>
      <c r="D22" s="38" t="s">
        <v>33</v>
      </c>
      <c r="E22" s="43"/>
      <c r="F22" s="43"/>
      <c r="G22" s="43"/>
      <c r="H22" s="43"/>
      <c r="I22" s="116" t="s">
        <v>28</v>
      </c>
      <c r="J22" s="36" t="str">
        <f>IF('Rekapitulace stavby'!AN16="","",'Rekapitulace stavby'!AN16)</f>
        <v/>
      </c>
      <c r="K22" s="46"/>
    </row>
    <row r="23" spans="2:11" s="1" customFormat="1" ht="18" customHeight="1">
      <c r="B23" s="42"/>
      <c r="C23" s="43"/>
      <c r="D23" s="43"/>
      <c r="E23" s="36" t="str">
        <f>IF('Rekapitulace stavby'!E17="","",'Rekapitulace stavby'!E17)</f>
        <v xml:space="preserve"> </v>
      </c>
      <c r="F23" s="43"/>
      <c r="G23" s="43"/>
      <c r="H23" s="43"/>
      <c r="I23" s="116" t="s">
        <v>30</v>
      </c>
      <c r="J23" s="36" t="str">
        <f>IF('Rekapitulace stavby'!AN17="","",'Rekapitulace stavby'!AN17)</f>
        <v/>
      </c>
      <c r="K23" s="46"/>
    </row>
    <row r="24" spans="2:11" s="1" customFormat="1" ht="6.95" customHeight="1">
      <c r="B24" s="42"/>
      <c r="C24" s="43"/>
      <c r="D24" s="43"/>
      <c r="E24" s="43"/>
      <c r="F24" s="43"/>
      <c r="G24" s="43"/>
      <c r="H24" s="43"/>
      <c r="I24" s="115"/>
      <c r="J24" s="43"/>
      <c r="K24" s="46"/>
    </row>
    <row r="25" spans="2:11" s="1" customFormat="1" ht="14.45" customHeight="1">
      <c r="B25" s="42"/>
      <c r="C25" s="43"/>
      <c r="D25" s="38" t="s">
        <v>35</v>
      </c>
      <c r="E25" s="43"/>
      <c r="F25" s="43"/>
      <c r="G25" s="43"/>
      <c r="H25" s="43"/>
      <c r="I25" s="115"/>
      <c r="J25" s="43"/>
      <c r="K25" s="46"/>
    </row>
    <row r="26" spans="2:11" s="7" customFormat="1" ht="22.5" customHeight="1">
      <c r="B26" s="118"/>
      <c r="C26" s="119"/>
      <c r="D26" s="119"/>
      <c r="E26" s="381" t="s">
        <v>5</v>
      </c>
      <c r="F26" s="381"/>
      <c r="G26" s="381"/>
      <c r="H26" s="381"/>
      <c r="I26" s="120"/>
      <c r="J26" s="119"/>
      <c r="K26" s="121"/>
    </row>
    <row r="27" spans="2:11" s="1" customFormat="1" ht="6.95" customHeight="1">
      <c r="B27" s="42"/>
      <c r="C27" s="43"/>
      <c r="D27" s="43"/>
      <c r="E27" s="43"/>
      <c r="F27" s="43"/>
      <c r="G27" s="43"/>
      <c r="H27" s="43"/>
      <c r="I27" s="115"/>
      <c r="J27" s="43"/>
      <c r="K27" s="46"/>
    </row>
    <row r="28" spans="2:11" s="1" customFormat="1" ht="6.95" customHeight="1">
      <c r="B28" s="42"/>
      <c r="C28" s="43"/>
      <c r="D28" s="69"/>
      <c r="E28" s="69"/>
      <c r="F28" s="69"/>
      <c r="G28" s="69"/>
      <c r="H28" s="69"/>
      <c r="I28" s="122"/>
      <c r="J28" s="69"/>
      <c r="K28" s="123"/>
    </row>
    <row r="29" spans="2:11" s="1" customFormat="1" ht="25.35" customHeight="1">
      <c r="B29" s="42"/>
      <c r="C29" s="43"/>
      <c r="D29" s="124" t="s">
        <v>36</v>
      </c>
      <c r="E29" s="43"/>
      <c r="F29" s="43"/>
      <c r="G29" s="43"/>
      <c r="H29" s="43"/>
      <c r="I29" s="115"/>
      <c r="J29" s="125">
        <f>ROUND(J85,2)</f>
        <v>0</v>
      </c>
      <c r="K29" s="46"/>
    </row>
    <row r="30" spans="2:11" s="1" customFormat="1" ht="6.95" customHeight="1">
      <c r="B30" s="42"/>
      <c r="C30" s="43"/>
      <c r="D30" s="69"/>
      <c r="E30" s="69"/>
      <c r="F30" s="69"/>
      <c r="G30" s="69"/>
      <c r="H30" s="69"/>
      <c r="I30" s="122"/>
      <c r="J30" s="69"/>
      <c r="K30" s="123"/>
    </row>
    <row r="31" spans="2:11" s="1" customFormat="1" ht="14.45" customHeight="1">
      <c r="B31" s="42"/>
      <c r="C31" s="43"/>
      <c r="D31" s="43"/>
      <c r="E31" s="43"/>
      <c r="F31" s="47" t="s">
        <v>38</v>
      </c>
      <c r="G31" s="43"/>
      <c r="H31" s="43"/>
      <c r="I31" s="126" t="s">
        <v>37</v>
      </c>
      <c r="J31" s="47" t="s">
        <v>39</v>
      </c>
      <c r="K31" s="46"/>
    </row>
    <row r="32" spans="2:11" s="1" customFormat="1" ht="14.45" customHeight="1">
      <c r="B32" s="42"/>
      <c r="C32" s="43"/>
      <c r="D32" s="50" t="s">
        <v>40</v>
      </c>
      <c r="E32" s="50" t="s">
        <v>41</v>
      </c>
      <c r="F32" s="127">
        <f>ROUND(SUM(BE85:BE123), 2)</f>
        <v>0</v>
      </c>
      <c r="G32" s="43"/>
      <c r="H32" s="43"/>
      <c r="I32" s="128">
        <v>0.21</v>
      </c>
      <c r="J32" s="127">
        <f>ROUND(ROUND((SUM(BE85:BE123)), 2)*I32, 2)</f>
        <v>0</v>
      </c>
      <c r="K32" s="46"/>
    </row>
    <row r="33" spans="2:11" s="1" customFormat="1" ht="14.45" customHeight="1">
      <c r="B33" s="42"/>
      <c r="C33" s="43"/>
      <c r="D33" s="43"/>
      <c r="E33" s="50" t="s">
        <v>42</v>
      </c>
      <c r="F33" s="127">
        <f>ROUND(SUM(BF85:BF123), 2)</f>
        <v>0</v>
      </c>
      <c r="G33" s="43"/>
      <c r="H33" s="43"/>
      <c r="I33" s="128">
        <v>0.15</v>
      </c>
      <c r="J33" s="127">
        <f>ROUND(ROUND((SUM(BF85:BF123)), 2)*I33, 2)</f>
        <v>0</v>
      </c>
      <c r="K33" s="46"/>
    </row>
    <row r="34" spans="2:11" s="1" customFormat="1" ht="14.45" hidden="1" customHeight="1">
      <c r="B34" s="42"/>
      <c r="C34" s="43"/>
      <c r="D34" s="43"/>
      <c r="E34" s="50" t="s">
        <v>43</v>
      </c>
      <c r="F34" s="127">
        <f>ROUND(SUM(BG85:BG123), 2)</f>
        <v>0</v>
      </c>
      <c r="G34" s="43"/>
      <c r="H34" s="43"/>
      <c r="I34" s="128">
        <v>0.21</v>
      </c>
      <c r="J34" s="127">
        <v>0</v>
      </c>
      <c r="K34" s="46"/>
    </row>
    <row r="35" spans="2:11" s="1" customFormat="1" ht="14.45" hidden="1" customHeight="1">
      <c r="B35" s="42"/>
      <c r="C35" s="43"/>
      <c r="D35" s="43"/>
      <c r="E35" s="50" t="s">
        <v>44</v>
      </c>
      <c r="F35" s="127">
        <f>ROUND(SUM(BH85:BH123), 2)</f>
        <v>0</v>
      </c>
      <c r="G35" s="43"/>
      <c r="H35" s="43"/>
      <c r="I35" s="128">
        <v>0.15</v>
      </c>
      <c r="J35" s="127">
        <v>0</v>
      </c>
      <c r="K35" s="46"/>
    </row>
    <row r="36" spans="2:11" s="1" customFormat="1" ht="14.45" hidden="1" customHeight="1">
      <c r="B36" s="42"/>
      <c r="C36" s="43"/>
      <c r="D36" s="43"/>
      <c r="E36" s="50" t="s">
        <v>45</v>
      </c>
      <c r="F36" s="127">
        <f>ROUND(SUM(BI85:BI123), 2)</f>
        <v>0</v>
      </c>
      <c r="G36" s="43"/>
      <c r="H36" s="43"/>
      <c r="I36" s="128">
        <v>0</v>
      </c>
      <c r="J36" s="127">
        <v>0</v>
      </c>
      <c r="K36" s="46"/>
    </row>
    <row r="37" spans="2:11" s="1" customFormat="1" ht="6.95" customHeight="1">
      <c r="B37" s="42"/>
      <c r="C37" s="43"/>
      <c r="D37" s="43"/>
      <c r="E37" s="43"/>
      <c r="F37" s="43"/>
      <c r="G37" s="43"/>
      <c r="H37" s="43"/>
      <c r="I37" s="115"/>
      <c r="J37" s="43"/>
      <c r="K37" s="46"/>
    </row>
    <row r="38" spans="2:11" s="1" customFormat="1" ht="25.35" customHeight="1">
      <c r="B38" s="42"/>
      <c r="C38" s="129"/>
      <c r="D38" s="130" t="s">
        <v>46</v>
      </c>
      <c r="E38" s="72"/>
      <c r="F38" s="72"/>
      <c r="G38" s="131" t="s">
        <v>47</v>
      </c>
      <c r="H38" s="132" t="s">
        <v>48</v>
      </c>
      <c r="I38" s="133"/>
      <c r="J38" s="134">
        <f>SUM(J29:J36)</f>
        <v>0</v>
      </c>
      <c r="K38" s="135"/>
    </row>
    <row r="39" spans="2:11" s="1" customFormat="1" ht="14.45" customHeight="1">
      <c r="B39" s="57"/>
      <c r="C39" s="58"/>
      <c r="D39" s="58"/>
      <c r="E39" s="58"/>
      <c r="F39" s="58"/>
      <c r="G39" s="58"/>
      <c r="H39" s="58"/>
      <c r="I39" s="136"/>
      <c r="J39" s="58"/>
      <c r="K39" s="59"/>
    </row>
    <row r="43" spans="2:11" s="1" customFormat="1" ht="6.95" customHeight="1">
      <c r="B43" s="60"/>
      <c r="C43" s="61"/>
      <c r="D43" s="61"/>
      <c r="E43" s="61"/>
      <c r="F43" s="61"/>
      <c r="G43" s="61"/>
      <c r="H43" s="61"/>
      <c r="I43" s="137"/>
      <c r="J43" s="61"/>
      <c r="K43" s="138"/>
    </row>
    <row r="44" spans="2:11" s="1" customFormat="1" ht="36.950000000000003" customHeight="1">
      <c r="B44" s="42"/>
      <c r="C44" s="31" t="s">
        <v>142</v>
      </c>
      <c r="D44" s="43"/>
      <c r="E44" s="43"/>
      <c r="F44" s="43"/>
      <c r="G44" s="43"/>
      <c r="H44" s="43"/>
      <c r="I44" s="115"/>
      <c r="J44" s="43"/>
      <c r="K44" s="46"/>
    </row>
    <row r="45" spans="2:11" s="1" customFormat="1" ht="6.95" customHeight="1">
      <c r="B45" s="42"/>
      <c r="C45" s="43"/>
      <c r="D45" s="43"/>
      <c r="E45" s="43"/>
      <c r="F45" s="43"/>
      <c r="G45" s="43"/>
      <c r="H45" s="43"/>
      <c r="I45" s="115"/>
      <c r="J45" s="43"/>
      <c r="K45" s="46"/>
    </row>
    <row r="46" spans="2:11" s="1" customFormat="1" ht="14.45" customHeight="1">
      <c r="B46" s="42"/>
      <c r="C46" s="38" t="s">
        <v>19</v>
      </c>
      <c r="D46" s="43"/>
      <c r="E46" s="43"/>
      <c r="F46" s="43"/>
      <c r="G46" s="43"/>
      <c r="H46" s="43"/>
      <c r="I46" s="115"/>
      <c r="J46" s="43"/>
      <c r="K46" s="46"/>
    </row>
    <row r="47" spans="2:11" s="1" customFormat="1" ht="22.5" customHeight="1">
      <c r="B47" s="42"/>
      <c r="C47" s="43"/>
      <c r="D47" s="43"/>
      <c r="E47" s="386" t="str">
        <f>E7</f>
        <v>VOŠZ A SZŠ HRADEC KRÁLOVÉ, Rekonstrukce laboratoří fyziky, chemie, biologie</v>
      </c>
      <c r="F47" s="392"/>
      <c r="G47" s="392"/>
      <c r="H47" s="392"/>
      <c r="I47" s="115"/>
      <c r="J47" s="43"/>
      <c r="K47" s="46"/>
    </row>
    <row r="48" spans="2:11" ht="15">
      <c r="B48" s="29"/>
      <c r="C48" s="38" t="s">
        <v>130</v>
      </c>
      <c r="D48" s="30"/>
      <c r="E48" s="30"/>
      <c r="F48" s="30"/>
      <c r="G48" s="30"/>
      <c r="H48" s="30"/>
      <c r="I48" s="114"/>
      <c r="J48" s="30"/>
      <c r="K48" s="32"/>
    </row>
    <row r="49" spans="2:47" s="1" customFormat="1" ht="22.5" customHeight="1">
      <c r="B49" s="42"/>
      <c r="C49" s="43"/>
      <c r="D49" s="43"/>
      <c r="E49" s="386" t="s">
        <v>134</v>
      </c>
      <c r="F49" s="387"/>
      <c r="G49" s="387"/>
      <c r="H49" s="387"/>
      <c r="I49" s="115"/>
      <c r="J49" s="43"/>
      <c r="K49" s="46"/>
    </row>
    <row r="50" spans="2:47" s="1" customFormat="1" ht="14.45" customHeight="1">
      <c r="B50" s="42"/>
      <c r="C50" s="38" t="s">
        <v>138</v>
      </c>
      <c r="D50" s="43"/>
      <c r="E50" s="43"/>
      <c r="F50" s="43"/>
      <c r="G50" s="43"/>
      <c r="H50" s="43"/>
      <c r="I50" s="115"/>
      <c r="J50" s="43"/>
      <c r="K50" s="46"/>
    </row>
    <row r="51" spans="2:47" s="1" customFormat="1" ht="23.25" customHeight="1">
      <c r="B51" s="42"/>
      <c r="C51" s="43"/>
      <c r="D51" s="43"/>
      <c r="E51" s="388" t="str">
        <f>E11</f>
        <v>D.6 - Slaboproudé elektroinstalace</v>
      </c>
      <c r="F51" s="387"/>
      <c r="G51" s="387"/>
      <c r="H51" s="387"/>
      <c r="I51" s="115"/>
      <c r="J51" s="43"/>
      <c r="K51" s="46"/>
    </row>
    <row r="52" spans="2:47" s="1" customFormat="1" ht="6.95" customHeight="1">
      <c r="B52" s="42"/>
      <c r="C52" s="43"/>
      <c r="D52" s="43"/>
      <c r="E52" s="43"/>
      <c r="F52" s="43"/>
      <c r="G52" s="43"/>
      <c r="H52" s="43"/>
      <c r="I52" s="115"/>
      <c r="J52" s="43"/>
      <c r="K52" s="46"/>
    </row>
    <row r="53" spans="2:47" s="1" customFormat="1" ht="18" customHeight="1">
      <c r="B53" s="42"/>
      <c r="C53" s="38" t="s">
        <v>23</v>
      </c>
      <c r="D53" s="43"/>
      <c r="E53" s="43"/>
      <c r="F53" s="36" t="str">
        <f>F14</f>
        <v>Parc. č. st. 299, parc. č. 118/1</v>
      </c>
      <c r="G53" s="43"/>
      <c r="H53" s="43"/>
      <c r="I53" s="116" t="s">
        <v>25</v>
      </c>
      <c r="J53" s="117" t="str">
        <f>IF(J14="","",J14)</f>
        <v>22.2.2017</v>
      </c>
      <c r="K53" s="46"/>
    </row>
    <row r="54" spans="2:47" s="1" customFormat="1" ht="6.95" customHeight="1">
      <c r="B54" s="42"/>
      <c r="C54" s="43"/>
      <c r="D54" s="43"/>
      <c r="E54" s="43"/>
      <c r="F54" s="43"/>
      <c r="G54" s="43"/>
      <c r="H54" s="43"/>
      <c r="I54" s="115"/>
      <c r="J54" s="43"/>
      <c r="K54" s="46"/>
    </row>
    <row r="55" spans="2:47" s="1" customFormat="1" ht="15">
      <c r="B55" s="42"/>
      <c r="C55" s="38" t="s">
        <v>27</v>
      </c>
      <c r="D55" s="43"/>
      <c r="E55" s="43"/>
      <c r="F55" s="36" t="str">
        <f>E17</f>
        <v xml:space="preserve"> </v>
      </c>
      <c r="G55" s="43"/>
      <c r="H55" s="43"/>
      <c r="I55" s="116" t="s">
        <v>33</v>
      </c>
      <c r="J55" s="36" t="str">
        <f>E23</f>
        <v xml:space="preserve"> </v>
      </c>
      <c r="K55" s="46"/>
    </row>
    <row r="56" spans="2:47" s="1" customFormat="1" ht="14.45" customHeight="1">
      <c r="B56" s="42"/>
      <c r="C56" s="38" t="s">
        <v>31</v>
      </c>
      <c r="D56" s="43"/>
      <c r="E56" s="43"/>
      <c r="F56" s="36" t="str">
        <f>IF(E20="","",E20)</f>
        <v/>
      </c>
      <c r="G56" s="43"/>
      <c r="H56" s="43"/>
      <c r="I56" s="115"/>
      <c r="J56" s="43"/>
      <c r="K56" s="46"/>
    </row>
    <row r="57" spans="2:47" s="1" customFormat="1" ht="10.35" customHeight="1">
      <c r="B57" s="42"/>
      <c r="C57" s="43"/>
      <c r="D57" s="43"/>
      <c r="E57" s="43"/>
      <c r="F57" s="43"/>
      <c r="G57" s="43"/>
      <c r="H57" s="43"/>
      <c r="I57" s="115"/>
      <c r="J57" s="43"/>
      <c r="K57" s="46"/>
    </row>
    <row r="58" spans="2:47" s="1" customFormat="1" ht="29.25" customHeight="1">
      <c r="B58" s="42"/>
      <c r="C58" s="139" t="s">
        <v>143</v>
      </c>
      <c r="D58" s="129"/>
      <c r="E58" s="129"/>
      <c r="F58" s="129"/>
      <c r="G58" s="129"/>
      <c r="H58" s="129"/>
      <c r="I58" s="140"/>
      <c r="J58" s="141" t="s">
        <v>144</v>
      </c>
      <c r="K58" s="142"/>
    </row>
    <row r="59" spans="2:47" s="1" customFormat="1" ht="10.35" customHeight="1">
      <c r="B59" s="42"/>
      <c r="C59" s="43"/>
      <c r="D59" s="43"/>
      <c r="E59" s="43"/>
      <c r="F59" s="43"/>
      <c r="G59" s="43"/>
      <c r="H59" s="43"/>
      <c r="I59" s="115"/>
      <c r="J59" s="43"/>
      <c r="K59" s="46"/>
    </row>
    <row r="60" spans="2:47" s="1" customFormat="1" ht="29.25" customHeight="1">
      <c r="B60" s="42"/>
      <c r="C60" s="143" t="s">
        <v>145</v>
      </c>
      <c r="D60" s="43"/>
      <c r="E60" s="43"/>
      <c r="F60" s="43"/>
      <c r="G60" s="43"/>
      <c r="H60" s="43"/>
      <c r="I60" s="115"/>
      <c r="J60" s="125">
        <f>J85</f>
        <v>0</v>
      </c>
      <c r="K60" s="46"/>
      <c r="AU60" s="25" t="s">
        <v>146</v>
      </c>
    </row>
    <row r="61" spans="2:47" s="8" customFormat="1" ht="24.95" customHeight="1">
      <c r="B61" s="144"/>
      <c r="C61" s="145"/>
      <c r="D61" s="146" t="s">
        <v>1032</v>
      </c>
      <c r="E61" s="147"/>
      <c r="F61" s="147"/>
      <c r="G61" s="147"/>
      <c r="H61" s="147"/>
      <c r="I61" s="148"/>
      <c r="J61" s="149">
        <f>J86</f>
        <v>0</v>
      </c>
      <c r="K61" s="150"/>
    </row>
    <row r="62" spans="2:47" s="8" customFormat="1" ht="24.95" customHeight="1">
      <c r="B62" s="144"/>
      <c r="C62" s="145"/>
      <c r="D62" s="146" t="s">
        <v>1170</v>
      </c>
      <c r="E62" s="147"/>
      <c r="F62" s="147"/>
      <c r="G62" s="147"/>
      <c r="H62" s="147"/>
      <c r="I62" s="148"/>
      <c r="J62" s="149">
        <f>J114</f>
        <v>0</v>
      </c>
      <c r="K62" s="150"/>
    </row>
    <row r="63" spans="2:47" s="8" customFormat="1" ht="24.95" customHeight="1">
      <c r="B63" s="144"/>
      <c r="C63" s="145"/>
      <c r="D63" s="146" t="s">
        <v>1171</v>
      </c>
      <c r="E63" s="147"/>
      <c r="F63" s="147"/>
      <c r="G63" s="147"/>
      <c r="H63" s="147"/>
      <c r="I63" s="148"/>
      <c r="J63" s="149">
        <f>J121</f>
        <v>0</v>
      </c>
      <c r="K63" s="150"/>
    </row>
    <row r="64" spans="2:47" s="1" customFormat="1" ht="21.75" customHeight="1">
      <c r="B64" s="42"/>
      <c r="C64" s="43"/>
      <c r="D64" s="43"/>
      <c r="E64" s="43"/>
      <c r="F64" s="43"/>
      <c r="G64" s="43"/>
      <c r="H64" s="43"/>
      <c r="I64" s="115"/>
      <c r="J64" s="43"/>
      <c r="K64" s="46"/>
    </row>
    <row r="65" spans="2:12" s="1" customFormat="1" ht="6.95" customHeight="1">
      <c r="B65" s="57"/>
      <c r="C65" s="58"/>
      <c r="D65" s="58"/>
      <c r="E65" s="58"/>
      <c r="F65" s="58"/>
      <c r="G65" s="58"/>
      <c r="H65" s="58"/>
      <c r="I65" s="136"/>
      <c r="J65" s="58"/>
      <c r="K65" s="59"/>
    </row>
    <row r="69" spans="2:12" s="1" customFormat="1" ht="6.95" customHeight="1">
      <c r="B69" s="60"/>
      <c r="C69" s="61"/>
      <c r="D69" s="61"/>
      <c r="E69" s="61"/>
      <c r="F69" s="61"/>
      <c r="G69" s="61"/>
      <c r="H69" s="61"/>
      <c r="I69" s="137"/>
      <c r="J69" s="61"/>
      <c r="K69" s="61"/>
      <c r="L69" s="42"/>
    </row>
    <row r="70" spans="2:12" s="1" customFormat="1" ht="36.950000000000003" customHeight="1">
      <c r="B70" s="42"/>
      <c r="C70" s="62" t="s">
        <v>164</v>
      </c>
      <c r="L70" s="42"/>
    </row>
    <row r="71" spans="2:12" s="1" customFormat="1" ht="6.95" customHeight="1">
      <c r="B71" s="42"/>
      <c r="L71" s="42"/>
    </row>
    <row r="72" spans="2:12" s="1" customFormat="1" ht="14.45" customHeight="1">
      <c r="B72" s="42"/>
      <c r="C72" s="64" t="s">
        <v>19</v>
      </c>
      <c r="L72" s="42"/>
    </row>
    <row r="73" spans="2:12" s="1" customFormat="1" ht="22.5" customHeight="1">
      <c r="B73" s="42"/>
      <c r="E73" s="389" t="str">
        <f>E7</f>
        <v>VOŠZ A SZŠ HRADEC KRÁLOVÉ, Rekonstrukce laboratoří fyziky, chemie, biologie</v>
      </c>
      <c r="F73" s="390"/>
      <c r="G73" s="390"/>
      <c r="H73" s="390"/>
      <c r="L73" s="42"/>
    </row>
    <row r="74" spans="2:12" ht="15">
      <c r="B74" s="29"/>
      <c r="C74" s="64" t="s">
        <v>130</v>
      </c>
      <c r="L74" s="29"/>
    </row>
    <row r="75" spans="2:12" s="1" customFormat="1" ht="22.5" customHeight="1">
      <c r="B75" s="42"/>
      <c r="E75" s="389" t="s">
        <v>134</v>
      </c>
      <c r="F75" s="391"/>
      <c r="G75" s="391"/>
      <c r="H75" s="391"/>
      <c r="L75" s="42"/>
    </row>
    <row r="76" spans="2:12" s="1" customFormat="1" ht="14.45" customHeight="1">
      <c r="B76" s="42"/>
      <c r="C76" s="64" t="s">
        <v>138</v>
      </c>
      <c r="L76" s="42"/>
    </row>
    <row r="77" spans="2:12" s="1" customFormat="1" ht="23.25" customHeight="1">
      <c r="B77" s="42"/>
      <c r="E77" s="355" t="str">
        <f>E11</f>
        <v>D.6 - Slaboproudé elektroinstalace</v>
      </c>
      <c r="F77" s="391"/>
      <c r="G77" s="391"/>
      <c r="H77" s="391"/>
      <c r="L77" s="42"/>
    </row>
    <row r="78" spans="2:12" s="1" customFormat="1" ht="6.95" customHeight="1">
      <c r="B78" s="42"/>
      <c r="L78" s="42"/>
    </row>
    <row r="79" spans="2:12" s="1" customFormat="1" ht="18" customHeight="1">
      <c r="B79" s="42"/>
      <c r="C79" s="64" t="s">
        <v>23</v>
      </c>
      <c r="F79" s="158" t="str">
        <f>F14</f>
        <v>Parc. č. st. 299, parc. č. 118/1</v>
      </c>
      <c r="I79" s="159" t="s">
        <v>25</v>
      </c>
      <c r="J79" s="68" t="str">
        <f>IF(J14="","",J14)</f>
        <v>22.2.2017</v>
      </c>
      <c r="L79" s="42"/>
    </row>
    <row r="80" spans="2:12" s="1" customFormat="1" ht="6.95" customHeight="1">
      <c r="B80" s="42"/>
      <c r="L80" s="42"/>
    </row>
    <row r="81" spans="2:65" s="1" customFormat="1" ht="15">
      <c r="B81" s="42"/>
      <c r="C81" s="64" t="s">
        <v>27</v>
      </c>
      <c r="F81" s="158" t="str">
        <f>E17</f>
        <v xml:space="preserve"> </v>
      </c>
      <c r="I81" s="159" t="s">
        <v>33</v>
      </c>
      <c r="J81" s="158" t="str">
        <f>E23</f>
        <v xml:space="preserve"> </v>
      </c>
      <c r="L81" s="42"/>
    </row>
    <row r="82" spans="2:65" s="1" customFormat="1" ht="14.45" customHeight="1">
      <c r="B82" s="42"/>
      <c r="C82" s="64" t="s">
        <v>31</v>
      </c>
      <c r="F82" s="158" t="str">
        <f>IF(E20="","",E20)</f>
        <v/>
      </c>
      <c r="L82" s="42"/>
    </row>
    <row r="83" spans="2:65" s="1" customFormat="1" ht="10.35" customHeight="1">
      <c r="B83" s="42"/>
      <c r="L83" s="42"/>
    </row>
    <row r="84" spans="2:65" s="10" customFormat="1" ht="29.25" customHeight="1">
      <c r="B84" s="160"/>
      <c r="C84" s="161" t="s">
        <v>165</v>
      </c>
      <c r="D84" s="162" t="s">
        <v>55</v>
      </c>
      <c r="E84" s="162" t="s">
        <v>51</v>
      </c>
      <c r="F84" s="162" t="s">
        <v>166</v>
      </c>
      <c r="G84" s="162" t="s">
        <v>167</v>
      </c>
      <c r="H84" s="162" t="s">
        <v>168</v>
      </c>
      <c r="I84" s="163" t="s">
        <v>169</v>
      </c>
      <c r="J84" s="162" t="s">
        <v>144</v>
      </c>
      <c r="K84" s="164" t="s">
        <v>170</v>
      </c>
      <c r="L84" s="160"/>
      <c r="M84" s="74" t="s">
        <v>171</v>
      </c>
      <c r="N84" s="75" t="s">
        <v>40</v>
      </c>
      <c r="O84" s="75" t="s">
        <v>172</v>
      </c>
      <c r="P84" s="75" t="s">
        <v>173</v>
      </c>
      <c r="Q84" s="75" t="s">
        <v>174</v>
      </c>
      <c r="R84" s="75" t="s">
        <v>175</v>
      </c>
      <c r="S84" s="75" t="s">
        <v>176</v>
      </c>
      <c r="T84" s="76" t="s">
        <v>177</v>
      </c>
    </row>
    <row r="85" spans="2:65" s="1" customFormat="1" ht="29.25" customHeight="1">
      <c r="B85" s="42"/>
      <c r="C85" s="78" t="s">
        <v>145</v>
      </c>
      <c r="J85" s="165">
        <f>BK85</f>
        <v>0</v>
      </c>
      <c r="L85" s="42"/>
      <c r="M85" s="77"/>
      <c r="N85" s="69"/>
      <c r="O85" s="69"/>
      <c r="P85" s="166">
        <f>P86+P114+P121</f>
        <v>0</v>
      </c>
      <c r="Q85" s="69"/>
      <c r="R85" s="166">
        <f>R86+R114+R121</f>
        <v>0</v>
      </c>
      <c r="S85" s="69"/>
      <c r="T85" s="167">
        <f>T86+T114+T121</f>
        <v>0</v>
      </c>
      <c r="AT85" s="25" t="s">
        <v>69</v>
      </c>
      <c r="AU85" s="25" t="s">
        <v>146</v>
      </c>
      <c r="BK85" s="168">
        <f>BK86+BK114+BK121</f>
        <v>0</v>
      </c>
    </row>
    <row r="86" spans="2:65" s="11" customFormat="1" ht="37.35" customHeight="1">
      <c r="B86" s="169"/>
      <c r="D86" s="180" t="s">
        <v>69</v>
      </c>
      <c r="E86" s="261" t="s">
        <v>1041</v>
      </c>
      <c r="F86" s="261" t="s">
        <v>1042</v>
      </c>
      <c r="I86" s="172"/>
      <c r="J86" s="262">
        <f>BK86</f>
        <v>0</v>
      </c>
      <c r="L86" s="169"/>
      <c r="M86" s="174"/>
      <c r="N86" s="175"/>
      <c r="O86" s="175"/>
      <c r="P86" s="176">
        <f>SUM(P87:P113)</f>
        <v>0</v>
      </c>
      <c r="Q86" s="175"/>
      <c r="R86" s="176">
        <f>SUM(R87:R113)</f>
        <v>0</v>
      </c>
      <c r="S86" s="175"/>
      <c r="T86" s="177">
        <f>SUM(T87:T113)</f>
        <v>0</v>
      </c>
      <c r="AR86" s="170" t="s">
        <v>77</v>
      </c>
      <c r="AT86" s="178" t="s">
        <v>69</v>
      </c>
      <c r="AU86" s="178" t="s">
        <v>70</v>
      </c>
      <c r="AY86" s="170" t="s">
        <v>180</v>
      </c>
      <c r="BK86" s="179">
        <f>SUM(BK87:BK113)</f>
        <v>0</v>
      </c>
    </row>
    <row r="87" spans="2:65" s="1" customFormat="1" ht="22.5" customHeight="1">
      <c r="B87" s="183"/>
      <c r="C87" s="184" t="s">
        <v>77</v>
      </c>
      <c r="D87" s="184" t="s">
        <v>183</v>
      </c>
      <c r="E87" s="185" t="s">
        <v>1172</v>
      </c>
      <c r="F87" s="186" t="s">
        <v>1173</v>
      </c>
      <c r="G87" s="187" t="s">
        <v>873</v>
      </c>
      <c r="H87" s="188">
        <v>2</v>
      </c>
      <c r="I87" s="189"/>
      <c r="J87" s="190">
        <f>ROUND(I87*H87,2)</f>
        <v>0</v>
      </c>
      <c r="K87" s="186" t="s">
        <v>5</v>
      </c>
      <c r="L87" s="42"/>
      <c r="M87" s="191" t="s">
        <v>5</v>
      </c>
      <c r="N87" s="192" t="s">
        <v>41</v>
      </c>
      <c r="O87" s="43"/>
      <c r="P87" s="193">
        <f>O87*H87</f>
        <v>0</v>
      </c>
      <c r="Q87" s="193">
        <v>0</v>
      </c>
      <c r="R87" s="193">
        <f>Q87*H87</f>
        <v>0</v>
      </c>
      <c r="S87" s="193">
        <v>0</v>
      </c>
      <c r="T87" s="194">
        <f>S87*H87</f>
        <v>0</v>
      </c>
      <c r="AR87" s="25" t="s">
        <v>188</v>
      </c>
      <c r="AT87" s="25" t="s">
        <v>183</v>
      </c>
      <c r="AU87" s="25" t="s">
        <v>77</v>
      </c>
      <c r="AY87" s="25" t="s">
        <v>180</v>
      </c>
      <c r="BE87" s="195">
        <f>IF(N87="základní",J87,0)</f>
        <v>0</v>
      </c>
      <c r="BF87" s="195">
        <f>IF(N87="snížená",J87,0)</f>
        <v>0</v>
      </c>
      <c r="BG87" s="195">
        <f>IF(N87="zákl. přenesená",J87,0)</f>
        <v>0</v>
      </c>
      <c r="BH87" s="195">
        <f>IF(N87="sníž. přenesená",J87,0)</f>
        <v>0</v>
      </c>
      <c r="BI87" s="195">
        <f>IF(N87="nulová",J87,0)</f>
        <v>0</v>
      </c>
      <c r="BJ87" s="25" t="s">
        <v>77</v>
      </c>
      <c r="BK87" s="195">
        <f>ROUND(I87*H87,2)</f>
        <v>0</v>
      </c>
      <c r="BL87" s="25" t="s">
        <v>188</v>
      </c>
      <c r="BM87" s="25" t="s">
        <v>1174</v>
      </c>
    </row>
    <row r="88" spans="2:65" s="1" customFormat="1" ht="135">
      <c r="B88" s="42"/>
      <c r="D88" s="196" t="s">
        <v>190</v>
      </c>
      <c r="F88" s="197" t="s">
        <v>1175</v>
      </c>
      <c r="I88" s="198"/>
      <c r="L88" s="42"/>
      <c r="M88" s="199"/>
      <c r="N88" s="43"/>
      <c r="O88" s="43"/>
      <c r="P88" s="43"/>
      <c r="Q88" s="43"/>
      <c r="R88" s="43"/>
      <c r="S88" s="43"/>
      <c r="T88" s="71"/>
      <c r="AT88" s="25" t="s">
        <v>190</v>
      </c>
      <c r="AU88" s="25" t="s">
        <v>77</v>
      </c>
    </row>
    <row r="89" spans="2:65" s="1" customFormat="1" ht="54">
      <c r="B89" s="42"/>
      <c r="D89" s="209" t="s">
        <v>453</v>
      </c>
      <c r="F89" s="252" t="s">
        <v>1176</v>
      </c>
      <c r="I89" s="198"/>
      <c r="L89" s="42"/>
      <c r="M89" s="199"/>
      <c r="N89" s="43"/>
      <c r="O89" s="43"/>
      <c r="P89" s="43"/>
      <c r="Q89" s="43"/>
      <c r="R89" s="43"/>
      <c r="S89" s="43"/>
      <c r="T89" s="71"/>
      <c r="AT89" s="25" t="s">
        <v>453</v>
      </c>
      <c r="AU89" s="25" t="s">
        <v>77</v>
      </c>
    </row>
    <row r="90" spans="2:65" s="1" customFormat="1" ht="22.5" customHeight="1">
      <c r="B90" s="183"/>
      <c r="C90" s="184" t="s">
        <v>79</v>
      </c>
      <c r="D90" s="184" t="s">
        <v>183</v>
      </c>
      <c r="E90" s="185" t="s">
        <v>1177</v>
      </c>
      <c r="F90" s="186" t="s">
        <v>1178</v>
      </c>
      <c r="G90" s="187" t="s">
        <v>873</v>
      </c>
      <c r="H90" s="188">
        <v>1</v>
      </c>
      <c r="I90" s="189"/>
      <c r="J90" s="190">
        <f>ROUND(I90*H90,2)</f>
        <v>0</v>
      </c>
      <c r="K90" s="186" t="s">
        <v>5</v>
      </c>
      <c r="L90" s="42"/>
      <c r="M90" s="191" t="s">
        <v>5</v>
      </c>
      <c r="N90" s="192" t="s">
        <v>41</v>
      </c>
      <c r="O90" s="43"/>
      <c r="P90" s="193">
        <f>O90*H90</f>
        <v>0</v>
      </c>
      <c r="Q90" s="193">
        <v>0</v>
      </c>
      <c r="R90" s="193">
        <f>Q90*H90</f>
        <v>0</v>
      </c>
      <c r="S90" s="193">
        <v>0</v>
      </c>
      <c r="T90" s="194">
        <f>S90*H90</f>
        <v>0</v>
      </c>
      <c r="AR90" s="25" t="s">
        <v>188</v>
      </c>
      <c r="AT90" s="25" t="s">
        <v>183</v>
      </c>
      <c r="AU90" s="25" t="s">
        <v>77</v>
      </c>
      <c r="AY90" s="25" t="s">
        <v>180</v>
      </c>
      <c r="BE90" s="195">
        <f>IF(N90="základní",J90,0)</f>
        <v>0</v>
      </c>
      <c r="BF90" s="195">
        <f>IF(N90="snížená",J90,0)</f>
        <v>0</v>
      </c>
      <c r="BG90" s="195">
        <f>IF(N90="zákl. přenesená",J90,0)</f>
        <v>0</v>
      </c>
      <c r="BH90" s="195">
        <f>IF(N90="sníž. přenesená",J90,0)</f>
        <v>0</v>
      </c>
      <c r="BI90" s="195">
        <f>IF(N90="nulová",J90,0)</f>
        <v>0</v>
      </c>
      <c r="BJ90" s="25" t="s">
        <v>77</v>
      </c>
      <c r="BK90" s="195">
        <f>ROUND(I90*H90,2)</f>
        <v>0</v>
      </c>
      <c r="BL90" s="25" t="s">
        <v>188</v>
      </c>
      <c r="BM90" s="25" t="s">
        <v>1179</v>
      </c>
    </row>
    <row r="91" spans="2:65" s="1" customFormat="1" ht="67.5">
      <c r="B91" s="42"/>
      <c r="D91" s="196" t="s">
        <v>190</v>
      </c>
      <c r="F91" s="197" t="s">
        <v>1180</v>
      </c>
      <c r="I91" s="198"/>
      <c r="L91" s="42"/>
      <c r="M91" s="199"/>
      <c r="N91" s="43"/>
      <c r="O91" s="43"/>
      <c r="P91" s="43"/>
      <c r="Q91" s="43"/>
      <c r="R91" s="43"/>
      <c r="S91" s="43"/>
      <c r="T91" s="71"/>
      <c r="AT91" s="25" t="s">
        <v>190</v>
      </c>
      <c r="AU91" s="25" t="s">
        <v>77</v>
      </c>
    </row>
    <row r="92" spans="2:65" s="1" customFormat="1" ht="54">
      <c r="B92" s="42"/>
      <c r="D92" s="209" t="s">
        <v>453</v>
      </c>
      <c r="F92" s="252" t="s">
        <v>1181</v>
      </c>
      <c r="I92" s="198"/>
      <c r="L92" s="42"/>
      <c r="M92" s="199"/>
      <c r="N92" s="43"/>
      <c r="O92" s="43"/>
      <c r="P92" s="43"/>
      <c r="Q92" s="43"/>
      <c r="R92" s="43"/>
      <c r="S92" s="43"/>
      <c r="T92" s="71"/>
      <c r="AT92" s="25" t="s">
        <v>453</v>
      </c>
      <c r="AU92" s="25" t="s">
        <v>77</v>
      </c>
    </row>
    <row r="93" spans="2:65" s="1" customFormat="1" ht="22.5" customHeight="1">
      <c r="B93" s="183"/>
      <c r="C93" s="184" t="s">
        <v>181</v>
      </c>
      <c r="D93" s="184" t="s">
        <v>183</v>
      </c>
      <c r="E93" s="185" t="s">
        <v>1182</v>
      </c>
      <c r="F93" s="186" t="s">
        <v>1183</v>
      </c>
      <c r="G93" s="187" t="s">
        <v>873</v>
      </c>
      <c r="H93" s="188">
        <v>2</v>
      </c>
      <c r="I93" s="189"/>
      <c r="J93" s="190">
        <f>ROUND(I93*H93,2)</f>
        <v>0</v>
      </c>
      <c r="K93" s="186" t="s">
        <v>5</v>
      </c>
      <c r="L93" s="42"/>
      <c r="M93" s="191" t="s">
        <v>5</v>
      </c>
      <c r="N93" s="192" t="s">
        <v>41</v>
      </c>
      <c r="O93" s="43"/>
      <c r="P93" s="193">
        <f>O93*H93</f>
        <v>0</v>
      </c>
      <c r="Q93" s="193">
        <v>0</v>
      </c>
      <c r="R93" s="193">
        <f>Q93*H93</f>
        <v>0</v>
      </c>
      <c r="S93" s="193">
        <v>0</v>
      </c>
      <c r="T93" s="194">
        <f>S93*H93</f>
        <v>0</v>
      </c>
      <c r="AR93" s="25" t="s">
        <v>188</v>
      </c>
      <c r="AT93" s="25" t="s">
        <v>183</v>
      </c>
      <c r="AU93" s="25" t="s">
        <v>77</v>
      </c>
      <c r="AY93" s="25" t="s">
        <v>180</v>
      </c>
      <c r="BE93" s="195">
        <f>IF(N93="základní",J93,0)</f>
        <v>0</v>
      </c>
      <c r="BF93" s="195">
        <f>IF(N93="snížená",J93,0)</f>
        <v>0</v>
      </c>
      <c r="BG93" s="195">
        <f>IF(N93="zákl. přenesená",J93,0)</f>
        <v>0</v>
      </c>
      <c r="BH93" s="195">
        <f>IF(N93="sníž. přenesená",J93,0)</f>
        <v>0</v>
      </c>
      <c r="BI93" s="195">
        <f>IF(N93="nulová",J93,0)</f>
        <v>0</v>
      </c>
      <c r="BJ93" s="25" t="s">
        <v>77</v>
      </c>
      <c r="BK93" s="195">
        <f>ROUND(I93*H93,2)</f>
        <v>0</v>
      </c>
      <c r="BL93" s="25" t="s">
        <v>188</v>
      </c>
      <c r="BM93" s="25" t="s">
        <v>1184</v>
      </c>
    </row>
    <row r="94" spans="2:65" s="1" customFormat="1" ht="67.5">
      <c r="B94" s="42"/>
      <c r="D94" s="196" t="s">
        <v>190</v>
      </c>
      <c r="F94" s="197" t="s">
        <v>1185</v>
      </c>
      <c r="I94" s="198"/>
      <c r="L94" s="42"/>
      <c r="M94" s="199"/>
      <c r="N94" s="43"/>
      <c r="O94" s="43"/>
      <c r="P94" s="43"/>
      <c r="Q94" s="43"/>
      <c r="R94" s="43"/>
      <c r="S94" s="43"/>
      <c r="T94" s="71"/>
      <c r="AT94" s="25" t="s">
        <v>190</v>
      </c>
      <c r="AU94" s="25" t="s">
        <v>77</v>
      </c>
    </row>
    <row r="95" spans="2:65" s="1" customFormat="1" ht="54">
      <c r="B95" s="42"/>
      <c r="D95" s="209" t="s">
        <v>453</v>
      </c>
      <c r="F95" s="252" t="s">
        <v>1186</v>
      </c>
      <c r="I95" s="198"/>
      <c r="L95" s="42"/>
      <c r="M95" s="199"/>
      <c r="N95" s="43"/>
      <c r="O95" s="43"/>
      <c r="P95" s="43"/>
      <c r="Q95" s="43"/>
      <c r="R95" s="43"/>
      <c r="S95" s="43"/>
      <c r="T95" s="71"/>
      <c r="AT95" s="25" t="s">
        <v>453</v>
      </c>
      <c r="AU95" s="25" t="s">
        <v>77</v>
      </c>
    </row>
    <row r="96" spans="2:65" s="1" customFormat="1" ht="22.5" customHeight="1">
      <c r="B96" s="183"/>
      <c r="C96" s="184" t="s">
        <v>188</v>
      </c>
      <c r="D96" s="184" t="s">
        <v>183</v>
      </c>
      <c r="E96" s="185" t="s">
        <v>1187</v>
      </c>
      <c r="F96" s="186" t="s">
        <v>1188</v>
      </c>
      <c r="G96" s="187" t="s">
        <v>873</v>
      </c>
      <c r="H96" s="188">
        <v>35</v>
      </c>
      <c r="I96" s="189"/>
      <c r="J96" s="190">
        <f>ROUND(I96*H96,2)</f>
        <v>0</v>
      </c>
      <c r="K96" s="186" t="s">
        <v>5</v>
      </c>
      <c r="L96" s="42"/>
      <c r="M96" s="191" t="s">
        <v>5</v>
      </c>
      <c r="N96" s="192" t="s">
        <v>41</v>
      </c>
      <c r="O96" s="43"/>
      <c r="P96" s="193">
        <f>O96*H96</f>
        <v>0</v>
      </c>
      <c r="Q96" s="193">
        <v>0</v>
      </c>
      <c r="R96" s="193">
        <f>Q96*H96</f>
        <v>0</v>
      </c>
      <c r="S96" s="193">
        <v>0</v>
      </c>
      <c r="T96" s="194">
        <f>S96*H96</f>
        <v>0</v>
      </c>
      <c r="AR96" s="25" t="s">
        <v>188</v>
      </c>
      <c r="AT96" s="25" t="s">
        <v>183</v>
      </c>
      <c r="AU96" s="25" t="s">
        <v>77</v>
      </c>
      <c r="AY96" s="25" t="s">
        <v>180</v>
      </c>
      <c r="BE96" s="195">
        <f>IF(N96="základní",J96,0)</f>
        <v>0</v>
      </c>
      <c r="BF96" s="195">
        <f>IF(N96="snížená",J96,0)</f>
        <v>0</v>
      </c>
      <c r="BG96" s="195">
        <f>IF(N96="zákl. přenesená",J96,0)</f>
        <v>0</v>
      </c>
      <c r="BH96" s="195">
        <f>IF(N96="sníž. přenesená",J96,0)</f>
        <v>0</v>
      </c>
      <c r="BI96" s="195">
        <f>IF(N96="nulová",J96,0)</f>
        <v>0</v>
      </c>
      <c r="BJ96" s="25" t="s">
        <v>77</v>
      </c>
      <c r="BK96" s="195">
        <f>ROUND(I96*H96,2)</f>
        <v>0</v>
      </c>
      <c r="BL96" s="25" t="s">
        <v>188</v>
      </c>
      <c r="BM96" s="25" t="s">
        <v>1189</v>
      </c>
    </row>
    <row r="97" spans="2:65" s="1" customFormat="1" ht="40.5">
      <c r="B97" s="42"/>
      <c r="D97" s="196" t="s">
        <v>190</v>
      </c>
      <c r="F97" s="197" t="s">
        <v>1190</v>
      </c>
      <c r="I97" s="198"/>
      <c r="L97" s="42"/>
      <c r="M97" s="199"/>
      <c r="N97" s="43"/>
      <c r="O97" s="43"/>
      <c r="P97" s="43"/>
      <c r="Q97" s="43"/>
      <c r="R97" s="43"/>
      <c r="S97" s="43"/>
      <c r="T97" s="71"/>
      <c r="AT97" s="25" t="s">
        <v>190</v>
      </c>
      <c r="AU97" s="25" t="s">
        <v>77</v>
      </c>
    </row>
    <row r="98" spans="2:65" s="1" customFormat="1" ht="54">
      <c r="B98" s="42"/>
      <c r="D98" s="209" t="s">
        <v>453</v>
      </c>
      <c r="F98" s="252" t="s">
        <v>1186</v>
      </c>
      <c r="I98" s="198"/>
      <c r="L98" s="42"/>
      <c r="M98" s="199"/>
      <c r="N98" s="43"/>
      <c r="O98" s="43"/>
      <c r="P98" s="43"/>
      <c r="Q98" s="43"/>
      <c r="R98" s="43"/>
      <c r="S98" s="43"/>
      <c r="T98" s="71"/>
      <c r="AT98" s="25" t="s">
        <v>453</v>
      </c>
      <c r="AU98" s="25" t="s">
        <v>77</v>
      </c>
    </row>
    <row r="99" spans="2:65" s="1" customFormat="1" ht="22.5" customHeight="1">
      <c r="B99" s="183"/>
      <c r="C99" s="184" t="s">
        <v>253</v>
      </c>
      <c r="D99" s="184" t="s">
        <v>183</v>
      </c>
      <c r="E99" s="185" t="s">
        <v>1191</v>
      </c>
      <c r="F99" s="186" t="s">
        <v>1192</v>
      </c>
      <c r="G99" s="187" t="s">
        <v>329</v>
      </c>
      <c r="H99" s="188">
        <v>4200</v>
      </c>
      <c r="I99" s="189"/>
      <c r="J99" s="190">
        <f>ROUND(I99*H99,2)</f>
        <v>0</v>
      </c>
      <c r="K99" s="186" t="s">
        <v>5</v>
      </c>
      <c r="L99" s="42"/>
      <c r="M99" s="191" t="s">
        <v>5</v>
      </c>
      <c r="N99" s="192" t="s">
        <v>41</v>
      </c>
      <c r="O99" s="43"/>
      <c r="P99" s="193">
        <f>O99*H99</f>
        <v>0</v>
      </c>
      <c r="Q99" s="193">
        <v>0</v>
      </c>
      <c r="R99" s="193">
        <f>Q99*H99</f>
        <v>0</v>
      </c>
      <c r="S99" s="193">
        <v>0</v>
      </c>
      <c r="T99" s="194">
        <f>S99*H99</f>
        <v>0</v>
      </c>
      <c r="AR99" s="25" t="s">
        <v>188</v>
      </c>
      <c r="AT99" s="25" t="s">
        <v>183</v>
      </c>
      <c r="AU99" s="25" t="s">
        <v>77</v>
      </c>
      <c r="AY99" s="25" t="s">
        <v>180</v>
      </c>
      <c r="BE99" s="195">
        <f>IF(N99="základní",J99,0)</f>
        <v>0</v>
      </c>
      <c r="BF99" s="195">
        <f>IF(N99="snížená",J99,0)</f>
        <v>0</v>
      </c>
      <c r="BG99" s="195">
        <f>IF(N99="zákl. přenesená",J99,0)</f>
        <v>0</v>
      </c>
      <c r="BH99" s="195">
        <f>IF(N99="sníž. přenesená",J99,0)</f>
        <v>0</v>
      </c>
      <c r="BI99" s="195">
        <f>IF(N99="nulová",J99,0)</f>
        <v>0</v>
      </c>
      <c r="BJ99" s="25" t="s">
        <v>77</v>
      </c>
      <c r="BK99" s="195">
        <f>ROUND(I99*H99,2)</f>
        <v>0</v>
      </c>
      <c r="BL99" s="25" t="s">
        <v>188</v>
      </c>
      <c r="BM99" s="25" t="s">
        <v>1193</v>
      </c>
    </row>
    <row r="100" spans="2:65" s="1" customFormat="1" ht="54">
      <c r="B100" s="42"/>
      <c r="D100" s="196" t="s">
        <v>190</v>
      </c>
      <c r="F100" s="197" t="s">
        <v>1194</v>
      </c>
      <c r="I100" s="198"/>
      <c r="L100" s="42"/>
      <c r="M100" s="199"/>
      <c r="N100" s="43"/>
      <c r="O100" s="43"/>
      <c r="P100" s="43"/>
      <c r="Q100" s="43"/>
      <c r="R100" s="43"/>
      <c r="S100" s="43"/>
      <c r="T100" s="71"/>
      <c r="AT100" s="25" t="s">
        <v>190</v>
      </c>
      <c r="AU100" s="25" t="s">
        <v>77</v>
      </c>
    </row>
    <row r="101" spans="2:65" s="1" customFormat="1" ht="54">
      <c r="B101" s="42"/>
      <c r="D101" s="209" t="s">
        <v>453</v>
      </c>
      <c r="F101" s="252" t="s">
        <v>1195</v>
      </c>
      <c r="I101" s="198"/>
      <c r="L101" s="42"/>
      <c r="M101" s="199"/>
      <c r="N101" s="43"/>
      <c r="O101" s="43"/>
      <c r="P101" s="43"/>
      <c r="Q101" s="43"/>
      <c r="R101" s="43"/>
      <c r="S101" s="43"/>
      <c r="T101" s="71"/>
      <c r="AT101" s="25" t="s">
        <v>453</v>
      </c>
      <c r="AU101" s="25" t="s">
        <v>77</v>
      </c>
    </row>
    <row r="102" spans="2:65" s="1" customFormat="1" ht="22.5" customHeight="1">
      <c r="B102" s="183"/>
      <c r="C102" s="184" t="s">
        <v>203</v>
      </c>
      <c r="D102" s="184" t="s">
        <v>183</v>
      </c>
      <c r="E102" s="185" t="s">
        <v>1196</v>
      </c>
      <c r="F102" s="186" t="s">
        <v>1197</v>
      </c>
      <c r="G102" s="187" t="s">
        <v>329</v>
      </c>
      <c r="H102" s="188">
        <v>45</v>
      </c>
      <c r="I102" s="189"/>
      <c r="J102" s="190">
        <f>ROUND(I102*H102,2)</f>
        <v>0</v>
      </c>
      <c r="K102" s="186" t="s">
        <v>5</v>
      </c>
      <c r="L102" s="42"/>
      <c r="M102" s="191" t="s">
        <v>5</v>
      </c>
      <c r="N102" s="192" t="s">
        <v>41</v>
      </c>
      <c r="O102" s="43"/>
      <c r="P102" s="193">
        <f>O102*H102</f>
        <v>0</v>
      </c>
      <c r="Q102" s="193">
        <v>0</v>
      </c>
      <c r="R102" s="193">
        <f>Q102*H102</f>
        <v>0</v>
      </c>
      <c r="S102" s="193">
        <v>0</v>
      </c>
      <c r="T102" s="194">
        <f>S102*H102</f>
        <v>0</v>
      </c>
      <c r="AR102" s="25" t="s">
        <v>188</v>
      </c>
      <c r="AT102" s="25" t="s">
        <v>183</v>
      </c>
      <c r="AU102" s="25" t="s">
        <v>77</v>
      </c>
      <c r="AY102" s="25" t="s">
        <v>180</v>
      </c>
      <c r="BE102" s="195">
        <f>IF(N102="základní",J102,0)</f>
        <v>0</v>
      </c>
      <c r="BF102" s="195">
        <f>IF(N102="snížená",J102,0)</f>
        <v>0</v>
      </c>
      <c r="BG102" s="195">
        <f>IF(N102="zákl. přenesená",J102,0)</f>
        <v>0</v>
      </c>
      <c r="BH102" s="195">
        <f>IF(N102="sníž. přenesená",J102,0)</f>
        <v>0</v>
      </c>
      <c r="BI102" s="195">
        <f>IF(N102="nulová",J102,0)</f>
        <v>0</v>
      </c>
      <c r="BJ102" s="25" t="s">
        <v>77</v>
      </c>
      <c r="BK102" s="195">
        <f>ROUND(I102*H102,2)</f>
        <v>0</v>
      </c>
      <c r="BL102" s="25" t="s">
        <v>188</v>
      </c>
      <c r="BM102" s="25" t="s">
        <v>1198</v>
      </c>
    </row>
    <row r="103" spans="2:65" s="1" customFormat="1" ht="54">
      <c r="B103" s="42"/>
      <c r="D103" s="196" t="s">
        <v>190</v>
      </c>
      <c r="F103" s="197" t="s">
        <v>1199</v>
      </c>
      <c r="I103" s="198"/>
      <c r="L103" s="42"/>
      <c r="M103" s="199"/>
      <c r="N103" s="43"/>
      <c r="O103" s="43"/>
      <c r="P103" s="43"/>
      <c r="Q103" s="43"/>
      <c r="R103" s="43"/>
      <c r="S103" s="43"/>
      <c r="T103" s="71"/>
      <c r="AT103" s="25" t="s">
        <v>190</v>
      </c>
      <c r="AU103" s="25" t="s">
        <v>77</v>
      </c>
    </row>
    <row r="104" spans="2:65" s="1" customFormat="1" ht="54">
      <c r="B104" s="42"/>
      <c r="D104" s="209" t="s">
        <v>453</v>
      </c>
      <c r="F104" s="252" t="s">
        <v>1181</v>
      </c>
      <c r="I104" s="198"/>
      <c r="L104" s="42"/>
      <c r="M104" s="199"/>
      <c r="N104" s="43"/>
      <c r="O104" s="43"/>
      <c r="P104" s="43"/>
      <c r="Q104" s="43"/>
      <c r="R104" s="43"/>
      <c r="S104" s="43"/>
      <c r="T104" s="71"/>
      <c r="AT104" s="25" t="s">
        <v>453</v>
      </c>
      <c r="AU104" s="25" t="s">
        <v>77</v>
      </c>
    </row>
    <row r="105" spans="2:65" s="1" customFormat="1" ht="22.5" customHeight="1">
      <c r="B105" s="183"/>
      <c r="C105" s="184" t="s">
        <v>285</v>
      </c>
      <c r="D105" s="184" t="s">
        <v>183</v>
      </c>
      <c r="E105" s="185" t="s">
        <v>1200</v>
      </c>
      <c r="F105" s="186" t="s">
        <v>1201</v>
      </c>
      <c r="G105" s="187" t="s">
        <v>329</v>
      </c>
      <c r="H105" s="188">
        <v>50</v>
      </c>
      <c r="I105" s="189"/>
      <c r="J105" s="190">
        <f>ROUND(I105*H105,2)</f>
        <v>0</v>
      </c>
      <c r="K105" s="186" t="s">
        <v>5</v>
      </c>
      <c r="L105" s="42"/>
      <c r="M105" s="191" t="s">
        <v>5</v>
      </c>
      <c r="N105" s="192" t="s">
        <v>41</v>
      </c>
      <c r="O105" s="43"/>
      <c r="P105" s="193">
        <f>O105*H105</f>
        <v>0</v>
      </c>
      <c r="Q105" s="193">
        <v>0</v>
      </c>
      <c r="R105" s="193">
        <f>Q105*H105</f>
        <v>0</v>
      </c>
      <c r="S105" s="193">
        <v>0</v>
      </c>
      <c r="T105" s="194">
        <f>S105*H105</f>
        <v>0</v>
      </c>
      <c r="AR105" s="25" t="s">
        <v>188</v>
      </c>
      <c r="AT105" s="25" t="s">
        <v>183</v>
      </c>
      <c r="AU105" s="25" t="s">
        <v>77</v>
      </c>
      <c r="AY105" s="25" t="s">
        <v>180</v>
      </c>
      <c r="BE105" s="195">
        <f>IF(N105="základní",J105,0)</f>
        <v>0</v>
      </c>
      <c r="BF105" s="195">
        <f>IF(N105="snížená",J105,0)</f>
        <v>0</v>
      </c>
      <c r="BG105" s="195">
        <f>IF(N105="zákl. přenesená",J105,0)</f>
        <v>0</v>
      </c>
      <c r="BH105" s="195">
        <f>IF(N105="sníž. přenesená",J105,0)</f>
        <v>0</v>
      </c>
      <c r="BI105" s="195">
        <f>IF(N105="nulová",J105,0)</f>
        <v>0</v>
      </c>
      <c r="BJ105" s="25" t="s">
        <v>77</v>
      </c>
      <c r="BK105" s="195">
        <f>ROUND(I105*H105,2)</f>
        <v>0</v>
      </c>
      <c r="BL105" s="25" t="s">
        <v>188</v>
      </c>
      <c r="BM105" s="25" t="s">
        <v>1202</v>
      </c>
    </row>
    <row r="106" spans="2:65" s="1" customFormat="1" ht="81">
      <c r="B106" s="42"/>
      <c r="D106" s="196" t="s">
        <v>190</v>
      </c>
      <c r="F106" s="197" t="s">
        <v>1203</v>
      </c>
      <c r="I106" s="198"/>
      <c r="L106" s="42"/>
      <c r="M106" s="199"/>
      <c r="N106" s="43"/>
      <c r="O106" s="43"/>
      <c r="P106" s="43"/>
      <c r="Q106" s="43"/>
      <c r="R106" s="43"/>
      <c r="S106" s="43"/>
      <c r="T106" s="71"/>
      <c r="AT106" s="25" t="s">
        <v>190</v>
      </c>
      <c r="AU106" s="25" t="s">
        <v>77</v>
      </c>
    </row>
    <row r="107" spans="2:65" s="1" customFormat="1" ht="67.5">
      <c r="B107" s="42"/>
      <c r="D107" s="209" t="s">
        <v>453</v>
      </c>
      <c r="F107" s="252" t="s">
        <v>1204</v>
      </c>
      <c r="I107" s="198"/>
      <c r="L107" s="42"/>
      <c r="M107" s="199"/>
      <c r="N107" s="43"/>
      <c r="O107" s="43"/>
      <c r="P107" s="43"/>
      <c r="Q107" s="43"/>
      <c r="R107" s="43"/>
      <c r="S107" s="43"/>
      <c r="T107" s="71"/>
      <c r="AT107" s="25" t="s">
        <v>453</v>
      </c>
      <c r="AU107" s="25" t="s">
        <v>77</v>
      </c>
    </row>
    <row r="108" spans="2:65" s="1" customFormat="1" ht="22.5" customHeight="1">
      <c r="B108" s="183"/>
      <c r="C108" s="184" t="s">
        <v>291</v>
      </c>
      <c r="D108" s="184" t="s">
        <v>183</v>
      </c>
      <c r="E108" s="185" t="s">
        <v>1205</v>
      </c>
      <c r="F108" s="186" t="s">
        <v>1206</v>
      </c>
      <c r="G108" s="187" t="s">
        <v>329</v>
      </c>
      <c r="H108" s="188">
        <v>70</v>
      </c>
      <c r="I108" s="189"/>
      <c r="J108" s="190">
        <f>ROUND(I108*H108,2)</f>
        <v>0</v>
      </c>
      <c r="K108" s="186" t="s">
        <v>5</v>
      </c>
      <c r="L108" s="42"/>
      <c r="M108" s="191" t="s">
        <v>5</v>
      </c>
      <c r="N108" s="192" t="s">
        <v>41</v>
      </c>
      <c r="O108" s="43"/>
      <c r="P108" s="193">
        <f>O108*H108</f>
        <v>0</v>
      </c>
      <c r="Q108" s="193">
        <v>0</v>
      </c>
      <c r="R108" s="193">
        <f>Q108*H108</f>
        <v>0</v>
      </c>
      <c r="S108" s="193">
        <v>0</v>
      </c>
      <c r="T108" s="194">
        <f>S108*H108</f>
        <v>0</v>
      </c>
      <c r="AR108" s="25" t="s">
        <v>188</v>
      </c>
      <c r="AT108" s="25" t="s">
        <v>183</v>
      </c>
      <c r="AU108" s="25" t="s">
        <v>77</v>
      </c>
      <c r="AY108" s="25" t="s">
        <v>180</v>
      </c>
      <c r="BE108" s="195">
        <f>IF(N108="základní",J108,0)</f>
        <v>0</v>
      </c>
      <c r="BF108" s="195">
        <f>IF(N108="snížená",J108,0)</f>
        <v>0</v>
      </c>
      <c r="BG108" s="195">
        <f>IF(N108="zákl. přenesená",J108,0)</f>
        <v>0</v>
      </c>
      <c r="BH108" s="195">
        <f>IF(N108="sníž. přenesená",J108,0)</f>
        <v>0</v>
      </c>
      <c r="BI108" s="195">
        <f>IF(N108="nulová",J108,0)</f>
        <v>0</v>
      </c>
      <c r="BJ108" s="25" t="s">
        <v>77</v>
      </c>
      <c r="BK108" s="195">
        <f>ROUND(I108*H108,2)</f>
        <v>0</v>
      </c>
      <c r="BL108" s="25" t="s">
        <v>188</v>
      </c>
      <c r="BM108" s="25" t="s">
        <v>1207</v>
      </c>
    </row>
    <row r="109" spans="2:65" s="1" customFormat="1" ht="67.5">
      <c r="B109" s="42"/>
      <c r="D109" s="196" t="s">
        <v>190</v>
      </c>
      <c r="F109" s="197" t="s">
        <v>1208</v>
      </c>
      <c r="I109" s="198"/>
      <c r="L109" s="42"/>
      <c r="M109" s="199"/>
      <c r="N109" s="43"/>
      <c r="O109" s="43"/>
      <c r="P109" s="43"/>
      <c r="Q109" s="43"/>
      <c r="R109" s="43"/>
      <c r="S109" s="43"/>
      <c r="T109" s="71"/>
      <c r="AT109" s="25" t="s">
        <v>190</v>
      </c>
      <c r="AU109" s="25" t="s">
        <v>77</v>
      </c>
    </row>
    <row r="110" spans="2:65" s="1" customFormat="1" ht="54">
      <c r="B110" s="42"/>
      <c r="D110" s="209" t="s">
        <v>453</v>
      </c>
      <c r="F110" s="252" t="s">
        <v>1176</v>
      </c>
      <c r="I110" s="198"/>
      <c r="L110" s="42"/>
      <c r="M110" s="199"/>
      <c r="N110" s="43"/>
      <c r="O110" s="43"/>
      <c r="P110" s="43"/>
      <c r="Q110" s="43"/>
      <c r="R110" s="43"/>
      <c r="S110" s="43"/>
      <c r="T110" s="71"/>
      <c r="AT110" s="25" t="s">
        <v>453</v>
      </c>
      <c r="AU110" s="25" t="s">
        <v>77</v>
      </c>
    </row>
    <row r="111" spans="2:65" s="1" customFormat="1" ht="22.5" customHeight="1">
      <c r="B111" s="183"/>
      <c r="C111" s="184" t="s">
        <v>283</v>
      </c>
      <c r="D111" s="184" t="s">
        <v>183</v>
      </c>
      <c r="E111" s="185" t="s">
        <v>1209</v>
      </c>
      <c r="F111" s="186" t="s">
        <v>1210</v>
      </c>
      <c r="G111" s="187" t="s">
        <v>329</v>
      </c>
      <c r="H111" s="188">
        <v>100</v>
      </c>
      <c r="I111" s="189"/>
      <c r="J111" s="190">
        <f>ROUND(I111*H111,2)</f>
        <v>0</v>
      </c>
      <c r="K111" s="186" t="s">
        <v>5</v>
      </c>
      <c r="L111" s="42"/>
      <c r="M111" s="191" t="s">
        <v>5</v>
      </c>
      <c r="N111" s="192" t="s">
        <v>41</v>
      </c>
      <c r="O111" s="43"/>
      <c r="P111" s="193">
        <f>O111*H111</f>
        <v>0</v>
      </c>
      <c r="Q111" s="193">
        <v>0</v>
      </c>
      <c r="R111" s="193">
        <f>Q111*H111</f>
        <v>0</v>
      </c>
      <c r="S111" s="193">
        <v>0</v>
      </c>
      <c r="T111" s="194">
        <f>S111*H111</f>
        <v>0</v>
      </c>
      <c r="AR111" s="25" t="s">
        <v>188</v>
      </c>
      <c r="AT111" s="25" t="s">
        <v>183</v>
      </c>
      <c r="AU111" s="25" t="s">
        <v>77</v>
      </c>
      <c r="AY111" s="25" t="s">
        <v>180</v>
      </c>
      <c r="BE111" s="195">
        <f>IF(N111="základní",J111,0)</f>
        <v>0</v>
      </c>
      <c r="BF111" s="195">
        <f>IF(N111="snížená",J111,0)</f>
        <v>0</v>
      </c>
      <c r="BG111" s="195">
        <f>IF(N111="zákl. přenesená",J111,0)</f>
        <v>0</v>
      </c>
      <c r="BH111" s="195">
        <f>IF(N111="sníž. přenesená",J111,0)</f>
        <v>0</v>
      </c>
      <c r="BI111" s="195">
        <f>IF(N111="nulová",J111,0)</f>
        <v>0</v>
      </c>
      <c r="BJ111" s="25" t="s">
        <v>77</v>
      </c>
      <c r="BK111" s="195">
        <f>ROUND(I111*H111,2)</f>
        <v>0</v>
      </c>
      <c r="BL111" s="25" t="s">
        <v>188</v>
      </c>
      <c r="BM111" s="25" t="s">
        <v>1211</v>
      </c>
    </row>
    <row r="112" spans="2:65" s="1" customFormat="1" ht="40.5">
      <c r="B112" s="42"/>
      <c r="D112" s="196" t="s">
        <v>190</v>
      </c>
      <c r="F112" s="197" t="s">
        <v>1212</v>
      </c>
      <c r="I112" s="198"/>
      <c r="L112" s="42"/>
      <c r="M112" s="199"/>
      <c r="N112" s="43"/>
      <c r="O112" s="43"/>
      <c r="P112" s="43"/>
      <c r="Q112" s="43"/>
      <c r="R112" s="43"/>
      <c r="S112" s="43"/>
      <c r="T112" s="71"/>
      <c r="AT112" s="25" t="s">
        <v>190</v>
      </c>
      <c r="AU112" s="25" t="s">
        <v>77</v>
      </c>
    </row>
    <row r="113" spans="2:65" s="1" customFormat="1" ht="54">
      <c r="B113" s="42"/>
      <c r="D113" s="196" t="s">
        <v>453</v>
      </c>
      <c r="F113" s="265" t="s">
        <v>1176</v>
      </c>
      <c r="I113" s="198"/>
      <c r="L113" s="42"/>
      <c r="M113" s="199"/>
      <c r="N113" s="43"/>
      <c r="O113" s="43"/>
      <c r="P113" s="43"/>
      <c r="Q113" s="43"/>
      <c r="R113" s="43"/>
      <c r="S113" s="43"/>
      <c r="T113" s="71"/>
      <c r="AT113" s="25" t="s">
        <v>453</v>
      </c>
      <c r="AU113" s="25" t="s">
        <v>77</v>
      </c>
    </row>
    <row r="114" spans="2:65" s="11" customFormat="1" ht="37.35" customHeight="1">
      <c r="B114" s="169"/>
      <c r="D114" s="180" t="s">
        <v>69</v>
      </c>
      <c r="E114" s="261" t="s">
        <v>1067</v>
      </c>
      <c r="F114" s="261" t="s">
        <v>1137</v>
      </c>
      <c r="I114" s="172"/>
      <c r="J114" s="262">
        <f>BK114</f>
        <v>0</v>
      </c>
      <c r="L114" s="169"/>
      <c r="M114" s="174"/>
      <c r="N114" s="175"/>
      <c r="O114" s="175"/>
      <c r="P114" s="176">
        <f>SUM(P115:P120)</f>
        <v>0</v>
      </c>
      <c r="Q114" s="175"/>
      <c r="R114" s="176">
        <f>SUM(R115:R120)</f>
        <v>0</v>
      </c>
      <c r="S114" s="175"/>
      <c r="T114" s="177">
        <f>SUM(T115:T120)</f>
        <v>0</v>
      </c>
      <c r="AR114" s="170" t="s">
        <v>77</v>
      </c>
      <c r="AT114" s="178" t="s">
        <v>69</v>
      </c>
      <c r="AU114" s="178" t="s">
        <v>70</v>
      </c>
      <c r="AY114" s="170" t="s">
        <v>180</v>
      </c>
      <c r="BK114" s="179">
        <f>SUM(BK115:BK120)</f>
        <v>0</v>
      </c>
    </row>
    <row r="115" spans="2:65" s="1" customFormat="1" ht="22.5" customHeight="1">
      <c r="B115" s="183"/>
      <c r="C115" s="184" t="s">
        <v>311</v>
      </c>
      <c r="D115" s="184" t="s">
        <v>183</v>
      </c>
      <c r="E115" s="185" t="s">
        <v>1078</v>
      </c>
      <c r="F115" s="186" t="s">
        <v>1145</v>
      </c>
      <c r="G115" s="187" t="s">
        <v>1140</v>
      </c>
      <c r="H115" s="188">
        <v>60</v>
      </c>
      <c r="I115" s="189"/>
      <c r="J115" s="190">
        <f>ROUND(I115*H115,2)</f>
        <v>0</v>
      </c>
      <c r="K115" s="186" t="s">
        <v>5</v>
      </c>
      <c r="L115" s="42"/>
      <c r="M115" s="191" t="s">
        <v>5</v>
      </c>
      <c r="N115" s="192" t="s">
        <v>41</v>
      </c>
      <c r="O115" s="43"/>
      <c r="P115" s="193">
        <f>O115*H115</f>
        <v>0</v>
      </c>
      <c r="Q115" s="193">
        <v>0</v>
      </c>
      <c r="R115" s="193">
        <f>Q115*H115</f>
        <v>0</v>
      </c>
      <c r="S115" s="193">
        <v>0</v>
      </c>
      <c r="T115" s="194">
        <f>S115*H115</f>
        <v>0</v>
      </c>
      <c r="AR115" s="25" t="s">
        <v>188</v>
      </c>
      <c r="AT115" s="25" t="s">
        <v>183</v>
      </c>
      <c r="AU115" s="25" t="s">
        <v>77</v>
      </c>
      <c r="AY115" s="25" t="s">
        <v>180</v>
      </c>
      <c r="BE115" s="195">
        <f>IF(N115="základní",J115,0)</f>
        <v>0</v>
      </c>
      <c r="BF115" s="195">
        <f>IF(N115="snížená",J115,0)</f>
        <v>0</v>
      </c>
      <c r="BG115" s="195">
        <f>IF(N115="zákl. přenesená",J115,0)</f>
        <v>0</v>
      </c>
      <c r="BH115" s="195">
        <f>IF(N115="sníž. přenesená",J115,0)</f>
        <v>0</v>
      </c>
      <c r="BI115" s="195">
        <f>IF(N115="nulová",J115,0)</f>
        <v>0</v>
      </c>
      <c r="BJ115" s="25" t="s">
        <v>77</v>
      </c>
      <c r="BK115" s="195">
        <f>ROUND(I115*H115,2)</f>
        <v>0</v>
      </c>
      <c r="BL115" s="25" t="s">
        <v>188</v>
      </c>
      <c r="BM115" s="25" t="s">
        <v>1213</v>
      </c>
    </row>
    <row r="116" spans="2:65" s="1" customFormat="1">
      <c r="B116" s="42"/>
      <c r="D116" s="209" t="s">
        <v>190</v>
      </c>
      <c r="F116" s="240" t="s">
        <v>1145</v>
      </c>
      <c r="I116" s="198"/>
      <c r="L116" s="42"/>
      <c r="M116" s="199"/>
      <c r="N116" s="43"/>
      <c r="O116" s="43"/>
      <c r="P116" s="43"/>
      <c r="Q116" s="43"/>
      <c r="R116" s="43"/>
      <c r="S116" s="43"/>
      <c r="T116" s="71"/>
      <c r="AT116" s="25" t="s">
        <v>190</v>
      </c>
      <c r="AU116" s="25" t="s">
        <v>77</v>
      </c>
    </row>
    <row r="117" spans="2:65" s="1" customFormat="1" ht="22.5" customHeight="1">
      <c r="B117" s="183"/>
      <c r="C117" s="184" t="s">
        <v>319</v>
      </c>
      <c r="D117" s="184" t="s">
        <v>183</v>
      </c>
      <c r="E117" s="185" t="s">
        <v>1081</v>
      </c>
      <c r="F117" s="186" t="s">
        <v>1148</v>
      </c>
      <c r="G117" s="187" t="s">
        <v>1140</v>
      </c>
      <c r="H117" s="188">
        <v>10</v>
      </c>
      <c r="I117" s="189"/>
      <c r="J117" s="190">
        <f>ROUND(I117*H117,2)</f>
        <v>0</v>
      </c>
      <c r="K117" s="186" t="s">
        <v>5</v>
      </c>
      <c r="L117" s="42"/>
      <c r="M117" s="191" t="s">
        <v>5</v>
      </c>
      <c r="N117" s="192" t="s">
        <v>41</v>
      </c>
      <c r="O117" s="43"/>
      <c r="P117" s="193">
        <f>O117*H117</f>
        <v>0</v>
      </c>
      <c r="Q117" s="193">
        <v>0</v>
      </c>
      <c r="R117" s="193">
        <f>Q117*H117</f>
        <v>0</v>
      </c>
      <c r="S117" s="193">
        <v>0</v>
      </c>
      <c r="T117" s="194">
        <f>S117*H117</f>
        <v>0</v>
      </c>
      <c r="AR117" s="25" t="s">
        <v>188</v>
      </c>
      <c r="AT117" s="25" t="s">
        <v>183</v>
      </c>
      <c r="AU117" s="25" t="s">
        <v>77</v>
      </c>
      <c r="AY117" s="25" t="s">
        <v>180</v>
      </c>
      <c r="BE117" s="195">
        <f>IF(N117="základní",J117,0)</f>
        <v>0</v>
      </c>
      <c r="BF117" s="195">
        <f>IF(N117="snížená",J117,0)</f>
        <v>0</v>
      </c>
      <c r="BG117" s="195">
        <f>IF(N117="zákl. přenesená",J117,0)</f>
        <v>0</v>
      </c>
      <c r="BH117" s="195">
        <f>IF(N117="sníž. přenesená",J117,0)</f>
        <v>0</v>
      </c>
      <c r="BI117" s="195">
        <f>IF(N117="nulová",J117,0)</f>
        <v>0</v>
      </c>
      <c r="BJ117" s="25" t="s">
        <v>77</v>
      </c>
      <c r="BK117" s="195">
        <f>ROUND(I117*H117,2)</f>
        <v>0</v>
      </c>
      <c r="BL117" s="25" t="s">
        <v>188</v>
      </c>
      <c r="BM117" s="25" t="s">
        <v>1214</v>
      </c>
    </row>
    <row r="118" spans="2:65" s="1" customFormat="1">
      <c r="B118" s="42"/>
      <c r="D118" s="209" t="s">
        <v>190</v>
      </c>
      <c r="F118" s="240" t="s">
        <v>1148</v>
      </c>
      <c r="I118" s="198"/>
      <c r="L118" s="42"/>
      <c r="M118" s="199"/>
      <c r="N118" s="43"/>
      <c r="O118" s="43"/>
      <c r="P118" s="43"/>
      <c r="Q118" s="43"/>
      <c r="R118" s="43"/>
      <c r="S118" s="43"/>
      <c r="T118" s="71"/>
      <c r="AT118" s="25" t="s">
        <v>190</v>
      </c>
      <c r="AU118" s="25" t="s">
        <v>77</v>
      </c>
    </row>
    <row r="119" spans="2:65" s="1" customFormat="1" ht="22.5" customHeight="1">
      <c r="B119" s="183"/>
      <c r="C119" s="184" t="s">
        <v>326</v>
      </c>
      <c r="D119" s="184" t="s">
        <v>183</v>
      </c>
      <c r="E119" s="185" t="s">
        <v>1084</v>
      </c>
      <c r="F119" s="186" t="s">
        <v>1160</v>
      </c>
      <c r="G119" s="187" t="s">
        <v>1140</v>
      </c>
      <c r="H119" s="188">
        <v>30</v>
      </c>
      <c r="I119" s="189"/>
      <c r="J119" s="190">
        <f>ROUND(I119*H119,2)</f>
        <v>0</v>
      </c>
      <c r="K119" s="186" t="s">
        <v>5</v>
      </c>
      <c r="L119" s="42"/>
      <c r="M119" s="191" t="s">
        <v>5</v>
      </c>
      <c r="N119" s="192" t="s">
        <v>41</v>
      </c>
      <c r="O119" s="43"/>
      <c r="P119" s="193">
        <f>O119*H119</f>
        <v>0</v>
      </c>
      <c r="Q119" s="193">
        <v>0</v>
      </c>
      <c r="R119" s="193">
        <f>Q119*H119</f>
        <v>0</v>
      </c>
      <c r="S119" s="193">
        <v>0</v>
      </c>
      <c r="T119" s="194">
        <f>S119*H119</f>
        <v>0</v>
      </c>
      <c r="AR119" s="25" t="s">
        <v>188</v>
      </c>
      <c r="AT119" s="25" t="s">
        <v>183</v>
      </c>
      <c r="AU119" s="25" t="s">
        <v>77</v>
      </c>
      <c r="AY119" s="25" t="s">
        <v>180</v>
      </c>
      <c r="BE119" s="195">
        <f>IF(N119="základní",J119,0)</f>
        <v>0</v>
      </c>
      <c r="BF119" s="195">
        <f>IF(N119="snížená",J119,0)</f>
        <v>0</v>
      </c>
      <c r="BG119" s="195">
        <f>IF(N119="zákl. přenesená",J119,0)</f>
        <v>0</v>
      </c>
      <c r="BH119" s="195">
        <f>IF(N119="sníž. přenesená",J119,0)</f>
        <v>0</v>
      </c>
      <c r="BI119" s="195">
        <f>IF(N119="nulová",J119,0)</f>
        <v>0</v>
      </c>
      <c r="BJ119" s="25" t="s">
        <v>77</v>
      </c>
      <c r="BK119" s="195">
        <f>ROUND(I119*H119,2)</f>
        <v>0</v>
      </c>
      <c r="BL119" s="25" t="s">
        <v>188</v>
      </c>
      <c r="BM119" s="25" t="s">
        <v>1215</v>
      </c>
    </row>
    <row r="120" spans="2:65" s="1" customFormat="1">
      <c r="B120" s="42"/>
      <c r="D120" s="196" t="s">
        <v>190</v>
      </c>
      <c r="F120" s="197" t="s">
        <v>1160</v>
      </c>
      <c r="I120" s="198"/>
      <c r="L120" s="42"/>
      <c r="M120" s="199"/>
      <c r="N120" s="43"/>
      <c r="O120" s="43"/>
      <c r="P120" s="43"/>
      <c r="Q120" s="43"/>
      <c r="R120" s="43"/>
      <c r="S120" s="43"/>
      <c r="T120" s="71"/>
      <c r="AT120" s="25" t="s">
        <v>190</v>
      </c>
      <c r="AU120" s="25" t="s">
        <v>77</v>
      </c>
    </row>
    <row r="121" spans="2:65" s="11" customFormat="1" ht="37.35" customHeight="1">
      <c r="B121" s="169"/>
      <c r="D121" s="180" t="s">
        <v>69</v>
      </c>
      <c r="E121" s="261" t="s">
        <v>1087</v>
      </c>
      <c r="F121" s="261" t="s">
        <v>104</v>
      </c>
      <c r="I121" s="172"/>
      <c r="J121" s="262">
        <f>BK121</f>
        <v>0</v>
      </c>
      <c r="L121" s="169"/>
      <c r="M121" s="174"/>
      <c r="N121" s="175"/>
      <c r="O121" s="175"/>
      <c r="P121" s="176">
        <f>SUM(P122:P123)</f>
        <v>0</v>
      </c>
      <c r="Q121" s="175"/>
      <c r="R121" s="176">
        <f>SUM(R122:R123)</f>
        <v>0</v>
      </c>
      <c r="S121" s="175"/>
      <c r="T121" s="177">
        <f>SUM(T122:T123)</f>
        <v>0</v>
      </c>
      <c r="AR121" s="170" t="s">
        <v>77</v>
      </c>
      <c r="AT121" s="178" t="s">
        <v>69</v>
      </c>
      <c r="AU121" s="178" t="s">
        <v>70</v>
      </c>
      <c r="AY121" s="170" t="s">
        <v>180</v>
      </c>
      <c r="BK121" s="179">
        <f>SUM(BK122:BK123)</f>
        <v>0</v>
      </c>
    </row>
    <row r="122" spans="2:65" s="1" customFormat="1" ht="22.5" customHeight="1">
      <c r="B122" s="183"/>
      <c r="C122" s="184" t="s">
        <v>339</v>
      </c>
      <c r="D122" s="184" t="s">
        <v>183</v>
      </c>
      <c r="E122" s="185" t="s">
        <v>1089</v>
      </c>
      <c r="F122" s="186" t="s">
        <v>1216</v>
      </c>
      <c r="G122" s="187" t="s">
        <v>363</v>
      </c>
      <c r="H122" s="188">
        <v>1</v>
      </c>
      <c r="I122" s="189"/>
      <c r="J122" s="190">
        <f>ROUND(I122*H122,2)</f>
        <v>0</v>
      </c>
      <c r="K122" s="186" t="s">
        <v>5</v>
      </c>
      <c r="L122" s="42"/>
      <c r="M122" s="191" t="s">
        <v>5</v>
      </c>
      <c r="N122" s="192" t="s">
        <v>41</v>
      </c>
      <c r="O122" s="43"/>
      <c r="P122" s="193">
        <f>O122*H122</f>
        <v>0</v>
      </c>
      <c r="Q122" s="193">
        <v>0</v>
      </c>
      <c r="R122" s="193">
        <f>Q122*H122</f>
        <v>0</v>
      </c>
      <c r="S122" s="193">
        <v>0</v>
      </c>
      <c r="T122" s="194">
        <f>S122*H122</f>
        <v>0</v>
      </c>
      <c r="AR122" s="25" t="s">
        <v>188</v>
      </c>
      <c r="AT122" s="25" t="s">
        <v>183</v>
      </c>
      <c r="AU122" s="25" t="s">
        <v>77</v>
      </c>
      <c r="AY122" s="25" t="s">
        <v>180</v>
      </c>
      <c r="BE122" s="195">
        <f>IF(N122="základní",J122,0)</f>
        <v>0</v>
      </c>
      <c r="BF122" s="195">
        <f>IF(N122="snížená",J122,0)</f>
        <v>0</v>
      </c>
      <c r="BG122" s="195">
        <f>IF(N122="zákl. přenesená",J122,0)</f>
        <v>0</v>
      </c>
      <c r="BH122" s="195">
        <f>IF(N122="sníž. přenesená",J122,0)</f>
        <v>0</v>
      </c>
      <c r="BI122" s="195">
        <f>IF(N122="nulová",J122,0)</f>
        <v>0</v>
      </c>
      <c r="BJ122" s="25" t="s">
        <v>77</v>
      </c>
      <c r="BK122" s="195">
        <f>ROUND(I122*H122,2)</f>
        <v>0</v>
      </c>
      <c r="BL122" s="25" t="s">
        <v>188</v>
      </c>
      <c r="BM122" s="25" t="s">
        <v>1217</v>
      </c>
    </row>
    <row r="123" spans="2:65" s="1" customFormat="1" ht="22.5" customHeight="1">
      <c r="B123" s="183"/>
      <c r="C123" s="184" t="s">
        <v>345</v>
      </c>
      <c r="D123" s="184" t="s">
        <v>183</v>
      </c>
      <c r="E123" s="185" t="s">
        <v>1092</v>
      </c>
      <c r="F123" s="186" t="s">
        <v>1218</v>
      </c>
      <c r="G123" s="187" t="s">
        <v>363</v>
      </c>
      <c r="H123" s="188">
        <v>1</v>
      </c>
      <c r="I123" s="189"/>
      <c r="J123" s="190">
        <f>ROUND(I123*H123,2)</f>
        <v>0</v>
      </c>
      <c r="K123" s="186" t="s">
        <v>5</v>
      </c>
      <c r="L123" s="42"/>
      <c r="M123" s="191" t="s">
        <v>5</v>
      </c>
      <c r="N123" s="257" t="s">
        <v>41</v>
      </c>
      <c r="O123" s="258"/>
      <c r="P123" s="259">
        <f>O123*H123</f>
        <v>0</v>
      </c>
      <c r="Q123" s="259">
        <v>0</v>
      </c>
      <c r="R123" s="259">
        <f>Q123*H123</f>
        <v>0</v>
      </c>
      <c r="S123" s="259">
        <v>0</v>
      </c>
      <c r="T123" s="260">
        <f>S123*H123</f>
        <v>0</v>
      </c>
      <c r="AR123" s="25" t="s">
        <v>188</v>
      </c>
      <c r="AT123" s="25" t="s">
        <v>183</v>
      </c>
      <c r="AU123" s="25" t="s">
        <v>77</v>
      </c>
      <c r="AY123" s="25" t="s">
        <v>180</v>
      </c>
      <c r="BE123" s="195">
        <f>IF(N123="základní",J123,0)</f>
        <v>0</v>
      </c>
      <c r="BF123" s="195">
        <f>IF(N123="snížená",J123,0)</f>
        <v>0</v>
      </c>
      <c r="BG123" s="195">
        <f>IF(N123="zákl. přenesená",J123,0)</f>
        <v>0</v>
      </c>
      <c r="BH123" s="195">
        <f>IF(N123="sníž. přenesená",J123,0)</f>
        <v>0</v>
      </c>
      <c r="BI123" s="195">
        <f>IF(N123="nulová",J123,0)</f>
        <v>0</v>
      </c>
      <c r="BJ123" s="25" t="s">
        <v>77</v>
      </c>
      <c r="BK123" s="195">
        <f>ROUND(I123*H123,2)</f>
        <v>0</v>
      </c>
      <c r="BL123" s="25" t="s">
        <v>188</v>
      </c>
      <c r="BM123" s="25" t="s">
        <v>1219</v>
      </c>
    </row>
    <row r="124" spans="2:65" s="1" customFormat="1" ht="6.95" customHeight="1">
      <c r="B124" s="57"/>
      <c r="C124" s="58"/>
      <c r="D124" s="58"/>
      <c r="E124" s="58"/>
      <c r="F124" s="58"/>
      <c r="G124" s="58"/>
      <c r="H124" s="58"/>
      <c r="I124" s="136"/>
      <c r="J124" s="58"/>
      <c r="K124" s="58"/>
      <c r="L124" s="42"/>
    </row>
  </sheetData>
  <autoFilter ref="C84:K123"/>
  <mergeCells count="12">
    <mergeCell ref="E75:H75"/>
    <mergeCell ref="E77:H77"/>
    <mergeCell ref="E7:H7"/>
    <mergeCell ref="E9:H9"/>
    <mergeCell ref="E11:H11"/>
    <mergeCell ref="E26:H26"/>
    <mergeCell ref="E47:H47"/>
    <mergeCell ref="G1:H1"/>
    <mergeCell ref="L2:V2"/>
    <mergeCell ref="E49:H49"/>
    <mergeCell ref="E51:H51"/>
    <mergeCell ref="E73:H73"/>
  </mergeCells>
  <hyperlinks>
    <hyperlink ref="F1:G1" location="C2" display="1) Krycí list soupisu"/>
    <hyperlink ref="G1:H1" location="C58"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sheetPr>
    <pageSetUpPr fitToPage="1"/>
  </sheetPr>
  <dimension ref="A1:BR127"/>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8"/>
      <c r="C1" s="108"/>
      <c r="D1" s="109" t="s">
        <v>1</v>
      </c>
      <c r="E1" s="108"/>
      <c r="F1" s="110" t="s">
        <v>106</v>
      </c>
      <c r="G1" s="385" t="s">
        <v>107</v>
      </c>
      <c r="H1" s="385"/>
      <c r="I1" s="111"/>
      <c r="J1" s="110" t="s">
        <v>108</v>
      </c>
      <c r="K1" s="109" t="s">
        <v>109</v>
      </c>
      <c r="L1" s="110" t="s">
        <v>110</v>
      </c>
      <c r="M1" s="110"/>
      <c r="N1" s="110"/>
      <c r="O1" s="110"/>
      <c r="P1" s="110"/>
      <c r="Q1" s="110"/>
      <c r="R1" s="110"/>
      <c r="S1" s="110"/>
      <c r="T1" s="110"/>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4" t="s">
        <v>8</v>
      </c>
      <c r="M2" s="345"/>
      <c r="N2" s="345"/>
      <c r="O2" s="345"/>
      <c r="P2" s="345"/>
      <c r="Q2" s="345"/>
      <c r="R2" s="345"/>
      <c r="S2" s="345"/>
      <c r="T2" s="345"/>
      <c r="U2" s="345"/>
      <c r="V2" s="345"/>
      <c r="AT2" s="25" t="s">
        <v>102</v>
      </c>
    </row>
    <row r="3" spans="1:70" ht="6.95" customHeight="1">
      <c r="B3" s="26"/>
      <c r="C3" s="27"/>
      <c r="D3" s="27"/>
      <c r="E3" s="27"/>
      <c r="F3" s="27"/>
      <c r="G3" s="27"/>
      <c r="H3" s="27"/>
      <c r="I3" s="113"/>
      <c r="J3" s="27"/>
      <c r="K3" s="28"/>
      <c r="AT3" s="25" t="s">
        <v>79</v>
      </c>
    </row>
    <row r="4" spans="1:70" ht="36.950000000000003" customHeight="1">
      <c r="B4" s="29"/>
      <c r="C4" s="30"/>
      <c r="D4" s="31" t="s">
        <v>117</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6" t="str">
        <f>'Rekapitulace stavby'!K6</f>
        <v>VOŠZ A SZŠ HRADEC KRÁLOVÉ, Rekonstrukce laboratoří fyziky, chemie, biologie</v>
      </c>
      <c r="F7" s="392"/>
      <c r="G7" s="392"/>
      <c r="H7" s="392"/>
      <c r="I7" s="114"/>
      <c r="J7" s="30"/>
      <c r="K7" s="32"/>
    </row>
    <row r="8" spans="1:70" ht="15">
      <c r="B8" s="29"/>
      <c r="C8" s="30"/>
      <c r="D8" s="38" t="s">
        <v>130</v>
      </c>
      <c r="E8" s="30"/>
      <c r="F8" s="30"/>
      <c r="G8" s="30"/>
      <c r="H8" s="30"/>
      <c r="I8" s="114"/>
      <c r="J8" s="30"/>
      <c r="K8" s="32"/>
    </row>
    <row r="9" spans="1:70" s="1" customFormat="1" ht="22.5" customHeight="1">
      <c r="B9" s="42"/>
      <c r="C9" s="43"/>
      <c r="D9" s="43"/>
      <c r="E9" s="386" t="s">
        <v>134</v>
      </c>
      <c r="F9" s="387"/>
      <c r="G9" s="387"/>
      <c r="H9" s="387"/>
      <c r="I9" s="115"/>
      <c r="J9" s="43"/>
      <c r="K9" s="46"/>
    </row>
    <row r="10" spans="1:70" s="1" customFormat="1" ht="15">
      <c r="B10" s="42"/>
      <c r="C10" s="43"/>
      <c r="D10" s="38" t="s">
        <v>138</v>
      </c>
      <c r="E10" s="43"/>
      <c r="F10" s="43"/>
      <c r="G10" s="43"/>
      <c r="H10" s="43"/>
      <c r="I10" s="115"/>
      <c r="J10" s="43"/>
      <c r="K10" s="46"/>
    </row>
    <row r="11" spans="1:70" s="1" customFormat="1" ht="36.950000000000003" customHeight="1">
      <c r="B11" s="42"/>
      <c r="C11" s="43"/>
      <c r="D11" s="43"/>
      <c r="E11" s="388" t="s">
        <v>1220</v>
      </c>
      <c r="F11" s="387"/>
      <c r="G11" s="387"/>
      <c r="H11" s="387"/>
      <c r="I11" s="115"/>
      <c r="J11" s="43"/>
      <c r="K11" s="46"/>
    </row>
    <row r="12" spans="1:70" s="1" customFormat="1">
      <c r="B12" s="42"/>
      <c r="C12" s="43"/>
      <c r="D12" s="43"/>
      <c r="E12" s="43"/>
      <c r="F12" s="43"/>
      <c r="G12" s="43"/>
      <c r="H12" s="43"/>
      <c r="I12" s="115"/>
      <c r="J12" s="43"/>
      <c r="K12" s="46"/>
    </row>
    <row r="13" spans="1:70" s="1" customFormat="1" ht="14.45" customHeight="1">
      <c r="B13" s="42"/>
      <c r="C13" s="43"/>
      <c r="D13" s="38" t="s">
        <v>21</v>
      </c>
      <c r="E13" s="43"/>
      <c r="F13" s="36" t="s">
        <v>5</v>
      </c>
      <c r="G13" s="43"/>
      <c r="H13" s="43"/>
      <c r="I13" s="116" t="s">
        <v>22</v>
      </c>
      <c r="J13" s="36" t="s">
        <v>5</v>
      </c>
      <c r="K13" s="46"/>
    </row>
    <row r="14" spans="1:70" s="1" customFormat="1" ht="14.45" customHeight="1">
      <c r="B14" s="42"/>
      <c r="C14" s="43"/>
      <c r="D14" s="38" t="s">
        <v>23</v>
      </c>
      <c r="E14" s="43"/>
      <c r="F14" s="36" t="s">
        <v>29</v>
      </c>
      <c r="G14" s="43"/>
      <c r="H14" s="43"/>
      <c r="I14" s="116" t="s">
        <v>25</v>
      </c>
      <c r="J14" s="117" t="str">
        <f>'Rekapitulace stavby'!AN8</f>
        <v>22.2.2017</v>
      </c>
      <c r="K14" s="46"/>
    </row>
    <row r="15" spans="1:70" s="1" customFormat="1" ht="10.9" customHeight="1">
      <c r="B15" s="42"/>
      <c r="C15" s="43"/>
      <c r="D15" s="43"/>
      <c r="E15" s="43"/>
      <c r="F15" s="43"/>
      <c r="G15" s="43"/>
      <c r="H15" s="43"/>
      <c r="I15" s="115"/>
      <c r="J15" s="43"/>
      <c r="K15" s="46"/>
    </row>
    <row r="16" spans="1:70" s="1" customFormat="1" ht="14.45" customHeight="1">
      <c r="B16" s="42"/>
      <c r="C16" s="43"/>
      <c r="D16" s="38" t="s">
        <v>27</v>
      </c>
      <c r="E16" s="43"/>
      <c r="F16" s="43"/>
      <c r="G16" s="43"/>
      <c r="H16" s="43"/>
      <c r="I16" s="116" t="s">
        <v>28</v>
      </c>
      <c r="J16" s="36" t="str">
        <f>IF('Rekapitulace stavby'!AN10="","",'Rekapitulace stavby'!AN10)</f>
        <v/>
      </c>
      <c r="K16" s="46"/>
    </row>
    <row r="17" spans="2:11" s="1" customFormat="1" ht="18" customHeight="1">
      <c r="B17" s="42"/>
      <c r="C17" s="43"/>
      <c r="D17" s="43"/>
      <c r="E17" s="36" t="str">
        <f>IF('Rekapitulace stavby'!E11="","",'Rekapitulace stavby'!E11)</f>
        <v xml:space="preserve"> </v>
      </c>
      <c r="F17" s="43"/>
      <c r="G17" s="43"/>
      <c r="H17" s="43"/>
      <c r="I17" s="116" t="s">
        <v>30</v>
      </c>
      <c r="J17" s="36" t="str">
        <f>IF('Rekapitulace stavby'!AN11="","",'Rekapitulace stavby'!AN11)</f>
        <v/>
      </c>
      <c r="K17" s="46"/>
    </row>
    <row r="18" spans="2:11" s="1" customFormat="1" ht="6.95" customHeight="1">
      <c r="B18" s="42"/>
      <c r="C18" s="43"/>
      <c r="D18" s="43"/>
      <c r="E18" s="43"/>
      <c r="F18" s="43"/>
      <c r="G18" s="43"/>
      <c r="H18" s="43"/>
      <c r="I18" s="115"/>
      <c r="J18" s="43"/>
      <c r="K18" s="46"/>
    </row>
    <row r="19" spans="2:11" s="1" customFormat="1" ht="14.45" customHeight="1">
      <c r="B19" s="42"/>
      <c r="C19" s="43"/>
      <c r="D19" s="38" t="s">
        <v>31</v>
      </c>
      <c r="E19" s="43"/>
      <c r="F19" s="43"/>
      <c r="G19" s="43"/>
      <c r="H19" s="43"/>
      <c r="I19" s="116"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16" t="s">
        <v>30</v>
      </c>
      <c r="J20" s="36" t="str">
        <f>IF('Rekapitulace stavby'!AN14="Vyplň údaj","",IF('Rekapitulace stavby'!AN14="","",'Rekapitulace stavby'!AN14))</f>
        <v/>
      </c>
      <c r="K20" s="46"/>
    </row>
    <row r="21" spans="2:11" s="1" customFormat="1" ht="6.95" customHeight="1">
      <c r="B21" s="42"/>
      <c r="C21" s="43"/>
      <c r="D21" s="43"/>
      <c r="E21" s="43"/>
      <c r="F21" s="43"/>
      <c r="G21" s="43"/>
      <c r="H21" s="43"/>
      <c r="I21" s="115"/>
      <c r="J21" s="43"/>
      <c r="K21" s="46"/>
    </row>
    <row r="22" spans="2:11" s="1" customFormat="1" ht="14.45" customHeight="1">
      <c r="B22" s="42"/>
      <c r="C22" s="43"/>
      <c r="D22" s="38" t="s">
        <v>33</v>
      </c>
      <c r="E22" s="43"/>
      <c r="F22" s="43"/>
      <c r="G22" s="43"/>
      <c r="H22" s="43"/>
      <c r="I22" s="116" t="s">
        <v>28</v>
      </c>
      <c r="J22" s="36" t="str">
        <f>IF('Rekapitulace stavby'!AN16="","",'Rekapitulace stavby'!AN16)</f>
        <v/>
      </c>
      <c r="K22" s="46"/>
    </row>
    <row r="23" spans="2:11" s="1" customFormat="1" ht="18" customHeight="1">
      <c r="B23" s="42"/>
      <c r="C23" s="43"/>
      <c r="D23" s="43"/>
      <c r="E23" s="36" t="str">
        <f>IF('Rekapitulace stavby'!E17="","",'Rekapitulace stavby'!E17)</f>
        <v xml:space="preserve"> </v>
      </c>
      <c r="F23" s="43"/>
      <c r="G23" s="43"/>
      <c r="H23" s="43"/>
      <c r="I23" s="116" t="s">
        <v>30</v>
      </c>
      <c r="J23" s="36" t="str">
        <f>IF('Rekapitulace stavby'!AN17="","",'Rekapitulace stavby'!AN17)</f>
        <v/>
      </c>
      <c r="K23" s="46"/>
    </row>
    <row r="24" spans="2:11" s="1" customFormat="1" ht="6.95" customHeight="1">
      <c r="B24" s="42"/>
      <c r="C24" s="43"/>
      <c r="D24" s="43"/>
      <c r="E24" s="43"/>
      <c r="F24" s="43"/>
      <c r="G24" s="43"/>
      <c r="H24" s="43"/>
      <c r="I24" s="115"/>
      <c r="J24" s="43"/>
      <c r="K24" s="46"/>
    </row>
    <row r="25" spans="2:11" s="1" customFormat="1" ht="14.45" customHeight="1">
      <c r="B25" s="42"/>
      <c r="C25" s="43"/>
      <c r="D25" s="38" t="s">
        <v>35</v>
      </c>
      <c r="E25" s="43"/>
      <c r="F25" s="43"/>
      <c r="G25" s="43"/>
      <c r="H25" s="43"/>
      <c r="I25" s="115"/>
      <c r="J25" s="43"/>
      <c r="K25" s="46"/>
    </row>
    <row r="26" spans="2:11" s="7" customFormat="1" ht="22.5" customHeight="1">
      <c r="B26" s="118"/>
      <c r="C26" s="119"/>
      <c r="D26" s="119"/>
      <c r="E26" s="381" t="s">
        <v>5</v>
      </c>
      <c r="F26" s="381"/>
      <c r="G26" s="381"/>
      <c r="H26" s="381"/>
      <c r="I26" s="120"/>
      <c r="J26" s="119"/>
      <c r="K26" s="121"/>
    </row>
    <row r="27" spans="2:11" s="1" customFormat="1" ht="6.95" customHeight="1">
      <c r="B27" s="42"/>
      <c r="C27" s="43"/>
      <c r="D27" s="43"/>
      <c r="E27" s="43"/>
      <c r="F27" s="43"/>
      <c r="G27" s="43"/>
      <c r="H27" s="43"/>
      <c r="I27" s="115"/>
      <c r="J27" s="43"/>
      <c r="K27" s="46"/>
    </row>
    <row r="28" spans="2:11" s="1" customFormat="1" ht="6.95" customHeight="1">
      <c r="B28" s="42"/>
      <c r="C28" s="43"/>
      <c r="D28" s="69"/>
      <c r="E28" s="69"/>
      <c r="F28" s="69"/>
      <c r="G28" s="69"/>
      <c r="H28" s="69"/>
      <c r="I28" s="122"/>
      <c r="J28" s="69"/>
      <c r="K28" s="123"/>
    </row>
    <row r="29" spans="2:11" s="1" customFormat="1" ht="25.35" customHeight="1">
      <c r="B29" s="42"/>
      <c r="C29" s="43"/>
      <c r="D29" s="124" t="s">
        <v>36</v>
      </c>
      <c r="E29" s="43"/>
      <c r="F29" s="43"/>
      <c r="G29" s="43"/>
      <c r="H29" s="43"/>
      <c r="I29" s="115"/>
      <c r="J29" s="125">
        <f>ROUND(J86,2)</f>
        <v>0</v>
      </c>
      <c r="K29" s="46"/>
    </row>
    <row r="30" spans="2:11" s="1" customFormat="1" ht="6.95" customHeight="1">
      <c r="B30" s="42"/>
      <c r="C30" s="43"/>
      <c r="D30" s="69"/>
      <c r="E30" s="69"/>
      <c r="F30" s="69"/>
      <c r="G30" s="69"/>
      <c r="H30" s="69"/>
      <c r="I30" s="122"/>
      <c r="J30" s="69"/>
      <c r="K30" s="123"/>
    </row>
    <row r="31" spans="2:11" s="1" customFormat="1" ht="14.45" customHeight="1">
      <c r="B31" s="42"/>
      <c r="C31" s="43"/>
      <c r="D31" s="43"/>
      <c r="E31" s="43"/>
      <c r="F31" s="47" t="s">
        <v>38</v>
      </c>
      <c r="G31" s="43"/>
      <c r="H31" s="43"/>
      <c r="I31" s="126" t="s">
        <v>37</v>
      </c>
      <c r="J31" s="47" t="s">
        <v>39</v>
      </c>
      <c r="K31" s="46"/>
    </row>
    <row r="32" spans="2:11" s="1" customFormat="1" ht="14.45" customHeight="1">
      <c r="B32" s="42"/>
      <c r="C32" s="43"/>
      <c r="D32" s="50" t="s">
        <v>40</v>
      </c>
      <c r="E32" s="50" t="s">
        <v>41</v>
      </c>
      <c r="F32" s="127">
        <f>ROUND(SUM(BE86:BE126), 2)</f>
        <v>0</v>
      </c>
      <c r="G32" s="43"/>
      <c r="H32" s="43"/>
      <c r="I32" s="128">
        <v>0.21</v>
      </c>
      <c r="J32" s="127">
        <f>ROUND(ROUND((SUM(BE86:BE126)), 2)*I32, 2)</f>
        <v>0</v>
      </c>
      <c r="K32" s="46"/>
    </row>
    <row r="33" spans="2:11" s="1" customFormat="1" ht="14.45" customHeight="1">
      <c r="B33" s="42"/>
      <c r="C33" s="43"/>
      <c r="D33" s="43"/>
      <c r="E33" s="50" t="s">
        <v>42</v>
      </c>
      <c r="F33" s="127">
        <f>ROUND(SUM(BF86:BF126), 2)</f>
        <v>0</v>
      </c>
      <c r="G33" s="43"/>
      <c r="H33" s="43"/>
      <c r="I33" s="128">
        <v>0.15</v>
      </c>
      <c r="J33" s="127">
        <f>ROUND(ROUND((SUM(BF86:BF126)), 2)*I33, 2)</f>
        <v>0</v>
      </c>
      <c r="K33" s="46"/>
    </row>
    <row r="34" spans="2:11" s="1" customFormat="1" ht="14.45" hidden="1" customHeight="1">
      <c r="B34" s="42"/>
      <c r="C34" s="43"/>
      <c r="D34" s="43"/>
      <c r="E34" s="50" t="s">
        <v>43</v>
      </c>
      <c r="F34" s="127">
        <f>ROUND(SUM(BG86:BG126), 2)</f>
        <v>0</v>
      </c>
      <c r="G34" s="43"/>
      <c r="H34" s="43"/>
      <c r="I34" s="128">
        <v>0.21</v>
      </c>
      <c r="J34" s="127">
        <v>0</v>
      </c>
      <c r="K34" s="46"/>
    </row>
    <row r="35" spans="2:11" s="1" customFormat="1" ht="14.45" hidden="1" customHeight="1">
      <c r="B35" s="42"/>
      <c r="C35" s="43"/>
      <c r="D35" s="43"/>
      <c r="E35" s="50" t="s">
        <v>44</v>
      </c>
      <c r="F35" s="127">
        <f>ROUND(SUM(BH86:BH126), 2)</f>
        <v>0</v>
      </c>
      <c r="G35" s="43"/>
      <c r="H35" s="43"/>
      <c r="I35" s="128">
        <v>0.15</v>
      </c>
      <c r="J35" s="127">
        <v>0</v>
      </c>
      <c r="K35" s="46"/>
    </row>
    <row r="36" spans="2:11" s="1" customFormat="1" ht="14.45" hidden="1" customHeight="1">
      <c r="B36" s="42"/>
      <c r="C36" s="43"/>
      <c r="D36" s="43"/>
      <c r="E36" s="50" t="s">
        <v>45</v>
      </c>
      <c r="F36" s="127">
        <f>ROUND(SUM(BI86:BI126), 2)</f>
        <v>0</v>
      </c>
      <c r="G36" s="43"/>
      <c r="H36" s="43"/>
      <c r="I36" s="128">
        <v>0</v>
      </c>
      <c r="J36" s="127">
        <v>0</v>
      </c>
      <c r="K36" s="46"/>
    </row>
    <row r="37" spans="2:11" s="1" customFormat="1" ht="6.95" customHeight="1">
      <c r="B37" s="42"/>
      <c r="C37" s="43"/>
      <c r="D37" s="43"/>
      <c r="E37" s="43"/>
      <c r="F37" s="43"/>
      <c r="G37" s="43"/>
      <c r="H37" s="43"/>
      <c r="I37" s="115"/>
      <c r="J37" s="43"/>
      <c r="K37" s="46"/>
    </row>
    <row r="38" spans="2:11" s="1" customFormat="1" ht="25.35" customHeight="1">
      <c r="B38" s="42"/>
      <c r="C38" s="129"/>
      <c r="D38" s="130" t="s">
        <v>46</v>
      </c>
      <c r="E38" s="72"/>
      <c r="F38" s="72"/>
      <c r="G38" s="131" t="s">
        <v>47</v>
      </c>
      <c r="H38" s="132" t="s">
        <v>48</v>
      </c>
      <c r="I38" s="133"/>
      <c r="J38" s="134">
        <f>SUM(J29:J36)</f>
        <v>0</v>
      </c>
      <c r="K38" s="135"/>
    </row>
    <row r="39" spans="2:11" s="1" customFormat="1" ht="14.45" customHeight="1">
      <c r="B39" s="57"/>
      <c r="C39" s="58"/>
      <c r="D39" s="58"/>
      <c r="E39" s="58"/>
      <c r="F39" s="58"/>
      <c r="G39" s="58"/>
      <c r="H39" s="58"/>
      <c r="I39" s="136"/>
      <c r="J39" s="58"/>
      <c r="K39" s="59"/>
    </row>
    <row r="43" spans="2:11" s="1" customFormat="1" ht="6.95" customHeight="1">
      <c r="B43" s="60"/>
      <c r="C43" s="61"/>
      <c r="D43" s="61"/>
      <c r="E43" s="61"/>
      <c r="F43" s="61"/>
      <c r="G43" s="61"/>
      <c r="H43" s="61"/>
      <c r="I43" s="137"/>
      <c r="J43" s="61"/>
      <c r="K43" s="138"/>
    </row>
    <row r="44" spans="2:11" s="1" customFormat="1" ht="36.950000000000003" customHeight="1">
      <c r="B44" s="42"/>
      <c r="C44" s="31" t="s">
        <v>142</v>
      </c>
      <c r="D44" s="43"/>
      <c r="E44" s="43"/>
      <c r="F44" s="43"/>
      <c r="G44" s="43"/>
      <c r="H44" s="43"/>
      <c r="I44" s="115"/>
      <c r="J44" s="43"/>
      <c r="K44" s="46"/>
    </row>
    <row r="45" spans="2:11" s="1" customFormat="1" ht="6.95" customHeight="1">
      <c r="B45" s="42"/>
      <c r="C45" s="43"/>
      <c r="D45" s="43"/>
      <c r="E45" s="43"/>
      <c r="F45" s="43"/>
      <c r="G45" s="43"/>
      <c r="H45" s="43"/>
      <c r="I45" s="115"/>
      <c r="J45" s="43"/>
      <c r="K45" s="46"/>
    </row>
    <row r="46" spans="2:11" s="1" customFormat="1" ht="14.45" customHeight="1">
      <c r="B46" s="42"/>
      <c r="C46" s="38" t="s">
        <v>19</v>
      </c>
      <c r="D46" s="43"/>
      <c r="E46" s="43"/>
      <c r="F46" s="43"/>
      <c r="G46" s="43"/>
      <c r="H46" s="43"/>
      <c r="I46" s="115"/>
      <c r="J46" s="43"/>
      <c r="K46" s="46"/>
    </row>
    <row r="47" spans="2:11" s="1" customFormat="1" ht="22.5" customHeight="1">
      <c r="B47" s="42"/>
      <c r="C47" s="43"/>
      <c r="D47" s="43"/>
      <c r="E47" s="386" t="str">
        <f>E7</f>
        <v>VOŠZ A SZŠ HRADEC KRÁLOVÉ, Rekonstrukce laboratoří fyziky, chemie, biologie</v>
      </c>
      <c r="F47" s="392"/>
      <c r="G47" s="392"/>
      <c r="H47" s="392"/>
      <c r="I47" s="115"/>
      <c r="J47" s="43"/>
      <c r="K47" s="46"/>
    </row>
    <row r="48" spans="2:11" ht="15">
      <c r="B48" s="29"/>
      <c r="C48" s="38" t="s">
        <v>130</v>
      </c>
      <c r="D48" s="30"/>
      <c r="E48" s="30"/>
      <c r="F48" s="30"/>
      <c r="G48" s="30"/>
      <c r="H48" s="30"/>
      <c r="I48" s="114"/>
      <c r="J48" s="30"/>
      <c r="K48" s="32"/>
    </row>
    <row r="49" spans="2:47" s="1" customFormat="1" ht="22.5" customHeight="1">
      <c r="B49" s="42"/>
      <c r="C49" s="43"/>
      <c r="D49" s="43"/>
      <c r="E49" s="386" t="s">
        <v>134</v>
      </c>
      <c r="F49" s="387"/>
      <c r="G49" s="387"/>
      <c r="H49" s="387"/>
      <c r="I49" s="115"/>
      <c r="J49" s="43"/>
      <c r="K49" s="46"/>
    </row>
    <row r="50" spans="2:47" s="1" customFormat="1" ht="14.45" customHeight="1">
      <c r="B50" s="42"/>
      <c r="C50" s="38" t="s">
        <v>138</v>
      </c>
      <c r="D50" s="43"/>
      <c r="E50" s="43"/>
      <c r="F50" s="43"/>
      <c r="G50" s="43"/>
      <c r="H50" s="43"/>
      <c r="I50" s="115"/>
      <c r="J50" s="43"/>
      <c r="K50" s="46"/>
    </row>
    <row r="51" spans="2:47" s="1" customFormat="1" ht="23.25" customHeight="1">
      <c r="B51" s="42"/>
      <c r="C51" s="43"/>
      <c r="D51" s="43"/>
      <c r="E51" s="388" t="str">
        <f>E11</f>
        <v>D.7 - Plynová zařízení</v>
      </c>
      <c r="F51" s="387"/>
      <c r="G51" s="387"/>
      <c r="H51" s="387"/>
      <c r="I51" s="115"/>
      <c r="J51" s="43"/>
      <c r="K51" s="46"/>
    </row>
    <row r="52" spans="2:47" s="1" customFormat="1" ht="6.95" customHeight="1">
      <c r="B52" s="42"/>
      <c r="C52" s="43"/>
      <c r="D52" s="43"/>
      <c r="E52" s="43"/>
      <c r="F52" s="43"/>
      <c r="G52" s="43"/>
      <c r="H52" s="43"/>
      <c r="I52" s="115"/>
      <c r="J52" s="43"/>
      <c r="K52" s="46"/>
    </row>
    <row r="53" spans="2:47" s="1" customFormat="1" ht="18" customHeight="1">
      <c r="B53" s="42"/>
      <c r="C53" s="38" t="s">
        <v>23</v>
      </c>
      <c r="D53" s="43"/>
      <c r="E53" s="43"/>
      <c r="F53" s="36" t="str">
        <f>F14</f>
        <v xml:space="preserve"> </v>
      </c>
      <c r="G53" s="43"/>
      <c r="H53" s="43"/>
      <c r="I53" s="116" t="s">
        <v>25</v>
      </c>
      <c r="J53" s="117" t="str">
        <f>IF(J14="","",J14)</f>
        <v>22.2.2017</v>
      </c>
      <c r="K53" s="46"/>
    </row>
    <row r="54" spans="2:47" s="1" customFormat="1" ht="6.95" customHeight="1">
      <c r="B54" s="42"/>
      <c r="C54" s="43"/>
      <c r="D54" s="43"/>
      <c r="E54" s="43"/>
      <c r="F54" s="43"/>
      <c r="G54" s="43"/>
      <c r="H54" s="43"/>
      <c r="I54" s="115"/>
      <c r="J54" s="43"/>
      <c r="K54" s="46"/>
    </row>
    <row r="55" spans="2:47" s="1" customFormat="1" ht="15">
      <c r="B55" s="42"/>
      <c r="C55" s="38" t="s">
        <v>27</v>
      </c>
      <c r="D55" s="43"/>
      <c r="E55" s="43"/>
      <c r="F55" s="36" t="str">
        <f>E17</f>
        <v xml:space="preserve"> </v>
      </c>
      <c r="G55" s="43"/>
      <c r="H55" s="43"/>
      <c r="I55" s="116" t="s">
        <v>33</v>
      </c>
      <c r="J55" s="36" t="str">
        <f>E23</f>
        <v xml:space="preserve"> </v>
      </c>
      <c r="K55" s="46"/>
    </row>
    <row r="56" spans="2:47" s="1" customFormat="1" ht="14.45" customHeight="1">
      <c r="B56" s="42"/>
      <c r="C56" s="38" t="s">
        <v>31</v>
      </c>
      <c r="D56" s="43"/>
      <c r="E56" s="43"/>
      <c r="F56" s="36" t="str">
        <f>IF(E20="","",E20)</f>
        <v/>
      </c>
      <c r="G56" s="43"/>
      <c r="H56" s="43"/>
      <c r="I56" s="115"/>
      <c r="J56" s="43"/>
      <c r="K56" s="46"/>
    </row>
    <row r="57" spans="2:47" s="1" customFormat="1" ht="10.35" customHeight="1">
      <c r="B57" s="42"/>
      <c r="C57" s="43"/>
      <c r="D57" s="43"/>
      <c r="E57" s="43"/>
      <c r="F57" s="43"/>
      <c r="G57" s="43"/>
      <c r="H57" s="43"/>
      <c r="I57" s="115"/>
      <c r="J57" s="43"/>
      <c r="K57" s="46"/>
    </row>
    <row r="58" spans="2:47" s="1" customFormat="1" ht="29.25" customHeight="1">
      <c r="B58" s="42"/>
      <c r="C58" s="139" t="s">
        <v>143</v>
      </c>
      <c r="D58" s="129"/>
      <c r="E58" s="129"/>
      <c r="F58" s="129"/>
      <c r="G58" s="129"/>
      <c r="H58" s="129"/>
      <c r="I58" s="140"/>
      <c r="J58" s="141" t="s">
        <v>144</v>
      </c>
      <c r="K58" s="142"/>
    </row>
    <row r="59" spans="2:47" s="1" customFormat="1" ht="10.35" customHeight="1">
      <c r="B59" s="42"/>
      <c r="C59" s="43"/>
      <c r="D59" s="43"/>
      <c r="E59" s="43"/>
      <c r="F59" s="43"/>
      <c r="G59" s="43"/>
      <c r="H59" s="43"/>
      <c r="I59" s="115"/>
      <c r="J59" s="43"/>
      <c r="K59" s="46"/>
    </row>
    <row r="60" spans="2:47" s="1" customFormat="1" ht="29.25" customHeight="1">
      <c r="B60" s="42"/>
      <c r="C60" s="143" t="s">
        <v>145</v>
      </c>
      <c r="D60" s="43"/>
      <c r="E60" s="43"/>
      <c r="F60" s="43"/>
      <c r="G60" s="43"/>
      <c r="H60" s="43"/>
      <c r="I60" s="115"/>
      <c r="J60" s="125">
        <f>J86</f>
        <v>0</v>
      </c>
      <c r="K60" s="46"/>
      <c r="AU60" s="25" t="s">
        <v>146</v>
      </c>
    </row>
    <row r="61" spans="2:47" s="8" customFormat="1" ht="24.95" customHeight="1">
      <c r="B61" s="144"/>
      <c r="C61" s="145"/>
      <c r="D61" s="146" t="s">
        <v>794</v>
      </c>
      <c r="E61" s="147"/>
      <c r="F61" s="147"/>
      <c r="G61" s="147"/>
      <c r="H61" s="147"/>
      <c r="I61" s="148"/>
      <c r="J61" s="149">
        <f>J87</f>
        <v>0</v>
      </c>
      <c r="K61" s="150"/>
    </row>
    <row r="62" spans="2:47" s="9" customFormat="1" ht="19.899999999999999" customHeight="1">
      <c r="B62" s="151"/>
      <c r="C62" s="152"/>
      <c r="D62" s="153" t="s">
        <v>897</v>
      </c>
      <c r="E62" s="154"/>
      <c r="F62" s="154"/>
      <c r="G62" s="154"/>
      <c r="H62" s="154"/>
      <c r="I62" s="155"/>
      <c r="J62" s="156">
        <f>J88</f>
        <v>0</v>
      </c>
      <c r="K62" s="157"/>
    </row>
    <row r="63" spans="2:47" s="8" customFormat="1" ht="24.95" customHeight="1">
      <c r="B63" s="144"/>
      <c r="C63" s="145"/>
      <c r="D63" s="146" t="s">
        <v>898</v>
      </c>
      <c r="E63" s="147"/>
      <c r="F63" s="147"/>
      <c r="G63" s="147"/>
      <c r="H63" s="147"/>
      <c r="I63" s="148"/>
      <c r="J63" s="149">
        <f>J91</f>
        <v>0</v>
      </c>
      <c r="K63" s="150"/>
    </row>
    <row r="64" spans="2:47" s="9" customFormat="1" ht="19.899999999999999" customHeight="1">
      <c r="B64" s="151"/>
      <c r="C64" s="152"/>
      <c r="D64" s="153" t="s">
        <v>1221</v>
      </c>
      <c r="E64" s="154"/>
      <c r="F64" s="154"/>
      <c r="G64" s="154"/>
      <c r="H64" s="154"/>
      <c r="I64" s="155"/>
      <c r="J64" s="156">
        <f>J92</f>
        <v>0</v>
      </c>
      <c r="K64" s="157"/>
    </row>
    <row r="65" spans="2:12" s="1" customFormat="1" ht="21.75" customHeight="1">
      <c r="B65" s="42"/>
      <c r="C65" s="43"/>
      <c r="D65" s="43"/>
      <c r="E65" s="43"/>
      <c r="F65" s="43"/>
      <c r="G65" s="43"/>
      <c r="H65" s="43"/>
      <c r="I65" s="115"/>
      <c r="J65" s="43"/>
      <c r="K65" s="46"/>
    </row>
    <row r="66" spans="2:12" s="1" customFormat="1" ht="6.95" customHeight="1">
      <c r="B66" s="57"/>
      <c r="C66" s="58"/>
      <c r="D66" s="58"/>
      <c r="E66" s="58"/>
      <c r="F66" s="58"/>
      <c r="G66" s="58"/>
      <c r="H66" s="58"/>
      <c r="I66" s="136"/>
      <c r="J66" s="58"/>
      <c r="K66" s="59"/>
    </row>
    <row r="70" spans="2:12" s="1" customFormat="1" ht="6.95" customHeight="1">
      <c r="B70" s="60"/>
      <c r="C70" s="61"/>
      <c r="D70" s="61"/>
      <c r="E70" s="61"/>
      <c r="F70" s="61"/>
      <c r="G70" s="61"/>
      <c r="H70" s="61"/>
      <c r="I70" s="137"/>
      <c r="J70" s="61"/>
      <c r="K70" s="61"/>
      <c r="L70" s="42"/>
    </row>
    <row r="71" spans="2:12" s="1" customFormat="1" ht="36.950000000000003" customHeight="1">
      <c r="B71" s="42"/>
      <c r="C71" s="62" t="s">
        <v>164</v>
      </c>
      <c r="L71" s="42"/>
    </row>
    <row r="72" spans="2:12" s="1" customFormat="1" ht="6.95" customHeight="1">
      <c r="B72" s="42"/>
      <c r="L72" s="42"/>
    </row>
    <row r="73" spans="2:12" s="1" customFormat="1" ht="14.45" customHeight="1">
      <c r="B73" s="42"/>
      <c r="C73" s="64" t="s">
        <v>19</v>
      </c>
      <c r="L73" s="42"/>
    </row>
    <row r="74" spans="2:12" s="1" customFormat="1" ht="22.5" customHeight="1">
      <c r="B74" s="42"/>
      <c r="E74" s="389" t="str">
        <f>E7</f>
        <v>VOŠZ A SZŠ HRADEC KRÁLOVÉ, Rekonstrukce laboratoří fyziky, chemie, biologie</v>
      </c>
      <c r="F74" s="390"/>
      <c r="G74" s="390"/>
      <c r="H74" s="390"/>
      <c r="L74" s="42"/>
    </row>
    <row r="75" spans="2:12" ht="15">
      <c r="B75" s="29"/>
      <c r="C75" s="64" t="s">
        <v>130</v>
      </c>
      <c r="L75" s="29"/>
    </row>
    <row r="76" spans="2:12" s="1" customFormat="1" ht="22.5" customHeight="1">
      <c r="B76" s="42"/>
      <c r="E76" s="389" t="s">
        <v>134</v>
      </c>
      <c r="F76" s="391"/>
      <c r="G76" s="391"/>
      <c r="H76" s="391"/>
      <c r="L76" s="42"/>
    </row>
    <row r="77" spans="2:12" s="1" customFormat="1" ht="14.45" customHeight="1">
      <c r="B77" s="42"/>
      <c r="C77" s="64" t="s">
        <v>138</v>
      </c>
      <c r="L77" s="42"/>
    </row>
    <row r="78" spans="2:12" s="1" customFormat="1" ht="23.25" customHeight="1">
      <c r="B78" s="42"/>
      <c r="E78" s="355" t="str">
        <f>E11</f>
        <v>D.7 - Plynová zařízení</v>
      </c>
      <c r="F78" s="391"/>
      <c r="G78" s="391"/>
      <c r="H78" s="391"/>
      <c r="L78" s="42"/>
    </row>
    <row r="79" spans="2:12" s="1" customFormat="1" ht="6.95" customHeight="1">
      <c r="B79" s="42"/>
      <c r="L79" s="42"/>
    </row>
    <row r="80" spans="2:12" s="1" customFormat="1" ht="18" customHeight="1">
      <c r="B80" s="42"/>
      <c r="C80" s="64" t="s">
        <v>23</v>
      </c>
      <c r="F80" s="158" t="str">
        <f>F14</f>
        <v xml:space="preserve"> </v>
      </c>
      <c r="I80" s="159" t="s">
        <v>25</v>
      </c>
      <c r="J80" s="68" t="str">
        <f>IF(J14="","",J14)</f>
        <v>22.2.2017</v>
      </c>
      <c r="L80" s="42"/>
    </row>
    <row r="81" spans="2:65" s="1" customFormat="1" ht="6.95" customHeight="1">
      <c r="B81" s="42"/>
      <c r="L81" s="42"/>
    </row>
    <row r="82" spans="2:65" s="1" customFormat="1" ht="15">
      <c r="B82" s="42"/>
      <c r="C82" s="64" t="s">
        <v>27</v>
      </c>
      <c r="F82" s="158" t="str">
        <f>E17</f>
        <v xml:space="preserve"> </v>
      </c>
      <c r="I82" s="159" t="s">
        <v>33</v>
      </c>
      <c r="J82" s="158" t="str">
        <f>E23</f>
        <v xml:space="preserve"> </v>
      </c>
      <c r="L82" s="42"/>
    </row>
    <row r="83" spans="2:65" s="1" customFormat="1" ht="14.45" customHeight="1">
      <c r="B83" s="42"/>
      <c r="C83" s="64" t="s">
        <v>31</v>
      </c>
      <c r="F83" s="158" t="str">
        <f>IF(E20="","",E20)</f>
        <v/>
      </c>
      <c r="L83" s="42"/>
    </row>
    <row r="84" spans="2:65" s="1" customFormat="1" ht="10.35" customHeight="1">
      <c r="B84" s="42"/>
      <c r="L84" s="42"/>
    </row>
    <row r="85" spans="2:65" s="10" customFormat="1" ht="29.25" customHeight="1">
      <c r="B85" s="160"/>
      <c r="C85" s="161" t="s">
        <v>165</v>
      </c>
      <c r="D85" s="162" t="s">
        <v>55</v>
      </c>
      <c r="E85" s="162" t="s">
        <v>51</v>
      </c>
      <c r="F85" s="162" t="s">
        <v>166</v>
      </c>
      <c r="G85" s="162" t="s">
        <v>167</v>
      </c>
      <c r="H85" s="162" t="s">
        <v>168</v>
      </c>
      <c r="I85" s="163" t="s">
        <v>169</v>
      </c>
      <c r="J85" s="162" t="s">
        <v>144</v>
      </c>
      <c r="K85" s="164" t="s">
        <v>170</v>
      </c>
      <c r="L85" s="160"/>
      <c r="M85" s="74" t="s">
        <v>171</v>
      </c>
      <c r="N85" s="75" t="s">
        <v>40</v>
      </c>
      <c r="O85" s="75" t="s">
        <v>172</v>
      </c>
      <c r="P85" s="75" t="s">
        <v>173</v>
      </c>
      <c r="Q85" s="75" t="s">
        <v>174</v>
      </c>
      <c r="R85" s="75" t="s">
        <v>175</v>
      </c>
      <c r="S85" s="75" t="s">
        <v>176</v>
      </c>
      <c r="T85" s="76" t="s">
        <v>177</v>
      </c>
    </row>
    <row r="86" spans="2:65" s="1" customFormat="1" ht="29.25" customHeight="1">
      <c r="B86" s="42"/>
      <c r="C86" s="78" t="s">
        <v>145</v>
      </c>
      <c r="J86" s="165">
        <f>BK86</f>
        <v>0</v>
      </c>
      <c r="L86" s="42"/>
      <c r="M86" s="77"/>
      <c r="N86" s="69"/>
      <c r="O86" s="69"/>
      <c r="P86" s="166">
        <f>P87+P91</f>
        <v>0</v>
      </c>
      <c r="Q86" s="69"/>
      <c r="R86" s="166">
        <f>R87+R91</f>
        <v>6.3619999999999996E-2</v>
      </c>
      <c r="S86" s="69"/>
      <c r="T86" s="167">
        <f>T87+T91</f>
        <v>0</v>
      </c>
      <c r="AT86" s="25" t="s">
        <v>69</v>
      </c>
      <c r="AU86" s="25" t="s">
        <v>146</v>
      </c>
      <c r="BK86" s="168">
        <f>BK87+BK91</f>
        <v>0</v>
      </c>
    </row>
    <row r="87" spans="2:65" s="11" customFormat="1" ht="37.35" customHeight="1">
      <c r="B87" s="169"/>
      <c r="D87" s="170" t="s">
        <v>69</v>
      </c>
      <c r="E87" s="171" t="s">
        <v>178</v>
      </c>
      <c r="F87" s="171" t="s">
        <v>178</v>
      </c>
      <c r="I87" s="172"/>
      <c r="J87" s="173">
        <f>BK87</f>
        <v>0</v>
      </c>
      <c r="L87" s="169"/>
      <c r="M87" s="174"/>
      <c r="N87" s="175"/>
      <c r="O87" s="175"/>
      <c r="P87" s="176">
        <f>P88</f>
        <v>0</v>
      </c>
      <c r="Q87" s="175"/>
      <c r="R87" s="176">
        <f>R88</f>
        <v>0</v>
      </c>
      <c r="S87" s="175"/>
      <c r="T87" s="177">
        <f>T88</f>
        <v>0</v>
      </c>
      <c r="AR87" s="170" t="s">
        <v>77</v>
      </c>
      <c r="AT87" s="178" t="s">
        <v>69</v>
      </c>
      <c r="AU87" s="178" t="s">
        <v>70</v>
      </c>
      <c r="AY87" s="170" t="s">
        <v>180</v>
      </c>
      <c r="BK87" s="179">
        <f>BK88</f>
        <v>0</v>
      </c>
    </row>
    <row r="88" spans="2:65" s="11" customFormat="1" ht="19.899999999999999" customHeight="1">
      <c r="B88" s="169"/>
      <c r="D88" s="180" t="s">
        <v>69</v>
      </c>
      <c r="E88" s="181" t="s">
        <v>283</v>
      </c>
      <c r="F88" s="181" t="s">
        <v>902</v>
      </c>
      <c r="I88" s="172"/>
      <c r="J88" s="182">
        <f>BK88</f>
        <v>0</v>
      </c>
      <c r="L88" s="169"/>
      <c r="M88" s="174"/>
      <c r="N88" s="175"/>
      <c r="O88" s="175"/>
      <c r="P88" s="176">
        <f>SUM(P89:P90)</f>
        <v>0</v>
      </c>
      <c r="Q88" s="175"/>
      <c r="R88" s="176">
        <f>SUM(R89:R90)</f>
        <v>0</v>
      </c>
      <c r="S88" s="175"/>
      <c r="T88" s="177">
        <f>SUM(T89:T90)</f>
        <v>0</v>
      </c>
      <c r="AR88" s="170" t="s">
        <v>77</v>
      </c>
      <c r="AT88" s="178" t="s">
        <v>69</v>
      </c>
      <c r="AU88" s="178" t="s">
        <v>77</v>
      </c>
      <c r="AY88" s="170" t="s">
        <v>180</v>
      </c>
      <c r="BK88" s="179">
        <f>SUM(BK89:BK90)</f>
        <v>0</v>
      </c>
    </row>
    <row r="89" spans="2:65" s="1" customFormat="1" ht="22.5" customHeight="1">
      <c r="B89" s="183"/>
      <c r="C89" s="184" t="s">
        <v>77</v>
      </c>
      <c r="D89" s="184" t="s">
        <v>183</v>
      </c>
      <c r="E89" s="185" t="s">
        <v>903</v>
      </c>
      <c r="F89" s="186" t="s">
        <v>904</v>
      </c>
      <c r="G89" s="187" t="s">
        <v>905</v>
      </c>
      <c r="H89" s="188">
        <v>1</v>
      </c>
      <c r="I89" s="189"/>
      <c r="J89" s="190">
        <f>ROUND(I89*H89,2)</f>
        <v>0</v>
      </c>
      <c r="K89" s="186" t="s">
        <v>5</v>
      </c>
      <c r="L89" s="42"/>
      <c r="M89" s="191" t="s">
        <v>5</v>
      </c>
      <c r="N89" s="192" t="s">
        <v>41</v>
      </c>
      <c r="O89" s="43"/>
      <c r="P89" s="193">
        <f>O89*H89</f>
        <v>0</v>
      </c>
      <c r="Q89" s="193">
        <v>0</v>
      </c>
      <c r="R89" s="193">
        <f>Q89*H89</f>
        <v>0</v>
      </c>
      <c r="S89" s="193">
        <v>0</v>
      </c>
      <c r="T89" s="194">
        <f>S89*H89</f>
        <v>0</v>
      </c>
      <c r="AR89" s="25" t="s">
        <v>188</v>
      </c>
      <c r="AT89" s="25" t="s">
        <v>183</v>
      </c>
      <c r="AU89" s="25" t="s">
        <v>79</v>
      </c>
      <c r="AY89" s="25" t="s">
        <v>180</v>
      </c>
      <c r="BE89" s="195">
        <f>IF(N89="základní",J89,0)</f>
        <v>0</v>
      </c>
      <c r="BF89" s="195">
        <f>IF(N89="snížená",J89,0)</f>
        <v>0</v>
      </c>
      <c r="BG89" s="195">
        <f>IF(N89="zákl. přenesená",J89,0)</f>
        <v>0</v>
      </c>
      <c r="BH89" s="195">
        <f>IF(N89="sníž. přenesená",J89,0)</f>
        <v>0</v>
      </c>
      <c r="BI89" s="195">
        <f>IF(N89="nulová",J89,0)</f>
        <v>0</v>
      </c>
      <c r="BJ89" s="25" t="s">
        <v>77</v>
      </c>
      <c r="BK89" s="195">
        <f>ROUND(I89*H89,2)</f>
        <v>0</v>
      </c>
      <c r="BL89" s="25" t="s">
        <v>188</v>
      </c>
      <c r="BM89" s="25" t="s">
        <v>79</v>
      </c>
    </row>
    <row r="90" spans="2:65" s="1" customFormat="1">
      <c r="B90" s="42"/>
      <c r="D90" s="196" t="s">
        <v>190</v>
      </c>
      <c r="F90" s="197" t="s">
        <v>904</v>
      </c>
      <c r="I90" s="198"/>
      <c r="L90" s="42"/>
      <c r="M90" s="199"/>
      <c r="N90" s="43"/>
      <c r="O90" s="43"/>
      <c r="P90" s="43"/>
      <c r="Q90" s="43"/>
      <c r="R90" s="43"/>
      <c r="S90" s="43"/>
      <c r="T90" s="71"/>
      <c r="AT90" s="25" t="s">
        <v>190</v>
      </c>
      <c r="AU90" s="25" t="s">
        <v>79</v>
      </c>
    </row>
    <row r="91" spans="2:65" s="11" customFormat="1" ht="37.35" customHeight="1">
      <c r="B91" s="169"/>
      <c r="D91" s="170" t="s">
        <v>69</v>
      </c>
      <c r="E91" s="171" t="s">
        <v>376</v>
      </c>
      <c r="F91" s="171" t="s">
        <v>376</v>
      </c>
      <c r="I91" s="172"/>
      <c r="J91" s="173">
        <f>BK91</f>
        <v>0</v>
      </c>
      <c r="L91" s="169"/>
      <c r="M91" s="174"/>
      <c r="N91" s="175"/>
      <c r="O91" s="175"/>
      <c r="P91" s="176">
        <f>P92</f>
        <v>0</v>
      </c>
      <c r="Q91" s="175"/>
      <c r="R91" s="176">
        <f>R92</f>
        <v>6.3619999999999996E-2</v>
      </c>
      <c r="S91" s="175"/>
      <c r="T91" s="177">
        <f>T92</f>
        <v>0</v>
      </c>
      <c r="AR91" s="170" t="s">
        <v>79</v>
      </c>
      <c r="AT91" s="178" t="s">
        <v>69</v>
      </c>
      <c r="AU91" s="178" t="s">
        <v>70</v>
      </c>
      <c r="AY91" s="170" t="s">
        <v>180</v>
      </c>
      <c r="BK91" s="179">
        <f>BK92</f>
        <v>0</v>
      </c>
    </row>
    <row r="92" spans="2:65" s="11" customFormat="1" ht="19.899999999999999" customHeight="1">
      <c r="B92" s="169"/>
      <c r="D92" s="180" t="s">
        <v>69</v>
      </c>
      <c r="E92" s="181" t="s">
        <v>1222</v>
      </c>
      <c r="F92" s="181" t="s">
        <v>1223</v>
      </c>
      <c r="I92" s="172"/>
      <c r="J92" s="182">
        <f>BK92</f>
        <v>0</v>
      </c>
      <c r="L92" s="169"/>
      <c r="M92" s="174"/>
      <c r="N92" s="175"/>
      <c r="O92" s="175"/>
      <c r="P92" s="176">
        <f>SUM(P93:P126)</f>
        <v>0</v>
      </c>
      <c r="Q92" s="175"/>
      <c r="R92" s="176">
        <f>SUM(R93:R126)</f>
        <v>6.3619999999999996E-2</v>
      </c>
      <c r="S92" s="175"/>
      <c r="T92" s="177">
        <f>SUM(T93:T126)</f>
        <v>0</v>
      </c>
      <c r="AR92" s="170" t="s">
        <v>79</v>
      </c>
      <c r="AT92" s="178" t="s">
        <v>69</v>
      </c>
      <c r="AU92" s="178" t="s">
        <v>77</v>
      </c>
      <c r="AY92" s="170" t="s">
        <v>180</v>
      </c>
      <c r="BK92" s="179">
        <f>SUM(BK93:BK126)</f>
        <v>0</v>
      </c>
    </row>
    <row r="93" spans="2:65" s="1" customFormat="1" ht="22.5" customHeight="1">
      <c r="B93" s="183"/>
      <c r="C93" s="184" t="s">
        <v>79</v>
      </c>
      <c r="D93" s="184" t="s">
        <v>183</v>
      </c>
      <c r="E93" s="185" t="s">
        <v>1224</v>
      </c>
      <c r="F93" s="186" t="s">
        <v>1225</v>
      </c>
      <c r="G93" s="187" t="s">
        <v>329</v>
      </c>
      <c r="H93" s="188">
        <v>34</v>
      </c>
      <c r="I93" s="189"/>
      <c r="J93" s="190">
        <f>ROUND(I93*H93,2)</f>
        <v>0</v>
      </c>
      <c r="K93" s="186" t="s">
        <v>187</v>
      </c>
      <c r="L93" s="42"/>
      <c r="M93" s="191" t="s">
        <v>5</v>
      </c>
      <c r="N93" s="192" t="s">
        <v>41</v>
      </c>
      <c r="O93" s="43"/>
      <c r="P93" s="193">
        <f>O93*H93</f>
        <v>0</v>
      </c>
      <c r="Q93" s="193">
        <v>4.4999999999999999E-4</v>
      </c>
      <c r="R93" s="193">
        <f>Q93*H93</f>
        <v>1.5299999999999999E-2</v>
      </c>
      <c r="S93" s="193">
        <v>0</v>
      </c>
      <c r="T93" s="194">
        <f>S93*H93</f>
        <v>0</v>
      </c>
      <c r="AR93" s="25" t="s">
        <v>355</v>
      </c>
      <c r="AT93" s="25" t="s">
        <v>183</v>
      </c>
      <c r="AU93" s="25" t="s">
        <v>79</v>
      </c>
      <c r="AY93" s="25" t="s">
        <v>180</v>
      </c>
      <c r="BE93" s="195">
        <f>IF(N93="základní",J93,0)</f>
        <v>0</v>
      </c>
      <c r="BF93" s="195">
        <f>IF(N93="snížená",J93,0)</f>
        <v>0</v>
      </c>
      <c r="BG93" s="195">
        <f>IF(N93="zákl. přenesená",J93,0)</f>
        <v>0</v>
      </c>
      <c r="BH93" s="195">
        <f>IF(N93="sníž. přenesená",J93,0)</f>
        <v>0</v>
      </c>
      <c r="BI93" s="195">
        <f>IF(N93="nulová",J93,0)</f>
        <v>0</v>
      </c>
      <c r="BJ93" s="25" t="s">
        <v>77</v>
      </c>
      <c r="BK93" s="195">
        <f>ROUND(I93*H93,2)</f>
        <v>0</v>
      </c>
      <c r="BL93" s="25" t="s">
        <v>355</v>
      </c>
      <c r="BM93" s="25" t="s">
        <v>188</v>
      </c>
    </row>
    <row r="94" spans="2:65" s="1" customFormat="1">
      <c r="B94" s="42"/>
      <c r="D94" s="196" t="s">
        <v>190</v>
      </c>
      <c r="F94" s="197" t="s">
        <v>1226</v>
      </c>
      <c r="I94" s="198"/>
      <c r="L94" s="42"/>
      <c r="M94" s="199"/>
      <c r="N94" s="43"/>
      <c r="O94" s="43"/>
      <c r="P94" s="43"/>
      <c r="Q94" s="43"/>
      <c r="R94" s="43"/>
      <c r="S94" s="43"/>
      <c r="T94" s="71"/>
      <c r="AT94" s="25" t="s">
        <v>190</v>
      </c>
      <c r="AU94" s="25" t="s">
        <v>79</v>
      </c>
    </row>
    <row r="95" spans="2:65" s="13" customFormat="1">
      <c r="B95" s="208"/>
      <c r="D95" s="196" t="s">
        <v>192</v>
      </c>
      <c r="E95" s="217" t="s">
        <v>5</v>
      </c>
      <c r="F95" s="218" t="s">
        <v>1227</v>
      </c>
      <c r="H95" s="219">
        <v>34</v>
      </c>
      <c r="I95" s="213"/>
      <c r="L95" s="208"/>
      <c r="M95" s="214"/>
      <c r="N95" s="215"/>
      <c r="O95" s="215"/>
      <c r="P95" s="215"/>
      <c r="Q95" s="215"/>
      <c r="R95" s="215"/>
      <c r="S95" s="215"/>
      <c r="T95" s="216"/>
      <c r="AT95" s="217" t="s">
        <v>192</v>
      </c>
      <c r="AU95" s="217" t="s">
        <v>79</v>
      </c>
      <c r="AV95" s="13" t="s">
        <v>79</v>
      </c>
      <c r="AW95" s="13" t="s">
        <v>34</v>
      </c>
      <c r="AX95" s="13" t="s">
        <v>70</v>
      </c>
      <c r="AY95" s="217" t="s">
        <v>180</v>
      </c>
    </row>
    <row r="96" spans="2:65" s="14" customFormat="1">
      <c r="B96" s="220"/>
      <c r="D96" s="209" t="s">
        <v>192</v>
      </c>
      <c r="E96" s="221" t="s">
        <v>5</v>
      </c>
      <c r="F96" s="222" t="s">
        <v>223</v>
      </c>
      <c r="H96" s="223">
        <v>34</v>
      </c>
      <c r="I96" s="224"/>
      <c r="L96" s="220"/>
      <c r="M96" s="225"/>
      <c r="N96" s="226"/>
      <c r="O96" s="226"/>
      <c r="P96" s="226"/>
      <c r="Q96" s="226"/>
      <c r="R96" s="226"/>
      <c r="S96" s="226"/>
      <c r="T96" s="227"/>
      <c r="AT96" s="228" t="s">
        <v>192</v>
      </c>
      <c r="AU96" s="228" t="s">
        <v>79</v>
      </c>
      <c r="AV96" s="14" t="s">
        <v>188</v>
      </c>
      <c r="AW96" s="14" t="s">
        <v>34</v>
      </c>
      <c r="AX96" s="14" t="s">
        <v>77</v>
      </c>
      <c r="AY96" s="228" t="s">
        <v>180</v>
      </c>
    </row>
    <row r="97" spans="2:65" s="1" customFormat="1" ht="22.5" customHeight="1">
      <c r="B97" s="183"/>
      <c r="C97" s="184" t="s">
        <v>181</v>
      </c>
      <c r="D97" s="184" t="s">
        <v>183</v>
      </c>
      <c r="E97" s="185" t="s">
        <v>1228</v>
      </c>
      <c r="F97" s="186" t="s">
        <v>1229</v>
      </c>
      <c r="G97" s="187" t="s">
        <v>329</v>
      </c>
      <c r="H97" s="188">
        <v>28</v>
      </c>
      <c r="I97" s="189"/>
      <c r="J97" s="190">
        <f>ROUND(I97*H97,2)</f>
        <v>0</v>
      </c>
      <c r="K97" s="186" t="s">
        <v>187</v>
      </c>
      <c r="L97" s="42"/>
      <c r="M97" s="191" t="s">
        <v>5</v>
      </c>
      <c r="N97" s="192" t="s">
        <v>41</v>
      </c>
      <c r="O97" s="43"/>
      <c r="P97" s="193">
        <f>O97*H97</f>
        <v>0</v>
      </c>
      <c r="Q97" s="193">
        <v>6.7000000000000002E-4</v>
      </c>
      <c r="R97" s="193">
        <f>Q97*H97</f>
        <v>1.8759999999999999E-2</v>
      </c>
      <c r="S97" s="193">
        <v>0</v>
      </c>
      <c r="T97" s="194">
        <f>S97*H97</f>
        <v>0</v>
      </c>
      <c r="AR97" s="25" t="s">
        <v>355</v>
      </c>
      <c r="AT97" s="25" t="s">
        <v>183</v>
      </c>
      <c r="AU97" s="25" t="s">
        <v>79</v>
      </c>
      <c r="AY97" s="25" t="s">
        <v>180</v>
      </c>
      <c r="BE97" s="195">
        <f>IF(N97="základní",J97,0)</f>
        <v>0</v>
      </c>
      <c r="BF97" s="195">
        <f>IF(N97="snížená",J97,0)</f>
        <v>0</v>
      </c>
      <c r="BG97" s="195">
        <f>IF(N97="zákl. přenesená",J97,0)</f>
        <v>0</v>
      </c>
      <c r="BH97" s="195">
        <f>IF(N97="sníž. přenesená",J97,0)</f>
        <v>0</v>
      </c>
      <c r="BI97" s="195">
        <f>IF(N97="nulová",J97,0)</f>
        <v>0</v>
      </c>
      <c r="BJ97" s="25" t="s">
        <v>77</v>
      </c>
      <c r="BK97" s="195">
        <f>ROUND(I97*H97,2)</f>
        <v>0</v>
      </c>
      <c r="BL97" s="25" t="s">
        <v>355</v>
      </c>
      <c r="BM97" s="25" t="s">
        <v>203</v>
      </c>
    </row>
    <row r="98" spans="2:65" s="1" customFormat="1">
      <c r="B98" s="42"/>
      <c r="D98" s="196" t="s">
        <v>190</v>
      </c>
      <c r="F98" s="197" t="s">
        <v>1230</v>
      </c>
      <c r="I98" s="198"/>
      <c r="L98" s="42"/>
      <c r="M98" s="199"/>
      <c r="N98" s="43"/>
      <c r="O98" s="43"/>
      <c r="P98" s="43"/>
      <c r="Q98" s="43"/>
      <c r="R98" s="43"/>
      <c r="S98" s="43"/>
      <c r="T98" s="71"/>
      <c r="AT98" s="25" t="s">
        <v>190</v>
      </c>
      <c r="AU98" s="25" t="s">
        <v>79</v>
      </c>
    </row>
    <row r="99" spans="2:65" s="13" customFormat="1">
      <c r="B99" s="208"/>
      <c r="D99" s="196" t="s">
        <v>192</v>
      </c>
      <c r="E99" s="217" t="s">
        <v>5</v>
      </c>
      <c r="F99" s="218" t="s">
        <v>1231</v>
      </c>
      <c r="H99" s="219">
        <v>28</v>
      </c>
      <c r="I99" s="213"/>
      <c r="L99" s="208"/>
      <c r="M99" s="214"/>
      <c r="N99" s="215"/>
      <c r="O99" s="215"/>
      <c r="P99" s="215"/>
      <c r="Q99" s="215"/>
      <c r="R99" s="215"/>
      <c r="S99" s="215"/>
      <c r="T99" s="216"/>
      <c r="AT99" s="217" t="s">
        <v>192</v>
      </c>
      <c r="AU99" s="217" t="s">
        <v>79</v>
      </c>
      <c r="AV99" s="13" t="s">
        <v>79</v>
      </c>
      <c r="AW99" s="13" t="s">
        <v>34</v>
      </c>
      <c r="AX99" s="13" t="s">
        <v>70</v>
      </c>
      <c r="AY99" s="217" t="s">
        <v>180</v>
      </c>
    </row>
    <row r="100" spans="2:65" s="14" customFormat="1">
      <c r="B100" s="220"/>
      <c r="D100" s="209" t="s">
        <v>192</v>
      </c>
      <c r="E100" s="221" t="s">
        <v>5</v>
      </c>
      <c r="F100" s="222" t="s">
        <v>223</v>
      </c>
      <c r="H100" s="223">
        <v>28</v>
      </c>
      <c r="I100" s="224"/>
      <c r="L100" s="220"/>
      <c r="M100" s="225"/>
      <c r="N100" s="226"/>
      <c r="O100" s="226"/>
      <c r="P100" s="226"/>
      <c r="Q100" s="226"/>
      <c r="R100" s="226"/>
      <c r="S100" s="226"/>
      <c r="T100" s="227"/>
      <c r="AT100" s="228" t="s">
        <v>192</v>
      </c>
      <c r="AU100" s="228" t="s">
        <v>79</v>
      </c>
      <c r="AV100" s="14" t="s">
        <v>188</v>
      </c>
      <c r="AW100" s="14" t="s">
        <v>34</v>
      </c>
      <c r="AX100" s="14" t="s">
        <v>77</v>
      </c>
      <c r="AY100" s="228" t="s">
        <v>180</v>
      </c>
    </row>
    <row r="101" spans="2:65" s="1" customFormat="1" ht="22.5" customHeight="1">
      <c r="B101" s="183"/>
      <c r="C101" s="184" t="s">
        <v>188</v>
      </c>
      <c r="D101" s="184" t="s">
        <v>183</v>
      </c>
      <c r="E101" s="185" t="s">
        <v>1232</v>
      </c>
      <c r="F101" s="186" t="s">
        <v>1233</v>
      </c>
      <c r="G101" s="187" t="s">
        <v>873</v>
      </c>
      <c r="H101" s="188">
        <v>41.332999999999998</v>
      </c>
      <c r="I101" s="189"/>
      <c r="J101" s="190">
        <f>ROUND(I101*H101,2)</f>
        <v>0</v>
      </c>
      <c r="K101" s="186" t="s">
        <v>5</v>
      </c>
      <c r="L101" s="42"/>
      <c r="M101" s="191" t="s">
        <v>5</v>
      </c>
      <c r="N101" s="192" t="s">
        <v>41</v>
      </c>
      <c r="O101" s="43"/>
      <c r="P101" s="193">
        <f>O101*H101</f>
        <v>0</v>
      </c>
      <c r="Q101" s="193">
        <v>0</v>
      </c>
      <c r="R101" s="193">
        <f>Q101*H101</f>
        <v>0</v>
      </c>
      <c r="S101" s="193">
        <v>0</v>
      </c>
      <c r="T101" s="194">
        <f>S101*H101</f>
        <v>0</v>
      </c>
      <c r="AR101" s="25" t="s">
        <v>355</v>
      </c>
      <c r="AT101" s="25" t="s">
        <v>183</v>
      </c>
      <c r="AU101" s="25" t="s">
        <v>79</v>
      </c>
      <c r="AY101" s="25" t="s">
        <v>180</v>
      </c>
      <c r="BE101" s="195">
        <f>IF(N101="základní",J101,0)</f>
        <v>0</v>
      </c>
      <c r="BF101" s="195">
        <f>IF(N101="snížená",J101,0)</f>
        <v>0</v>
      </c>
      <c r="BG101" s="195">
        <f>IF(N101="zákl. přenesená",J101,0)</f>
        <v>0</v>
      </c>
      <c r="BH101" s="195">
        <f>IF(N101="sníž. přenesená",J101,0)</f>
        <v>0</v>
      </c>
      <c r="BI101" s="195">
        <f>IF(N101="nulová",J101,0)</f>
        <v>0</v>
      </c>
      <c r="BJ101" s="25" t="s">
        <v>77</v>
      </c>
      <c r="BK101" s="195">
        <f>ROUND(I101*H101,2)</f>
        <v>0</v>
      </c>
      <c r="BL101" s="25" t="s">
        <v>355</v>
      </c>
      <c r="BM101" s="25" t="s">
        <v>291</v>
      </c>
    </row>
    <row r="102" spans="2:65" s="1" customFormat="1">
      <c r="B102" s="42"/>
      <c r="D102" s="196" t="s">
        <v>190</v>
      </c>
      <c r="F102" s="197" t="s">
        <v>1233</v>
      </c>
      <c r="I102" s="198"/>
      <c r="L102" s="42"/>
      <c r="M102" s="199"/>
      <c r="N102" s="43"/>
      <c r="O102" s="43"/>
      <c r="P102" s="43"/>
      <c r="Q102" s="43"/>
      <c r="R102" s="43"/>
      <c r="S102" s="43"/>
      <c r="T102" s="71"/>
      <c r="AT102" s="25" t="s">
        <v>190</v>
      </c>
      <c r="AU102" s="25" t="s">
        <v>79</v>
      </c>
    </row>
    <row r="103" spans="2:65" s="13" customFormat="1">
      <c r="B103" s="208"/>
      <c r="D103" s="196" t="s">
        <v>192</v>
      </c>
      <c r="E103" s="217" t="s">
        <v>5</v>
      </c>
      <c r="F103" s="218" t="s">
        <v>1234</v>
      </c>
      <c r="H103" s="219">
        <v>41.332999999999998</v>
      </c>
      <c r="I103" s="213"/>
      <c r="L103" s="208"/>
      <c r="M103" s="214"/>
      <c r="N103" s="215"/>
      <c r="O103" s="215"/>
      <c r="P103" s="215"/>
      <c r="Q103" s="215"/>
      <c r="R103" s="215"/>
      <c r="S103" s="215"/>
      <c r="T103" s="216"/>
      <c r="AT103" s="217" t="s">
        <v>192</v>
      </c>
      <c r="AU103" s="217" t="s">
        <v>79</v>
      </c>
      <c r="AV103" s="13" t="s">
        <v>79</v>
      </c>
      <c r="AW103" s="13" t="s">
        <v>34</v>
      </c>
      <c r="AX103" s="13" t="s">
        <v>70</v>
      </c>
      <c r="AY103" s="217" t="s">
        <v>180</v>
      </c>
    </row>
    <row r="104" spans="2:65" s="14" customFormat="1">
      <c r="B104" s="220"/>
      <c r="D104" s="209" t="s">
        <v>192</v>
      </c>
      <c r="E104" s="221" t="s">
        <v>5</v>
      </c>
      <c r="F104" s="222" t="s">
        <v>223</v>
      </c>
      <c r="H104" s="223">
        <v>41.332999999999998</v>
      </c>
      <c r="I104" s="224"/>
      <c r="L104" s="220"/>
      <c r="M104" s="225"/>
      <c r="N104" s="226"/>
      <c r="O104" s="226"/>
      <c r="P104" s="226"/>
      <c r="Q104" s="226"/>
      <c r="R104" s="226"/>
      <c r="S104" s="226"/>
      <c r="T104" s="227"/>
      <c r="AT104" s="228" t="s">
        <v>192</v>
      </c>
      <c r="AU104" s="228" t="s">
        <v>79</v>
      </c>
      <c r="AV104" s="14" t="s">
        <v>188</v>
      </c>
      <c r="AW104" s="14" t="s">
        <v>34</v>
      </c>
      <c r="AX104" s="14" t="s">
        <v>77</v>
      </c>
      <c r="AY104" s="228" t="s">
        <v>180</v>
      </c>
    </row>
    <row r="105" spans="2:65" s="1" customFormat="1" ht="22.5" customHeight="1">
      <c r="B105" s="183"/>
      <c r="C105" s="184" t="s">
        <v>253</v>
      </c>
      <c r="D105" s="184" t="s">
        <v>183</v>
      </c>
      <c r="E105" s="185" t="s">
        <v>1235</v>
      </c>
      <c r="F105" s="186" t="s">
        <v>1236</v>
      </c>
      <c r="G105" s="187" t="s">
        <v>905</v>
      </c>
      <c r="H105" s="188">
        <v>34</v>
      </c>
      <c r="I105" s="189"/>
      <c r="J105" s="190">
        <f>ROUND(I105*H105,2)</f>
        <v>0</v>
      </c>
      <c r="K105" s="186" t="s">
        <v>187</v>
      </c>
      <c r="L105" s="42"/>
      <c r="M105" s="191" t="s">
        <v>5</v>
      </c>
      <c r="N105" s="192" t="s">
        <v>41</v>
      </c>
      <c r="O105" s="43"/>
      <c r="P105" s="193">
        <f>O105*H105</f>
        <v>0</v>
      </c>
      <c r="Q105" s="193">
        <v>5.9999999999999995E-4</v>
      </c>
      <c r="R105" s="193">
        <f>Q105*H105</f>
        <v>2.0399999999999998E-2</v>
      </c>
      <c r="S105" s="193">
        <v>0</v>
      </c>
      <c r="T105" s="194">
        <f>S105*H105</f>
        <v>0</v>
      </c>
      <c r="AR105" s="25" t="s">
        <v>355</v>
      </c>
      <c r="AT105" s="25" t="s">
        <v>183</v>
      </c>
      <c r="AU105" s="25" t="s">
        <v>79</v>
      </c>
      <c r="AY105" s="25" t="s">
        <v>180</v>
      </c>
      <c r="BE105" s="195">
        <f>IF(N105="základní",J105,0)</f>
        <v>0</v>
      </c>
      <c r="BF105" s="195">
        <f>IF(N105="snížená",J105,0)</f>
        <v>0</v>
      </c>
      <c r="BG105" s="195">
        <f>IF(N105="zákl. přenesená",J105,0)</f>
        <v>0</v>
      </c>
      <c r="BH105" s="195">
        <f>IF(N105="sníž. přenesená",J105,0)</f>
        <v>0</v>
      </c>
      <c r="BI105" s="195">
        <f>IF(N105="nulová",J105,0)</f>
        <v>0</v>
      </c>
      <c r="BJ105" s="25" t="s">
        <v>77</v>
      </c>
      <c r="BK105" s="195">
        <f>ROUND(I105*H105,2)</f>
        <v>0</v>
      </c>
      <c r="BL105" s="25" t="s">
        <v>355</v>
      </c>
      <c r="BM105" s="25" t="s">
        <v>311</v>
      </c>
    </row>
    <row r="106" spans="2:65" s="1" customFormat="1" ht="27">
      <c r="B106" s="42"/>
      <c r="D106" s="196" t="s">
        <v>190</v>
      </c>
      <c r="F106" s="197" t="s">
        <v>1237</v>
      </c>
      <c r="I106" s="198"/>
      <c r="L106" s="42"/>
      <c r="M106" s="199"/>
      <c r="N106" s="43"/>
      <c r="O106" s="43"/>
      <c r="P106" s="43"/>
      <c r="Q106" s="43"/>
      <c r="R106" s="43"/>
      <c r="S106" s="43"/>
      <c r="T106" s="71"/>
      <c r="AT106" s="25" t="s">
        <v>190</v>
      </c>
      <c r="AU106" s="25" t="s">
        <v>79</v>
      </c>
    </row>
    <row r="107" spans="2:65" s="13" customFormat="1">
      <c r="B107" s="208"/>
      <c r="D107" s="196" t="s">
        <v>192</v>
      </c>
      <c r="E107" s="217" t="s">
        <v>5</v>
      </c>
      <c r="F107" s="218" t="s">
        <v>1238</v>
      </c>
      <c r="H107" s="219">
        <v>34</v>
      </c>
      <c r="I107" s="213"/>
      <c r="L107" s="208"/>
      <c r="M107" s="214"/>
      <c r="N107" s="215"/>
      <c r="O107" s="215"/>
      <c r="P107" s="215"/>
      <c r="Q107" s="215"/>
      <c r="R107" s="215"/>
      <c r="S107" s="215"/>
      <c r="T107" s="216"/>
      <c r="AT107" s="217" t="s">
        <v>192</v>
      </c>
      <c r="AU107" s="217" t="s">
        <v>79</v>
      </c>
      <c r="AV107" s="13" t="s">
        <v>79</v>
      </c>
      <c r="AW107" s="13" t="s">
        <v>34</v>
      </c>
      <c r="AX107" s="13" t="s">
        <v>70</v>
      </c>
      <c r="AY107" s="217" t="s">
        <v>180</v>
      </c>
    </row>
    <row r="108" spans="2:65" s="14" customFormat="1">
      <c r="B108" s="220"/>
      <c r="D108" s="209" t="s">
        <v>192</v>
      </c>
      <c r="E108" s="221" t="s">
        <v>5</v>
      </c>
      <c r="F108" s="222" t="s">
        <v>223</v>
      </c>
      <c r="H108" s="223">
        <v>34</v>
      </c>
      <c r="I108" s="224"/>
      <c r="L108" s="220"/>
      <c r="M108" s="225"/>
      <c r="N108" s="226"/>
      <c r="O108" s="226"/>
      <c r="P108" s="226"/>
      <c r="Q108" s="226"/>
      <c r="R108" s="226"/>
      <c r="S108" s="226"/>
      <c r="T108" s="227"/>
      <c r="AT108" s="228" t="s">
        <v>192</v>
      </c>
      <c r="AU108" s="228" t="s">
        <v>79</v>
      </c>
      <c r="AV108" s="14" t="s">
        <v>188</v>
      </c>
      <c r="AW108" s="14" t="s">
        <v>34</v>
      </c>
      <c r="AX108" s="14" t="s">
        <v>77</v>
      </c>
      <c r="AY108" s="228" t="s">
        <v>180</v>
      </c>
    </row>
    <row r="109" spans="2:65" s="1" customFormat="1" ht="22.5" customHeight="1">
      <c r="B109" s="183"/>
      <c r="C109" s="184" t="s">
        <v>203</v>
      </c>
      <c r="D109" s="184" t="s">
        <v>183</v>
      </c>
      <c r="E109" s="185" t="s">
        <v>1239</v>
      </c>
      <c r="F109" s="186" t="s">
        <v>1240</v>
      </c>
      <c r="G109" s="187" t="s">
        <v>186</v>
      </c>
      <c r="H109" s="188">
        <v>34</v>
      </c>
      <c r="I109" s="189"/>
      <c r="J109" s="190">
        <f>ROUND(I109*H109,2)</f>
        <v>0</v>
      </c>
      <c r="K109" s="186" t="s">
        <v>187</v>
      </c>
      <c r="L109" s="42"/>
      <c r="M109" s="191" t="s">
        <v>5</v>
      </c>
      <c r="N109" s="192" t="s">
        <v>41</v>
      </c>
      <c r="O109" s="43"/>
      <c r="P109" s="193">
        <f>O109*H109</f>
        <v>0</v>
      </c>
      <c r="Q109" s="193">
        <v>2.0000000000000001E-4</v>
      </c>
      <c r="R109" s="193">
        <f>Q109*H109</f>
        <v>6.8000000000000005E-3</v>
      </c>
      <c r="S109" s="193">
        <v>0</v>
      </c>
      <c r="T109" s="194">
        <f>S109*H109</f>
        <v>0</v>
      </c>
      <c r="AR109" s="25" t="s">
        <v>355</v>
      </c>
      <c r="AT109" s="25" t="s">
        <v>183</v>
      </c>
      <c r="AU109" s="25" t="s">
        <v>79</v>
      </c>
      <c r="AY109" s="25" t="s">
        <v>180</v>
      </c>
      <c r="BE109" s="195">
        <f>IF(N109="základní",J109,0)</f>
        <v>0</v>
      </c>
      <c r="BF109" s="195">
        <f>IF(N109="snížená",J109,0)</f>
        <v>0</v>
      </c>
      <c r="BG109" s="195">
        <f>IF(N109="zákl. přenesená",J109,0)</f>
        <v>0</v>
      </c>
      <c r="BH109" s="195">
        <f>IF(N109="sníž. přenesená",J109,0)</f>
        <v>0</v>
      </c>
      <c r="BI109" s="195">
        <f>IF(N109="nulová",J109,0)</f>
        <v>0</v>
      </c>
      <c r="BJ109" s="25" t="s">
        <v>77</v>
      </c>
      <c r="BK109" s="195">
        <f>ROUND(I109*H109,2)</f>
        <v>0</v>
      </c>
      <c r="BL109" s="25" t="s">
        <v>355</v>
      </c>
      <c r="BM109" s="25" t="s">
        <v>326</v>
      </c>
    </row>
    <row r="110" spans="2:65" s="1" customFormat="1">
      <c r="B110" s="42"/>
      <c r="D110" s="196" t="s">
        <v>190</v>
      </c>
      <c r="F110" s="197" t="s">
        <v>1241</v>
      </c>
      <c r="I110" s="198"/>
      <c r="L110" s="42"/>
      <c r="M110" s="199"/>
      <c r="N110" s="43"/>
      <c r="O110" s="43"/>
      <c r="P110" s="43"/>
      <c r="Q110" s="43"/>
      <c r="R110" s="43"/>
      <c r="S110" s="43"/>
      <c r="T110" s="71"/>
      <c r="AT110" s="25" t="s">
        <v>190</v>
      </c>
      <c r="AU110" s="25" t="s">
        <v>79</v>
      </c>
    </row>
    <row r="111" spans="2:65" s="13" customFormat="1">
      <c r="B111" s="208"/>
      <c r="D111" s="196" t="s">
        <v>192</v>
      </c>
      <c r="E111" s="217" t="s">
        <v>5</v>
      </c>
      <c r="F111" s="218" t="s">
        <v>1242</v>
      </c>
      <c r="H111" s="219">
        <v>34</v>
      </c>
      <c r="I111" s="213"/>
      <c r="L111" s="208"/>
      <c r="M111" s="214"/>
      <c r="N111" s="215"/>
      <c r="O111" s="215"/>
      <c r="P111" s="215"/>
      <c r="Q111" s="215"/>
      <c r="R111" s="215"/>
      <c r="S111" s="215"/>
      <c r="T111" s="216"/>
      <c r="AT111" s="217" t="s">
        <v>192</v>
      </c>
      <c r="AU111" s="217" t="s">
        <v>79</v>
      </c>
      <c r="AV111" s="13" t="s">
        <v>79</v>
      </c>
      <c r="AW111" s="13" t="s">
        <v>34</v>
      </c>
      <c r="AX111" s="13" t="s">
        <v>70</v>
      </c>
      <c r="AY111" s="217" t="s">
        <v>180</v>
      </c>
    </row>
    <row r="112" spans="2:65" s="14" customFormat="1">
      <c r="B112" s="220"/>
      <c r="D112" s="209" t="s">
        <v>192</v>
      </c>
      <c r="E112" s="221" t="s">
        <v>5</v>
      </c>
      <c r="F112" s="222" t="s">
        <v>223</v>
      </c>
      <c r="H112" s="223">
        <v>34</v>
      </c>
      <c r="I112" s="224"/>
      <c r="L112" s="220"/>
      <c r="M112" s="225"/>
      <c r="N112" s="226"/>
      <c r="O112" s="226"/>
      <c r="P112" s="226"/>
      <c r="Q112" s="226"/>
      <c r="R112" s="226"/>
      <c r="S112" s="226"/>
      <c r="T112" s="227"/>
      <c r="AT112" s="228" t="s">
        <v>192</v>
      </c>
      <c r="AU112" s="228" t="s">
        <v>79</v>
      </c>
      <c r="AV112" s="14" t="s">
        <v>188</v>
      </c>
      <c r="AW112" s="14" t="s">
        <v>34</v>
      </c>
      <c r="AX112" s="14" t="s">
        <v>77</v>
      </c>
      <c r="AY112" s="228" t="s">
        <v>180</v>
      </c>
    </row>
    <row r="113" spans="2:65" s="1" customFormat="1" ht="22.5" customHeight="1">
      <c r="B113" s="183"/>
      <c r="C113" s="184" t="s">
        <v>285</v>
      </c>
      <c r="D113" s="184" t="s">
        <v>183</v>
      </c>
      <c r="E113" s="185" t="s">
        <v>1243</v>
      </c>
      <c r="F113" s="186" t="s">
        <v>1244</v>
      </c>
      <c r="G113" s="187" t="s">
        <v>186</v>
      </c>
      <c r="H113" s="188">
        <v>4</v>
      </c>
      <c r="I113" s="189"/>
      <c r="J113" s="190">
        <f>ROUND(I113*H113,2)</f>
        <v>0</v>
      </c>
      <c r="K113" s="186" t="s">
        <v>187</v>
      </c>
      <c r="L113" s="42"/>
      <c r="M113" s="191" t="s">
        <v>5</v>
      </c>
      <c r="N113" s="192" t="s">
        <v>41</v>
      </c>
      <c r="O113" s="43"/>
      <c r="P113" s="193">
        <f>O113*H113</f>
        <v>0</v>
      </c>
      <c r="Q113" s="193">
        <v>5.9000000000000003E-4</v>
      </c>
      <c r="R113" s="193">
        <f>Q113*H113</f>
        <v>2.3600000000000001E-3</v>
      </c>
      <c r="S113" s="193">
        <v>0</v>
      </c>
      <c r="T113" s="194">
        <f>S113*H113</f>
        <v>0</v>
      </c>
      <c r="AR113" s="25" t="s">
        <v>355</v>
      </c>
      <c r="AT113" s="25" t="s">
        <v>183</v>
      </c>
      <c r="AU113" s="25" t="s">
        <v>79</v>
      </c>
      <c r="AY113" s="25" t="s">
        <v>180</v>
      </c>
      <c r="BE113" s="195">
        <f>IF(N113="základní",J113,0)</f>
        <v>0</v>
      </c>
      <c r="BF113" s="195">
        <f>IF(N113="snížená",J113,0)</f>
        <v>0</v>
      </c>
      <c r="BG113" s="195">
        <f>IF(N113="zákl. přenesená",J113,0)</f>
        <v>0</v>
      </c>
      <c r="BH113" s="195">
        <f>IF(N113="sníž. přenesená",J113,0)</f>
        <v>0</v>
      </c>
      <c r="BI113" s="195">
        <f>IF(N113="nulová",J113,0)</f>
        <v>0</v>
      </c>
      <c r="BJ113" s="25" t="s">
        <v>77</v>
      </c>
      <c r="BK113" s="195">
        <f>ROUND(I113*H113,2)</f>
        <v>0</v>
      </c>
      <c r="BL113" s="25" t="s">
        <v>355</v>
      </c>
      <c r="BM113" s="25" t="s">
        <v>345</v>
      </c>
    </row>
    <row r="114" spans="2:65" s="1" customFormat="1" ht="27">
      <c r="B114" s="42"/>
      <c r="D114" s="196" t="s">
        <v>190</v>
      </c>
      <c r="F114" s="197" t="s">
        <v>1245</v>
      </c>
      <c r="I114" s="198"/>
      <c r="L114" s="42"/>
      <c r="M114" s="199"/>
      <c r="N114" s="43"/>
      <c r="O114" s="43"/>
      <c r="P114" s="43"/>
      <c r="Q114" s="43"/>
      <c r="R114" s="43"/>
      <c r="S114" s="43"/>
      <c r="T114" s="71"/>
      <c r="AT114" s="25" t="s">
        <v>190</v>
      </c>
      <c r="AU114" s="25" t="s">
        <v>79</v>
      </c>
    </row>
    <row r="115" spans="2:65" s="1" customFormat="1" ht="40.5">
      <c r="B115" s="42"/>
      <c r="D115" s="196" t="s">
        <v>914</v>
      </c>
      <c r="F115" s="265" t="s">
        <v>1246</v>
      </c>
      <c r="I115" s="198"/>
      <c r="L115" s="42"/>
      <c r="M115" s="199"/>
      <c r="N115" s="43"/>
      <c r="O115" s="43"/>
      <c r="P115" s="43"/>
      <c r="Q115" s="43"/>
      <c r="R115" s="43"/>
      <c r="S115" s="43"/>
      <c r="T115" s="71"/>
      <c r="AT115" s="25" t="s">
        <v>914</v>
      </c>
      <c r="AU115" s="25" t="s">
        <v>79</v>
      </c>
    </row>
    <row r="116" spans="2:65" s="13" customFormat="1">
      <c r="B116" s="208"/>
      <c r="D116" s="196" t="s">
        <v>192</v>
      </c>
      <c r="E116" s="217" t="s">
        <v>5</v>
      </c>
      <c r="F116" s="218" t="s">
        <v>1247</v>
      </c>
      <c r="H116" s="219">
        <v>4</v>
      </c>
      <c r="I116" s="213"/>
      <c r="L116" s="208"/>
      <c r="M116" s="214"/>
      <c r="N116" s="215"/>
      <c r="O116" s="215"/>
      <c r="P116" s="215"/>
      <c r="Q116" s="215"/>
      <c r="R116" s="215"/>
      <c r="S116" s="215"/>
      <c r="T116" s="216"/>
      <c r="AT116" s="217" t="s">
        <v>192</v>
      </c>
      <c r="AU116" s="217" t="s">
        <v>79</v>
      </c>
      <c r="AV116" s="13" t="s">
        <v>79</v>
      </c>
      <c r="AW116" s="13" t="s">
        <v>34</v>
      </c>
      <c r="AX116" s="13" t="s">
        <v>70</v>
      </c>
      <c r="AY116" s="217" t="s">
        <v>180</v>
      </c>
    </row>
    <row r="117" spans="2:65" s="14" customFormat="1">
      <c r="B117" s="220"/>
      <c r="D117" s="209" t="s">
        <v>192</v>
      </c>
      <c r="E117" s="221" t="s">
        <v>5</v>
      </c>
      <c r="F117" s="222" t="s">
        <v>223</v>
      </c>
      <c r="H117" s="223">
        <v>4</v>
      </c>
      <c r="I117" s="224"/>
      <c r="L117" s="220"/>
      <c r="M117" s="225"/>
      <c r="N117" s="226"/>
      <c r="O117" s="226"/>
      <c r="P117" s="226"/>
      <c r="Q117" s="226"/>
      <c r="R117" s="226"/>
      <c r="S117" s="226"/>
      <c r="T117" s="227"/>
      <c r="AT117" s="228" t="s">
        <v>192</v>
      </c>
      <c r="AU117" s="228" t="s">
        <v>79</v>
      </c>
      <c r="AV117" s="14" t="s">
        <v>188</v>
      </c>
      <c r="AW117" s="14" t="s">
        <v>34</v>
      </c>
      <c r="AX117" s="14" t="s">
        <v>77</v>
      </c>
      <c r="AY117" s="228" t="s">
        <v>180</v>
      </c>
    </row>
    <row r="118" spans="2:65" s="1" customFormat="1" ht="22.5" customHeight="1">
      <c r="B118" s="183"/>
      <c r="C118" s="184" t="s">
        <v>291</v>
      </c>
      <c r="D118" s="184" t="s">
        <v>183</v>
      </c>
      <c r="E118" s="185" t="s">
        <v>1248</v>
      </c>
      <c r="F118" s="186" t="s">
        <v>1249</v>
      </c>
      <c r="G118" s="187" t="s">
        <v>186</v>
      </c>
      <c r="H118" s="188">
        <v>4</v>
      </c>
      <c r="I118" s="189"/>
      <c r="J118" s="190">
        <f>ROUND(I118*H118,2)</f>
        <v>0</v>
      </c>
      <c r="K118" s="186" t="s">
        <v>5</v>
      </c>
      <c r="L118" s="42"/>
      <c r="M118" s="191" t="s">
        <v>5</v>
      </c>
      <c r="N118" s="192" t="s">
        <v>41</v>
      </c>
      <c r="O118" s="43"/>
      <c r="P118" s="193">
        <f>O118*H118</f>
        <v>0</v>
      </c>
      <c r="Q118" s="193">
        <v>0</v>
      </c>
      <c r="R118" s="193">
        <f>Q118*H118</f>
        <v>0</v>
      </c>
      <c r="S118" s="193">
        <v>0</v>
      </c>
      <c r="T118" s="194">
        <f>S118*H118</f>
        <v>0</v>
      </c>
      <c r="AR118" s="25" t="s">
        <v>355</v>
      </c>
      <c r="AT118" s="25" t="s">
        <v>183</v>
      </c>
      <c r="AU118" s="25" t="s">
        <v>79</v>
      </c>
      <c r="AY118" s="25" t="s">
        <v>180</v>
      </c>
      <c r="BE118" s="195">
        <f>IF(N118="základní",J118,0)</f>
        <v>0</v>
      </c>
      <c r="BF118" s="195">
        <f>IF(N118="snížená",J118,0)</f>
        <v>0</v>
      </c>
      <c r="BG118" s="195">
        <f>IF(N118="zákl. přenesená",J118,0)</f>
        <v>0</v>
      </c>
      <c r="BH118" s="195">
        <f>IF(N118="sníž. přenesená",J118,0)</f>
        <v>0</v>
      </c>
      <c r="BI118" s="195">
        <f>IF(N118="nulová",J118,0)</f>
        <v>0</v>
      </c>
      <c r="BJ118" s="25" t="s">
        <v>77</v>
      </c>
      <c r="BK118" s="195">
        <f>ROUND(I118*H118,2)</f>
        <v>0</v>
      </c>
      <c r="BL118" s="25" t="s">
        <v>355</v>
      </c>
      <c r="BM118" s="25" t="s">
        <v>355</v>
      </c>
    </row>
    <row r="119" spans="2:65" s="1" customFormat="1">
      <c r="B119" s="42"/>
      <c r="D119" s="196" t="s">
        <v>190</v>
      </c>
      <c r="F119" s="197" t="s">
        <v>1249</v>
      </c>
      <c r="I119" s="198"/>
      <c r="L119" s="42"/>
      <c r="M119" s="199"/>
      <c r="N119" s="43"/>
      <c r="O119" s="43"/>
      <c r="P119" s="43"/>
      <c r="Q119" s="43"/>
      <c r="R119" s="43"/>
      <c r="S119" s="43"/>
      <c r="T119" s="71"/>
      <c r="AT119" s="25" t="s">
        <v>190</v>
      </c>
      <c r="AU119" s="25" t="s">
        <v>79</v>
      </c>
    </row>
    <row r="120" spans="2:65" s="13" customFormat="1">
      <c r="B120" s="208"/>
      <c r="D120" s="196" t="s">
        <v>192</v>
      </c>
      <c r="E120" s="217" t="s">
        <v>5</v>
      </c>
      <c r="F120" s="218" t="s">
        <v>1250</v>
      </c>
      <c r="H120" s="219">
        <v>4</v>
      </c>
      <c r="I120" s="213"/>
      <c r="L120" s="208"/>
      <c r="M120" s="214"/>
      <c r="N120" s="215"/>
      <c r="O120" s="215"/>
      <c r="P120" s="215"/>
      <c r="Q120" s="215"/>
      <c r="R120" s="215"/>
      <c r="S120" s="215"/>
      <c r="T120" s="216"/>
      <c r="AT120" s="217" t="s">
        <v>192</v>
      </c>
      <c r="AU120" s="217" t="s">
        <v>79</v>
      </c>
      <c r="AV120" s="13" t="s">
        <v>79</v>
      </c>
      <c r="AW120" s="13" t="s">
        <v>34</v>
      </c>
      <c r="AX120" s="13" t="s">
        <v>70</v>
      </c>
      <c r="AY120" s="217" t="s">
        <v>180</v>
      </c>
    </row>
    <row r="121" spans="2:65" s="14" customFormat="1">
      <c r="B121" s="220"/>
      <c r="D121" s="209" t="s">
        <v>192</v>
      </c>
      <c r="E121" s="221" t="s">
        <v>5</v>
      </c>
      <c r="F121" s="222" t="s">
        <v>223</v>
      </c>
      <c r="H121" s="223">
        <v>4</v>
      </c>
      <c r="I121" s="224"/>
      <c r="L121" s="220"/>
      <c r="M121" s="225"/>
      <c r="N121" s="226"/>
      <c r="O121" s="226"/>
      <c r="P121" s="226"/>
      <c r="Q121" s="226"/>
      <c r="R121" s="226"/>
      <c r="S121" s="226"/>
      <c r="T121" s="227"/>
      <c r="AT121" s="228" t="s">
        <v>192</v>
      </c>
      <c r="AU121" s="228" t="s">
        <v>79</v>
      </c>
      <c r="AV121" s="14" t="s">
        <v>188</v>
      </c>
      <c r="AW121" s="14" t="s">
        <v>34</v>
      </c>
      <c r="AX121" s="14" t="s">
        <v>77</v>
      </c>
      <c r="AY121" s="228" t="s">
        <v>180</v>
      </c>
    </row>
    <row r="122" spans="2:65" s="1" customFormat="1" ht="22.5" customHeight="1">
      <c r="B122" s="183"/>
      <c r="C122" s="184" t="s">
        <v>283</v>
      </c>
      <c r="D122" s="184" t="s">
        <v>183</v>
      </c>
      <c r="E122" s="185" t="s">
        <v>1251</v>
      </c>
      <c r="F122" s="186" t="s">
        <v>1252</v>
      </c>
      <c r="G122" s="187" t="s">
        <v>905</v>
      </c>
      <c r="H122" s="188">
        <v>1</v>
      </c>
      <c r="I122" s="189"/>
      <c r="J122" s="190">
        <f>ROUND(I122*H122,2)</f>
        <v>0</v>
      </c>
      <c r="K122" s="186" t="s">
        <v>5</v>
      </c>
      <c r="L122" s="42"/>
      <c r="M122" s="191" t="s">
        <v>5</v>
      </c>
      <c r="N122" s="192" t="s">
        <v>41</v>
      </c>
      <c r="O122" s="43"/>
      <c r="P122" s="193">
        <f>O122*H122</f>
        <v>0</v>
      </c>
      <c r="Q122" s="193">
        <v>0</v>
      </c>
      <c r="R122" s="193">
        <f>Q122*H122</f>
        <v>0</v>
      </c>
      <c r="S122" s="193">
        <v>0</v>
      </c>
      <c r="T122" s="194">
        <f>S122*H122</f>
        <v>0</v>
      </c>
      <c r="AR122" s="25" t="s">
        <v>355</v>
      </c>
      <c r="AT122" s="25" t="s">
        <v>183</v>
      </c>
      <c r="AU122" s="25" t="s">
        <v>79</v>
      </c>
      <c r="AY122" s="25" t="s">
        <v>180</v>
      </c>
      <c r="BE122" s="195">
        <f>IF(N122="základní",J122,0)</f>
        <v>0</v>
      </c>
      <c r="BF122" s="195">
        <f>IF(N122="snížená",J122,0)</f>
        <v>0</v>
      </c>
      <c r="BG122" s="195">
        <f>IF(N122="zákl. přenesená",J122,0)</f>
        <v>0</v>
      </c>
      <c r="BH122" s="195">
        <f>IF(N122="sníž. přenesená",J122,0)</f>
        <v>0</v>
      </c>
      <c r="BI122" s="195">
        <f>IF(N122="nulová",J122,0)</f>
        <v>0</v>
      </c>
      <c r="BJ122" s="25" t="s">
        <v>77</v>
      </c>
      <c r="BK122" s="195">
        <f>ROUND(I122*H122,2)</f>
        <v>0</v>
      </c>
      <c r="BL122" s="25" t="s">
        <v>355</v>
      </c>
      <c r="BM122" s="25" t="s">
        <v>365</v>
      </c>
    </row>
    <row r="123" spans="2:65" s="1" customFormat="1">
      <c r="B123" s="42"/>
      <c r="D123" s="209" t="s">
        <v>190</v>
      </c>
      <c r="F123" s="240" t="s">
        <v>1252</v>
      </c>
      <c r="I123" s="198"/>
      <c r="L123" s="42"/>
      <c r="M123" s="199"/>
      <c r="N123" s="43"/>
      <c r="O123" s="43"/>
      <c r="P123" s="43"/>
      <c r="Q123" s="43"/>
      <c r="R123" s="43"/>
      <c r="S123" s="43"/>
      <c r="T123" s="71"/>
      <c r="AT123" s="25" t="s">
        <v>190</v>
      </c>
      <c r="AU123" s="25" t="s">
        <v>79</v>
      </c>
    </row>
    <row r="124" spans="2:65" s="1" customFormat="1" ht="22.5" customHeight="1">
      <c r="B124" s="183"/>
      <c r="C124" s="184" t="s">
        <v>311</v>
      </c>
      <c r="D124" s="184" t="s">
        <v>183</v>
      </c>
      <c r="E124" s="185" t="s">
        <v>1253</v>
      </c>
      <c r="F124" s="186" t="s">
        <v>1254</v>
      </c>
      <c r="G124" s="187" t="s">
        <v>342</v>
      </c>
      <c r="H124" s="188">
        <v>0.114</v>
      </c>
      <c r="I124" s="189"/>
      <c r="J124" s="190">
        <f>ROUND(I124*H124,2)</f>
        <v>0</v>
      </c>
      <c r="K124" s="186" t="s">
        <v>187</v>
      </c>
      <c r="L124" s="42"/>
      <c r="M124" s="191" t="s">
        <v>5</v>
      </c>
      <c r="N124" s="192" t="s">
        <v>41</v>
      </c>
      <c r="O124" s="43"/>
      <c r="P124" s="193">
        <f>O124*H124</f>
        <v>0</v>
      </c>
      <c r="Q124" s="193">
        <v>0</v>
      </c>
      <c r="R124" s="193">
        <f>Q124*H124</f>
        <v>0</v>
      </c>
      <c r="S124" s="193">
        <v>0</v>
      </c>
      <c r="T124" s="194">
        <f>S124*H124</f>
        <v>0</v>
      </c>
      <c r="AR124" s="25" t="s">
        <v>355</v>
      </c>
      <c r="AT124" s="25" t="s">
        <v>183</v>
      </c>
      <c r="AU124" s="25" t="s">
        <v>79</v>
      </c>
      <c r="AY124" s="25" t="s">
        <v>180</v>
      </c>
      <c r="BE124" s="195">
        <f>IF(N124="základní",J124,0)</f>
        <v>0</v>
      </c>
      <c r="BF124" s="195">
        <f>IF(N124="snížená",J124,0)</f>
        <v>0</v>
      </c>
      <c r="BG124" s="195">
        <f>IF(N124="zákl. přenesená",J124,0)</f>
        <v>0</v>
      </c>
      <c r="BH124" s="195">
        <f>IF(N124="sníž. přenesená",J124,0)</f>
        <v>0</v>
      </c>
      <c r="BI124" s="195">
        <f>IF(N124="nulová",J124,0)</f>
        <v>0</v>
      </c>
      <c r="BJ124" s="25" t="s">
        <v>77</v>
      </c>
      <c r="BK124" s="195">
        <f>ROUND(I124*H124,2)</f>
        <v>0</v>
      </c>
      <c r="BL124" s="25" t="s">
        <v>355</v>
      </c>
      <c r="BM124" s="25" t="s">
        <v>380</v>
      </c>
    </row>
    <row r="125" spans="2:65" s="1" customFormat="1" ht="27">
      <c r="B125" s="42"/>
      <c r="D125" s="196" t="s">
        <v>190</v>
      </c>
      <c r="F125" s="197" t="s">
        <v>1255</v>
      </c>
      <c r="I125" s="198"/>
      <c r="L125" s="42"/>
      <c r="M125" s="199"/>
      <c r="N125" s="43"/>
      <c r="O125" s="43"/>
      <c r="P125" s="43"/>
      <c r="Q125" s="43"/>
      <c r="R125" s="43"/>
      <c r="S125" s="43"/>
      <c r="T125" s="71"/>
      <c r="AT125" s="25" t="s">
        <v>190</v>
      </c>
      <c r="AU125" s="25" t="s">
        <v>79</v>
      </c>
    </row>
    <row r="126" spans="2:65" s="1" customFormat="1" ht="121.5">
      <c r="B126" s="42"/>
      <c r="D126" s="196" t="s">
        <v>914</v>
      </c>
      <c r="F126" s="265" t="s">
        <v>1256</v>
      </c>
      <c r="I126" s="198"/>
      <c r="L126" s="42"/>
      <c r="M126" s="263"/>
      <c r="N126" s="258"/>
      <c r="O126" s="258"/>
      <c r="P126" s="258"/>
      <c r="Q126" s="258"/>
      <c r="R126" s="258"/>
      <c r="S126" s="258"/>
      <c r="T126" s="264"/>
      <c r="AT126" s="25" t="s">
        <v>914</v>
      </c>
      <c r="AU126" s="25" t="s">
        <v>79</v>
      </c>
    </row>
    <row r="127" spans="2:65" s="1" customFormat="1" ht="6.95" customHeight="1">
      <c r="B127" s="57"/>
      <c r="C127" s="58"/>
      <c r="D127" s="58"/>
      <c r="E127" s="58"/>
      <c r="F127" s="58"/>
      <c r="G127" s="58"/>
      <c r="H127" s="58"/>
      <c r="I127" s="136"/>
      <c r="J127" s="58"/>
      <c r="K127" s="58"/>
      <c r="L127" s="42"/>
    </row>
  </sheetData>
  <autoFilter ref="C85:K126"/>
  <mergeCells count="12">
    <mergeCell ref="E76:H76"/>
    <mergeCell ref="E78:H78"/>
    <mergeCell ref="E7:H7"/>
    <mergeCell ref="E9:H9"/>
    <mergeCell ref="E11:H11"/>
    <mergeCell ref="E26:H26"/>
    <mergeCell ref="E47:H47"/>
    <mergeCell ref="G1:H1"/>
    <mergeCell ref="L2:V2"/>
    <mergeCell ref="E49:H49"/>
    <mergeCell ref="E51:H51"/>
    <mergeCell ref="E74:H74"/>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sheetPr>
    <pageSetUpPr fitToPage="1"/>
  </sheetPr>
  <dimension ref="A1:BR89"/>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08"/>
      <c r="C1" s="108"/>
      <c r="D1" s="109" t="s">
        <v>1</v>
      </c>
      <c r="E1" s="108"/>
      <c r="F1" s="110" t="s">
        <v>106</v>
      </c>
      <c r="G1" s="385" t="s">
        <v>107</v>
      </c>
      <c r="H1" s="385"/>
      <c r="I1" s="111"/>
      <c r="J1" s="110" t="s">
        <v>108</v>
      </c>
      <c r="K1" s="109" t="s">
        <v>109</v>
      </c>
      <c r="L1" s="110" t="s">
        <v>110</v>
      </c>
      <c r="M1" s="110"/>
      <c r="N1" s="110"/>
      <c r="O1" s="110"/>
      <c r="P1" s="110"/>
      <c r="Q1" s="110"/>
      <c r="R1" s="110"/>
      <c r="S1" s="110"/>
      <c r="T1" s="110"/>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44" t="s">
        <v>8</v>
      </c>
      <c r="M2" s="345"/>
      <c r="N2" s="345"/>
      <c r="O2" s="345"/>
      <c r="P2" s="345"/>
      <c r="Q2" s="345"/>
      <c r="R2" s="345"/>
      <c r="S2" s="345"/>
      <c r="T2" s="345"/>
      <c r="U2" s="345"/>
      <c r="V2" s="345"/>
      <c r="AT2" s="25" t="s">
        <v>105</v>
      </c>
    </row>
    <row r="3" spans="1:70" ht="6.95" customHeight="1">
      <c r="B3" s="26"/>
      <c r="C3" s="27"/>
      <c r="D3" s="27"/>
      <c r="E3" s="27"/>
      <c r="F3" s="27"/>
      <c r="G3" s="27"/>
      <c r="H3" s="27"/>
      <c r="I3" s="113"/>
      <c r="J3" s="27"/>
      <c r="K3" s="28"/>
      <c r="AT3" s="25" t="s">
        <v>79</v>
      </c>
    </row>
    <row r="4" spans="1:70" ht="36.950000000000003" customHeight="1">
      <c r="B4" s="29"/>
      <c r="C4" s="30"/>
      <c r="D4" s="31" t="s">
        <v>117</v>
      </c>
      <c r="E4" s="30"/>
      <c r="F4" s="30"/>
      <c r="G4" s="30"/>
      <c r="H4" s="30"/>
      <c r="I4" s="114"/>
      <c r="J4" s="30"/>
      <c r="K4" s="32"/>
      <c r="M4" s="33" t="s">
        <v>13</v>
      </c>
      <c r="AT4" s="25" t="s">
        <v>6</v>
      </c>
    </row>
    <row r="5" spans="1:70" ht="6.95" customHeight="1">
      <c r="B5" s="29"/>
      <c r="C5" s="30"/>
      <c r="D5" s="30"/>
      <c r="E5" s="30"/>
      <c r="F5" s="30"/>
      <c r="G5" s="30"/>
      <c r="H5" s="30"/>
      <c r="I5" s="114"/>
      <c r="J5" s="30"/>
      <c r="K5" s="32"/>
    </row>
    <row r="6" spans="1:70" ht="15">
      <c r="B6" s="29"/>
      <c r="C6" s="30"/>
      <c r="D6" s="38" t="s">
        <v>19</v>
      </c>
      <c r="E6" s="30"/>
      <c r="F6" s="30"/>
      <c r="G6" s="30"/>
      <c r="H6" s="30"/>
      <c r="I6" s="114"/>
      <c r="J6" s="30"/>
      <c r="K6" s="32"/>
    </row>
    <row r="7" spans="1:70" ht="22.5" customHeight="1">
      <c r="B7" s="29"/>
      <c r="C7" s="30"/>
      <c r="D7" s="30"/>
      <c r="E7" s="386" t="str">
        <f>'Rekapitulace stavby'!K6</f>
        <v>VOŠZ A SZŠ HRADEC KRÁLOVÉ, Rekonstrukce laboratoří fyziky, chemie, biologie</v>
      </c>
      <c r="F7" s="392"/>
      <c r="G7" s="392"/>
      <c r="H7" s="392"/>
      <c r="I7" s="114"/>
      <c r="J7" s="30"/>
      <c r="K7" s="32"/>
    </row>
    <row r="8" spans="1:70" s="1" customFormat="1" ht="15">
      <c r="B8" s="42"/>
      <c r="C8" s="43"/>
      <c r="D8" s="38" t="s">
        <v>130</v>
      </c>
      <c r="E8" s="43"/>
      <c r="F8" s="43"/>
      <c r="G8" s="43"/>
      <c r="H8" s="43"/>
      <c r="I8" s="115"/>
      <c r="J8" s="43"/>
      <c r="K8" s="46"/>
    </row>
    <row r="9" spans="1:70" s="1" customFormat="1" ht="36.950000000000003" customHeight="1">
      <c r="B9" s="42"/>
      <c r="C9" s="43"/>
      <c r="D9" s="43"/>
      <c r="E9" s="388" t="s">
        <v>1257</v>
      </c>
      <c r="F9" s="387"/>
      <c r="G9" s="387"/>
      <c r="H9" s="387"/>
      <c r="I9" s="115"/>
      <c r="J9" s="43"/>
      <c r="K9" s="46"/>
    </row>
    <row r="10" spans="1:70" s="1" customFormat="1">
      <c r="B10" s="42"/>
      <c r="C10" s="43"/>
      <c r="D10" s="43"/>
      <c r="E10" s="43"/>
      <c r="F10" s="43"/>
      <c r="G10" s="43"/>
      <c r="H10" s="43"/>
      <c r="I10" s="115"/>
      <c r="J10" s="43"/>
      <c r="K10" s="46"/>
    </row>
    <row r="11" spans="1:70" s="1" customFormat="1" ht="14.45" customHeight="1">
      <c r="B11" s="42"/>
      <c r="C11" s="43"/>
      <c r="D11" s="38" t="s">
        <v>21</v>
      </c>
      <c r="E11" s="43"/>
      <c r="F11" s="36" t="s">
        <v>5</v>
      </c>
      <c r="G11" s="43"/>
      <c r="H11" s="43"/>
      <c r="I11" s="116" t="s">
        <v>22</v>
      </c>
      <c r="J11" s="36" t="s">
        <v>5</v>
      </c>
      <c r="K11" s="46"/>
    </row>
    <row r="12" spans="1:70" s="1" customFormat="1" ht="14.45" customHeight="1">
      <c r="B12" s="42"/>
      <c r="C12" s="43"/>
      <c r="D12" s="38" t="s">
        <v>23</v>
      </c>
      <c r="E12" s="43"/>
      <c r="F12" s="36" t="s">
        <v>24</v>
      </c>
      <c r="G12" s="43"/>
      <c r="H12" s="43"/>
      <c r="I12" s="116" t="s">
        <v>25</v>
      </c>
      <c r="J12" s="117" t="str">
        <f>'Rekapitulace stavby'!AN8</f>
        <v>22.2.2017</v>
      </c>
      <c r="K12" s="46"/>
    </row>
    <row r="13" spans="1:70" s="1" customFormat="1" ht="10.9" customHeight="1">
      <c r="B13" s="42"/>
      <c r="C13" s="43"/>
      <c r="D13" s="43"/>
      <c r="E13" s="43"/>
      <c r="F13" s="43"/>
      <c r="G13" s="43"/>
      <c r="H13" s="43"/>
      <c r="I13" s="115"/>
      <c r="J13" s="43"/>
      <c r="K13" s="46"/>
    </row>
    <row r="14" spans="1:70" s="1" customFormat="1" ht="14.45" customHeight="1">
      <c r="B14" s="42"/>
      <c r="C14" s="43"/>
      <c r="D14" s="38" t="s">
        <v>27</v>
      </c>
      <c r="E14" s="43"/>
      <c r="F14" s="43"/>
      <c r="G14" s="43"/>
      <c r="H14" s="43"/>
      <c r="I14" s="116" t="s">
        <v>28</v>
      </c>
      <c r="J14" s="36" t="str">
        <f>IF('Rekapitulace stavby'!AN10="","",'Rekapitulace stavby'!AN10)</f>
        <v/>
      </c>
      <c r="K14" s="46"/>
    </row>
    <row r="15" spans="1:70" s="1" customFormat="1" ht="18" customHeight="1">
      <c r="B15" s="42"/>
      <c r="C15" s="43"/>
      <c r="D15" s="43"/>
      <c r="E15" s="36" t="str">
        <f>IF('Rekapitulace stavby'!E11="","",'Rekapitulace stavby'!E11)</f>
        <v xml:space="preserve"> </v>
      </c>
      <c r="F15" s="43"/>
      <c r="G15" s="43"/>
      <c r="H15" s="43"/>
      <c r="I15" s="116" t="s">
        <v>30</v>
      </c>
      <c r="J15" s="36" t="str">
        <f>IF('Rekapitulace stavby'!AN11="","",'Rekapitulace stavby'!AN11)</f>
        <v/>
      </c>
      <c r="K15" s="46"/>
    </row>
    <row r="16" spans="1:70" s="1" customFormat="1" ht="6.95" customHeight="1">
      <c r="B16" s="42"/>
      <c r="C16" s="43"/>
      <c r="D16" s="43"/>
      <c r="E16" s="43"/>
      <c r="F16" s="43"/>
      <c r="G16" s="43"/>
      <c r="H16" s="43"/>
      <c r="I16" s="115"/>
      <c r="J16" s="43"/>
      <c r="K16" s="46"/>
    </row>
    <row r="17" spans="2:11" s="1" customFormat="1" ht="14.45" customHeight="1">
      <c r="B17" s="42"/>
      <c r="C17" s="43"/>
      <c r="D17" s="38" t="s">
        <v>31</v>
      </c>
      <c r="E17" s="43"/>
      <c r="F17" s="43"/>
      <c r="G17" s="43"/>
      <c r="H17" s="43"/>
      <c r="I17" s="116" t="s">
        <v>28</v>
      </c>
      <c r="J17" s="36" t="str">
        <f>IF('Rekapitulace stavby'!AN13="Vyplň údaj","",IF('Rekapitulace stavby'!AN13="","",'Rekapitulace stavby'!AN13))</f>
        <v/>
      </c>
      <c r="K17" s="46"/>
    </row>
    <row r="18" spans="2:11" s="1" customFormat="1" ht="18" customHeight="1">
      <c r="B18" s="42"/>
      <c r="C18" s="43"/>
      <c r="D18" s="43"/>
      <c r="E18" s="36" t="str">
        <f>IF('Rekapitulace stavby'!E14="Vyplň údaj","",IF('Rekapitulace stavby'!E14="","",'Rekapitulace stavby'!E14))</f>
        <v/>
      </c>
      <c r="F18" s="43"/>
      <c r="G18" s="43"/>
      <c r="H18" s="43"/>
      <c r="I18" s="116" t="s">
        <v>30</v>
      </c>
      <c r="J18" s="36" t="str">
        <f>IF('Rekapitulace stavby'!AN14="Vyplň údaj","",IF('Rekapitulace stavby'!AN14="","",'Rekapitulace stavby'!AN14))</f>
        <v/>
      </c>
      <c r="K18" s="46"/>
    </row>
    <row r="19" spans="2:11" s="1" customFormat="1" ht="6.95" customHeight="1">
      <c r="B19" s="42"/>
      <c r="C19" s="43"/>
      <c r="D19" s="43"/>
      <c r="E19" s="43"/>
      <c r="F19" s="43"/>
      <c r="G19" s="43"/>
      <c r="H19" s="43"/>
      <c r="I19" s="115"/>
      <c r="J19" s="43"/>
      <c r="K19" s="46"/>
    </row>
    <row r="20" spans="2:11" s="1" customFormat="1" ht="14.45" customHeight="1">
      <c r="B20" s="42"/>
      <c r="C20" s="43"/>
      <c r="D20" s="38" t="s">
        <v>33</v>
      </c>
      <c r="E20" s="43"/>
      <c r="F20" s="43"/>
      <c r="G20" s="43"/>
      <c r="H20" s="43"/>
      <c r="I20" s="116" t="s">
        <v>28</v>
      </c>
      <c r="J20" s="36" t="str">
        <f>IF('Rekapitulace stavby'!AN16="","",'Rekapitulace stavby'!AN16)</f>
        <v/>
      </c>
      <c r="K20" s="46"/>
    </row>
    <row r="21" spans="2:11" s="1" customFormat="1" ht="18" customHeight="1">
      <c r="B21" s="42"/>
      <c r="C21" s="43"/>
      <c r="D21" s="43"/>
      <c r="E21" s="36" t="str">
        <f>IF('Rekapitulace stavby'!E17="","",'Rekapitulace stavby'!E17)</f>
        <v xml:space="preserve"> </v>
      </c>
      <c r="F21" s="43"/>
      <c r="G21" s="43"/>
      <c r="H21" s="43"/>
      <c r="I21" s="116" t="s">
        <v>30</v>
      </c>
      <c r="J21" s="36" t="str">
        <f>IF('Rekapitulace stavby'!AN17="","",'Rekapitulace stavby'!AN17)</f>
        <v/>
      </c>
      <c r="K21" s="46"/>
    </row>
    <row r="22" spans="2:11" s="1" customFormat="1" ht="6.95" customHeight="1">
      <c r="B22" s="42"/>
      <c r="C22" s="43"/>
      <c r="D22" s="43"/>
      <c r="E22" s="43"/>
      <c r="F22" s="43"/>
      <c r="G22" s="43"/>
      <c r="H22" s="43"/>
      <c r="I22" s="115"/>
      <c r="J22" s="43"/>
      <c r="K22" s="46"/>
    </row>
    <row r="23" spans="2:11" s="1" customFormat="1" ht="14.45" customHeight="1">
      <c r="B23" s="42"/>
      <c r="C23" s="43"/>
      <c r="D23" s="38" t="s">
        <v>35</v>
      </c>
      <c r="E23" s="43"/>
      <c r="F23" s="43"/>
      <c r="G23" s="43"/>
      <c r="H23" s="43"/>
      <c r="I23" s="115"/>
      <c r="J23" s="43"/>
      <c r="K23" s="46"/>
    </row>
    <row r="24" spans="2:11" s="7" customFormat="1" ht="22.5" customHeight="1">
      <c r="B24" s="118"/>
      <c r="C24" s="119"/>
      <c r="D24" s="119"/>
      <c r="E24" s="381" t="s">
        <v>5</v>
      </c>
      <c r="F24" s="381"/>
      <c r="G24" s="381"/>
      <c r="H24" s="381"/>
      <c r="I24" s="120"/>
      <c r="J24" s="119"/>
      <c r="K24" s="121"/>
    </row>
    <row r="25" spans="2:11" s="1" customFormat="1" ht="6.95" customHeight="1">
      <c r="B25" s="42"/>
      <c r="C25" s="43"/>
      <c r="D25" s="43"/>
      <c r="E25" s="43"/>
      <c r="F25" s="43"/>
      <c r="G25" s="43"/>
      <c r="H25" s="43"/>
      <c r="I25" s="115"/>
      <c r="J25" s="43"/>
      <c r="K25" s="46"/>
    </row>
    <row r="26" spans="2:11" s="1" customFormat="1" ht="6.95" customHeight="1">
      <c r="B26" s="42"/>
      <c r="C26" s="43"/>
      <c r="D26" s="69"/>
      <c r="E26" s="69"/>
      <c r="F26" s="69"/>
      <c r="G26" s="69"/>
      <c r="H26" s="69"/>
      <c r="I26" s="122"/>
      <c r="J26" s="69"/>
      <c r="K26" s="123"/>
    </row>
    <row r="27" spans="2:11" s="1" customFormat="1" ht="25.35" customHeight="1">
      <c r="B27" s="42"/>
      <c r="C27" s="43"/>
      <c r="D27" s="124" t="s">
        <v>36</v>
      </c>
      <c r="E27" s="43"/>
      <c r="F27" s="43"/>
      <c r="G27" s="43"/>
      <c r="H27" s="43"/>
      <c r="I27" s="115"/>
      <c r="J27" s="125">
        <f>ROUND(J79,2)</f>
        <v>0</v>
      </c>
      <c r="K27" s="46"/>
    </row>
    <row r="28" spans="2:11" s="1" customFormat="1" ht="6.95" customHeight="1">
      <c r="B28" s="42"/>
      <c r="C28" s="43"/>
      <c r="D28" s="69"/>
      <c r="E28" s="69"/>
      <c r="F28" s="69"/>
      <c r="G28" s="69"/>
      <c r="H28" s="69"/>
      <c r="I28" s="122"/>
      <c r="J28" s="69"/>
      <c r="K28" s="123"/>
    </row>
    <row r="29" spans="2:11" s="1" customFormat="1" ht="14.45" customHeight="1">
      <c r="B29" s="42"/>
      <c r="C29" s="43"/>
      <c r="D29" s="43"/>
      <c r="E29" s="43"/>
      <c r="F29" s="47" t="s">
        <v>38</v>
      </c>
      <c r="G29" s="43"/>
      <c r="H29" s="43"/>
      <c r="I29" s="126" t="s">
        <v>37</v>
      </c>
      <c r="J29" s="47" t="s">
        <v>39</v>
      </c>
      <c r="K29" s="46"/>
    </row>
    <row r="30" spans="2:11" s="1" customFormat="1" ht="14.45" customHeight="1">
      <c r="B30" s="42"/>
      <c r="C30" s="43"/>
      <c r="D30" s="50" t="s">
        <v>40</v>
      </c>
      <c r="E30" s="50" t="s">
        <v>41</v>
      </c>
      <c r="F30" s="127">
        <f>ROUND(SUM(BE79:BE88), 2)</f>
        <v>0</v>
      </c>
      <c r="G30" s="43"/>
      <c r="H30" s="43"/>
      <c r="I30" s="128">
        <v>0.21</v>
      </c>
      <c r="J30" s="127">
        <f>ROUND(ROUND((SUM(BE79:BE88)), 2)*I30, 2)</f>
        <v>0</v>
      </c>
      <c r="K30" s="46"/>
    </row>
    <row r="31" spans="2:11" s="1" customFormat="1" ht="14.45" customHeight="1">
      <c r="B31" s="42"/>
      <c r="C31" s="43"/>
      <c r="D31" s="43"/>
      <c r="E31" s="50" t="s">
        <v>42</v>
      </c>
      <c r="F31" s="127">
        <f>ROUND(SUM(BF79:BF88), 2)</f>
        <v>0</v>
      </c>
      <c r="G31" s="43"/>
      <c r="H31" s="43"/>
      <c r="I31" s="128">
        <v>0.15</v>
      </c>
      <c r="J31" s="127">
        <f>ROUND(ROUND((SUM(BF79:BF88)), 2)*I31, 2)</f>
        <v>0</v>
      </c>
      <c r="K31" s="46"/>
    </row>
    <row r="32" spans="2:11" s="1" customFormat="1" ht="14.45" hidden="1" customHeight="1">
      <c r="B32" s="42"/>
      <c r="C32" s="43"/>
      <c r="D32" s="43"/>
      <c r="E32" s="50" t="s">
        <v>43</v>
      </c>
      <c r="F32" s="127">
        <f>ROUND(SUM(BG79:BG88), 2)</f>
        <v>0</v>
      </c>
      <c r="G32" s="43"/>
      <c r="H32" s="43"/>
      <c r="I32" s="128">
        <v>0.21</v>
      </c>
      <c r="J32" s="127">
        <v>0</v>
      </c>
      <c r="K32" s="46"/>
    </row>
    <row r="33" spans="2:11" s="1" customFormat="1" ht="14.45" hidden="1" customHeight="1">
      <c r="B33" s="42"/>
      <c r="C33" s="43"/>
      <c r="D33" s="43"/>
      <c r="E33" s="50" t="s">
        <v>44</v>
      </c>
      <c r="F33" s="127">
        <f>ROUND(SUM(BH79:BH88), 2)</f>
        <v>0</v>
      </c>
      <c r="G33" s="43"/>
      <c r="H33" s="43"/>
      <c r="I33" s="128">
        <v>0.15</v>
      </c>
      <c r="J33" s="127">
        <v>0</v>
      </c>
      <c r="K33" s="46"/>
    </row>
    <row r="34" spans="2:11" s="1" customFormat="1" ht="14.45" hidden="1" customHeight="1">
      <c r="B34" s="42"/>
      <c r="C34" s="43"/>
      <c r="D34" s="43"/>
      <c r="E34" s="50" t="s">
        <v>45</v>
      </c>
      <c r="F34" s="127">
        <f>ROUND(SUM(BI79:BI88), 2)</f>
        <v>0</v>
      </c>
      <c r="G34" s="43"/>
      <c r="H34" s="43"/>
      <c r="I34" s="128">
        <v>0</v>
      </c>
      <c r="J34" s="127">
        <v>0</v>
      </c>
      <c r="K34" s="46"/>
    </row>
    <row r="35" spans="2:11" s="1" customFormat="1" ht="6.95" customHeight="1">
      <c r="B35" s="42"/>
      <c r="C35" s="43"/>
      <c r="D35" s="43"/>
      <c r="E35" s="43"/>
      <c r="F35" s="43"/>
      <c r="G35" s="43"/>
      <c r="H35" s="43"/>
      <c r="I35" s="115"/>
      <c r="J35" s="43"/>
      <c r="K35" s="46"/>
    </row>
    <row r="36" spans="2:11" s="1" customFormat="1" ht="25.35" customHeight="1">
      <c r="B36" s="42"/>
      <c r="C36" s="129"/>
      <c r="D36" s="130" t="s">
        <v>46</v>
      </c>
      <c r="E36" s="72"/>
      <c r="F36" s="72"/>
      <c r="G36" s="131" t="s">
        <v>47</v>
      </c>
      <c r="H36" s="132" t="s">
        <v>48</v>
      </c>
      <c r="I36" s="133"/>
      <c r="J36" s="134">
        <f>SUM(J27:J34)</f>
        <v>0</v>
      </c>
      <c r="K36" s="135"/>
    </row>
    <row r="37" spans="2:11" s="1" customFormat="1" ht="14.45" customHeight="1">
      <c r="B37" s="57"/>
      <c r="C37" s="58"/>
      <c r="D37" s="58"/>
      <c r="E37" s="58"/>
      <c r="F37" s="58"/>
      <c r="G37" s="58"/>
      <c r="H37" s="58"/>
      <c r="I37" s="136"/>
      <c r="J37" s="58"/>
      <c r="K37" s="59"/>
    </row>
    <row r="41" spans="2:11" s="1" customFormat="1" ht="6.95" customHeight="1">
      <c r="B41" s="60"/>
      <c r="C41" s="61"/>
      <c r="D41" s="61"/>
      <c r="E41" s="61"/>
      <c r="F41" s="61"/>
      <c r="G41" s="61"/>
      <c r="H41" s="61"/>
      <c r="I41" s="137"/>
      <c r="J41" s="61"/>
      <c r="K41" s="138"/>
    </row>
    <row r="42" spans="2:11" s="1" customFormat="1" ht="36.950000000000003" customHeight="1">
      <c r="B42" s="42"/>
      <c r="C42" s="31" t="s">
        <v>142</v>
      </c>
      <c r="D42" s="43"/>
      <c r="E42" s="43"/>
      <c r="F42" s="43"/>
      <c r="G42" s="43"/>
      <c r="H42" s="43"/>
      <c r="I42" s="115"/>
      <c r="J42" s="43"/>
      <c r="K42" s="46"/>
    </row>
    <row r="43" spans="2:11" s="1" customFormat="1" ht="6.95" customHeight="1">
      <c r="B43" s="42"/>
      <c r="C43" s="43"/>
      <c r="D43" s="43"/>
      <c r="E43" s="43"/>
      <c r="F43" s="43"/>
      <c r="G43" s="43"/>
      <c r="H43" s="43"/>
      <c r="I43" s="115"/>
      <c r="J43" s="43"/>
      <c r="K43" s="46"/>
    </row>
    <row r="44" spans="2:11" s="1" customFormat="1" ht="14.45" customHeight="1">
      <c r="B44" s="42"/>
      <c r="C44" s="38" t="s">
        <v>19</v>
      </c>
      <c r="D44" s="43"/>
      <c r="E44" s="43"/>
      <c r="F44" s="43"/>
      <c r="G44" s="43"/>
      <c r="H44" s="43"/>
      <c r="I44" s="115"/>
      <c r="J44" s="43"/>
      <c r="K44" s="46"/>
    </row>
    <row r="45" spans="2:11" s="1" customFormat="1" ht="22.5" customHeight="1">
      <c r="B45" s="42"/>
      <c r="C45" s="43"/>
      <c r="D45" s="43"/>
      <c r="E45" s="386" t="str">
        <f>E7</f>
        <v>VOŠZ A SZŠ HRADEC KRÁLOVÉ, Rekonstrukce laboratoří fyziky, chemie, biologie</v>
      </c>
      <c r="F45" s="392"/>
      <c r="G45" s="392"/>
      <c r="H45" s="392"/>
      <c r="I45" s="115"/>
      <c r="J45" s="43"/>
      <c r="K45" s="46"/>
    </row>
    <row r="46" spans="2:11" s="1" customFormat="1" ht="14.45" customHeight="1">
      <c r="B46" s="42"/>
      <c r="C46" s="38" t="s">
        <v>130</v>
      </c>
      <c r="D46" s="43"/>
      <c r="E46" s="43"/>
      <c r="F46" s="43"/>
      <c r="G46" s="43"/>
      <c r="H46" s="43"/>
      <c r="I46" s="115"/>
      <c r="J46" s="43"/>
      <c r="K46" s="46"/>
    </row>
    <row r="47" spans="2:11" s="1" customFormat="1" ht="23.25" customHeight="1">
      <c r="B47" s="42"/>
      <c r="C47" s="43"/>
      <c r="D47" s="43"/>
      <c r="E47" s="388" t="str">
        <f>E9</f>
        <v>03 - VRN</v>
      </c>
      <c r="F47" s="387"/>
      <c r="G47" s="387"/>
      <c r="H47" s="387"/>
      <c r="I47" s="115"/>
      <c r="J47" s="43"/>
      <c r="K47" s="46"/>
    </row>
    <row r="48" spans="2:11" s="1" customFormat="1" ht="6.95" customHeight="1">
      <c r="B48" s="42"/>
      <c r="C48" s="43"/>
      <c r="D48" s="43"/>
      <c r="E48" s="43"/>
      <c r="F48" s="43"/>
      <c r="G48" s="43"/>
      <c r="H48" s="43"/>
      <c r="I48" s="115"/>
      <c r="J48" s="43"/>
      <c r="K48" s="46"/>
    </row>
    <row r="49" spans="2:47" s="1" customFormat="1" ht="18" customHeight="1">
      <c r="B49" s="42"/>
      <c r="C49" s="38" t="s">
        <v>23</v>
      </c>
      <c r="D49" s="43"/>
      <c r="E49" s="43"/>
      <c r="F49" s="36" t="str">
        <f>F12</f>
        <v>Parc. č. st. 299, parc. č. 118/1</v>
      </c>
      <c r="G49" s="43"/>
      <c r="H49" s="43"/>
      <c r="I49" s="116" t="s">
        <v>25</v>
      </c>
      <c r="J49" s="117" t="str">
        <f>IF(J12="","",J12)</f>
        <v>22.2.2017</v>
      </c>
      <c r="K49" s="46"/>
    </row>
    <row r="50" spans="2:47" s="1" customFormat="1" ht="6.95" customHeight="1">
      <c r="B50" s="42"/>
      <c r="C50" s="43"/>
      <c r="D50" s="43"/>
      <c r="E50" s="43"/>
      <c r="F50" s="43"/>
      <c r="G50" s="43"/>
      <c r="H50" s="43"/>
      <c r="I50" s="115"/>
      <c r="J50" s="43"/>
      <c r="K50" s="46"/>
    </row>
    <row r="51" spans="2:47" s="1" customFormat="1" ht="15">
      <c r="B51" s="42"/>
      <c r="C51" s="38" t="s">
        <v>27</v>
      </c>
      <c r="D51" s="43"/>
      <c r="E51" s="43"/>
      <c r="F51" s="36" t="str">
        <f>E15</f>
        <v xml:space="preserve"> </v>
      </c>
      <c r="G51" s="43"/>
      <c r="H51" s="43"/>
      <c r="I51" s="116" t="s">
        <v>33</v>
      </c>
      <c r="J51" s="36" t="str">
        <f>E21</f>
        <v xml:space="preserve"> </v>
      </c>
      <c r="K51" s="46"/>
    </row>
    <row r="52" spans="2:47" s="1" customFormat="1" ht="14.45" customHeight="1">
      <c r="B52" s="42"/>
      <c r="C52" s="38" t="s">
        <v>31</v>
      </c>
      <c r="D52" s="43"/>
      <c r="E52" s="43"/>
      <c r="F52" s="36" t="str">
        <f>IF(E18="","",E18)</f>
        <v/>
      </c>
      <c r="G52" s="43"/>
      <c r="H52" s="43"/>
      <c r="I52" s="115"/>
      <c r="J52" s="43"/>
      <c r="K52" s="46"/>
    </row>
    <row r="53" spans="2:47" s="1" customFormat="1" ht="10.35" customHeight="1">
      <c r="B53" s="42"/>
      <c r="C53" s="43"/>
      <c r="D53" s="43"/>
      <c r="E53" s="43"/>
      <c r="F53" s="43"/>
      <c r="G53" s="43"/>
      <c r="H53" s="43"/>
      <c r="I53" s="115"/>
      <c r="J53" s="43"/>
      <c r="K53" s="46"/>
    </row>
    <row r="54" spans="2:47" s="1" customFormat="1" ht="29.25" customHeight="1">
      <c r="B54" s="42"/>
      <c r="C54" s="139" t="s">
        <v>143</v>
      </c>
      <c r="D54" s="129"/>
      <c r="E54" s="129"/>
      <c r="F54" s="129"/>
      <c r="G54" s="129"/>
      <c r="H54" s="129"/>
      <c r="I54" s="140"/>
      <c r="J54" s="141" t="s">
        <v>144</v>
      </c>
      <c r="K54" s="142"/>
    </row>
    <row r="55" spans="2:47" s="1" customFormat="1" ht="10.35" customHeight="1">
      <c r="B55" s="42"/>
      <c r="C55" s="43"/>
      <c r="D55" s="43"/>
      <c r="E55" s="43"/>
      <c r="F55" s="43"/>
      <c r="G55" s="43"/>
      <c r="H55" s="43"/>
      <c r="I55" s="115"/>
      <c r="J55" s="43"/>
      <c r="K55" s="46"/>
    </row>
    <row r="56" spans="2:47" s="1" customFormat="1" ht="29.25" customHeight="1">
      <c r="B56" s="42"/>
      <c r="C56" s="143" t="s">
        <v>145</v>
      </c>
      <c r="D56" s="43"/>
      <c r="E56" s="43"/>
      <c r="F56" s="43"/>
      <c r="G56" s="43"/>
      <c r="H56" s="43"/>
      <c r="I56" s="115"/>
      <c r="J56" s="125">
        <f>J79</f>
        <v>0</v>
      </c>
      <c r="K56" s="46"/>
      <c r="AU56" s="25" t="s">
        <v>146</v>
      </c>
    </row>
    <row r="57" spans="2:47" s="8" customFormat="1" ht="24.95" customHeight="1">
      <c r="B57" s="144"/>
      <c r="C57" s="145"/>
      <c r="D57" s="146" t="s">
        <v>1258</v>
      </c>
      <c r="E57" s="147"/>
      <c r="F57" s="147"/>
      <c r="G57" s="147"/>
      <c r="H57" s="147"/>
      <c r="I57" s="148"/>
      <c r="J57" s="149">
        <f>J80</f>
        <v>0</v>
      </c>
      <c r="K57" s="150"/>
    </row>
    <row r="58" spans="2:47" s="9" customFormat="1" ht="19.899999999999999" customHeight="1">
      <c r="B58" s="151"/>
      <c r="C58" s="152"/>
      <c r="D58" s="153" t="s">
        <v>1259</v>
      </c>
      <c r="E58" s="154"/>
      <c r="F58" s="154"/>
      <c r="G58" s="154"/>
      <c r="H58" s="154"/>
      <c r="I58" s="155"/>
      <c r="J58" s="156">
        <f>J81</f>
        <v>0</v>
      </c>
      <c r="K58" s="157"/>
    </row>
    <row r="59" spans="2:47" s="9" customFormat="1" ht="19.899999999999999" customHeight="1">
      <c r="B59" s="151"/>
      <c r="C59" s="152"/>
      <c r="D59" s="153" t="s">
        <v>1260</v>
      </c>
      <c r="E59" s="154"/>
      <c r="F59" s="154"/>
      <c r="G59" s="154"/>
      <c r="H59" s="154"/>
      <c r="I59" s="155"/>
      <c r="J59" s="156">
        <f>J84</f>
        <v>0</v>
      </c>
      <c r="K59" s="157"/>
    </row>
    <row r="60" spans="2:47" s="1" customFormat="1" ht="21.75" customHeight="1">
      <c r="B60" s="42"/>
      <c r="C60" s="43"/>
      <c r="D60" s="43"/>
      <c r="E60" s="43"/>
      <c r="F60" s="43"/>
      <c r="G60" s="43"/>
      <c r="H60" s="43"/>
      <c r="I60" s="115"/>
      <c r="J60" s="43"/>
      <c r="K60" s="46"/>
    </row>
    <row r="61" spans="2:47" s="1" customFormat="1" ht="6.95" customHeight="1">
      <c r="B61" s="57"/>
      <c r="C61" s="58"/>
      <c r="D61" s="58"/>
      <c r="E61" s="58"/>
      <c r="F61" s="58"/>
      <c r="G61" s="58"/>
      <c r="H61" s="58"/>
      <c r="I61" s="136"/>
      <c r="J61" s="58"/>
      <c r="K61" s="59"/>
    </row>
    <row r="65" spans="2:63" s="1" customFormat="1" ht="6.95" customHeight="1">
      <c r="B65" s="60"/>
      <c r="C65" s="61"/>
      <c r="D65" s="61"/>
      <c r="E65" s="61"/>
      <c r="F65" s="61"/>
      <c r="G65" s="61"/>
      <c r="H65" s="61"/>
      <c r="I65" s="137"/>
      <c r="J65" s="61"/>
      <c r="K65" s="61"/>
      <c r="L65" s="42"/>
    </row>
    <row r="66" spans="2:63" s="1" customFormat="1" ht="36.950000000000003" customHeight="1">
      <c r="B66" s="42"/>
      <c r="C66" s="62" t="s">
        <v>164</v>
      </c>
      <c r="L66" s="42"/>
    </row>
    <row r="67" spans="2:63" s="1" customFormat="1" ht="6.95" customHeight="1">
      <c r="B67" s="42"/>
      <c r="L67" s="42"/>
    </row>
    <row r="68" spans="2:63" s="1" customFormat="1" ht="14.45" customHeight="1">
      <c r="B68" s="42"/>
      <c r="C68" s="64" t="s">
        <v>19</v>
      </c>
      <c r="L68" s="42"/>
    </row>
    <row r="69" spans="2:63" s="1" customFormat="1" ht="22.5" customHeight="1">
      <c r="B69" s="42"/>
      <c r="E69" s="389" t="str">
        <f>E7</f>
        <v>VOŠZ A SZŠ HRADEC KRÁLOVÉ, Rekonstrukce laboratoří fyziky, chemie, biologie</v>
      </c>
      <c r="F69" s="390"/>
      <c r="G69" s="390"/>
      <c r="H69" s="390"/>
      <c r="L69" s="42"/>
    </row>
    <row r="70" spans="2:63" s="1" customFormat="1" ht="14.45" customHeight="1">
      <c r="B70" s="42"/>
      <c r="C70" s="64" t="s">
        <v>130</v>
      </c>
      <c r="L70" s="42"/>
    </row>
    <row r="71" spans="2:63" s="1" customFormat="1" ht="23.25" customHeight="1">
      <c r="B71" s="42"/>
      <c r="E71" s="355" t="str">
        <f>E9</f>
        <v>03 - VRN</v>
      </c>
      <c r="F71" s="391"/>
      <c r="G71" s="391"/>
      <c r="H71" s="391"/>
      <c r="L71" s="42"/>
    </row>
    <row r="72" spans="2:63" s="1" customFormat="1" ht="6.95" customHeight="1">
      <c r="B72" s="42"/>
      <c r="L72" s="42"/>
    </row>
    <row r="73" spans="2:63" s="1" customFormat="1" ht="18" customHeight="1">
      <c r="B73" s="42"/>
      <c r="C73" s="64" t="s">
        <v>23</v>
      </c>
      <c r="F73" s="158" t="str">
        <f>F12</f>
        <v>Parc. č. st. 299, parc. č. 118/1</v>
      </c>
      <c r="I73" s="159" t="s">
        <v>25</v>
      </c>
      <c r="J73" s="68" t="str">
        <f>IF(J12="","",J12)</f>
        <v>22.2.2017</v>
      </c>
      <c r="L73" s="42"/>
    </row>
    <row r="74" spans="2:63" s="1" customFormat="1" ht="6.95" customHeight="1">
      <c r="B74" s="42"/>
      <c r="L74" s="42"/>
    </row>
    <row r="75" spans="2:63" s="1" customFormat="1" ht="15">
      <c r="B75" s="42"/>
      <c r="C75" s="64" t="s">
        <v>27</v>
      </c>
      <c r="F75" s="158" t="str">
        <f>E15</f>
        <v xml:space="preserve"> </v>
      </c>
      <c r="I75" s="159" t="s">
        <v>33</v>
      </c>
      <c r="J75" s="158" t="str">
        <f>E21</f>
        <v xml:space="preserve"> </v>
      </c>
      <c r="L75" s="42"/>
    </row>
    <row r="76" spans="2:63" s="1" customFormat="1" ht="14.45" customHeight="1">
      <c r="B76" s="42"/>
      <c r="C76" s="64" t="s">
        <v>31</v>
      </c>
      <c r="F76" s="158" t="str">
        <f>IF(E18="","",E18)</f>
        <v/>
      </c>
      <c r="L76" s="42"/>
    </row>
    <row r="77" spans="2:63" s="1" customFormat="1" ht="10.35" customHeight="1">
      <c r="B77" s="42"/>
      <c r="L77" s="42"/>
    </row>
    <row r="78" spans="2:63" s="10" customFormat="1" ht="29.25" customHeight="1">
      <c r="B78" s="160"/>
      <c r="C78" s="161" t="s">
        <v>165</v>
      </c>
      <c r="D78" s="162" t="s">
        <v>55</v>
      </c>
      <c r="E78" s="162" t="s">
        <v>51</v>
      </c>
      <c r="F78" s="162" t="s">
        <v>166</v>
      </c>
      <c r="G78" s="162" t="s">
        <v>167</v>
      </c>
      <c r="H78" s="162" t="s">
        <v>168</v>
      </c>
      <c r="I78" s="163" t="s">
        <v>169</v>
      </c>
      <c r="J78" s="162" t="s">
        <v>144</v>
      </c>
      <c r="K78" s="164" t="s">
        <v>170</v>
      </c>
      <c r="L78" s="160"/>
      <c r="M78" s="74" t="s">
        <v>171</v>
      </c>
      <c r="N78" s="75" t="s">
        <v>40</v>
      </c>
      <c r="O78" s="75" t="s">
        <v>172</v>
      </c>
      <c r="P78" s="75" t="s">
        <v>173</v>
      </c>
      <c r="Q78" s="75" t="s">
        <v>174</v>
      </c>
      <c r="R78" s="75" t="s">
        <v>175</v>
      </c>
      <c r="S78" s="75" t="s">
        <v>176</v>
      </c>
      <c r="T78" s="76" t="s">
        <v>177</v>
      </c>
    </row>
    <row r="79" spans="2:63" s="1" customFormat="1" ht="29.25" customHeight="1">
      <c r="B79" s="42"/>
      <c r="C79" s="78" t="s">
        <v>145</v>
      </c>
      <c r="J79" s="165">
        <f>BK79</f>
        <v>0</v>
      </c>
      <c r="L79" s="42"/>
      <c r="M79" s="77"/>
      <c r="N79" s="69"/>
      <c r="O79" s="69"/>
      <c r="P79" s="166">
        <f>P80</f>
        <v>0</v>
      </c>
      <c r="Q79" s="69"/>
      <c r="R79" s="166">
        <f>R80</f>
        <v>0</v>
      </c>
      <c r="S79" s="69"/>
      <c r="T79" s="167">
        <f>T80</f>
        <v>0</v>
      </c>
      <c r="AT79" s="25" t="s">
        <v>69</v>
      </c>
      <c r="AU79" s="25" t="s">
        <v>146</v>
      </c>
      <c r="BK79" s="168">
        <f>BK80</f>
        <v>0</v>
      </c>
    </row>
    <row r="80" spans="2:63" s="11" customFormat="1" ht="37.35" customHeight="1">
      <c r="B80" s="169"/>
      <c r="D80" s="170" t="s">
        <v>69</v>
      </c>
      <c r="E80" s="171" t="s">
        <v>104</v>
      </c>
      <c r="F80" s="171" t="s">
        <v>1261</v>
      </c>
      <c r="I80" s="172"/>
      <c r="J80" s="173">
        <f>BK80</f>
        <v>0</v>
      </c>
      <c r="L80" s="169"/>
      <c r="M80" s="174"/>
      <c r="N80" s="175"/>
      <c r="O80" s="175"/>
      <c r="P80" s="176">
        <f>P81+P84</f>
        <v>0</v>
      </c>
      <c r="Q80" s="175"/>
      <c r="R80" s="176">
        <f>R81+R84</f>
        <v>0</v>
      </c>
      <c r="S80" s="175"/>
      <c r="T80" s="177">
        <f>T81+T84</f>
        <v>0</v>
      </c>
      <c r="AR80" s="170" t="s">
        <v>253</v>
      </c>
      <c r="AT80" s="178" t="s">
        <v>69</v>
      </c>
      <c r="AU80" s="178" t="s">
        <v>70</v>
      </c>
      <c r="AY80" s="170" t="s">
        <v>180</v>
      </c>
      <c r="BK80" s="179">
        <f>BK81+BK84</f>
        <v>0</v>
      </c>
    </row>
    <row r="81" spans="2:65" s="11" customFormat="1" ht="19.899999999999999" customHeight="1">
      <c r="B81" s="169"/>
      <c r="D81" s="180" t="s">
        <v>69</v>
      </c>
      <c r="E81" s="181" t="s">
        <v>1262</v>
      </c>
      <c r="F81" s="181" t="s">
        <v>1263</v>
      </c>
      <c r="I81" s="172"/>
      <c r="J81" s="182">
        <f>BK81</f>
        <v>0</v>
      </c>
      <c r="L81" s="169"/>
      <c r="M81" s="174"/>
      <c r="N81" s="175"/>
      <c r="O81" s="175"/>
      <c r="P81" s="176">
        <f>SUM(P82:P83)</f>
        <v>0</v>
      </c>
      <c r="Q81" s="175"/>
      <c r="R81" s="176">
        <f>SUM(R82:R83)</f>
        <v>0</v>
      </c>
      <c r="S81" s="175"/>
      <c r="T81" s="177">
        <f>SUM(T82:T83)</f>
        <v>0</v>
      </c>
      <c r="AR81" s="170" t="s">
        <v>253</v>
      </c>
      <c r="AT81" s="178" t="s">
        <v>69</v>
      </c>
      <c r="AU81" s="178" t="s">
        <v>77</v>
      </c>
      <c r="AY81" s="170" t="s">
        <v>180</v>
      </c>
      <c r="BK81" s="179">
        <f>SUM(BK82:BK83)</f>
        <v>0</v>
      </c>
    </row>
    <row r="82" spans="2:65" s="1" customFormat="1" ht="22.5" customHeight="1">
      <c r="B82" s="183"/>
      <c r="C82" s="184" t="s">
        <v>77</v>
      </c>
      <c r="D82" s="184" t="s">
        <v>183</v>
      </c>
      <c r="E82" s="185" t="s">
        <v>1264</v>
      </c>
      <c r="F82" s="186" t="s">
        <v>1263</v>
      </c>
      <c r="G82" s="187" t="s">
        <v>1265</v>
      </c>
      <c r="H82" s="188">
        <v>1</v>
      </c>
      <c r="I82" s="189"/>
      <c r="J82" s="190">
        <f>ROUND(I82*H82,2)</f>
        <v>0</v>
      </c>
      <c r="K82" s="186" t="s">
        <v>187</v>
      </c>
      <c r="L82" s="42"/>
      <c r="M82" s="191" t="s">
        <v>5</v>
      </c>
      <c r="N82" s="192" t="s">
        <v>41</v>
      </c>
      <c r="O82" s="43"/>
      <c r="P82" s="193">
        <f>O82*H82</f>
        <v>0</v>
      </c>
      <c r="Q82" s="193">
        <v>0</v>
      </c>
      <c r="R82" s="193">
        <f>Q82*H82</f>
        <v>0</v>
      </c>
      <c r="S82" s="193">
        <v>0</v>
      </c>
      <c r="T82" s="194">
        <f>S82*H82</f>
        <v>0</v>
      </c>
      <c r="AR82" s="25" t="s">
        <v>1266</v>
      </c>
      <c r="AT82" s="25" t="s">
        <v>183</v>
      </c>
      <c r="AU82" s="25" t="s">
        <v>79</v>
      </c>
      <c r="AY82" s="25" t="s">
        <v>180</v>
      </c>
      <c r="BE82" s="195">
        <f>IF(N82="základní",J82,0)</f>
        <v>0</v>
      </c>
      <c r="BF82" s="195">
        <f>IF(N82="snížená",J82,0)</f>
        <v>0</v>
      </c>
      <c r="BG82" s="195">
        <f>IF(N82="zákl. přenesená",J82,0)</f>
        <v>0</v>
      </c>
      <c r="BH82" s="195">
        <f>IF(N82="sníž. přenesená",J82,0)</f>
        <v>0</v>
      </c>
      <c r="BI82" s="195">
        <f>IF(N82="nulová",J82,0)</f>
        <v>0</v>
      </c>
      <c r="BJ82" s="25" t="s">
        <v>77</v>
      </c>
      <c r="BK82" s="195">
        <f>ROUND(I82*H82,2)</f>
        <v>0</v>
      </c>
      <c r="BL82" s="25" t="s">
        <v>1266</v>
      </c>
      <c r="BM82" s="25" t="s">
        <v>1267</v>
      </c>
    </row>
    <row r="83" spans="2:65" s="1" customFormat="1">
      <c r="B83" s="42"/>
      <c r="D83" s="196" t="s">
        <v>190</v>
      </c>
      <c r="F83" s="197" t="s">
        <v>1268</v>
      </c>
      <c r="I83" s="198"/>
      <c r="L83" s="42"/>
      <c r="M83" s="199"/>
      <c r="N83" s="43"/>
      <c r="O83" s="43"/>
      <c r="P83" s="43"/>
      <c r="Q83" s="43"/>
      <c r="R83" s="43"/>
      <c r="S83" s="43"/>
      <c r="T83" s="71"/>
      <c r="AT83" s="25" t="s">
        <v>190</v>
      </c>
      <c r="AU83" s="25" t="s">
        <v>79</v>
      </c>
    </row>
    <row r="84" spans="2:65" s="11" customFormat="1" ht="29.85" customHeight="1">
      <c r="B84" s="169"/>
      <c r="D84" s="180" t="s">
        <v>69</v>
      </c>
      <c r="E84" s="181" t="s">
        <v>1269</v>
      </c>
      <c r="F84" s="181" t="s">
        <v>1270</v>
      </c>
      <c r="I84" s="172"/>
      <c r="J84" s="182">
        <f>BK84</f>
        <v>0</v>
      </c>
      <c r="L84" s="169"/>
      <c r="M84" s="174"/>
      <c r="N84" s="175"/>
      <c r="O84" s="175"/>
      <c r="P84" s="176">
        <f>SUM(P85:P88)</f>
        <v>0</v>
      </c>
      <c r="Q84" s="175"/>
      <c r="R84" s="176">
        <f>SUM(R85:R88)</f>
        <v>0</v>
      </c>
      <c r="S84" s="175"/>
      <c r="T84" s="177">
        <f>SUM(T85:T88)</f>
        <v>0</v>
      </c>
      <c r="AR84" s="170" t="s">
        <v>253</v>
      </c>
      <c r="AT84" s="178" t="s">
        <v>69</v>
      </c>
      <c r="AU84" s="178" t="s">
        <v>77</v>
      </c>
      <c r="AY84" s="170" t="s">
        <v>180</v>
      </c>
      <c r="BK84" s="179">
        <f>SUM(BK85:BK88)</f>
        <v>0</v>
      </c>
    </row>
    <row r="85" spans="2:65" s="1" customFormat="1" ht="31.5" customHeight="1">
      <c r="B85" s="183"/>
      <c r="C85" s="184" t="s">
        <v>79</v>
      </c>
      <c r="D85" s="184" t="s">
        <v>183</v>
      </c>
      <c r="E85" s="185" t="s">
        <v>1271</v>
      </c>
      <c r="F85" s="186" t="s">
        <v>1272</v>
      </c>
      <c r="G85" s="187" t="s">
        <v>186</v>
      </c>
      <c r="H85" s="188">
        <v>1</v>
      </c>
      <c r="I85" s="189"/>
      <c r="J85" s="190">
        <f>ROUND(I85*H85,2)</f>
        <v>0</v>
      </c>
      <c r="K85" s="186" t="s">
        <v>187</v>
      </c>
      <c r="L85" s="42"/>
      <c r="M85" s="191" t="s">
        <v>5</v>
      </c>
      <c r="N85" s="192" t="s">
        <v>41</v>
      </c>
      <c r="O85" s="43"/>
      <c r="P85" s="193">
        <f>O85*H85</f>
        <v>0</v>
      </c>
      <c r="Q85" s="193">
        <v>0</v>
      </c>
      <c r="R85" s="193">
        <f>Q85*H85</f>
        <v>0</v>
      </c>
      <c r="S85" s="193">
        <v>0</v>
      </c>
      <c r="T85" s="194">
        <f>S85*H85</f>
        <v>0</v>
      </c>
      <c r="AR85" s="25" t="s">
        <v>1266</v>
      </c>
      <c r="AT85" s="25" t="s">
        <v>183</v>
      </c>
      <c r="AU85" s="25" t="s">
        <v>79</v>
      </c>
      <c r="AY85" s="25" t="s">
        <v>180</v>
      </c>
      <c r="BE85" s="195">
        <f>IF(N85="základní",J85,0)</f>
        <v>0</v>
      </c>
      <c r="BF85" s="195">
        <f>IF(N85="snížená",J85,0)</f>
        <v>0</v>
      </c>
      <c r="BG85" s="195">
        <f>IF(N85="zákl. přenesená",J85,0)</f>
        <v>0</v>
      </c>
      <c r="BH85" s="195">
        <f>IF(N85="sníž. přenesená",J85,0)</f>
        <v>0</v>
      </c>
      <c r="BI85" s="195">
        <f>IF(N85="nulová",J85,0)</f>
        <v>0</v>
      </c>
      <c r="BJ85" s="25" t="s">
        <v>77</v>
      </c>
      <c r="BK85" s="195">
        <f>ROUND(I85*H85,2)</f>
        <v>0</v>
      </c>
      <c r="BL85" s="25" t="s">
        <v>1266</v>
      </c>
      <c r="BM85" s="25" t="s">
        <v>1273</v>
      </c>
    </row>
    <row r="86" spans="2:65" s="1" customFormat="1">
      <c r="B86" s="42"/>
      <c r="D86" s="209" t="s">
        <v>190</v>
      </c>
      <c r="F86" s="240" t="s">
        <v>1274</v>
      </c>
      <c r="I86" s="198"/>
      <c r="L86" s="42"/>
      <c r="M86" s="199"/>
      <c r="N86" s="43"/>
      <c r="O86" s="43"/>
      <c r="P86" s="43"/>
      <c r="Q86" s="43"/>
      <c r="R86" s="43"/>
      <c r="S86" s="43"/>
      <c r="T86" s="71"/>
      <c r="AT86" s="25" t="s">
        <v>190</v>
      </c>
      <c r="AU86" s="25" t="s">
        <v>79</v>
      </c>
    </row>
    <row r="87" spans="2:65" s="1" customFormat="1" ht="31.5" customHeight="1">
      <c r="B87" s="183"/>
      <c r="C87" s="184" t="s">
        <v>181</v>
      </c>
      <c r="D87" s="184" t="s">
        <v>183</v>
      </c>
      <c r="E87" s="185" t="s">
        <v>1275</v>
      </c>
      <c r="F87" s="186" t="s">
        <v>1276</v>
      </c>
      <c r="G87" s="187" t="s">
        <v>186</v>
      </c>
      <c r="H87" s="188">
        <v>1</v>
      </c>
      <c r="I87" s="189"/>
      <c r="J87" s="190">
        <f>ROUND(I87*H87,2)</f>
        <v>0</v>
      </c>
      <c r="K87" s="186" t="s">
        <v>187</v>
      </c>
      <c r="L87" s="42"/>
      <c r="M87" s="191" t="s">
        <v>5</v>
      </c>
      <c r="N87" s="192" t="s">
        <v>41</v>
      </c>
      <c r="O87" s="43"/>
      <c r="P87" s="193">
        <f>O87*H87</f>
        <v>0</v>
      </c>
      <c r="Q87" s="193">
        <v>0</v>
      </c>
      <c r="R87" s="193">
        <f>Q87*H87</f>
        <v>0</v>
      </c>
      <c r="S87" s="193">
        <v>0</v>
      </c>
      <c r="T87" s="194">
        <f>S87*H87</f>
        <v>0</v>
      </c>
      <c r="AR87" s="25" t="s">
        <v>1266</v>
      </c>
      <c r="AT87" s="25" t="s">
        <v>183</v>
      </c>
      <c r="AU87" s="25" t="s">
        <v>79</v>
      </c>
      <c r="AY87" s="25" t="s">
        <v>180</v>
      </c>
      <c r="BE87" s="195">
        <f>IF(N87="základní",J87,0)</f>
        <v>0</v>
      </c>
      <c r="BF87" s="195">
        <f>IF(N87="snížená",J87,0)</f>
        <v>0</v>
      </c>
      <c r="BG87" s="195">
        <f>IF(N87="zákl. přenesená",J87,0)</f>
        <v>0</v>
      </c>
      <c r="BH87" s="195">
        <f>IF(N87="sníž. přenesená",J87,0)</f>
        <v>0</v>
      </c>
      <c r="BI87" s="195">
        <f>IF(N87="nulová",J87,0)</f>
        <v>0</v>
      </c>
      <c r="BJ87" s="25" t="s">
        <v>77</v>
      </c>
      <c r="BK87" s="195">
        <f>ROUND(I87*H87,2)</f>
        <v>0</v>
      </c>
      <c r="BL87" s="25" t="s">
        <v>1266</v>
      </c>
      <c r="BM87" s="25" t="s">
        <v>1277</v>
      </c>
    </row>
    <row r="88" spans="2:65" s="1" customFormat="1">
      <c r="B88" s="42"/>
      <c r="D88" s="196" t="s">
        <v>190</v>
      </c>
      <c r="F88" s="197" t="s">
        <v>1274</v>
      </c>
      <c r="I88" s="198"/>
      <c r="L88" s="42"/>
      <c r="M88" s="263"/>
      <c r="N88" s="258"/>
      <c r="O88" s="258"/>
      <c r="P88" s="258"/>
      <c r="Q88" s="258"/>
      <c r="R88" s="258"/>
      <c r="S88" s="258"/>
      <c r="T88" s="264"/>
      <c r="AT88" s="25" t="s">
        <v>190</v>
      </c>
      <c r="AU88" s="25" t="s">
        <v>79</v>
      </c>
    </row>
    <row r="89" spans="2:65" s="1" customFormat="1" ht="6.95" customHeight="1">
      <c r="B89" s="57"/>
      <c r="C89" s="58"/>
      <c r="D89" s="58"/>
      <c r="E89" s="58"/>
      <c r="F89" s="58"/>
      <c r="G89" s="58"/>
      <c r="H89" s="58"/>
      <c r="I89" s="136"/>
      <c r="J89" s="58"/>
      <c r="K89" s="58"/>
      <c r="L89" s="42"/>
    </row>
  </sheetData>
  <autoFilter ref="C78:K88"/>
  <mergeCells count="9">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10</vt:i4>
      </vt:variant>
      <vt:variant>
        <vt:lpstr>Pojmenované oblasti</vt:lpstr>
      </vt:variant>
      <vt:variant>
        <vt:i4>19</vt:i4>
      </vt:variant>
    </vt:vector>
  </HeadingPairs>
  <TitlesOfParts>
    <vt:vector size="29" baseType="lpstr">
      <vt:lpstr>Rekapitulace stavby</vt:lpstr>
      <vt:lpstr>D.1 - Architektonicko sta...</vt:lpstr>
      <vt:lpstr>D.1.1 - Vybavení interiérů</vt:lpstr>
      <vt:lpstr>D.3 - Vzduchotechnická za...</vt:lpstr>
      <vt:lpstr>D.4 - Zdravotně technické...</vt:lpstr>
      <vt:lpstr>D.5 - Silnoproudé elektro...</vt:lpstr>
      <vt:lpstr>D.6 - Slaboproudé elektro...</vt:lpstr>
      <vt:lpstr>D.7 - Plynová zařízení</vt:lpstr>
      <vt:lpstr>03 - VRN</vt:lpstr>
      <vt:lpstr>Pokyny pro vyplnění</vt:lpstr>
      <vt:lpstr>'03 - VRN'!Názvy_tisku</vt:lpstr>
      <vt:lpstr>'D.1 - Architektonicko sta...'!Názvy_tisku</vt:lpstr>
      <vt:lpstr>'D.1.1 - Vybavení interiérů'!Názvy_tisku</vt:lpstr>
      <vt:lpstr>'D.3 - Vzduchotechnická za...'!Názvy_tisku</vt:lpstr>
      <vt:lpstr>'D.4 - Zdravotně technické...'!Názvy_tisku</vt:lpstr>
      <vt:lpstr>'D.5 - Silnoproudé elektro...'!Názvy_tisku</vt:lpstr>
      <vt:lpstr>'D.6 - Slaboproudé elektro...'!Názvy_tisku</vt:lpstr>
      <vt:lpstr>'D.7 - Plynová zařízení'!Názvy_tisku</vt:lpstr>
      <vt:lpstr>'Rekapitulace stavby'!Názvy_tisku</vt:lpstr>
      <vt:lpstr>'03 - VRN'!Oblast_tisku</vt:lpstr>
      <vt:lpstr>'D.1 - Architektonicko sta...'!Oblast_tisku</vt:lpstr>
      <vt:lpstr>'D.1.1 - Vybavení interiérů'!Oblast_tisku</vt:lpstr>
      <vt:lpstr>'D.3 - Vzduchotechnická za...'!Oblast_tisku</vt:lpstr>
      <vt:lpstr>'D.4 - Zdravotně technické...'!Oblast_tisku</vt:lpstr>
      <vt:lpstr>'D.5 - Silnoproudé elektro...'!Oblast_tisku</vt:lpstr>
      <vt:lpstr>'D.6 - Slaboproudé elektro...'!Oblast_tisku</vt:lpstr>
      <vt:lpstr>'D.7 - Plynová zařízení'!Oblast_tisku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2017-02-22T18:30:31Z</dcterms:created>
  <dcterms:modified xsi:type="dcterms:W3CDTF">2017-02-22T18:30:36Z</dcterms:modified>
</cp:coreProperties>
</file>