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media/image1.png" ContentType="image/png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kapitulace stavby" sheetId="1" state="visible" r:id="rId3"/>
    <sheet name="01 - Elektroinstalace" sheetId="2" state="visible" r:id="rId4"/>
    <sheet name="02 - Slaboproud" sheetId="3" state="visible" r:id="rId5"/>
    <sheet name="03 - Elektrická požární s..." sheetId="4" state="visible" r:id="rId6"/>
  </sheets>
  <definedNames>
    <definedName function="false" hidden="false" localSheetId="1" name="_xlnm.Print_Area" vbProcedure="false">'01 - Elektroinstalace'!$C$4:$J$76,'01 - Elektroinstalace'!$C$82:$J$104,'01 - Elektroinstalace'!$C$110:$J$218</definedName>
    <definedName function="false" hidden="false" localSheetId="1" name="_xlnm.Print_Titles" vbProcedure="false">'01 - Elektroinstalace'!$122:$122</definedName>
    <definedName function="false" hidden="true" localSheetId="1" name="_xlnm._FilterDatabase" vbProcedure="false">'01 - Elektroinstalace'!$C$122:$K$218</definedName>
    <definedName function="false" hidden="false" localSheetId="2" name="_xlnm.Print_Area" vbProcedure="false">'02 - Slaboproud'!$C$4:$J$76,'02 - Slaboproud'!$C$82:$J$103,'02 - Slaboproud'!$C$109:$J$180</definedName>
    <definedName function="false" hidden="false" localSheetId="2" name="_xlnm.Print_Titles" vbProcedure="false">'02 - Slaboproud'!$121:$121</definedName>
    <definedName function="false" hidden="true" localSheetId="2" name="_xlnm._FilterDatabase" vbProcedure="false">'02 - Slaboproud'!$C$121:$K$180</definedName>
    <definedName function="false" hidden="false" localSheetId="3" name="_xlnm.Print_Area" vbProcedure="false">'03 - Elektrická požární s...'!$C$4:$J$76,'03 - Elektrická požární s...'!$C$82:$J$103,'03 - Elektrická požární s...'!$C$109:$J$157</definedName>
    <definedName function="false" hidden="false" localSheetId="3" name="_xlnm.Print_Titles" vbProcedure="false">'03 - Elektrická požární s...'!$121:$121</definedName>
    <definedName function="false" hidden="true" localSheetId="3" name="_xlnm._FilterDatabase" vbProcedure="false">'03 - Elektrická požární s...'!$C$121:$K$157</definedName>
    <definedName function="false" hidden="false" localSheetId="0" name="_xlnm.Print_Area" vbProcedure="false">'Rekapitulace stavby'!$D$4:$AO$76,'Rekapitulace stavby'!$C$82:$AQ$98</definedName>
    <definedName function="false" hidden="false" localSheetId="0" name="_xlnm.Print_Titles" vbProcedure="false">'Rekapitulace stavby'!$92:$92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<sst xmlns="http://schemas.openxmlformats.org/spreadsheetml/2006/main" count="2763" uniqueCount="664">
  <si>
    <t xml:space="preserve">Export Komplet</t>
  </si>
  <si>
    <t xml:space="preserve">2.0</t>
  </si>
  <si>
    <t xml:space="preserve">False</t>
  </si>
  <si>
    <t xml:space="preserve">{65ec5970-15bc-4ab4-964e-1515fbf02882}</t>
  </si>
  <si>
    <t xml:space="preserve">&gt;&gt;  skryté sloupce  &lt;&lt;</t>
  </si>
  <si>
    <t xml:space="preserve">0,01</t>
  </si>
  <si>
    <t xml:space="preserve">21</t>
  </si>
  <si>
    <t xml:space="preserve">12</t>
  </si>
  <si>
    <t xml:space="preserve">REKAPITULACE STAVBY</t>
  </si>
  <si>
    <t xml:space="preserve">v ---  níže se nacházejí doplnkové a pomocné údaje k sestavám  --- v</t>
  </si>
  <si>
    <t xml:space="preserve">Návod na vyplnění</t>
  </si>
  <si>
    <t xml:space="preserve">0,001</t>
  </si>
  <si>
    <t xml:space="preserve">Kód:</t>
  </si>
  <si>
    <t xml:space="preserve">639/2025-02</t>
  </si>
  <si>
    <t xml:space="preserve">Měnit lze pouze buňky se žlutým podbarvením!
1) na prvním listu Rekapitulace stavby vyplňte v sestavě
    a) Souhrnný list
       - údaje o Uchazeči
         (přenesou se do ostatních sestav i v jiných listech)
    b) Rekapitulace objektů
       - potřebné Ostatní náklady
2) na vybraných listech vyplňte v sestavě
    a) Krycí list
       - údaje o Uchazeči, pokud se liší od údajů o Uchazeči na Souhrnném listu
         (údaje se přenesou do ostatních sestav v daném listu)
    b) Rekapitulace rozpočtu
       - potřebné Ostatní náklady
    c) Celkové náklady za stavbu
       - ceny u položek
       - množství, pokud má žluté podbarvení
       - a v případě potřeby poznámku (ta je ve skrytém sloupci)</t>
  </si>
  <si>
    <t xml:space="preserve">Stavba:</t>
  </si>
  <si>
    <t xml:space="preserve">Stavební úpravy západní části 1.NP pavilonu D pro potřeby onkologie</t>
  </si>
  <si>
    <t xml:space="preserve">KSO:</t>
  </si>
  <si>
    <t xml:space="preserve">CC-CZ:</t>
  </si>
  <si>
    <t xml:space="preserve">Místo:</t>
  </si>
  <si>
    <t xml:space="preserve">areál ON Trutnov</t>
  </si>
  <si>
    <t xml:space="preserve">Datum:</t>
  </si>
  <si>
    <t xml:space="preserve">10. 1. 2026</t>
  </si>
  <si>
    <t xml:space="preserve">Zadavatel:</t>
  </si>
  <si>
    <t xml:space="preserve">IČ:</t>
  </si>
  <si>
    <t xml:space="preserve"> </t>
  </si>
  <si>
    <t xml:space="preserve">DIČ:</t>
  </si>
  <si>
    <t xml:space="preserve">Uchazeč:</t>
  </si>
  <si>
    <t xml:space="preserve">Vyplň údaj</t>
  </si>
  <si>
    <t xml:space="preserve">Projektant:</t>
  </si>
  <si>
    <t xml:space="preserve">11606860</t>
  </si>
  <si>
    <t xml:space="preserve">Vladimír Kejklíček projekční kancelář</t>
  </si>
  <si>
    <t xml:space="preserve">True</t>
  </si>
  <si>
    <t xml:space="preserve">Zpracovatel:</t>
  </si>
  <si>
    <t xml:space="preserve">Vladimír Kejklíček</t>
  </si>
  <si>
    <t xml:space="preserve">Poznámka:</t>
  </si>
  <si>
    <t xml:space="preserve">Cena bez DPH</t>
  </si>
  <si>
    <t xml:space="preserve">Sazba daně</t>
  </si>
  <si>
    <t xml:space="preserve">Základ daně</t>
  </si>
  <si>
    <t xml:space="preserve">Výše daně</t>
  </si>
  <si>
    <t xml:space="preserve">DPH</t>
  </si>
  <si>
    <t xml:space="preserve">základní</t>
  </si>
  <si>
    <t xml:space="preserve">snížená</t>
  </si>
  <si>
    <t xml:space="preserve">zákl. přenesená</t>
  </si>
  <si>
    <t xml:space="preserve">sníž. přenesená</t>
  </si>
  <si>
    <t xml:space="preserve">nulová</t>
  </si>
  <si>
    <t xml:space="preserve">Cena s DPH</t>
  </si>
  <si>
    <t xml:space="preserve">v</t>
  </si>
  <si>
    <t xml:space="preserve">CZK</t>
  </si>
  <si>
    <t xml:space="preserve">Projektant</t>
  </si>
  <si>
    <t xml:space="preserve">Zpracovatel</t>
  </si>
  <si>
    <t xml:space="preserve">Datum a podpis:</t>
  </si>
  <si>
    <t xml:space="preserve">Razítko</t>
  </si>
  <si>
    <t xml:space="preserve">Objednavatel</t>
  </si>
  <si>
    <t xml:space="preserve">Uchazeč</t>
  </si>
  <si>
    <t xml:space="preserve">REKAPITULACE OBJEKTŮ STAVBY A SOUPISŮ PRACÍ</t>
  </si>
  <si>
    <t xml:space="preserve">Informatívní údaje z listů zakázek</t>
  </si>
  <si>
    <t xml:space="preserve">Kód</t>
  </si>
  <si>
    <t xml:space="preserve">Popis</t>
  </si>
  <si>
    <t xml:space="preserve">Cena bez DPH [CZK]</t>
  </si>
  <si>
    <t xml:space="preserve">Cena s DPH [CZK]</t>
  </si>
  <si>
    <t xml:space="preserve">Typ</t>
  </si>
  <si>
    <t xml:space="preserve">z toho Ostat.
náklady [CZK]</t>
  </si>
  <si>
    <t xml:space="preserve">DPH [CZK]</t>
  </si>
  <si>
    <t xml:space="preserve">Normohodiny [h]</t>
  </si>
  <si>
    <t xml:space="preserve">DPH základní [CZK]</t>
  </si>
  <si>
    <t xml:space="preserve">DPH snížená [CZK]</t>
  </si>
  <si>
    <t xml:space="preserve">DPH základní přenesená
[CZK]</t>
  </si>
  <si>
    <t xml:space="preserve">DPH snížená přenesená
[CZK]</t>
  </si>
  <si>
    <t xml:space="preserve">Základna
DPH základní</t>
  </si>
  <si>
    <t xml:space="preserve">Základna
DPH snížená</t>
  </si>
  <si>
    <t xml:space="preserve">Základna
DPH zákl. přenesená</t>
  </si>
  <si>
    <t xml:space="preserve">Základna
DPH sníž. přenesená</t>
  </si>
  <si>
    <t xml:space="preserve">Základna
DPH nulová</t>
  </si>
  <si>
    <t xml:space="preserve">Náklady z rozpočtů</t>
  </si>
  <si>
    <t xml:space="preserve">D</t>
  </si>
  <si>
    <t xml:space="preserve">0</t>
  </si>
  <si>
    <t xml:space="preserve">###NOIMPORT###</t>
  </si>
  <si>
    <t xml:space="preserve">IMPORT</t>
  </si>
  <si>
    <t xml:space="preserve">{00000000-0000-0000-0000-000000000000}</t>
  </si>
  <si>
    <t xml:space="preserve">/</t>
  </si>
  <si>
    <t xml:space="preserve">01</t>
  </si>
  <si>
    <t xml:space="preserve">Elektroinstalace</t>
  </si>
  <si>
    <t xml:space="preserve">PRO</t>
  </si>
  <si>
    <t xml:space="preserve">1</t>
  </si>
  <si>
    <t xml:space="preserve">{22644356-86dd-4281-9eb9-a9365fef6640}</t>
  </si>
  <si>
    <t xml:space="preserve">2</t>
  </si>
  <si>
    <t xml:space="preserve">02</t>
  </si>
  <si>
    <t xml:space="preserve">Slaboproud</t>
  </si>
  <si>
    <t xml:space="preserve">{f1d71801-728b-4bc3-8126-2ff1f14f38a4}</t>
  </si>
  <si>
    <t xml:space="preserve">03</t>
  </si>
  <si>
    <t xml:space="preserve">Elektrická požární signalizace (EPS)</t>
  </si>
  <si>
    <t xml:space="preserve">{f3fa182d-2d0e-4ea6-bd2f-1871a1e1ae09}</t>
  </si>
  <si>
    <t xml:space="preserve">KRYCÍ LIST SOUPISU PRACÍ</t>
  </si>
  <si>
    <t xml:space="preserve">Objekt:</t>
  </si>
  <si>
    <t xml:space="preserve">01 - Elektroinstalace</t>
  </si>
  <si>
    <t xml:space="preserve">REKAPITULACE ČLENĚNÍ SOUPISU PRACÍ</t>
  </si>
  <si>
    <t xml:space="preserve">Kód dílu - Popis</t>
  </si>
  <si>
    <t xml:space="preserve">Cena celkem [CZK]</t>
  </si>
  <si>
    <t xml:space="preserve">Náklady ze soupisu prací</t>
  </si>
  <si>
    <t xml:space="preserve">-1</t>
  </si>
  <si>
    <t xml:space="preserve">PSV - PSV</t>
  </si>
  <si>
    <t xml:space="preserve">    01-0100 - Stroje a zařízení</t>
  </si>
  <si>
    <t xml:space="preserve">    01-0200 - Dodávka svítidel</t>
  </si>
  <si>
    <t xml:space="preserve">    01-0400 - Montáže a materiály</t>
  </si>
  <si>
    <t xml:space="preserve">    01-0500 - Kabeláže</t>
  </si>
  <si>
    <t xml:space="preserve">    01-0600 - HZS</t>
  </si>
  <si>
    <t xml:space="preserve">    01-0900 - Podružný materiál, přesuny</t>
  </si>
  <si>
    <t xml:space="preserve">SOUPIS PRACÍ</t>
  </si>
  <si>
    <t xml:space="preserve">PČ</t>
  </si>
  <si>
    <t xml:space="preserve">MJ</t>
  </si>
  <si>
    <t xml:space="preserve">Množství</t>
  </si>
  <si>
    <t xml:space="preserve">J.cena [CZK]</t>
  </si>
  <si>
    <t xml:space="preserve">Cenová soustava</t>
  </si>
  <si>
    <t xml:space="preserve">J. Nh [h]</t>
  </si>
  <si>
    <t xml:space="preserve">Nh celkem [h]</t>
  </si>
  <si>
    <t xml:space="preserve">J. hmotnost [t]</t>
  </si>
  <si>
    <t xml:space="preserve">Hmotnost celkem [t]</t>
  </si>
  <si>
    <t xml:space="preserve">J. suť [t]</t>
  </si>
  <si>
    <t xml:space="preserve">Suť Celkem [t]</t>
  </si>
  <si>
    <t xml:space="preserve">Náklady soupisu celkem</t>
  </si>
  <si>
    <t xml:space="preserve">PSV</t>
  </si>
  <si>
    <t xml:space="preserve">ROZPOCET</t>
  </si>
  <si>
    <t xml:space="preserve">01-0100</t>
  </si>
  <si>
    <t xml:space="preserve">Stroje a zařízení</t>
  </si>
  <si>
    <t xml:space="preserve">M</t>
  </si>
  <si>
    <t xml:space="preserve">M639-01-101</t>
  </si>
  <si>
    <t xml:space="preserve">Rekonstrukce rozvaděče RMO9-T (včetně PA - přípojnice ochranného pospojování)</t>
  </si>
  <si>
    <t xml:space="preserve">sada</t>
  </si>
  <si>
    <t xml:space="preserve">127486617</t>
  </si>
  <si>
    <t xml:space="preserve">M639-01-102</t>
  </si>
  <si>
    <t xml:space="preserve">Rekonstrukce rozvaděče RM10-T (včetně PA - přípojnice ochranného pospojování)</t>
  </si>
  <si>
    <t xml:space="preserve">888169938</t>
  </si>
  <si>
    <t xml:space="preserve">01-0200</t>
  </si>
  <si>
    <t xml:space="preserve">Dodávka svítidel</t>
  </si>
  <si>
    <t xml:space="preserve">3</t>
  </si>
  <si>
    <t xml:space="preserve">M639-01-001</t>
  </si>
  <si>
    <t xml:space="preserve">Podhledové svítidlo led, 60/60 - 49W /5701 lm Ra 85l (včetně zdrojů)</t>
  </si>
  <si>
    <t xml:space="preserve">ks</t>
  </si>
  <si>
    <t xml:space="preserve">864794647</t>
  </si>
  <si>
    <t xml:space="preserve">4</t>
  </si>
  <si>
    <t xml:space="preserve">M639-01-002</t>
  </si>
  <si>
    <t xml:space="preserve">Podhledové svítidlo led, 120/30 - 49W /5201 lm Ra 85 (včetně zdrojů)</t>
  </si>
  <si>
    <t xml:space="preserve">-840904948</t>
  </si>
  <si>
    <t xml:space="preserve">5</t>
  </si>
  <si>
    <t xml:space="preserve">M639-01-003</t>
  </si>
  <si>
    <t xml:space="preserve">Podhledové svítidlo ledkové KO375V2 , 27W/2040 lm, Ra 85, IP 44 (včetně zdrojů)</t>
  </si>
  <si>
    <t xml:space="preserve">-1693490918</t>
  </si>
  <si>
    <t xml:space="preserve">6</t>
  </si>
  <si>
    <t xml:space="preserve">M639-01-004</t>
  </si>
  <si>
    <t xml:space="preserve">Podhledové svítidlo "downlight" ledkové, 19W/2090 lm, Ra 85, IP 44 (včetně zdrojů)</t>
  </si>
  <si>
    <t xml:space="preserve">-1458318606</t>
  </si>
  <si>
    <t xml:space="preserve">7</t>
  </si>
  <si>
    <t xml:space="preserve">M639-01-005</t>
  </si>
  <si>
    <t xml:space="preserve">Svítidlo světelné signalizace dveří ATYP - "NEVSTUPOVAT" (včetně zdroje)</t>
  </si>
  <si>
    <t xml:space="preserve">1186914045</t>
  </si>
  <si>
    <t xml:space="preserve">01-0400</t>
  </si>
  <si>
    <t xml:space="preserve">Montáže a materiály</t>
  </si>
  <si>
    <t xml:space="preserve">8</t>
  </si>
  <si>
    <t xml:space="preserve">M639-01-314</t>
  </si>
  <si>
    <t xml:space="preserve">Drátěný žlab 250/100 GZ MERKUR2 včetně příslušenství (spojky, uzem.svorky apod)</t>
  </si>
  <si>
    <t xml:space="preserve">m</t>
  </si>
  <si>
    <t xml:space="preserve">-132575721</t>
  </si>
  <si>
    <t xml:space="preserve">9</t>
  </si>
  <si>
    <t xml:space="preserve">M639-01-315</t>
  </si>
  <si>
    <t xml:space="preserve">Stropní nosník k drátěnému žlabu 250/100</t>
  </si>
  <si>
    <t xml:space="preserve">138514715</t>
  </si>
  <si>
    <t xml:space="preserve">10</t>
  </si>
  <si>
    <t xml:space="preserve">M639-01-316</t>
  </si>
  <si>
    <t xml:space="preserve">Svazkový držák kabelů Grip kovový do 15x NYM3x1,5</t>
  </si>
  <si>
    <t xml:space="preserve">-841512073</t>
  </si>
  <si>
    <t xml:space="preserve">11</t>
  </si>
  <si>
    <t xml:space="preserve">34571450</t>
  </si>
  <si>
    <t xml:space="preserve">krabice pod omítku PVC přístrojová kruhová D 70mm</t>
  </si>
  <si>
    <t xml:space="preserve">kus</t>
  </si>
  <si>
    <t xml:space="preserve">1867697907</t>
  </si>
  <si>
    <t xml:space="preserve">34571451</t>
  </si>
  <si>
    <t xml:space="preserve">krabice pod omítku PVC přístrojová kruhová D 70mm hluboká</t>
  </si>
  <si>
    <t xml:space="preserve">1902262068</t>
  </si>
  <si>
    <t xml:space="preserve">13</t>
  </si>
  <si>
    <t xml:space="preserve">34571457</t>
  </si>
  <si>
    <t xml:space="preserve">krabice pod omítku PVC odbočná kruhová D 70mm s víčkem</t>
  </si>
  <si>
    <t xml:space="preserve">1847701635</t>
  </si>
  <si>
    <t xml:space="preserve">14</t>
  </si>
  <si>
    <t xml:space="preserve">34562693</t>
  </si>
  <si>
    <t xml:space="preserve">svorkovnice krabicová bezšroubová jednopólová pro 2 vodiče 0,5-2,5mm2, 400V 24A</t>
  </si>
  <si>
    <t xml:space="preserve">666923209</t>
  </si>
  <si>
    <t xml:space="preserve">15</t>
  </si>
  <si>
    <t xml:space="preserve">34562694</t>
  </si>
  <si>
    <t xml:space="preserve">svorkovnice krabicová bezšroubová jednopólová pro 3 vodiče 0,5-2,5mm2, 400V 24A</t>
  </si>
  <si>
    <t xml:space="preserve">-549343659</t>
  </si>
  <si>
    <t xml:space="preserve">16</t>
  </si>
  <si>
    <t xml:space="preserve">34562695</t>
  </si>
  <si>
    <t xml:space="preserve">svorkovnice krabicová bezšroubová jednopólová pro 4 vodiče 0,5-2,5mm2, 400V 24A</t>
  </si>
  <si>
    <t xml:space="preserve">-628325033</t>
  </si>
  <si>
    <t xml:space="preserve">17</t>
  </si>
  <si>
    <t xml:space="preserve">34562696</t>
  </si>
  <si>
    <t xml:space="preserve">svorkovnice krabicová bezšroubová jednopólová pro 5 vodičů 0,5-2,5mm2, 400V 24A</t>
  </si>
  <si>
    <t xml:space="preserve">-1156153418</t>
  </si>
  <si>
    <t xml:space="preserve">18</t>
  </si>
  <si>
    <t xml:space="preserve">34539010</t>
  </si>
  <si>
    <t xml:space="preserve">přístroj spínače jednopólového, řazení 1, 1So bezšroubové svorky</t>
  </si>
  <si>
    <t xml:space="preserve">-1382863316</t>
  </si>
  <si>
    <t xml:space="preserve">19</t>
  </si>
  <si>
    <t xml:space="preserve">34539012</t>
  </si>
  <si>
    <t xml:space="preserve">přístroj přepínače sériového, řazení 5 bezšroubové svorky</t>
  </si>
  <si>
    <t xml:space="preserve">1226857384</t>
  </si>
  <si>
    <t xml:space="preserve">20</t>
  </si>
  <si>
    <t xml:space="preserve">34539013</t>
  </si>
  <si>
    <t xml:space="preserve">přístroj přepínače střídavého, řazení 6, 6So bezšroubové svorky</t>
  </si>
  <si>
    <t xml:space="preserve">995480342</t>
  </si>
  <si>
    <t xml:space="preserve">34539021</t>
  </si>
  <si>
    <t xml:space="preserve">přístroj ovládače zapínacího, řazení 1/0, 1/0S, 1/0So bezšroubové svorky, včetně doutnavky</t>
  </si>
  <si>
    <t xml:space="preserve">1420825126</t>
  </si>
  <si>
    <t xml:space="preserve">22</t>
  </si>
  <si>
    <t xml:space="preserve">34539049</t>
  </si>
  <si>
    <t xml:space="preserve">kryt spínače jednoduchý</t>
  </si>
  <si>
    <t xml:space="preserve">-65141098</t>
  </si>
  <si>
    <t xml:space="preserve">23</t>
  </si>
  <si>
    <t xml:space="preserve">34539050</t>
  </si>
  <si>
    <t xml:space="preserve">kryt spínače dělený</t>
  </si>
  <si>
    <t xml:space="preserve">-1196518613</t>
  </si>
  <si>
    <t xml:space="preserve">24</t>
  </si>
  <si>
    <t xml:space="preserve">34539051</t>
  </si>
  <si>
    <t xml:space="preserve">kryt spínače jednoduchý, s průzorem</t>
  </si>
  <si>
    <t xml:space="preserve">-934862575</t>
  </si>
  <si>
    <t xml:space="preserve">25</t>
  </si>
  <si>
    <t xml:space="preserve">34555242</t>
  </si>
  <si>
    <t xml:space="preserve">zásuvka zapuštěná dvojnásobná, šikmá, s clonkami, bezšroubové svorky</t>
  </si>
  <si>
    <t xml:space="preserve">-1824536973</t>
  </si>
  <si>
    <t xml:space="preserve">26</t>
  </si>
  <si>
    <t xml:space="preserve">34555241</t>
  </si>
  <si>
    <t xml:space="preserve">přístroj zásuvky zapuštěné jednonásobné, krytka s clonkami, bezšroubové svorky</t>
  </si>
  <si>
    <t xml:space="preserve">-587057016</t>
  </si>
  <si>
    <t xml:space="preserve">27</t>
  </si>
  <si>
    <t xml:space="preserve">34539059</t>
  </si>
  <si>
    <t xml:space="preserve">rámeček jednonásobný</t>
  </si>
  <si>
    <t xml:space="preserve">-250537835</t>
  </si>
  <si>
    <t xml:space="preserve">28</t>
  </si>
  <si>
    <t xml:space="preserve">M639-01-303</t>
  </si>
  <si>
    <t xml:space="preserve">Svorka pro vyrovnání potenciálů dvojnásobná, zapuštěná 2495-0-0059</t>
  </si>
  <si>
    <t xml:space="preserve">16456062</t>
  </si>
  <si>
    <t xml:space="preserve">29</t>
  </si>
  <si>
    <t xml:space="preserve">M639-01-304</t>
  </si>
  <si>
    <t xml:space="preserve">Rámeček jednonásobný k potenciálové dvojité svorce</t>
  </si>
  <si>
    <t xml:space="preserve">1106993426</t>
  </si>
  <si>
    <t xml:space="preserve">30</t>
  </si>
  <si>
    <t xml:space="preserve">M639-01-305</t>
  </si>
  <si>
    <t xml:space="preserve">Svorka pro připojení antistatické podlahy</t>
  </si>
  <si>
    <t xml:space="preserve">-818197572</t>
  </si>
  <si>
    <t xml:space="preserve">31</t>
  </si>
  <si>
    <t xml:space="preserve">M639-01-301</t>
  </si>
  <si>
    <t xml:space="preserve">Parapetní kanál 120x55 HD s víkem pro instalaci modulárních přístrojů 45x45, včetně oddělovací přepážky pro slaboproudé rozvody a včetně koncových, ohybových, rohových krytů</t>
  </si>
  <si>
    <t xml:space="preserve">-697412242</t>
  </si>
  <si>
    <t xml:space="preserve">32</t>
  </si>
  <si>
    <t xml:space="preserve">M639-01-302</t>
  </si>
  <si>
    <t xml:space="preserve">Zásuvka 230V profil 45 s ochranným kolíkem bezšroubová s clonkami</t>
  </si>
  <si>
    <t xml:space="preserve">-203786513</t>
  </si>
  <si>
    <t xml:space="preserve">33</t>
  </si>
  <si>
    <t xml:space="preserve">M639-01-319</t>
  </si>
  <si>
    <t xml:space="preserve">Zásuvka 230V profil 45 s ochranným kolíkem bezšroubová s clonkami s ochranou proti přepětí typ 3</t>
  </si>
  <si>
    <t xml:space="preserve">-868887426</t>
  </si>
  <si>
    <t xml:space="preserve">34</t>
  </si>
  <si>
    <t xml:space="preserve">M639-01-311</t>
  </si>
  <si>
    <t xml:space="preserve">Podlahová krabice pro 4 moduly 45x45 - kompletní sestava pro zapuštění do betonové podlahy, včetně možnosti namontovat podlahový materiál na víko krabice</t>
  </si>
  <si>
    <t xml:space="preserve">-356920578</t>
  </si>
  <si>
    <t xml:space="preserve">35</t>
  </si>
  <si>
    <t xml:space="preserve">1614242389</t>
  </si>
  <si>
    <t xml:space="preserve">36</t>
  </si>
  <si>
    <t xml:space="preserve">34571482</t>
  </si>
  <si>
    <t xml:space="preserve">krabice v uzavřeném provedení PVC s krytím IP 54 čtvercová 100x100mm</t>
  </si>
  <si>
    <t xml:space="preserve">-1611499455</t>
  </si>
  <si>
    <t xml:space="preserve">37</t>
  </si>
  <si>
    <t xml:space="preserve">M639-01-312</t>
  </si>
  <si>
    <t xml:space="preserve">Zemnící svorka na potrubí ZS16 včetně Cu pásky</t>
  </si>
  <si>
    <t xml:space="preserve">-523202201</t>
  </si>
  <si>
    <t xml:space="preserve">38</t>
  </si>
  <si>
    <t xml:space="preserve">K</t>
  </si>
  <si>
    <t xml:space="preserve">741372062</t>
  </si>
  <si>
    <t xml:space="preserve">Montáž svítidlo LED interiérové přisazené stropní hranaté nebo kruhové přes 0,09 do 0,36 m2 se zapojením vodičů</t>
  </si>
  <si>
    <t xml:space="preserve">891735298</t>
  </si>
  <si>
    <t xml:space="preserve">39</t>
  </si>
  <si>
    <t xml:space="preserve">741372061</t>
  </si>
  <si>
    <t xml:space="preserve">Montáž svítidlo LED interiérové přisazené stropní hranaté nebo kruhové do 0,09 m2 se zapojením vodičů</t>
  </si>
  <si>
    <t xml:space="preserve">-1792338934</t>
  </si>
  <si>
    <t xml:space="preserve">40</t>
  </si>
  <si>
    <t xml:space="preserve">741372022</t>
  </si>
  <si>
    <t xml:space="preserve">Montáž svítidlo LED interiérové přisazené nástěnné hranaté nebo kruhové přes 0,09 do 0,36 m2 se zapojením vodičů</t>
  </si>
  <si>
    <t xml:space="preserve">-1512372494</t>
  </si>
  <si>
    <t xml:space="preserve">41</t>
  </si>
  <si>
    <t xml:space="preserve">741910413</t>
  </si>
  <si>
    <t xml:space="preserve">Montáž žlab kovový šířky přes 150 do 250 mm bez víka</t>
  </si>
  <si>
    <t xml:space="preserve">245521156</t>
  </si>
  <si>
    <t xml:space="preserve">42</t>
  </si>
  <si>
    <t xml:space="preserve">741910613</t>
  </si>
  <si>
    <t xml:space="preserve">Montáž příchytka kovová pro kabelové lávky a žebříky kabel D do 74 mm</t>
  </si>
  <si>
    <t xml:space="preserve">1004461012</t>
  </si>
  <si>
    <t xml:space="preserve">43</t>
  </si>
  <si>
    <t xml:space="preserve">741112061</t>
  </si>
  <si>
    <t xml:space="preserve">Montáž krabice přístrojová zapuštěná plastová kruhová</t>
  </si>
  <si>
    <t xml:space="preserve">1579691267</t>
  </si>
  <si>
    <t xml:space="preserve">44</t>
  </si>
  <si>
    <t xml:space="preserve">741112101</t>
  </si>
  <si>
    <t xml:space="preserve">Montáž rozvodka zapuštěná plastová kruhová</t>
  </si>
  <si>
    <t xml:space="preserve">-1998649257</t>
  </si>
  <si>
    <t xml:space="preserve">45</t>
  </si>
  <si>
    <t xml:space="preserve">468094111</t>
  </si>
  <si>
    <t xml:space="preserve">Vyvrtání otvorů pro elektroinstalační krabice ve stěnách z cihel hloubky do 6 cm</t>
  </si>
  <si>
    <t xml:space="preserve">1965832404</t>
  </si>
  <si>
    <t xml:space="preserve">46</t>
  </si>
  <si>
    <t xml:space="preserve">741310101</t>
  </si>
  <si>
    <t xml:space="preserve">Montáž spínač (polo)zapuštěný bezšroubové připojení 1-jednopólový se zapojením vodičů</t>
  </si>
  <si>
    <t xml:space="preserve">-1501293179</t>
  </si>
  <si>
    <t xml:space="preserve">47</t>
  </si>
  <si>
    <t xml:space="preserve">741310121</t>
  </si>
  <si>
    <t xml:space="preserve">Montáž přepínač (polo)zapuštěný bezšroubové připojení 5-sériový se zapojením vodičů</t>
  </si>
  <si>
    <t xml:space="preserve">64722810</t>
  </si>
  <si>
    <t xml:space="preserve">48</t>
  </si>
  <si>
    <t xml:space="preserve">741310122</t>
  </si>
  <si>
    <t xml:space="preserve">Montáž přepínač (polo)zapuštěný bezšroubové připojení 6-střídavý se zapojením vodičů</t>
  </si>
  <si>
    <t xml:space="preserve">1139062278</t>
  </si>
  <si>
    <t xml:space="preserve">49</t>
  </si>
  <si>
    <t xml:space="preserve">741310113</t>
  </si>
  <si>
    <t xml:space="preserve">Montáž ovladač (polo)zapuštěný bezšroubové připojení 1/0S-zapínací s doutnavkou se zapojením vodičů</t>
  </si>
  <si>
    <t xml:space="preserve">-996011501</t>
  </si>
  <si>
    <t xml:space="preserve">50</t>
  </si>
  <si>
    <t xml:space="preserve">741313001</t>
  </si>
  <si>
    <t xml:space="preserve">Montáž zásuvka (polo)zapuštěná bezšroubové připojení 2P+PE se zapojením vodičů</t>
  </si>
  <si>
    <t xml:space="preserve">381414758</t>
  </si>
  <si>
    <t xml:space="preserve">51</t>
  </si>
  <si>
    <t xml:space="preserve">741313002</t>
  </si>
  <si>
    <t xml:space="preserve">Montáž zásuvka (polo)zapuštěná bezšroubové připojení 2P+PE dvojí zapojení - průběžná se zapojením vodičů</t>
  </si>
  <si>
    <t xml:space="preserve">-1152342374</t>
  </si>
  <si>
    <t xml:space="preserve">52</t>
  </si>
  <si>
    <t xml:space="preserve">741450003</t>
  </si>
  <si>
    <t xml:space="preserve">Montáž zásuvky pro vyrovnání potenciálu zapuštěné dvojnásobné</t>
  </si>
  <si>
    <t xml:space="preserve">-709272321</t>
  </si>
  <si>
    <t xml:space="preserve">53</t>
  </si>
  <si>
    <t xml:space="preserve">741450002</t>
  </si>
  <si>
    <t xml:space="preserve">Montáž svorkovnice ekvipotenciálního pospojení</t>
  </si>
  <si>
    <t xml:space="preserve">-223284867</t>
  </si>
  <si>
    <t xml:space="preserve">54</t>
  </si>
  <si>
    <t xml:space="preserve">741450006</t>
  </si>
  <si>
    <t xml:space="preserve">Montáž svorky pro vyrovnání potenciálu pro vodivé upevnění</t>
  </si>
  <si>
    <t xml:space="preserve">1382019604</t>
  </si>
  <si>
    <t xml:space="preserve">55</t>
  </si>
  <si>
    <t xml:space="preserve">741110512</t>
  </si>
  <si>
    <t xml:space="preserve">Montáž lišta a kanálek vkládací šířky přes 60 do 120 mm s víčkem</t>
  </si>
  <si>
    <t xml:space="preserve">323425400</t>
  </si>
  <si>
    <t xml:space="preserve">56</t>
  </si>
  <si>
    <t xml:space="preserve">741110541</t>
  </si>
  <si>
    <t xml:space="preserve">Montáž lišta a kanálek - přepážka podélná oddělovací</t>
  </si>
  <si>
    <t xml:space="preserve">-1924414240</t>
  </si>
  <si>
    <t xml:space="preserve">57</t>
  </si>
  <si>
    <t xml:space="preserve">741313007</t>
  </si>
  <si>
    <t xml:space="preserve">Montáž zásuvka (polo)zapuštěná bezšroubové připojení 2P + PE nástěnná nebo do parapetního kanálu se zapojením vodičů</t>
  </si>
  <si>
    <t xml:space="preserve">2041991261</t>
  </si>
  <si>
    <t xml:space="preserve">58</t>
  </si>
  <si>
    <t xml:space="preserve">742110202</t>
  </si>
  <si>
    <t xml:space="preserve">Montáž podlahových krabic pro slaboproud do mazaniny</t>
  </si>
  <si>
    <t xml:space="preserve">722495915</t>
  </si>
  <si>
    <t xml:space="preserve">59</t>
  </si>
  <si>
    <t xml:space="preserve">742110271</t>
  </si>
  <si>
    <t xml:space="preserve">Montáž víka k vestavbě přístrojové jednotky k podlahovým krabicím pro slaboproud</t>
  </si>
  <si>
    <t xml:space="preserve">-127235678</t>
  </si>
  <si>
    <t xml:space="preserve">60</t>
  </si>
  <si>
    <t xml:space="preserve">742110272</t>
  </si>
  <si>
    <t xml:space="preserve">Montáž přístrojové jednotky k podlahovým krabicím pro slaboproud</t>
  </si>
  <si>
    <t xml:space="preserve">1828397174</t>
  </si>
  <si>
    <t xml:space="preserve">61</t>
  </si>
  <si>
    <t xml:space="preserve">1095617000</t>
  </si>
  <si>
    <t xml:space="preserve">62</t>
  </si>
  <si>
    <t xml:space="preserve">741112111</t>
  </si>
  <si>
    <t xml:space="preserve">Montáž rozvodka nástěnná plastová čtyřhranná vodič D do 4 mm2</t>
  </si>
  <si>
    <t xml:space="preserve">1461534875</t>
  </si>
  <si>
    <t xml:space="preserve">63</t>
  </si>
  <si>
    <t xml:space="preserve">210220321</t>
  </si>
  <si>
    <t xml:space="preserve">Montáž svorek hromosvodných na potrubí typ Bernard se zhotovením pásku</t>
  </si>
  <si>
    <t xml:space="preserve">308035872</t>
  </si>
  <si>
    <t xml:space="preserve">64</t>
  </si>
  <si>
    <t xml:space="preserve">468111111</t>
  </si>
  <si>
    <t xml:space="preserve">Frézování drážek pro vodiče ve stěnách z cihel do 3x3 cm</t>
  </si>
  <si>
    <t xml:space="preserve">-171595557</t>
  </si>
  <si>
    <t xml:space="preserve">65</t>
  </si>
  <si>
    <t xml:space="preserve">468111112</t>
  </si>
  <si>
    <t xml:space="preserve">Frézování drážek pro vodiče ve stěnách z cihel do 5x5 cm</t>
  </si>
  <si>
    <t xml:space="preserve">1986494310</t>
  </si>
  <si>
    <t xml:space="preserve">66</t>
  </si>
  <si>
    <t xml:space="preserve">741811021</t>
  </si>
  <si>
    <t xml:space="preserve">Oživení rozvaděče se složitou výstrojí</t>
  </si>
  <si>
    <t xml:space="preserve">-1779657613</t>
  </si>
  <si>
    <t xml:space="preserve">67</t>
  </si>
  <si>
    <t xml:space="preserve">P639-01-001</t>
  </si>
  <si>
    <t xml:space="preserve">Výrobní dokumentace rozvaděčů RMO se směrovým značením, včetně vylepení soupisu všech jističů a ovladačů vč. jejich funkce. Ve dvou paré v čistopise + 1x digitálně (edit + pdf verze)</t>
  </si>
  <si>
    <t xml:space="preserve">-942971267</t>
  </si>
  <si>
    <t xml:space="preserve">01-0500</t>
  </si>
  <si>
    <t xml:space="preserve">Kabeláže</t>
  </si>
  <si>
    <t xml:space="preserve">68</t>
  </si>
  <si>
    <t xml:space="preserve">34111123</t>
  </si>
  <si>
    <t xml:space="preserve">kabel silový oheň retardující bezhalogenový bez funkční schopnosti při požáru třída reakce na oheň B2cas1d1a1 jádro Cu 0,6/1kV (1-CXKH-R B2) 3x1,5mm2</t>
  </si>
  <si>
    <t xml:space="preserve">-1935072991</t>
  </si>
  <si>
    <t xml:space="preserve">69</t>
  </si>
  <si>
    <t xml:space="preserve">34111124</t>
  </si>
  <si>
    <t xml:space="preserve">kabel silový oheň retardující bezhalogenový bez funkční schopnosti při požáru třída reakce na oheň B2cas1d1a1 jádro Cu 0,6/1kV (1-CXKH-R B2) 3x2,5mm2</t>
  </si>
  <si>
    <t xml:space="preserve">-967187834</t>
  </si>
  <si>
    <t xml:space="preserve">70</t>
  </si>
  <si>
    <t xml:space="preserve">34111126</t>
  </si>
  <si>
    <t xml:space="preserve">kabel silový oheň retardující bezhalogenový bez funkční schopnosti při požáru třída reakce na oheň B2cas1d1a1 jádro Cu 0,6/1kV (1-CXKH-R B2) 3x6mm2</t>
  </si>
  <si>
    <t xml:space="preserve">-619710285</t>
  </si>
  <si>
    <t xml:space="preserve">71</t>
  </si>
  <si>
    <t xml:space="preserve">34111030</t>
  </si>
  <si>
    <t xml:space="preserve">kabel instalační jádro Cu plné izolace PVC plášť PVC 450/750V (CYKY) 3x1,5mm2</t>
  </si>
  <si>
    <t xml:space="preserve">-1868331760</t>
  </si>
  <si>
    <t xml:space="preserve">72</t>
  </si>
  <si>
    <t xml:space="preserve">34111036</t>
  </si>
  <si>
    <t xml:space="preserve">kabel instalační jádro Cu plné izolace PVC plášť PVC 450/750V (CYKY) 3x2,5mm2</t>
  </si>
  <si>
    <t xml:space="preserve">1414755155</t>
  </si>
  <si>
    <t xml:space="preserve">73</t>
  </si>
  <si>
    <t xml:space="preserve">M639-01-501</t>
  </si>
  <si>
    <t xml:space="preserve">Vodič H07Z-K 6mm2 bezhalogenový zelenožlutý</t>
  </si>
  <si>
    <t xml:space="preserve">-1364502650</t>
  </si>
  <si>
    <t xml:space="preserve">74</t>
  </si>
  <si>
    <t xml:space="preserve">34140826</t>
  </si>
  <si>
    <t xml:space="preserve">vodič propojovací jádro Cu plné izolace PVC 450/750V (H07V-U) 1x6mm2</t>
  </si>
  <si>
    <t xml:space="preserve">-592522380</t>
  </si>
  <si>
    <t xml:space="preserve">75</t>
  </si>
  <si>
    <t xml:space="preserve">34140824</t>
  </si>
  <si>
    <t xml:space="preserve">vodič propojovací jádro Cu plné izolace PVC 450/750V (H07V-U) 1x2,5mm2</t>
  </si>
  <si>
    <t xml:space="preserve">-312219133</t>
  </si>
  <si>
    <t xml:space="preserve">76</t>
  </si>
  <si>
    <t xml:space="preserve">210813011</t>
  </si>
  <si>
    <t xml:space="preserve">Montáž kabelu Cu plného nebo laněného do 1 kV žíly 3x1,5 až 6 mm2 (např. CYKY, CYKFY) bez ukončení uloženého pevně</t>
  </si>
  <si>
    <t xml:space="preserve">1639378755</t>
  </si>
  <si>
    <t xml:space="preserve">77</t>
  </si>
  <si>
    <t xml:space="preserve">741132103</t>
  </si>
  <si>
    <t xml:space="preserve">Ukončení kabelů 3x1,5 až 4 mm2 smršťovací koncovkou nebo páskem bez letování</t>
  </si>
  <si>
    <t xml:space="preserve">-357236539</t>
  </si>
  <si>
    <t xml:space="preserve">78</t>
  </si>
  <si>
    <t xml:space="preserve">741132104</t>
  </si>
  <si>
    <t xml:space="preserve">Ukončení kabelů 3x6 mm2 smršťovací koncovkou nebo páskem bez letování</t>
  </si>
  <si>
    <t xml:space="preserve">-1885556269</t>
  </si>
  <si>
    <t xml:space="preserve">79</t>
  </si>
  <si>
    <t xml:space="preserve">741120301</t>
  </si>
  <si>
    <t xml:space="preserve">Montáž vodič Cu izolovaný plný a laněný s PVC pláštěm žíla 0,55 až 16 mm2 pevně (např. CY, CHAH-V)</t>
  </si>
  <si>
    <t xml:space="preserve">-2139625698</t>
  </si>
  <si>
    <t xml:space="preserve">80</t>
  </si>
  <si>
    <t xml:space="preserve">741130004</t>
  </si>
  <si>
    <t xml:space="preserve">Ukončení vodič izolovaný do 6 mm2 v rozváděči nebo na přístroji</t>
  </si>
  <si>
    <t xml:space="preserve">1448012262</t>
  </si>
  <si>
    <t xml:space="preserve">81</t>
  </si>
  <si>
    <t xml:space="preserve">742128002</t>
  </si>
  <si>
    <t xml:space="preserve">Označování kabelů dalším štítkem</t>
  </si>
  <si>
    <t xml:space="preserve">-2075256570</t>
  </si>
  <si>
    <t xml:space="preserve">01-0600</t>
  </si>
  <si>
    <t xml:space="preserve">HZS</t>
  </si>
  <si>
    <t xml:space="preserve">82</t>
  </si>
  <si>
    <t xml:space="preserve">HZS2231-01</t>
  </si>
  <si>
    <t xml:space="preserve">Oprava PD dle skutečnosti ve 2 paré v tužce</t>
  </si>
  <si>
    <t xml:space="preserve">hod</t>
  </si>
  <si>
    <t xml:space="preserve">-1293447122</t>
  </si>
  <si>
    <t xml:space="preserve">83</t>
  </si>
  <si>
    <t xml:space="preserve">HZS2231-02</t>
  </si>
  <si>
    <t xml:space="preserve">Dohledání stávajícího stavu, zajištění stávajícího stavu pro potřeby rekonstrukce</t>
  </si>
  <si>
    <t xml:space="preserve">1629560921</t>
  </si>
  <si>
    <t xml:space="preserve">84</t>
  </si>
  <si>
    <t xml:space="preserve">HZS2232-01</t>
  </si>
  <si>
    <t xml:space="preserve">Předkomplexní zkoušky</t>
  </si>
  <si>
    <t xml:space="preserve">-2076429788</t>
  </si>
  <si>
    <t xml:space="preserve">85</t>
  </si>
  <si>
    <t xml:space="preserve">HZS2232-02</t>
  </si>
  <si>
    <t xml:space="preserve">Komplexní zkoušky</t>
  </si>
  <si>
    <t xml:space="preserve">140886856</t>
  </si>
  <si>
    <t xml:space="preserve">86</t>
  </si>
  <si>
    <t xml:space="preserve">HZS4212</t>
  </si>
  <si>
    <t xml:space="preserve">Provedení výchozí revize, včetně dílčích - vypracování revizních zpráv a předávacích protokolů</t>
  </si>
  <si>
    <t xml:space="preserve">2036923202</t>
  </si>
  <si>
    <t xml:space="preserve">01-0900</t>
  </si>
  <si>
    <t xml:space="preserve">Podružný materiál, přesuny</t>
  </si>
  <si>
    <t xml:space="preserve">87</t>
  </si>
  <si>
    <t xml:space="preserve">998741999.01</t>
  </si>
  <si>
    <t xml:space="preserve">Podružný materiál</t>
  </si>
  <si>
    <t xml:space="preserve">1400091143</t>
  </si>
  <si>
    <t xml:space="preserve">88</t>
  </si>
  <si>
    <t xml:space="preserve">998741101.01</t>
  </si>
  <si>
    <t xml:space="preserve">Přesun hmot tonážní pro silnoproud v objektech do 6m</t>
  </si>
  <si>
    <t xml:space="preserve">-2109493964</t>
  </si>
  <si>
    <t xml:space="preserve">02 - Slaboproud</t>
  </si>
  <si>
    <t xml:space="preserve">    01-0133 - Aktivní prvky SKS</t>
  </si>
  <si>
    <t xml:space="preserve">01-0133</t>
  </si>
  <si>
    <t xml:space="preserve">Aktivní prvky SKS</t>
  </si>
  <si>
    <t xml:space="preserve">P639-01-674</t>
  </si>
  <si>
    <t xml:space="preserve">Kontrola stávajících aktivních prvků SKS - nové aktivní prvky (switch, router a další) nejsou součástí této investiční akce</t>
  </si>
  <si>
    <t xml:space="preserve">-1022080649</t>
  </si>
  <si>
    <t xml:space="preserve">M639-01-401</t>
  </si>
  <si>
    <t xml:space="preserve">IP Vrátník s kamerou - přípoj SKS UTP</t>
  </si>
  <si>
    <t xml:space="preserve">-1750392352</t>
  </si>
  <si>
    <t xml:space="preserve">1953124779</t>
  </si>
  <si>
    <t xml:space="preserve">556769344</t>
  </si>
  <si>
    <t xml:space="preserve">34571475</t>
  </si>
  <si>
    <t xml:space="preserve">krabice lištová PVC přístrojová čtvercová 80x80mm mělká</t>
  </si>
  <si>
    <t xml:space="preserve">-780686435</t>
  </si>
  <si>
    <t xml:space="preserve">-271828768</t>
  </si>
  <si>
    <t xml:space="preserve">-524429804</t>
  </si>
  <si>
    <t xml:space="preserve">-1322497828</t>
  </si>
  <si>
    <t xml:space="preserve">34571392</t>
  </si>
  <si>
    <t xml:space="preserve">trubka elektroinstalační plastová bezhalogenová ohebná středně odolná D 23,8/32mm poloměr ohybu &gt;130mm</t>
  </si>
  <si>
    <t xml:space="preserve">-843739971</t>
  </si>
  <si>
    <t xml:space="preserve">34571017</t>
  </si>
  <si>
    <t xml:space="preserve">lišta elektroinstalační vkládací hranatá bezhalogenová 60x40mm</t>
  </si>
  <si>
    <t xml:space="preserve">2041183949</t>
  </si>
  <si>
    <t xml:space="preserve">M639-01-601</t>
  </si>
  <si>
    <t xml:space="preserve">Modul zásuvkový 22,5x45 se záclonkou pro RJ45</t>
  </si>
  <si>
    <t xml:space="preserve">933944388</t>
  </si>
  <si>
    <t xml:space="preserve">M639-01-603</t>
  </si>
  <si>
    <t xml:space="preserve">Kryt zásuvky komunikační s popisovým polem</t>
  </si>
  <si>
    <t xml:space="preserve">-852691195</t>
  </si>
  <si>
    <t xml:space="preserve">M639-01-604</t>
  </si>
  <si>
    <t xml:space="preserve">Maska nosná s 1 otvorem pro 1 komunikační zásuvku Modular Jack RJ</t>
  </si>
  <si>
    <t xml:space="preserve">1304909231</t>
  </si>
  <si>
    <t xml:space="preserve">-699988821</t>
  </si>
  <si>
    <t xml:space="preserve">M639-01-602</t>
  </si>
  <si>
    <t xml:space="preserve">Zásuvka datová RJ45-8 Cat.5e (keystone)</t>
  </si>
  <si>
    <t xml:space="preserve">838485562</t>
  </si>
  <si>
    <t xml:space="preserve">742320052</t>
  </si>
  <si>
    <t xml:space="preserve">Montáž instalační krabice pro komunikační tablo s krytem</t>
  </si>
  <si>
    <t xml:space="preserve">-1771327292</t>
  </si>
  <si>
    <t xml:space="preserve">742320051</t>
  </si>
  <si>
    <t xml:space="preserve">Montáž dveřního komunikačního tabla</t>
  </si>
  <si>
    <t xml:space="preserve">1927715738</t>
  </si>
  <si>
    <t xml:space="preserve">-770065911</t>
  </si>
  <si>
    <t xml:space="preserve">741112001</t>
  </si>
  <si>
    <t xml:space="preserve">Montáž krabice zapuštěná plastová kruhová</t>
  </si>
  <si>
    <t xml:space="preserve">400996529</t>
  </si>
  <si>
    <t xml:space="preserve">741112071</t>
  </si>
  <si>
    <t xml:space="preserve">Montáž krabice přístrojová lištová plast jednoduchá</t>
  </si>
  <si>
    <t xml:space="preserve">1597259672</t>
  </si>
  <si>
    <t xml:space="preserve">1486912918</t>
  </si>
  <si>
    <t xml:space="preserve">2134888190</t>
  </si>
  <si>
    <t xml:space="preserve">1266355490</t>
  </si>
  <si>
    <t xml:space="preserve">742110002</t>
  </si>
  <si>
    <t xml:space="preserve">Montáž trubek pro slaboproud plastových ohebných uložených pod omítku</t>
  </si>
  <si>
    <t xml:space="preserve">-1766633790</t>
  </si>
  <si>
    <t xml:space="preserve">468101411</t>
  </si>
  <si>
    <t xml:space="preserve">Vysekání rýh pro montáž trubek a kabelů v cihelných zdech hl do 3 cm a š do 3 cm</t>
  </si>
  <si>
    <t xml:space="preserve">-1035530049</t>
  </si>
  <si>
    <t xml:space="preserve">742110161</t>
  </si>
  <si>
    <t xml:space="preserve">Montáž spony pro uchycení kabelů pro slaboproud</t>
  </si>
  <si>
    <t xml:space="preserve">2040749040</t>
  </si>
  <si>
    <t xml:space="preserve">741110511</t>
  </si>
  <si>
    <t xml:space="preserve">Montáž lišta a kanálek vkládací šířky do 60 mm s víčkem</t>
  </si>
  <si>
    <t xml:space="preserve">581236932</t>
  </si>
  <si>
    <t xml:space="preserve">742330044</t>
  </si>
  <si>
    <t xml:space="preserve">Montáž datové zásuvky 1 až 6 pozic</t>
  </si>
  <si>
    <t xml:space="preserve">329758723</t>
  </si>
  <si>
    <t xml:space="preserve">742124005</t>
  </si>
  <si>
    <t xml:space="preserve">Montáž kabelů datových FTP, UTP, STP ukončení kabelu konektorem</t>
  </si>
  <si>
    <t xml:space="preserve">1371570393</t>
  </si>
  <si>
    <t xml:space="preserve">P639-01-601</t>
  </si>
  <si>
    <t xml:space="preserve">Osazení  a zapojení EVK čtečky (dodávku, oživení a uvedení do provozu si zajistí investor na vlastní náklady)</t>
  </si>
  <si>
    <t xml:space="preserve">-485075618</t>
  </si>
  <si>
    <t xml:space="preserve">P639-01-602</t>
  </si>
  <si>
    <t xml:space="preserve">Osazení  a zapojení EVK tlačítka (dodávku, oživení a uvedení do provozu si zajistí investor na vlastní náklady)</t>
  </si>
  <si>
    <t xml:space="preserve">-2002448327</t>
  </si>
  <si>
    <t xml:space="preserve">P639-01-603</t>
  </si>
  <si>
    <t xml:space="preserve">Osazení  a zapojení elektromechanického zámku (dodávku, oživení a uvedení do provozu si zajistí stavba)</t>
  </si>
  <si>
    <t xml:space="preserve">-1279605378</t>
  </si>
  <si>
    <t xml:space="preserve">P639-01-606</t>
  </si>
  <si>
    <t xml:space="preserve">Osazení  a zapojení IP vrátniku (dodávku, oživení a uvedení do provozu si zajistí stavba)</t>
  </si>
  <si>
    <t xml:space="preserve">-63902182</t>
  </si>
  <si>
    <t xml:space="preserve">755645792</t>
  </si>
  <si>
    <t xml:space="preserve">742330101</t>
  </si>
  <si>
    <t xml:space="preserve">Měření metalického segmentu s vyhotovením protokolu</t>
  </si>
  <si>
    <t xml:space="preserve">1242731049</t>
  </si>
  <si>
    <t xml:space="preserve">P639-01-699</t>
  </si>
  <si>
    <t xml:space="preserve">Certifikační měření pro poskytnutí systémové záruky na kabeláž v délce 25 let - předání v tištěné a elektronické podobě</t>
  </si>
  <si>
    <t xml:space="preserve">1810719630</t>
  </si>
  <si>
    <t xml:space="preserve">34121262R1</t>
  </si>
  <si>
    <t xml:space="preserve">kabel datový jádro Cu plné plášť PVC (U/UTP) kategorie 5e s pláštěm LSOH (bezhalogenní)</t>
  </si>
  <si>
    <t xml:space="preserve">-1942455538</t>
  </si>
  <si>
    <t xml:space="preserve">VV</t>
  </si>
  <si>
    <t xml:space="preserve">Celkem 37 jednotlivých vývodu do datového stávjícího rozvaděče RDMW v 7NP</t>
  </si>
  <si>
    <t xml:space="preserve">3515</t>
  </si>
  <si>
    <t xml:space="preserve">4x Kamera příprava</t>
  </si>
  <si>
    <t xml:space="preserve">380</t>
  </si>
  <si>
    <t xml:space="preserve">Součet</t>
  </si>
  <si>
    <t xml:space="preserve">34121233</t>
  </si>
  <si>
    <t xml:space="preserve">kabel sdělovací stíněný laminovanou Al fólií s příložným Cu drátem jádro Cu plné izolace PVC plášť PVC 300V (J-Y(St)Y…Lg) 2x2x0,8mm2</t>
  </si>
  <si>
    <t xml:space="preserve">-936132740</t>
  </si>
  <si>
    <t xml:space="preserve">742124001</t>
  </si>
  <si>
    <t xml:space="preserve">Montáž kabelů datových FTP, UTP, STP pro vnitřní rozvody do žlabu nebo lišty</t>
  </si>
  <si>
    <t xml:space="preserve">-519699798</t>
  </si>
  <si>
    <t xml:space="preserve">742128003</t>
  </si>
  <si>
    <t xml:space="preserve">Svazkování kabelů</t>
  </si>
  <si>
    <t xml:space="preserve">1819060656</t>
  </si>
  <si>
    <t xml:space="preserve">742124002</t>
  </si>
  <si>
    <t xml:space="preserve">Montáž kabelů datových FTP, UTP, STP pro vnitřní rozvody do trubky</t>
  </si>
  <si>
    <t xml:space="preserve">-2057633022</t>
  </si>
  <si>
    <t xml:space="preserve">742121001</t>
  </si>
  <si>
    <t xml:space="preserve">Montáž kabelů sdělovacích pro vnitřní rozvody do 15 žil</t>
  </si>
  <si>
    <t xml:space="preserve">-607718799</t>
  </si>
  <si>
    <t xml:space="preserve">742122001</t>
  </si>
  <si>
    <t xml:space="preserve">Montáž kabelové spojky nebo svorkovnice pro slaboproud do 15 žil</t>
  </si>
  <si>
    <t xml:space="preserve">1946962235</t>
  </si>
  <si>
    <t xml:space="preserve">1953777242</t>
  </si>
  <si>
    <t xml:space="preserve">-2057025484</t>
  </si>
  <si>
    <t xml:space="preserve">-1996859515</t>
  </si>
  <si>
    <t xml:space="preserve">-2131655036</t>
  </si>
  <si>
    <t xml:space="preserve">03 - Elektrická požární signalizace (EPS)</t>
  </si>
  <si>
    <t xml:space="preserve">    01-0153 - Ústředna EPS</t>
  </si>
  <si>
    <t xml:space="preserve">01-0153</t>
  </si>
  <si>
    <t xml:space="preserve">Ústředna EPS</t>
  </si>
  <si>
    <t xml:space="preserve">P639-03-500</t>
  </si>
  <si>
    <t xml:space="preserve">Kontrola stávající ústředny EPS - příprava na doplnění</t>
  </si>
  <si>
    <t xml:space="preserve">864593404</t>
  </si>
  <si>
    <t xml:space="preserve">M639-03-101</t>
  </si>
  <si>
    <t xml:space="preserve">Tlačítkový hlásič požáru</t>
  </si>
  <si>
    <t xml:space="preserve">-2119186050</t>
  </si>
  <si>
    <t xml:space="preserve">M639-03-102</t>
  </si>
  <si>
    <t xml:space="preserve">Optickokouřový hlásič požáru, včetně patice na strop</t>
  </si>
  <si>
    <t xml:space="preserve">-784444552</t>
  </si>
  <si>
    <t xml:space="preserve">M639-03-103</t>
  </si>
  <si>
    <t xml:space="preserve">Hlásič požáru tepelný</t>
  </si>
  <si>
    <t xml:space="preserve">1288879527</t>
  </si>
  <si>
    <t xml:space="preserve">1777228876</t>
  </si>
  <si>
    <t xml:space="preserve">-71027831</t>
  </si>
  <si>
    <t xml:space="preserve">-678572792</t>
  </si>
  <si>
    <t xml:space="preserve">1298067695</t>
  </si>
  <si>
    <t xml:space="preserve">742210151</t>
  </si>
  <si>
    <t xml:space="preserve">Montáž tlačítkového hlásiče se sklíčkem</t>
  </si>
  <si>
    <t xml:space="preserve">-911406693</t>
  </si>
  <si>
    <t xml:space="preserve">742210131</t>
  </si>
  <si>
    <t xml:space="preserve">Montáž soklu hlásiče nebo patice</t>
  </si>
  <si>
    <t xml:space="preserve">1944061719</t>
  </si>
  <si>
    <t xml:space="preserve">742210121</t>
  </si>
  <si>
    <t xml:space="preserve">Montáž hlásiče automatického bodového</t>
  </si>
  <si>
    <t xml:space="preserve">667665760</t>
  </si>
  <si>
    <t xml:space="preserve">742210128</t>
  </si>
  <si>
    <t xml:space="preserve">Montáž hlásiče plamene</t>
  </si>
  <si>
    <t xml:space="preserve">-1745443570</t>
  </si>
  <si>
    <t xml:space="preserve">-1379366079</t>
  </si>
  <si>
    <t xml:space="preserve">1738754071</t>
  </si>
  <si>
    <t xml:space="preserve">1456603098</t>
  </si>
  <si>
    <t xml:space="preserve">592753691</t>
  </si>
  <si>
    <t xml:space="preserve">1699426335</t>
  </si>
  <si>
    <t xml:space="preserve">261230083</t>
  </si>
  <si>
    <t xml:space="preserve">742210401</t>
  </si>
  <si>
    <t xml:space="preserve">Programování základních parametrů ústředny EPS</t>
  </si>
  <si>
    <t xml:space="preserve">1077088482</t>
  </si>
  <si>
    <t xml:space="preserve">742210421</t>
  </si>
  <si>
    <t xml:space="preserve">Programování a oživení systému na jeden detektor EPS</t>
  </si>
  <si>
    <t xml:space="preserve">-369938973</t>
  </si>
  <si>
    <t xml:space="preserve">742210521</t>
  </si>
  <si>
    <t xml:space="preserve">Výchozí revize systému EPS na jeden detektor</t>
  </si>
  <si>
    <t xml:space="preserve">1583019066</t>
  </si>
  <si>
    <t xml:space="preserve">34121132</t>
  </si>
  <si>
    <t xml:space="preserve">kabel sdělovací oheň retardující bezhalogenový stíněný laminovanou Al fólií s příložným CuSn drátem s funkčností při požáru 180min a P90-R/PH120-R reakce na oheň B2cas1d1a1 jádro Cu plné 100V (SSKFH-V) 1x2x0,8mm2</t>
  </si>
  <si>
    <t xml:space="preserve">-2131985443</t>
  </si>
  <si>
    <t xml:space="preserve">1021958858</t>
  </si>
  <si>
    <t xml:space="preserve">396307276</t>
  </si>
  <si>
    <t xml:space="preserve">546773885</t>
  </si>
  <si>
    <t xml:space="preserve">-593468812</t>
  </si>
  <si>
    <t xml:space="preserve">-2139348168</t>
  </si>
  <si>
    <t xml:space="preserve">43407178</t>
  </si>
  <si>
    <t xml:space="preserve">-113388968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</si>
</sst>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#,##0.00"/>
    <numFmt numFmtId="167" formatCode="#,##0.00%"/>
    <numFmt numFmtId="168" formatCode="dd\.mm\.yyyy"/>
    <numFmt numFmtId="169" formatCode="#,##0.00000"/>
    <numFmt numFmtId="170" formatCode="#,##0.000"/>
  </numFmts>
  <fonts count="41">
    <font>
      <sz val="8"/>
      <name val="Arial CE"/>
      <family val="2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8"/>
      <color rgb="FFFFFFFF"/>
      <name val="Arial CE"/>
      <family val="0"/>
      <charset val="1"/>
    </font>
    <font>
      <sz val="8"/>
      <color rgb="FF3366FF"/>
      <name val="Arial CE"/>
      <family val="0"/>
      <charset val="1"/>
    </font>
    <font>
      <b val="true"/>
      <sz val="14"/>
      <name val="Arial CE"/>
      <family val="0"/>
      <charset val="1"/>
    </font>
    <font>
      <b val="true"/>
      <sz val="12"/>
      <color rgb="FF969696"/>
      <name val="Arial CE"/>
      <family val="0"/>
      <charset val="1"/>
    </font>
    <font>
      <sz val="10"/>
      <color rgb="FF969696"/>
      <name val="Arial CE"/>
      <family val="0"/>
      <charset val="1"/>
    </font>
    <font>
      <sz val="10"/>
      <name val="Arial CE"/>
      <family val="0"/>
      <charset val="1"/>
    </font>
    <font>
      <b val="true"/>
      <sz val="8"/>
      <color rgb="FF969696"/>
      <name val="Arial CE"/>
      <family val="0"/>
      <charset val="1"/>
    </font>
    <font>
      <b val="true"/>
      <sz val="11"/>
      <name val="Arial CE"/>
      <family val="0"/>
      <charset val="1"/>
    </font>
    <font>
      <b val="true"/>
      <sz val="10"/>
      <name val="Arial CE"/>
      <family val="0"/>
      <charset val="1"/>
    </font>
    <font>
      <b val="true"/>
      <sz val="10"/>
      <color rgb="FF969696"/>
      <name val="Arial CE"/>
      <family val="0"/>
      <charset val="1"/>
    </font>
    <font>
      <b val="true"/>
      <sz val="12"/>
      <name val="Arial CE"/>
      <family val="0"/>
      <charset val="1"/>
    </font>
    <font>
      <b val="true"/>
      <sz val="10"/>
      <color rgb="FF464646"/>
      <name val="Arial CE"/>
      <family val="0"/>
      <charset val="1"/>
    </font>
    <font>
      <sz val="12"/>
      <color rgb="FF969696"/>
      <name val="Arial CE"/>
      <family val="0"/>
      <charset val="1"/>
    </font>
    <font>
      <sz val="9"/>
      <name val="Arial CE"/>
      <family val="0"/>
      <charset val="1"/>
    </font>
    <font>
      <sz val="9"/>
      <color rgb="FF969696"/>
      <name val="Arial CE"/>
      <family val="0"/>
      <charset val="1"/>
    </font>
    <font>
      <b val="true"/>
      <sz val="12"/>
      <color rgb="FF960000"/>
      <name val="Arial CE"/>
      <family val="0"/>
      <charset val="1"/>
    </font>
    <font>
      <sz val="12"/>
      <name val="Arial CE"/>
      <family val="0"/>
      <charset val="1"/>
    </font>
    <font>
      <sz val="18"/>
      <color theme="10"/>
      <name val="Wingdings 2"/>
      <family val="0"/>
      <charset val="1"/>
    </font>
    <font>
      <u val="single"/>
      <sz val="11"/>
      <color theme="10"/>
      <name val="Calibri"/>
      <family val="0"/>
      <charset val="1"/>
    </font>
    <font>
      <sz val="11"/>
      <name val="Arial CE"/>
      <family val="0"/>
      <charset val="1"/>
    </font>
    <font>
      <b val="true"/>
      <sz val="11"/>
      <color rgb="FF003366"/>
      <name val="Arial CE"/>
      <family val="0"/>
      <charset val="1"/>
    </font>
    <font>
      <sz val="11"/>
      <color rgb="FF003366"/>
      <name val="Arial CE"/>
      <family val="0"/>
      <charset val="1"/>
    </font>
    <font>
      <sz val="11"/>
      <color rgb="FF969696"/>
      <name val="Arial CE"/>
      <family val="0"/>
      <charset val="1"/>
    </font>
    <font>
      <sz val="10"/>
      <color rgb="FF3366FF"/>
      <name val="Arial CE"/>
      <family val="0"/>
      <charset val="1"/>
    </font>
    <font>
      <sz val="8"/>
      <color rgb="FF969696"/>
      <name val="Arial CE"/>
      <family val="0"/>
      <charset val="1"/>
    </font>
    <font>
      <b val="true"/>
      <sz val="12"/>
      <color rgb="FF800000"/>
      <name val="Arial CE"/>
      <family val="0"/>
      <charset val="1"/>
    </font>
    <font>
      <sz val="12"/>
      <color rgb="FF003366"/>
      <name val="Arial CE"/>
      <family val="0"/>
      <charset val="1"/>
    </font>
    <font>
      <sz val="10"/>
      <color rgb="FF003366"/>
      <name val="Arial CE"/>
      <family val="0"/>
      <charset val="1"/>
    </font>
    <font>
      <sz val="8"/>
      <color rgb="FF960000"/>
      <name val="Arial CE"/>
      <family val="0"/>
      <charset val="1"/>
    </font>
    <font>
      <b val="true"/>
      <sz val="8"/>
      <name val="Arial CE"/>
      <family val="0"/>
      <charset val="1"/>
    </font>
    <font>
      <sz val="8"/>
      <color rgb="FF003366"/>
      <name val="Arial CE"/>
      <family val="0"/>
      <charset val="1"/>
    </font>
    <font>
      <i val="true"/>
      <sz val="9"/>
      <color rgb="FF0000FF"/>
      <name val="Arial CE"/>
      <family val="0"/>
      <charset val="1"/>
    </font>
    <font>
      <i val="true"/>
      <sz val="8"/>
      <color rgb="FF0000FF"/>
      <name val="Arial CE"/>
      <family val="0"/>
      <charset val="1"/>
    </font>
    <font>
      <sz val="8"/>
      <color rgb="FF800080"/>
      <name val="Arial CE"/>
      <family val="0"/>
      <charset val="1"/>
    </font>
    <font>
      <sz val="7"/>
      <color rgb="FF969696"/>
      <name val="Arial CE"/>
      <family val="0"/>
      <charset val="1"/>
    </font>
    <font>
      <sz val="8"/>
      <color rgb="FF505050"/>
      <name val="Arial CE"/>
      <family val="0"/>
      <charset val="1"/>
    </font>
    <font>
      <sz val="8"/>
      <color rgb="FFFF0000"/>
      <name val="Arial CE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BEBEBE"/>
      </patternFill>
    </fill>
    <fill>
      <patternFill patternType="solid">
        <fgColor rgb="FFFFFFCC"/>
        <bgColor rgb="FFFFFFFF"/>
      </patternFill>
    </fill>
    <fill>
      <patternFill patternType="solid">
        <fgColor rgb="FFBEBEBE"/>
        <bgColor rgb="FFC0C0C0"/>
      </patternFill>
    </fill>
    <fill>
      <patternFill patternType="solid">
        <fgColor rgb="FFD2D2D2"/>
        <bgColor rgb="FFC0C0C0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hair">
        <color rgb="FF969696"/>
      </left>
      <right/>
      <top style="hair">
        <color rgb="FF969696"/>
      </top>
      <bottom/>
      <diagonal/>
    </border>
    <border diagonalUp="false" diagonalDown="false">
      <left/>
      <right/>
      <top style="hair">
        <color rgb="FF969696"/>
      </top>
      <bottom/>
      <diagonal/>
    </border>
    <border diagonalUp="false" diagonalDown="false">
      <left/>
      <right style="hair">
        <color rgb="FF969696"/>
      </right>
      <top style="hair">
        <color rgb="FF969696"/>
      </top>
      <bottom/>
      <diagonal/>
    </border>
    <border diagonalUp="false" diagonalDown="false">
      <left/>
      <right style="hair">
        <color rgb="FF969696"/>
      </right>
      <top/>
      <bottom/>
      <diagonal/>
    </border>
    <border diagonalUp="false" diagonalDown="false">
      <left style="hair">
        <color rgb="FF969696"/>
      </left>
      <right/>
      <top style="hair">
        <color rgb="FF969696"/>
      </top>
      <bottom style="hair">
        <color rgb="FF969696"/>
      </bottom>
      <diagonal/>
    </border>
    <border diagonalUp="false" diagonalDown="false">
      <left/>
      <right/>
      <top style="hair">
        <color rgb="FF969696"/>
      </top>
      <bottom style="hair">
        <color rgb="FF969696"/>
      </bottom>
      <diagonal/>
    </border>
    <border diagonalUp="false" diagonalDown="false">
      <left/>
      <right style="hair">
        <color rgb="FF969696"/>
      </right>
      <top style="hair">
        <color rgb="FF969696"/>
      </top>
      <bottom style="hair">
        <color rgb="FF969696"/>
      </bottom>
      <diagonal/>
    </border>
    <border diagonalUp="false" diagonalDown="false">
      <left style="hair">
        <color rgb="FF969696"/>
      </left>
      <right/>
      <top/>
      <bottom/>
      <diagonal/>
    </border>
    <border diagonalUp="false" diagonalDown="false">
      <left style="hair">
        <color rgb="FF969696"/>
      </left>
      <right/>
      <top/>
      <bottom style="hair">
        <color rgb="FF969696"/>
      </bottom>
      <diagonal/>
    </border>
    <border diagonalUp="false" diagonalDown="false">
      <left/>
      <right/>
      <top/>
      <bottom style="hair">
        <color rgb="FF969696"/>
      </bottom>
      <diagonal/>
    </border>
    <border diagonalUp="false" diagonalDown="false">
      <left/>
      <right style="hair">
        <color rgb="FF969696"/>
      </right>
      <top/>
      <bottom style="hair">
        <color rgb="FF969696"/>
      </bottom>
      <diagonal/>
    </border>
    <border diagonalUp="false" diagonalDown="false"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22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3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5" fontId="9" fillId="3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5" fontId="9" fillId="3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2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3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4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4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4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4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4" fillId="4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6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5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5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5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19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6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6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1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2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26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2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2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26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26" fillId="0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26" fillId="0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26" fillId="0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26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3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1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5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5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4" fillId="5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5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7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7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0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0" fillId="0" borderId="2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0" fillId="0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30" fillId="0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1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1" fillId="0" borderId="2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1" fillId="0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31" fillId="0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5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5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5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5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32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32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3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6" fontId="3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4" fillId="0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3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34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3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3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35" fillId="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35" fillId="0" borderId="2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35" fillId="0" borderId="2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35" fillId="0" borderId="2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0" fontId="35" fillId="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35" fillId="3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35" fillId="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36" fillId="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36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5" fillId="3" borderId="1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3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8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7" fillId="0" borderId="2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7" fillId="0" borderId="2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7" fillId="0" borderId="2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0" fontId="17" fillId="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7" fillId="3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7" fillId="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8" fillId="3" borderId="1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3" borderId="1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8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8" fillId="0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8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7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37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37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7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9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3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70" fontId="3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9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39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9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0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70" fontId="4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0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40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0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10">
    <dxf>
      <fill>
        <patternFill patternType="solid">
          <fgColor rgb="FFD2D2D2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FF"/>
          <bgColor rgb="FF000000"/>
        </patternFill>
      </fill>
    </dxf>
    <dxf>
      <fill>
        <patternFill patternType="solid">
          <fgColor rgb="FF003366"/>
          <bgColor rgb="FF000000"/>
        </patternFill>
      </fill>
    </dxf>
    <dxf>
      <fill>
        <patternFill patternType="solid">
          <fgColor rgb="FF960000"/>
          <bgColor rgb="FF000000"/>
        </patternFill>
      </fill>
    </dxf>
    <dxf>
      <fill>
        <patternFill patternType="solid">
          <fgColor rgb="FFFFFFCC"/>
          <bgColor rgb="FF000000"/>
        </patternFill>
      </fill>
    </dxf>
    <dxf>
      <fill>
        <patternFill patternType="solid">
          <fgColor rgb="FF800080"/>
          <bgColor rgb="FF000000"/>
        </patternFill>
      </fill>
    </dxf>
    <dxf>
      <fill>
        <patternFill patternType="solid">
          <fgColor rgb="FF969696"/>
          <bgColor rgb="FF000000"/>
        </patternFill>
      </fill>
    </dxf>
    <dxf>
      <fill>
        <patternFill patternType="solid">
          <fgColor rgb="FF505050"/>
          <bgColor rgb="FF000000"/>
        </patternFill>
      </fill>
    </dxf>
    <dxf>
      <fill>
        <patternFill patternType="solid">
          <fgColor rgb="FFFF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2D2D2"/>
      <rgbColor rgb="FF000080"/>
      <rgbColor rgb="FFFF00FF"/>
      <rgbColor rgb="FFFFFF00"/>
      <rgbColor rgb="FF00FFFF"/>
      <rgbColor rgb="FF800080"/>
      <rgbColor rgb="FF960000"/>
      <rgbColor rgb="FF008080"/>
      <rgbColor rgb="FF0000FF"/>
      <rgbColor rgb="FF00CCFF"/>
      <rgbColor rgb="FFCCFFFF"/>
      <rgbColor rgb="FFCCFFCC"/>
      <rgbColor rgb="FFFFFF99"/>
      <rgbColor rgb="FFBEBEB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05050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6464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hyperlink" Target="https://app.urs.cz/products/kros4" TargetMode="External"/><Relationship Id="rId2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hyperlink" Target="https://app.urs.cz/products/kros4" TargetMode="External"/><Relationship Id="rId2" Type="http://schemas.openxmlformats.org/officeDocument/2006/relationships/image" Target="../media/image1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hyperlink" Target="https://app.urs.cz/products/kros4" TargetMode="External"/><Relationship Id="rId2" Type="http://schemas.openxmlformats.org/officeDocument/2006/relationships/image" Target="../media/image1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hyperlink" Target="https://app.urs.cz/products/kros4" TargetMode="External"/><Relationship Id="rId2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0</xdr:row>
      <xdr:rowOff>0</xdr:rowOff>
    </xdr:from>
    <xdr:to>
      <xdr:col>0</xdr:col>
      <xdr:colOff>285480</xdr:colOff>
      <xdr:row>1</xdr:row>
      <xdr:rowOff>122760</xdr:rowOff>
    </xdr:to>
    <xdr:pic>
      <xdr:nvPicPr>
        <xdr:cNvPr id="1" name="Picture 1" descr="">
          <a:hlinkClick r:id="rId1"/>
        </xdr:cNvPr>
        <xdr:cNvPicPr/>
      </xdr:nvPicPr>
      <xdr:blipFill>
        <a:blip r:embed="rId2"/>
        <a:stretch/>
      </xdr:blipFill>
      <xdr:spPr>
        <a:xfrm>
          <a:off x="0" y="0"/>
          <a:ext cx="285480" cy="285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0</xdr:row>
      <xdr:rowOff>0</xdr:rowOff>
    </xdr:from>
    <xdr:to>
      <xdr:col>0</xdr:col>
      <xdr:colOff>285480</xdr:colOff>
      <xdr:row>1</xdr:row>
      <xdr:rowOff>122760</xdr:rowOff>
    </xdr:to>
    <xdr:pic>
      <xdr:nvPicPr>
        <xdr:cNvPr id="2" name="Picture 1" descr="">
          <a:hlinkClick r:id="rId1"/>
        </xdr:cNvPr>
        <xdr:cNvPicPr/>
      </xdr:nvPicPr>
      <xdr:blipFill>
        <a:blip r:embed="rId2"/>
        <a:stretch/>
      </xdr:blipFill>
      <xdr:spPr>
        <a:xfrm>
          <a:off x="0" y="0"/>
          <a:ext cx="285480" cy="285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0</xdr:row>
      <xdr:rowOff>0</xdr:rowOff>
    </xdr:from>
    <xdr:to>
      <xdr:col>0</xdr:col>
      <xdr:colOff>285480</xdr:colOff>
      <xdr:row>1</xdr:row>
      <xdr:rowOff>122760</xdr:rowOff>
    </xdr:to>
    <xdr:pic>
      <xdr:nvPicPr>
        <xdr:cNvPr id="3" name="Picture 1" descr="">
          <a:hlinkClick r:id="rId1"/>
        </xdr:cNvPr>
        <xdr:cNvPicPr/>
      </xdr:nvPicPr>
      <xdr:blipFill>
        <a:blip r:embed="rId2"/>
        <a:stretch/>
      </xdr:blipFill>
      <xdr:spPr>
        <a:xfrm>
          <a:off x="0" y="0"/>
          <a:ext cx="285480" cy="285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0</xdr:row>
      <xdr:rowOff>0</xdr:rowOff>
    </xdr:from>
    <xdr:to>
      <xdr:col>0</xdr:col>
      <xdr:colOff>285480</xdr:colOff>
      <xdr:row>1</xdr:row>
      <xdr:rowOff>122760</xdr:rowOff>
    </xdr:to>
    <xdr:pic>
      <xdr:nvPicPr>
        <xdr:cNvPr id="4" name="Picture 1" descr="">
          <a:hlinkClick r:id="rId1"/>
        </xdr:cNvPr>
        <xdr:cNvPicPr/>
      </xdr:nvPicPr>
      <xdr:blipFill>
        <a:blip r:embed="rId2"/>
        <a:stretch/>
      </xdr:blipFill>
      <xdr:spPr>
        <a:xfrm>
          <a:off x="0" y="0"/>
          <a:ext cx="285480" cy="285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mpd="sng" algn="ctr">
          <a:prstDash val="solid"/>
        </a:ln>
        <a:ln w="25400" cmpd="sng" algn="ctr">
          <a:prstDash val="solid"/>
        </a:ln>
        <a:ln w="38100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M99"/>
  <sheetViews>
    <sheetView showFormulas="false" showGridLines="false" showRowColHeaders="true" showZeros="true" rightToLeft="false" tabSelected="true" showOutlineSymbols="true" defaultGridColor="true" view="normal" topLeftCell="A76" colorId="64" zoomScale="100" zoomScaleNormal="100" zoomScalePageLayoutView="100" workbookViewId="0">
      <selection pane="topLeft" activeCell="A1" activeCellId="0" sqref="A1"/>
    </sheetView>
  </sheetViews>
  <sheetFormatPr defaultColWidth="8.5078125" defaultRowHeight="12.8" customHeight="true" zeroHeight="false" outlineLevelRow="0" outlineLevelCol="0"/>
  <cols>
    <col collapsed="false" customWidth="true" hidden="false" outlineLevel="0" max="1" min="1" style="0" width="8.34"/>
    <col collapsed="false" customWidth="true" hidden="false" outlineLevel="0" max="2" min="2" style="0" width="1.66"/>
    <col collapsed="false" customWidth="true" hidden="false" outlineLevel="0" max="3" min="3" style="0" width="4.16"/>
    <col collapsed="false" customWidth="true" hidden="false" outlineLevel="0" max="33" min="4" style="0" width="2.66"/>
    <col collapsed="false" customWidth="true" hidden="false" outlineLevel="0" max="34" min="34" style="0" width="3.34"/>
    <col collapsed="false" customWidth="true" hidden="false" outlineLevel="0" max="35" min="35" style="0" width="31.67"/>
    <col collapsed="false" customWidth="true" hidden="false" outlineLevel="0" max="37" min="36" style="0" width="2.5"/>
    <col collapsed="false" customWidth="true" hidden="false" outlineLevel="0" max="38" min="38" style="0" width="8.34"/>
    <col collapsed="false" customWidth="true" hidden="false" outlineLevel="0" max="39" min="39" style="0" width="3.34"/>
    <col collapsed="false" customWidth="true" hidden="false" outlineLevel="0" max="40" min="40" style="0" width="13.34"/>
    <col collapsed="false" customWidth="true" hidden="false" outlineLevel="0" max="41" min="41" style="0" width="7.5"/>
    <col collapsed="false" customWidth="true" hidden="false" outlineLevel="0" max="42" min="42" style="0" width="4.16"/>
    <col collapsed="false" customWidth="true" hidden="true" outlineLevel="0" max="43" min="43" style="0" width="15.66"/>
    <col collapsed="false" customWidth="true" hidden="false" outlineLevel="0" max="44" min="44" style="0" width="13.66"/>
    <col collapsed="false" customWidth="true" hidden="true" outlineLevel="0" max="47" min="45" style="0" width="25.83"/>
    <col collapsed="false" customWidth="true" hidden="true" outlineLevel="0" max="49" min="48" style="0" width="21.66"/>
    <col collapsed="false" customWidth="true" hidden="true" outlineLevel="0" max="51" min="50" style="0" width="25"/>
    <col collapsed="false" customWidth="true" hidden="true" outlineLevel="0" max="52" min="52" style="0" width="21.66"/>
    <col collapsed="false" customWidth="true" hidden="true" outlineLevel="0" max="53" min="53" style="0" width="19.15"/>
    <col collapsed="false" customWidth="true" hidden="true" outlineLevel="0" max="54" min="54" style="0" width="25"/>
    <col collapsed="false" customWidth="true" hidden="true" outlineLevel="0" max="55" min="55" style="0" width="21.66"/>
    <col collapsed="false" customWidth="true" hidden="true" outlineLevel="0" max="56" min="56" style="0" width="19.15"/>
    <col collapsed="false" customWidth="true" hidden="false" outlineLevel="0" max="57" min="57" style="0" width="66.5"/>
    <col collapsed="false" customWidth="true" hidden="true" outlineLevel="0" max="91" min="71" style="0" width="9.34"/>
  </cols>
  <sheetData>
    <row r="1" customFormat="false" ht="12.8" hidden="false" customHeight="false" outlineLevel="0" collapsed="false">
      <c r="A1" s="1" t="s">
        <v>0</v>
      </c>
      <c r="AZ1" s="1"/>
      <c r="BA1" s="1" t="s">
        <v>1</v>
      </c>
      <c r="BB1" s="1"/>
      <c r="BT1" s="1" t="s">
        <v>2</v>
      </c>
      <c r="BU1" s="1" t="s">
        <v>2</v>
      </c>
      <c r="BV1" s="1" t="s">
        <v>3</v>
      </c>
    </row>
    <row r="2" customFormat="false" ht="36.95" hidden="false" customHeight="true" outlineLevel="0" collapsed="false">
      <c r="AR2" s="2" t="s">
        <v>4</v>
      </c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S2" s="3" t="s">
        <v>5</v>
      </c>
      <c r="BT2" s="3" t="s">
        <v>6</v>
      </c>
    </row>
    <row r="3" customFormat="false" ht="6.95" hidden="false" customHeight="true" outlineLevel="0" collapsed="false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6"/>
      <c r="BS3" s="3" t="s">
        <v>5</v>
      </c>
      <c r="BT3" s="3" t="s">
        <v>7</v>
      </c>
    </row>
    <row r="4" customFormat="false" ht="24.95" hidden="false" customHeight="true" outlineLevel="0" collapsed="false">
      <c r="B4" s="6"/>
      <c r="D4" s="7" t="s">
        <v>8</v>
      </c>
      <c r="AR4" s="6"/>
      <c r="AS4" s="8" t="s">
        <v>9</v>
      </c>
      <c r="BE4" s="9" t="s">
        <v>10</v>
      </c>
      <c r="BS4" s="3" t="s">
        <v>11</v>
      </c>
    </row>
    <row r="5" customFormat="false" ht="12" hidden="false" customHeight="true" outlineLevel="0" collapsed="false">
      <c r="B5" s="6"/>
      <c r="D5" s="10" t="s">
        <v>12</v>
      </c>
      <c r="K5" s="11" t="s">
        <v>13</v>
      </c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R5" s="6"/>
      <c r="BE5" s="12" t="s">
        <v>14</v>
      </c>
      <c r="BS5" s="3" t="s">
        <v>5</v>
      </c>
    </row>
    <row r="6" customFormat="false" ht="36.95" hidden="false" customHeight="true" outlineLevel="0" collapsed="false">
      <c r="B6" s="6"/>
      <c r="D6" s="13" t="s">
        <v>15</v>
      </c>
      <c r="K6" s="14" t="s">
        <v>16</v>
      </c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R6" s="6"/>
      <c r="BE6" s="12"/>
      <c r="BS6" s="3" t="s">
        <v>5</v>
      </c>
    </row>
    <row r="7" customFormat="false" ht="12" hidden="false" customHeight="true" outlineLevel="0" collapsed="false">
      <c r="B7" s="6"/>
      <c r="D7" s="15" t="s">
        <v>17</v>
      </c>
      <c r="K7" s="16"/>
      <c r="AK7" s="15" t="s">
        <v>18</v>
      </c>
      <c r="AN7" s="16"/>
      <c r="AR7" s="6"/>
      <c r="BE7" s="12"/>
      <c r="BS7" s="3" t="s">
        <v>5</v>
      </c>
    </row>
    <row r="8" customFormat="false" ht="12" hidden="false" customHeight="true" outlineLevel="0" collapsed="false">
      <c r="B8" s="6"/>
      <c r="D8" s="15" t="s">
        <v>19</v>
      </c>
      <c r="K8" s="16" t="s">
        <v>20</v>
      </c>
      <c r="AK8" s="15" t="s">
        <v>21</v>
      </c>
      <c r="AN8" s="17" t="s">
        <v>22</v>
      </c>
      <c r="AR8" s="6"/>
      <c r="BE8" s="12"/>
      <c r="BS8" s="3" t="s">
        <v>5</v>
      </c>
    </row>
    <row r="9" customFormat="false" ht="14.4" hidden="false" customHeight="true" outlineLevel="0" collapsed="false">
      <c r="B9" s="6"/>
      <c r="AR9" s="6"/>
      <c r="BE9" s="12"/>
      <c r="BS9" s="3" t="s">
        <v>5</v>
      </c>
    </row>
    <row r="10" customFormat="false" ht="12" hidden="false" customHeight="true" outlineLevel="0" collapsed="false">
      <c r="B10" s="6"/>
      <c r="D10" s="15" t="s">
        <v>23</v>
      </c>
      <c r="AK10" s="15" t="s">
        <v>24</v>
      </c>
      <c r="AN10" s="16"/>
      <c r="AR10" s="6"/>
      <c r="BE10" s="12"/>
      <c r="BS10" s="3" t="s">
        <v>5</v>
      </c>
    </row>
    <row r="11" customFormat="false" ht="18.5" hidden="false" customHeight="true" outlineLevel="0" collapsed="false">
      <c r="B11" s="6"/>
      <c r="E11" s="16" t="s">
        <v>25</v>
      </c>
      <c r="AK11" s="15" t="s">
        <v>26</v>
      </c>
      <c r="AN11" s="16"/>
      <c r="AR11" s="6"/>
      <c r="BE11" s="12"/>
      <c r="BS11" s="3" t="s">
        <v>5</v>
      </c>
    </row>
    <row r="12" customFormat="false" ht="6.95" hidden="false" customHeight="true" outlineLevel="0" collapsed="false">
      <c r="B12" s="6"/>
      <c r="AR12" s="6"/>
      <c r="BE12" s="12"/>
      <c r="BS12" s="3" t="s">
        <v>5</v>
      </c>
    </row>
    <row r="13" customFormat="false" ht="12" hidden="false" customHeight="true" outlineLevel="0" collapsed="false">
      <c r="B13" s="6"/>
      <c r="D13" s="15" t="s">
        <v>27</v>
      </c>
      <c r="AK13" s="15" t="s">
        <v>24</v>
      </c>
      <c r="AN13" s="18" t="s">
        <v>28</v>
      </c>
      <c r="AR13" s="6"/>
      <c r="BE13" s="12"/>
      <c r="BS13" s="3" t="s">
        <v>5</v>
      </c>
    </row>
    <row r="14" customFormat="false" ht="12.8" hidden="false" customHeight="false" outlineLevel="0" collapsed="false">
      <c r="B14" s="6"/>
      <c r="E14" s="19" t="s">
        <v>28</v>
      </c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5" t="s">
        <v>26</v>
      </c>
      <c r="AN14" s="18" t="s">
        <v>28</v>
      </c>
      <c r="AR14" s="6"/>
      <c r="BE14" s="12"/>
      <c r="BS14" s="3" t="s">
        <v>5</v>
      </c>
    </row>
    <row r="15" customFormat="false" ht="6.95" hidden="false" customHeight="true" outlineLevel="0" collapsed="false">
      <c r="B15" s="6"/>
      <c r="AR15" s="6"/>
      <c r="BE15" s="12"/>
      <c r="BS15" s="3" t="s">
        <v>2</v>
      </c>
    </row>
    <row r="16" customFormat="false" ht="12" hidden="false" customHeight="true" outlineLevel="0" collapsed="false">
      <c r="B16" s="6"/>
      <c r="D16" s="15" t="s">
        <v>29</v>
      </c>
      <c r="AK16" s="15" t="s">
        <v>24</v>
      </c>
      <c r="AN16" s="16" t="s">
        <v>30</v>
      </c>
      <c r="AR16" s="6"/>
      <c r="BE16" s="12"/>
      <c r="BS16" s="3" t="s">
        <v>2</v>
      </c>
    </row>
    <row r="17" customFormat="false" ht="18.5" hidden="false" customHeight="true" outlineLevel="0" collapsed="false">
      <c r="B17" s="6"/>
      <c r="E17" s="16" t="s">
        <v>31</v>
      </c>
      <c r="AK17" s="15" t="s">
        <v>26</v>
      </c>
      <c r="AN17" s="16"/>
      <c r="AR17" s="6"/>
      <c r="BE17" s="12"/>
      <c r="BS17" s="3" t="s">
        <v>32</v>
      </c>
    </row>
    <row r="18" customFormat="false" ht="6.95" hidden="false" customHeight="true" outlineLevel="0" collapsed="false">
      <c r="B18" s="6"/>
      <c r="AR18" s="6"/>
      <c r="BE18" s="12"/>
      <c r="BS18" s="3" t="s">
        <v>5</v>
      </c>
    </row>
    <row r="19" customFormat="false" ht="12" hidden="false" customHeight="true" outlineLevel="0" collapsed="false">
      <c r="B19" s="6"/>
      <c r="D19" s="15" t="s">
        <v>33</v>
      </c>
      <c r="AK19" s="15" t="s">
        <v>24</v>
      </c>
      <c r="AN19" s="16" t="s">
        <v>30</v>
      </c>
      <c r="AR19" s="6"/>
      <c r="BE19" s="12"/>
      <c r="BS19" s="3" t="s">
        <v>5</v>
      </c>
    </row>
    <row r="20" customFormat="false" ht="18.5" hidden="false" customHeight="true" outlineLevel="0" collapsed="false">
      <c r="B20" s="6"/>
      <c r="E20" s="16" t="s">
        <v>34</v>
      </c>
      <c r="AK20" s="15" t="s">
        <v>26</v>
      </c>
      <c r="AN20" s="16"/>
      <c r="AR20" s="6"/>
      <c r="BE20" s="12"/>
      <c r="BS20" s="3" t="s">
        <v>32</v>
      </c>
    </row>
    <row r="21" customFormat="false" ht="6.95" hidden="false" customHeight="true" outlineLevel="0" collapsed="false">
      <c r="B21" s="6"/>
      <c r="AR21" s="6"/>
      <c r="BE21" s="12"/>
    </row>
    <row r="22" customFormat="false" ht="12" hidden="false" customHeight="true" outlineLevel="0" collapsed="false">
      <c r="B22" s="6"/>
      <c r="D22" s="15" t="s">
        <v>35</v>
      </c>
      <c r="AR22" s="6"/>
      <c r="BE22" s="12"/>
    </row>
    <row r="23" customFormat="false" ht="16.5" hidden="false" customHeight="true" outlineLevel="0" collapsed="false">
      <c r="B23" s="6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R23" s="6"/>
      <c r="BE23" s="12"/>
    </row>
    <row r="24" customFormat="false" ht="6.95" hidden="false" customHeight="true" outlineLevel="0" collapsed="false">
      <c r="B24" s="6"/>
      <c r="AR24" s="6"/>
      <c r="BE24" s="12"/>
    </row>
    <row r="25" customFormat="false" ht="6.95" hidden="false" customHeight="true" outlineLevel="0" collapsed="false">
      <c r="B25" s="6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R25" s="6"/>
      <c r="BE25" s="12"/>
    </row>
    <row r="26" s="27" customFormat="true" ht="25.9" hidden="false" customHeight="true" outlineLevel="0" collapsed="false">
      <c r="A26" s="22"/>
      <c r="B26" s="23"/>
      <c r="C26" s="22"/>
      <c r="D26" s="24" t="s">
        <v>36</v>
      </c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6" t="n">
        <f aca="false">ROUND(AG94,2)</f>
        <v>0</v>
      </c>
      <c r="AL26" s="26"/>
      <c r="AM26" s="26"/>
      <c r="AN26" s="26"/>
      <c r="AO26" s="26"/>
      <c r="AP26" s="22"/>
      <c r="AQ26" s="22"/>
      <c r="AR26" s="23"/>
      <c r="BE26" s="12"/>
    </row>
    <row r="27" s="27" customFormat="true" ht="6.95" hidden="false" customHeight="true" outlineLevel="0" collapsed="false">
      <c r="A27" s="22"/>
      <c r="B27" s="23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3"/>
      <c r="BE27" s="12"/>
    </row>
    <row r="28" s="27" customFormat="true" ht="12.8" hidden="false" customHeight="false" outlineLevel="0" collapsed="false">
      <c r="A28" s="22"/>
      <c r="B28" s="23"/>
      <c r="C28" s="22"/>
      <c r="D28" s="22"/>
      <c r="E28" s="22"/>
      <c r="F28" s="22"/>
      <c r="G28" s="22"/>
      <c r="H28" s="22"/>
      <c r="I28" s="22"/>
      <c r="J28" s="22"/>
      <c r="K28" s="22"/>
      <c r="L28" s="28" t="s">
        <v>37</v>
      </c>
      <c r="M28" s="28"/>
      <c r="N28" s="28"/>
      <c r="O28" s="28"/>
      <c r="P28" s="28"/>
      <c r="Q28" s="22"/>
      <c r="R28" s="22"/>
      <c r="S28" s="22"/>
      <c r="T28" s="22"/>
      <c r="U28" s="22"/>
      <c r="V28" s="22"/>
      <c r="W28" s="28" t="s">
        <v>38</v>
      </c>
      <c r="X28" s="28"/>
      <c r="Y28" s="28"/>
      <c r="Z28" s="28"/>
      <c r="AA28" s="28"/>
      <c r="AB28" s="28"/>
      <c r="AC28" s="28"/>
      <c r="AD28" s="28"/>
      <c r="AE28" s="28"/>
      <c r="AF28" s="22"/>
      <c r="AG28" s="22"/>
      <c r="AH28" s="22"/>
      <c r="AI28" s="22"/>
      <c r="AJ28" s="22"/>
      <c r="AK28" s="28" t="s">
        <v>39</v>
      </c>
      <c r="AL28" s="28"/>
      <c r="AM28" s="28"/>
      <c r="AN28" s="28"/>
      <c r="AO28" s="28"/>
      <c r="AP28" s="22"/>
      <c r="AQ28" s="22"/>
      <c r="AR28" s="23"/>
      <c r="BE28" s="12"/>
    </row>
    <row r="29" s="29" customFormat="true" ht="14.4" hidden="false" customHeight="true" outlineLevel="0" collapsed="false">
      <c r="B29" s="30"/>
      <c r="D29" s="15" t="s">
        <v>40</v>
      </c>
      <c r="F29" s="15" t="s">
        <v>41</v>
      </c>
      <c r="L29" s="31" t="n">
        <v>0.21</v>
      </c>
      <c r="M29" s="31"/>
      <c r="N29" s="31"/>
      <c r="O29" s="31"/>
      <c r="P29" s="31"/>
      <c r="W29" s="32" t="n">
        <f aca="false">ROUND(AZ94, 2)</f>
        <v>0</v>
      </c>
      <c r="X29" s="32"/>
      <c r="Y29" s="32"/>
      <c r="Z29" s="32"/>
      <c r="AA29" s="32"/>
      <c r="AB29" s="32"/>
      <c r="AC29" s="32"/>
      <c r="AD29" s="32"/>
      <c r="AE29" s="32"/>
      <c r="AK29" s="32" t="n">
        <f aca="false">ROUND(AV94, 2)</f>
        <v>0</v>
      </c>
      <c r="AL29" s="32"/>
      <c r="AM29" s="32"/>
      <c r="AN29" s="32"/>
      <c r="AO29" s="32"/>
      <c r="AR29" s="30"/>
      <c r="BE29" s="12"/>
    </row>
    <row r="30" s="29" customFormat="true" ht="14.4" hidden="false" customHeight="true" outlineLevel="0" collapsed="false">
      <c r="B30" s="30"/>
      <c r="F30" s="15" t="s">
        <v>42</v>
      </c>
      <c r="L30" s="31" t="n">
        <v>0.12</v>
      </c>
      <c r="M30" s="31"/>
      <c r="N30" s="31"/>
      <c r="O30" s="31"/>
      <c r="P30" s="31"/>
      <c r="W30" s="32" t="n">
        <f aca="false">ROUND(BA94, 2)</f>
        <v>0</v>
      </c>
      <c r="X30" s="32"/>
      <c r="Y30" s="32"/>
      <c r="Z30" s="32"/>
      <c r="AA30" s="32"/>
      <c r="AB30" s="32"/>
      <c r="AC30" s="32"/>
      <c r="AD30" s="32"/>
      <c r="AE30" s="32"/>
      <c r="AK30" s="32" t="n">
        <f aca="false">ROUND(AW94, 2)</f>
        <v>0</v>
      </c>
      <c r="AL30" s="32"/>
      <c r="AM30" s="32"/>
      <c r="AN30" s="32"/>
      <c r="AO30" s="32"/>
      <c r="AR30" s="30"/>
      <c r="BE30" s="12"/>
    </row>
    <row r="31" s="29" customFormat="true" ht="14.4" hidden="true" customHeight="true" outlineLevel="0" collapsed="false">
      <c r="B31" s="30"/>
      <c r="F31" s="15" t="s">
        <v>43</v>
      </c>
      <c r="L31" s="31" t="n">
        <v>0.21</v>
      </c>
      <c r="M31" s="31"/>
      <c r="N31" s="31"/>
      <c r="O31" s="31"/>
      <c r="P31" s="31"/>
      <c r="W31" s="32" t="n">
        <f aca="false">ROUND(BB94, 2)</f>
        <v>0</v>
      </c>
      <c r="X31" s="32"/>
      <c r="Y31" s="32"/>
      <c r="Z31" s="32"/>
      <c r="AA31" s="32"/>
      <c r="AB31" s="32"/>
      <c r="AC31" s="32"/>
      <c r="AD31" s="32"/>
      <c r="AE31" s="32"/>
      <c r="AK31" s="32" t="n">
        <v>0</v>
      </c>
      <c r="AL31" s="32"/>
      <c r="AM31" s="32"/>
      <c r="AN31" s="32"/>
      <c r="AO31" s="32"/>
      <c r="AR31" s="30"/>
      <c r="BE31" s="12"/>
    </row>
    <row r="32" s="29" customFormat="true" ht="14.4" hidden="true" customHeight="true" outlineLevel="0" collapsed="false">
      <c r="B32" s="30"/>
      <c r="F32" s="15" t="s">
        <v>44</v>
      </c>
      <c r="L32" s="31" t="n">
        <v>0.12</v>
      </c>
      <c r="M32" s="31"/>
      <c r="N32" s="31"/>
      <c r="O32" s="31"/>
      <c r="P32" s="31"/>
      <c r="W32" s="32" t="n">
        <f aca="false">ROUND(BC94, 2)</f>
        <v>0</v>
      </c>
      <c r="X32" s="32"/>
      <c r="Y32" s="32"/>
      <c r="Z32" s="32"/>
      <c r="AA32" s="32"/>
      <c r="AB32" s="32"/>
      <c r="AC32" s="32"/>
      <c r="AD32" s="32"/>
      <c r="AE32" s="32"/>
      <c r="AK32" s="32" t="n">
        <v>0</v>
      </c>
      <c r="AL32" s="32"/>
      <c r="AM32" s="32"/>
      <c r="AN32" s="32"/>
      <c r="AO32" s="32"/>
      <c r="AR32" s="30"/>
      <c r="BE32" s="12"/>
    </row>
    <row r="33" s="29" customFormat="true" ht="14.4" hidden="true" customHeight="true" outlineLevel="0" collapsed="false">
      <c r="B33" s="30"/>
      <c r="F33" s="15" t="s">
        <v>45</v>
      </c>
      <c r="L33" s="31" t="n">
        <v>0</v>
      </c>
      <c r="M33" s="31"/>
      <c r="N33" s="31"/>
      <c r="O33" s="31"/>
      <c r="P33" s="31"/>
      <c r="W33" s="32" t="n">
        <f aca="false">ROUND(BD94, 2)</f>
        <v>0</v>
      </c>
      <c r="X33" s="32"/>
      <c r="Y33" s="32"/>
      <c r="Z33" s="32"/>
      <c r="AA33" s="32"/>
      <c r="AB33" s="32"/>
      <c r="AC33" s="32"/>
      <c r="AD33" s="32"/>
      <c r="AE33" s="32"/>
      <c r="AK33" s="32" t="n">
        <v>0</v>
      </c>
      <c r="AL33" s="32"/>
      <c r="AM33" s="32"/>
      <c r="AN33" s="32"/>
      <c r="AO33" s="32"/>
      <c r="AR33" s="30"/>
      <c r="BE33" s="12"/>
    </row>
    <row r="34" s="27" customFormat="true" ht="6.95" hidden="false" customHeight="true" outlineLevel="0" collapsed="false">
      <c r="A34" s="22"/>
      <c r="B34" s="23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3"/>
      <c r="BE34" s="12"/>
    </row>
    <row r="35" s="27" customFormat="true" ht="25.9" hidden="false" customHeight="true" outlineLevel="0" collapsed="false">
      <c r="A35" s="22"/>
      <c r="B35" s="23"/>
      <c r="C35" s="33"/>
      <c r="D35" s="34" t="s">
        <v>46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47</v>
      </c>
      <c r="U35" s="35"/>
      <c r="V35" s="35"/>
      <c r="W35" s="35"/>
      <c r="X35" s="37" t="s">
        <v>48</v>
      </c>
      <c r="Y35" s="37"/>
      <c r="Z35" s="37"/>
      <c r="AA35" s="37"/>
      <c r="AB35" s="37"/>
      <c r="AC35" s="35"/>
      <c r="AD35" s="35"/>
      <c r="AE35" s="35"/>
      <c r="AF35" s="35"/>
      <c r="AG35" s="35"/>
      <c r="AH35" s="35"/>
      <c r="AI35" s="35"/>
      <c r="AJ35" s="35"/>
      <c r="AK35" s="38" t="n">
        <f aca="false">SUM(AK26:AK33)</f>
        <v>0</v>
      </c>
      <c r="AL35" s="38"/>
      <c r="AM35" s="38"/>
      <c r="AN35" s="38"/>
      <c r="AO35" s="38"/>
      <c r="AP35" s="33"/>
      <c r="AQ35" s="33"/>
      <c r="AR35" s="23"/>
      <c r="BE35" s="22"/>
    </row>
    <row r="36" s="27" customFormat="true" ht="6.95" hidden="false" customHeight="true" outlineLevel="0" collapsed="false">
      <c r="A36" s="22"/>
      <c r="B36" s="23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3"/>
      <c r="BE36" s="22"/>
    </row>
    <row r="37" s="27" customFormat="true" ht="14.4" hidden="false" customHeight="true" outlineLevel="0" collapsed="false">
      <c r="A37" s="22"/>
      <c r="B37" s="23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3"/>
      <c r="BE37" s="22"/>
    </row>
    <row r="38" customFormat="false" ht="14.4" hidden="false" customHeight="true" outlineLevel="0" collapsed="false">
      <c r="B38" s="6"/>
      <c r="AR38" s="6"/>
    </row>
    <row r="39" customFormat="false" ht="14.4" hidden="false" customHeight="true" outlineLevel="0" collapsed="false">
      <c r="B39" s="6"/>
      <c r="AR39" s="6"/>
    </row>
    <row r="40" customFormat="false" ht="14.4" hidden="false" customHeight="true" outlineLevel="0" collapsed="false">
      <c r="B40" s="6"/>
      <c r="AR40" s="6"/>
    </row>
    <row r="41" customFormat="false" ht="14.4" hidden="false" customHeight="true" outlineLevel="0" collapsed="false">
      <c r="B41" s="6"/>
      <c r="AR41" s="6"/>
    </row>
    <row r="42" customFormat="false" ht="14.4" hidden="false" customHeight="true" outlineLevel="0" collapsed="false">
      <c r="B42" s="6"/>
      <c r="AR42" s="6"/>
    </row>
    <row r="43" customFormat="false" ht="14.4" hidden="false" customHeight="true" outlineLevel="0" collapsed="false">
      <c r="B43" s="6"/>
      <c r="AR43" s="6"/>
    </row>
    <row r="44" customFormat="false" ht="14.4" hidden="false" customHeight="true" outlineLevel="0" collapsed="false">
      <c r="B44" s="6"/>
      <c r="AR44" s="6"/>
    </row>
    <row r="45" customFormat="false" ht="14.4" hidden="false" customHeight="true" outlineLevel="0" collapsed="false">
      <c r="B45" s="6"/>
      <c r="AR45" s="6"/>
    </row>
    <row r="46" customFormat="false" ht="14.4" hidden="false" customHeight="true" outlineLevel="0" collapsed="false">
      <c r="B46" s="6"/>
      <c r="AR46" s="6"/>
    </row>
    <row r="47" customFormat="false" ht="14.4" hidden="false" customHeight="true" outlineLevel="0" collapsed="false">
      <c r="B47" s="6"/>
      <c r="AR47" s="6"/>
    </row>
    <row r="48" customFormat="false" ht="14.4" hidden="false" customHeight="true" outlineLevel="0" collapsed="false">
      <c r="B48" s="6"/>
      <c r="AR48" s="6"/>
    </row>
    <row r="49" s="27" customFormat="true" ht="14.4" hidden="false" customHeight="true" outlineLevel="0" collapsed="false">
      <c r="B49" s="39"/>
      <c r="D49" s="40" t="s">
        <v>49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50</v>
      </c>
      <c r="AI49" s="41"/>
      <c r="AJ49" s="41"/>
      <c r="AK49" s="41"/>
      <c r="AL49" s="41"/>
      <c r="AM49" s="41"/>
      <c r="AN49" s="41"/>
      <c r="AO49" s="41"/>
      <c r="AR49" s="39"/>
    </row>
    <row r="50" customFormat="false" ht="12.8" hidden="false" customHeight="false" outlineLevel="0" collapsed="false">
      <c r="B50" s="6"/>
      <c r="AR50" s="6"/>
    </row>
    <row r="51" customFormat="false" ht="12.8" hidden="false" customHeight="false" outlineLevel="0" collapsed="false">
      <c r="B51" s="6"/>
      <c r="AR51" s="6"/>
    </row>
    <row r="52" customFormat="false" ht="12.8" hidden="false" customHeight="false" outlineLevel="0" collapsed="false">
      <c r="B52" s="6"/>
      <c r="AR52" s="6"/>
    </row>
    <row r="53" customFormat="false" ht="12.8" hidden="false" customHeight="false" outlineLevel="0" collapsed="false">
      <c r="B53" s="6"/>
      <c r="AR53" s="6"/>
    </row>
    <row r="54" customFormat="false" ht="12.8" hidden="false" customHeight="false" outlineLevel="0" collapsed="false">
      <c r="B54" s="6"/>
      <c r="AR54" s="6"/>
    </row>
    <row r="55" customFormat="false" ht="12.8" hidden="false" customHeight="false" outlineLevel="0" collapsed="false">
      <c r="B55" s="6"/>
      <c r="AR55" s="6"/>
    </row>
    <row r="56" customFormat="false" ht="12.8" hidden="false" customHeight="false" outlineLevel="0" collapsed="false">
      <c r="B56" s="6"/>
      <c r="AR56" s="6"/>
    </row>
    <row r="57" customFormat="false" ht="12.8" hidden="false" customHeight="false" outlineLevel="0" collapsed="false">
      <c r="B57" s="6"/>
      <c r="AR57" s="6"/>
    </row>
    <row r="58" customFormat="false" ht="12.8" hidden="false" customHeight="false" outlineLevel="0" collapsed="false">
      <c r="B58" s="6"/>
      <c r="AR58" s="6"/>
    </row>
    <row r="59" customFormat="false" ht="12.8" hidden="false" customHeight="false" outlineLevel="0" collapsed="false">
      <c r="B59" s="6"/>
      <c r="AR59" s="6"/>
    </row>
    <row r="60" s="27" customFormat="true" ht="12.8" hidden="false" customHeight="false" outlineLevel="0" collapsed="false">
      <c r="A60" s="22"/>
      <c r="B60" s="23"/>
      <c r="C60" s="22"/>
      <c r="D60" s="42" t="s">
        <v>51</v>
      </c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42" t="s">
        <v>52</v>
      </c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42" t="s">
        <v>51</v>
      </c>
      <c r="AI60" s="25"/>
      <c r="AJ60" s="25"/>
      <c r="AK60" s="25"/>
      <c r="AL60" s="25"/>
      <c r="AM60" s="42" t="s">
        <v>52</v>
      </c>
      <c r="AN60" s="25"/>
      <c r="AO60" s="25"/>
      <c r="AP60" s="22"/>
      <c r="AQ60" s="22"/>
      <c r="AR60" s="23"/>
      <c r="BE60" s="22"/>
    </row>
    <row r="61" customFormat="false" ht="12.8" hidden="false" customHeight="false" outlineLevel="0" collapsed="false">
      <c r="B61" s="6"/>
      <c r="AR61" s="6"/>
    </row>
    <row r="62" customFormat="false" ht="12.8" hidden="false" customHeight="false" outlineLevel="0" collapsed="false">
      <c r="B62" s="6"/>
      <c r="AR62" s="6"/>
    </row>
    <row r="63" customFormat="false" ht="12.8" hidden="false" customHeight="false" outlineLevel="0" collapsed="false">
      <c r="B63" s="6"/>
      <c r="AR63" s="6"/>
    </row>
    <row r="64" s="27" customFormat="true" ht="12.8" hidden="false" customHeight="false" outlineLevel="0" collapsed="false">
      <c r="A64" s="22"/>
      <c r="B64" s="23"/>
      <c r="C64" s="22"/>
      <c r="D64" s="40" t="s">
        <v>53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0" t="s">
        <v>54</v>
      </c>
      <c r="AI64" s="43"/>
      <c r="AJ64" s="43"/>
      <c r="AK64" s="43"/>
      <c r="AL64" s="43"/>
      <c r="AM64" s="43"/>
      <c r="AN64" s="43"/>
      <c r="AO64" s="43"/>
      <c r="AP64" s="22"/>
      <c r="AQ64" s="22"/>
      <c r="AR64" s="23"/>
      <c r="BE64" s="22"/>
    </row>
    <row r="65" customFormat="false" ht="12.8" hidden="false" customHeight="false" outlineLevel="0" collapsed="false">
      <c r="B65" s="6"/>
      <c r="AR65" s="6"/>
    </row>
    <row r="66" customFormat="false" ht="12.8" hidden="false" customHeight="false" outlineLevel="0" collapsed="false">
      <c r="B66" s="6"/>
      <c r="AR66" s="6"/>
    </row>
    <row r="67" customFormat="false" ht="12.8" hidden="false" customHeight="false" outlineLevel="0" collapsed="false">
      <c r="B67" s="6"/>
      <c r="AR67" s="6"/>
    </row>
    <row r="68" customFormat="false" ht="12.8" hidden="false" customHeight="false" outlineLevel="0" collapsed="false">
      <c r="B68" s="6"/>
      <c r="AR68" s="6"/>
    </row>
    <row r="69" customFormat="false" ht="12.8" hidden="false" customHeight="false" outlineLevel="0" collapsed="false">
      <c r="B69" s="6"/>
      <c r="AR69" s="6"/>
    </row>
    <row r="70" customFormat="false" ht="12.8" hidden="false" customHeight="false" outlineLevel="0" collapsed="false">
      <c r="B70" s="6"/>
      <c r="AR70" s="6"/>
    </row>
    <row r="71" customFormat="false" ht="12.8" hidden="false" customHeight="false" outlineLevel="0" collapsed="false">
      <c r="B71" s="6"/>
      <c r="AR71" s="6"/>
    </row>
    <row r="72" customFormat="false" ht="12.8" hidden="false" customHeight="false" outlineLevel="0" collapsed="false">
      <c r="B72" s="6"/>
      <c r="AR72" s="6"/>
    </row>
    <row r="73" customFormat="false" ht="12.8" hidden="false" customHeight="false" outlineLevel="0" collapsed="false">
      <c r="B73" s="6"/>
      <c r="AR73" s="6"/>
    </row>
    <row r="74" customFormat="false" ht="12.8" hidden="false" customHeight="false" outlineLevel="0" collapsed="false">
      <c r="B74" s="6"/>
      <c r="AR74" s="6"/>
    </row>
    <row r="75" s="27" customFormat="true" ht="12.8" hidden="false" customHeight="false" outlineLevel="0" collapsed="false">
      <c r="A75" s="22"/>
      <c r="B75" s="23"/>
      <c r="C75" s="22"/>
      <c r="D75" s="42" t="s">
        <v>51</v>
      </c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42" t="s">
        <v>52</v>
      </c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42" t="s">
        <v>51</v>
      </c>
      <c r="AI75" s="25"/>
      <c r="AJ75" s="25"/>
      <c r="AK75" s="25"/>
      <c r="AL75" s="25"/>
      <c r="AM75" s="42" t="s">
        <v>52</v>
      </c>
      <c r="AN75" s="25"/>
      <c r="AO75" s="25"/>
      <c r="AP75" s="22"/>
      <c r="AQ75" s="22"/>
      <c r="AR75" s="23"/>
      <c r="BE75" s="22"/>
    </row>
    <row r="76" s="27" customFormat="true" ht="12.8" hidden="false" customHeight="false" outlineLevel="0" collapsed="false">
      <c r="A76" s="22"/>
      <c r="B76" s="23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3"/>
      <c r="BE76" s="22"/>
    </row>
    <row r="77" s="27" customFormat="true" ht="6.95" hidden="false" customHeight="true" outlineLevel="0" collapsed="false">
      <c r="A77" s="22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23"/>
      <c r="BE77" s="22"/>
    </row>
    <row r="81" s="27" customFormat="true" ht="6.95" hidden="false" customHeight="true" outlineLevel="0" collapsed="false">
      <c r="A81" s="22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23"/>
      <c r="BE81" s="22"/>
    </row>
    <row r="82" s="27" customFormat="true" ht="24.95" hidden="false" customHeight="true" outlineLevel="0" collapsed="false">
      <c r="A82" s="22"/>
      <c r="B82" s="23"/>
      <c r="C82" s="7" t="s">
        <v>55</v>
      </c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3"/>
      <c r="BE82" s="22"/>
    </row>
    <row r="83" s="27" customFormat="true" ht="6.95" hidden="false" customHeight="true" outlineLevel="0" collapsed="false">
      <c r="A83" s="22"/>
      <c r="B83" s="23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3"/>
      <c r="BE83" s="22"/>
    </row>
    <row r="84" s="48" customFormat="true" ht="12" hidden="false" customHeight="true" outlineLevel="0" collapsed="false">
      <c r="B84" s="49"/>
      <c r="C84" s="15" t="s">
        <v>12</v>
      </c>
      <c r="L84" s="48" t="str">
        <f aca="false">K5</f>
        <v>639/2025-02</v>
      </c>
      <c r="AR84" s="49"/>
    </row>
    <row r="85" s="50" customFormat="true" ht="36.95" hidden="false" customHeight="true" outlineLevel="0" collapsed="false">
      <c r="B85" s="51"/>
      <c r="C85" s="52" t="s">
        <v>15</v>
      </c>
      <c r="L85" s="53" t="str">
        <f aca="false">K6</f>
        <v>Stavební úpravy západní části 1.NP pavilonu D pro potřeby onkologie</v>
      </c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3"/>
      <c r="AL85" s="53"/>
      <c r="AM85" s="53"/>
      <c r="AN85" s="53"/>
      <c r="AO85" s="53"/>
      <c r="AR85" s="51"/>
    </row>
    <row r="86" s="27" customFormat="true" ht="6.95" hidden="false" customHeight="true" outlineLevel="0" collapsed="false">
      <c r="A86" s="22"/>
      <c r="B86" s="23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3"/>
      <c r="BE86" s="22"/>
    </row>
    <row r="87" s="27" customFormat="true" ht="12" hidden="false" customHeight="true" outlineLevel="0" collapsed="false">
      <c r="A87" s="22"/>
      <c r="B87" s="23"/>
      <c r="C87" s="15" t="s">
        <v>19</v>
      </c>
      <c r="D87" s="22"/>
      <c r="E87" s="22"/>
      <c r="F87" s="22"/>
      <c r="G87" s="22"/>
      <c r="H87" s="22"/>
      <c r="I87" s="22"/>
      <c r="J87" s="22"/>
      <c r="K87" s="22"/>
      <c r="L87" s="54" t="str">
        <f aca="false">IF(K8="","",K8)</f>
        <v>areál ON Trutnov</v>
      </c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15" t="s">
        <v>21</v>
      </c>
      <c r="AJ87" s="22"/>
      <c r="AK87" s="22"/>
      <c r="AL87" s="22"/>
      <c r="AM87" s="55" t="str">
        <f aca="false">IF(AN8= "","",AN8)</f>
        <v>10. 1. 2026</v>
      </c>
      <c r="AN87" s="55"/>
      <c r="AO87" s="22"/>
      <c r="AP87" s="22"/>
      <c r="AQ87" s="22"/>
      <c r="AR87" s="23"/>
      <c r="BE87" s="22"/>
    </row>
    <row r="88" s="27" customFormat="true" ht="6.95" hidden="false" customHeight="true" outlineLevel="0" collapsed="false">
      <c r="A88" s="22"/>
      <c r="B88" s="23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3"/>
      <c r="BE88" s="22"/>
    </row>
    <row r="89" s="27" customFormat="true" ht="25.65" hidden="false" customHeight="true" outlineLevel="0" collapsed="false">
      <c r="A89" s="22"/>
      <c r="B89" s="23"/>
      <c r="C89" s="15" t="s">
        <v>23</v>
      </c>
      <c r="D89" s="22"/>
      <c r="E89" s="22"/>
      <c r="F89" s="22"/>
      <c r="G89" s="22"/>
      <c r="H89" s="22"/>
      <c r="I89" s="22"/>
      <c r="J89" s="22"/>
      <c r="K89" s="22"/>
      <c r="L89" s="48" t="str">
        <f aca="false">IF(E11= "","",E11)</f>
        <v> </v>
      </c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15" t="s">
        <v>29</v>
      </c>
      <c r="AJ89" s="22"/>
      <c r="AK89" s="22"/>
      <c r="AL89" s="22"/>
      <c r="AM89" s="56" t="str">
        <f aca="false">IF(E17="","",E17)</f>
        <v>Vladimír Kejklíček projekční kancelář</v>
      </c>
      <c r="AN89" s="56"/>
      <c r="AO89" s="56"/>
      <c r="AP89" s="56"/>
      <c r="AQ89" s="22"/>
      <c r="AR89" s="23"/>
      <c r="AS89" s="57" t="s">
        <v>56</v>
      </c>
      <c r="AT89" s="57"/>
      <c r="AU89" s="58"/>
      <c r="AV89" s="58"/>
      <c r="AW89" s="58"/>
      <c r="AX89" s="58"/>
      <c r="AY89" s="58"/>
      <c r="AZ89" s="58"/>
      <c r="BA89" s="58"/>
      <c r="BB89" s="58"/>
      <c r="BC89" s="58"/>
      <c r="BD89" s="59"/>
      <c r="BE89" s="22"/>
    </row>
    <row r="90" s="27" customFormat="true" ht="15.15" hidden="false" customHeight="true" outlineLevel="0" collapsed="false">
      <c r="A90" s="22"/>
      <c r="B90" s="23"/>
      <c r="C90" s="15" t="s">
        <v>27</v>
      </c>
      <c r="D90" s="22"/>
      <c r="E90" s="22"/>
      <c r="F90" s="22"/>
      <c r="G90" s="22"/>
      <c r="H90" s="22"/>
      <c r="I90" s="22"/>
      <c r="J90" s="22"/>
      <c r="K90" s="22"/>
      <c r="L90" s="48" t="str">
        <f aca="false">IF(E14= "Vyplň údaj","",E14)</f>
        <v/>
      </c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15" t="s">
        <v>33</v>
      </c>
      <c r="AJ90" s="22"/>
      <c r="AK90" s="22"/>
      <c r="AL90" s="22"/>
      <c r="AM90" s="56" t="str">
        <f aca="false">IF(E20="","",E20)</f>
        <v>Vladimír Kejklíček</v>
      </c>
      <c r="AN90" s="56"/>
      <c r="AO90" s="56"/>
      <c r="AP90" s="56"/>
      <c r="AQ90" s="22"/>
      <c r="AR90" s="23"/>
      <c r="AS90" s="57"/>
      <c r="AT90" s="57"/>
      <c r="AU90" s="60"/>
      <c r="AV90" s="60"/>
      <c r="AW90" s="60"/>
      <c r="AX90" s="60"/>
      <c r="AY90" s="60"/>
      <c r="AZ90" s="60"/>
      <c r="BA90" s="60"/>
      <c r="BB90" s="60"/>
      <c r="BC90" s="60"/>
      <c r="BD90" s="61"/>
      <c r="BE90" s="22"/>
    </row>
    <row r="91" s="27" customFormat="true" ht="10.8" hidden="false" customHeight="true" outlineLevel="0" collapsed="false">
      <c r="A91" s="22"/>
      <c r="B91" s="23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3"/>
      <c r="AS91" s="57"/>
      <c r="AT91" s="57"/>
      <c r="AU91" s="60"/>
      <c r="AV91" s="60"/>
      <c r="AW91" s="60"/>
      <c r="AX91" s="60"/>
      <c r="AY91" s="60"/>
      <c r="AZ91" s="60"/>
      <c r="BA91" s="60"/>
      <c r="BB91" s="60"/>
      <c r="BC91" s="60"/>
      <c r="BD91" s="61"/>
      <c r="BE91" s="22"/>
    </row>
    <row r="92" s="27" customFormat="true" ht="29.3" hidden="false" customHeight="true" outlineLevel="0" collapsed="false">
      <c r="A92" s="22"/>
      <c r="B92" s="23"/>
      <c r="C92" s="62" t="s">
        <v>57</v>
      </c>
      <c r="D92" s="62"/>
      <c r="E92" s="62"/>
      <c r="F92" s="62"/>
      <c r="G92" s="62"/>
      <c r="H92" s="63"/>
      <c r="I92" s="64" t="s">
        <v>58</v>
      </c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4"/>
      <c r="AD92" s="64"/>
      <c r="AE92" s="64"/>
      <c r="AF92" s="64"/>
      <c r="AG92" s="65" t="s">
        <v>59</v>
      </c>
      <c r="AH92" s="65"/>
      <c r="AI92" s="65"/>
      <c r="AJ92" s="65"/>
      <c r="AK92" s="65"/>
      <c r="AL92" s="65"/>
      <c r="AM92" s="65"/>
      <c r="AN92" s="66" t="s">
        <v>60</v>
      </c>
      <c r="AO92" s="66"/>
      <c r="AP92" s="66"/>
      <c r="AQ92" s="67" t="s">
        <v>61</v>
      </c>
      <c r="AR92" s="23"/>
      <c r="AS92" s="68" t="s">
        <v>62</v>
      </c>
      <c r="AT92" s="69" t="s">
        <v>63</v>
      </c>
      <c r="AU92" s="69" t="s">
        <v>64</v>
      </c>
      <c r="AV92" s="69" t="s">
        <v>65</v>
      </c>
      <c r="AW92" s="69" t="s">
        <v>66</v>
      </c>
      <c r="AX92" s="69" t="s">
        <v>67</v>
      </c>
      <c r="AY92" s="69" t="s">
        <v>68</v>
      </c>
      <c r="AZ92" s="69" t="s">
        <v>69</v>
      </c>
      <c r="BA92" s="69" t="s">
        <v>70</v>
      </c>
      <c r="BB92" s="69" t="s">
        <v>71</v>
      </c>
      <c r="BC92" s="69" t="s">
        <v>72</v>
      </c>
      <c r="BD92" s="70" t="s">
        <v>73</v>
      </c>
      <c r="BE92" s="22"/>
    </row>
    <row r="93" s="27" customFormat="true" ht="10.8" hidden="false" customHeight="true" outlineLevel="0" collapsed="false">
      <c r="A93" s="22"/>
      <c r="B93" s="23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3"/>
      <c r="AS93" s="71"/>
      <c r="AT93" s="72"/>
      <c r="AU93" s="72"/>
      <c r="AV93" s="72"/>
      <c r="AW93" s="72"/>
      <c r="AX93" s="72"/>
      <c r="AY93" s="72"/>
      <c r="AZ93" s="72"/>
      <c r="BA93" s="72"/>
      <c r="BB93" s="72"/>
      <c r="BC93" s="72"/>
      <c r="BD93" s="73"/>
      <c r="BE93" s="22"/>
    </row>
    <row r="94" s="74" customFormat="true" ht="32.4" hidden="false" customHeight="true" outlineLevel="0" collapsed="false">
      <c r="B94" s="75"/>
      <c r="C94" s="76" t="s">
        <v>74</v>
      </c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77"/>
      <c r="AG94" s="78" t="n">
        <f aca="false">ROUND(SUM(AG95:AG97),2)</f>
        <v>0</v>
      </c>
      <c r="AH94" s="78"/>
      <c r="AI94" s="78"/>
      <c r="AJ94" s="78"/>
      <c r="AK94" s="78"/>
      <c r="AL94" s="78"/>
      <c r="AM94" s="78"/>
      <c r="AN94" s="79" t="n">
        <f aca="false">SUM(AG94,AT94)</f>
        <v>0</v>
      </c>
      <c r="AO94" s="79"/>
      <c r="AP94" s="79"/>
      <c r="AQ94" s="80"/>
      <c r="AR94" s="75"/>
      <c r="AS94" s="81" t="n">
        <f aca="false">ROUND(SUM(AS95:AS97),2)</f>
        <v>0</v>
      </c>
      <c r="AT94" s="82" t="n">
        <f aca="false">ROUND(SUM(AV94:AW94),2)</f>
        <v>0</v>
      </c>
      <c r="AU94" s="83" t="n">
        <f aca="false">ROUND(SUM(AU95:AU97),5)</f>
        <v>0</v>
      </c>
      <c r="AV94" s="82" t="n">
        <f aca="false">ROUND(AZ94*L29,2)</f>
        <v>0</v>
      </c>
      <c r="AW94" s="82" t="n">
        <f aca="false">ROUND(BA94*L30,2)</f>
        <v>0</v>
      </c>
      <c r="AX94" s="82" t="n">
        <f aca="false">ROUND(BB94*L29,2)</f>
        <v>0</v>
      </c>
      <c r="AY94" s="82" t="n">
        <f aca="false">ROUND(BC94*L30,2)</f>
        <v>0</v>
      </c>
      <c r="AZ94" s="82" t="n">
        <f aca="false">ROUND(SUM(AZ95:AZ97),2)</f>
        <v>0</v>
      </c>
      <c r="BA94" s="82" t="n">
        <f aca="false">ROUND(SUM(BA95:BA97),2)</f>
        <v>0</v>
      </c>
      <c r="BB94" s="82" t="n">
        <f aca="false">ROUND(SUM(BB95:BB97),2)</f>
        <v>0</v>
      </c>
      <c r="BC94" s="82" t="n">
        <f aca="false">ROUND(SUM(BC95:BC97),2)</f>
        <v>0</v>
      </c>
      <c r="BD94" s="84" t="n">
        <f aca="false">ROUND(SUM(BD95:BD97),2)</f>
        <v>0</v>
      </c>
      <c r="BS94" s="85" t="s">
        <v>75</v>
      </c>
      <c r="BT94" s="85" t="s">
        <v>76</v>
      </c>
      <c r="BU94" s="86" t="s">
        <v>77</v>
      </c>
      <c r="BV94" s="85" t="s">
        <v>78</v>
      </c>
      <c r="BW94" s="85" t="s">
        <v>3</v>
      </c>
      <c r="BX94" s="85" t="s">
        <v>79</v>
      </c>
      <c r="CL94" s="85"/>
    </row>
    <row r="95" s="98" customFormat="true" ht="16.5" hidden="false" customHeight="true" outlineLevel="0" collapsed="false">
      <c r="A95" s="87" t="s">
        <v>80</v>
      </c>
      <c r="B95" s="88"/>
      <c r="C95" s="89"/>
      <c r="D95" s="90" t="s">
        <v>81</v>
      </c>
      <c r="E95" s="90"/>
      <c r="F95" s="90"/>
      <c r="G95" s="90"/>
      <c r="H95" s="90"/>
      <c r="I95" s="91"/>
      <c r="J95" s="90" t="s">
        <v>82</v>
      </c>
      <c r="K95" s="90"/>
      <c r="L95" s="90"/>
      <c r="M95" s="90"/>
      <c r="N95" s="90"/>
      <c r="O95" s="90"/>
      <c r="P95" s="90"/>
      <c r="Q95" s="90"/>
      <c r="R95" s="90"/>
      <c r="S95" s="90"/>
      <c r="T95" s="90"/>
      <c r="U95" s="90"/>
      <c r="V95" s="90"/>
      <c r="W95" s="90"/>
      <c r="X95" s="90"/>
      <c r="Y95" s="90"/>
      <c r="Z95" s="90"/>
      <c r="AA95" s="90"/>
      <c r="AB95" s="90"/>
      <c r="AC95" s="90"/>
      <c r="AD95" s="90"/>
      <c r="AE95" s="90"/>
      <c r="AF95" s="90"/>
      <c r="AG95" s="92" t="n">
        <f aca="false">'01 - Elektroinstalace'!J30</f>
        <v>0</v>
      </c>
      <c r="AH95" s="92"/>
      <c r="AI95" s="92"/>
      <c r="AJ95" s="92"/>
      <c r="AK95" s="92"/>
      <c r="AL95" s="92"/>
      <c r="AM95" s="92"/>
      <c r="AN95" s="92" t="n">
        <f aca="false">SUM(AG95,AT95)</f>
        <v>0</v>
      </c>
      <c r="AO95" s="92"/>
      <c r="AP95" s="92"/>
      <c r="AQ95" s="93" t="s">
        <v>83</v>
      </c>
      <c r="AR95" s="88"/>
      <c r="AS95" s="94" t="n">
        <v>0</v>
      </c>
      <c r="AT95" s="95" t="n">
        <f aca="false">ROUND(SUM(AV95:AW95),2)</f>
        <v>0</v>
      </c>
      <c r="AU95" s="96" t="n">
        <f aca="false">'01 - Elektroinstalace'!P123</f>
        <v>0</v>
      </c>
      <c r="AV95" s="95" t="n">
        <f aca="false">'01 - Elektroinstalace'!J33</f>
        <v>0</v>
      </c>
      <c r="AW95" s="95" t="n">
        <f aca="false">'01 - Elektroinstalace'!J34</f>
        <v>0</v>
      </c>
      <c r="AX95" s="95" t="n">
        <f aca="false">'01 - Elektroinstalace'!J35</f>
        <v>0</v>
      </c>
      <c r="AY95" s="95" t="n">
        <f aca="false">'01 - Elektroinstalace'!J36</f>
        <v>0</v>
      </c>
      <c r="AZ95" s="95" t="n">
        <f aca="false">'01 - Elektroinstalace'!F33</f>
        <v>0</v>
      </c>
      <c r="BA95" s="95" t="n">
        <f aca="false">'01 - Elektroinstalace'!F34</f>
        <v>0</v>
      </c>
      <c r="BB95" s="95" t="n">
        <f aca="false">'01 - Elektroinstalace'!F35</f>
        <v>0</v>
      </c>
      <c r="BC95" s="95" t="n">
        <f aca="false">'01 - Elektroinstalace'!F36</f>
        <v>0</v>
      </c>
      <c r="BD95" s="97" t="n">
        <f aca="false">'01 - Elektroinstalace'!F37</f>
        <v>0</v>
      </c>
      <c r="BT95" s="99" t="s">
        <v>84</v>
      </c>
      <c r="BV95" s="99" t="s">
        <v>78</v>
      </c>
      <c r="BW95" s="99" t="s">
        <v>85</v>
      </c>
      <c r="BX95" s="99" t="s">
        <v>3</v>
      </c>
      <c r="CL95" s="99"/>
      <c r="CM95" s="99" t="s">
        <v>86</v>
      </c>
    </row>
    <row r="96" s="98" customFormat="true" ht="16.5" hidden="false" customHeight="true" outlineLevel="0" collapsed="false">
      <c r="A96" s="87" t="s">
        <v>80</v>
      </c>
      <c r="B96" s="88"/>
      <c r="C96" s="89"/>
      <c r="D96" s="90" t="s">
        <v>87</v>
      </c>
      <c r="E96" s="90"/>
      <c r="F96" s="90"/>
      <c r="G96" s="90"/>
      <c r="H96" s="90"/>
      <c r="I96" s="91"/>
      <c r="J96" s="90" t="s">
        <v>88</v>
      </c>
      <c r="K96" s="90"/>
      <c r="L96" s="90"/>
      <c r="M96" s="90"/>
      <c r="N96" s="90"/>
      <c r="O96" s="90"/>
      <c r="P96" s="90"/>
      <c r="Q96" s="90"/>
      <c r="R96" s="90"/>
      <c r="S96" s="90"/>
      <c r="T96" s="90"/>
      <c r="U96" s="90"/>
      <c r="V96" s="90"/>
      <c r="W96" s="90"/>
      <c r="X96" s="90"/>
      <c r="Y96" s="90"/>
      <c r="Z96" s="90"/>
      <c r="AA96" s="90"/>
      <c r="AB96" s="90"/>
      <c r="AC96" s="90"/>
      <c r="AD96" s="90"/>
      <c r="AE96" s="90"/>
      <c r="AF96" s="90"/>
      <c r="AG96" s="92" t="n">
        <f aca="false">'02 - Slaboproud'!J30</f>
        <v>0</v>
      </c>
      <c r="AH96" s="92"/>
      <c r="AI96" s="92"/>
      <c r="AJ96" s="92"/>
      <c r="AK96" s="92"/>
      <c r="AL96" s="92"/>
      <c r="AM96" s="92"/>
      <c r="AN96" s="92" t="n">
        <f aca="false">SUM(AG96,AT96)</f>
        <v>0</v>
      </c>
      <c r="AO96" s="92"/>
      <c r="AP96" s="92"/>
      <c r="AQ96" s="93" t="s">
        <v>83</v>
      </c>
      <c r="AR96" s="88"/>
      <c r="AS96" s="94" t="n">
        <v>0</v>
      </c>
      <c r="AT96" s="95" t="n">
        <f aca="false">ROUND(SUM(AV96:AW96),2)</f>
        <v>0</v>
      </c>
      <c r="AU96" s="96" t="n">
        <f aca="false">'02 - Slaboproud'!P122</f>
        <v>0</v>
      </c>
      <c r="AV96" s="95" t="n">
        <f aca="false">'02 - Slaboproud'!J33</f>
        <v>0</v>
      </c>
      <c r="AW96" s="95" t="n">
        <f aca="false">'02 - Slaboproud'!J34</f>
        <v>0</v>
      </c>
      <c r="AX96" s="95" t="n">
        <f aca="false">'02 - Slaboproud'!J35</f>
        <v>0</v>
      </c>
      <c r="AY96" s="95" t="n">
        <f aca="false">'02 - Slaboproud'!J36</f>
        <v>0</v>
      </c>
      <c r="AZ96" s="95" t="n">
        <f aca="false">'02 - Slaboproud'!F33</f>
        <v>0</v>
      </c>
      <c r="BA96" s="95" t="n">
        <f aca="false">'02 - Slaboproud'!F34</f>
        <v>0</v>
      </c>
      <c r="BB96" s="95" t="n">
        <f aca="false">'02 - Slaboproud'!F35</f>
        <v>0</v>
      </c>
      <c r="BC96" s="95" t="n">
        <f aca="false">'02 - Slaboproud'!F36</f>
        <v>0</v>
      </c>
      <c r="BD96" s="97" t="n">
        <f aca="false">'02 - Slaboproud'!F37</f>
        <v>0</v>
      </c>
      <c r="BT96" s="99" t="s">
        <v>84</v>
      </c>
      <c r="BV96" s="99" t="s">
        <v>78</v>
      </c>
      <c r="BW96" s="99" t="s">
        <v>89</v>
      </c>
      <c r="BX96" s="99" t="s">
        <v>3</v>
      </c>
      <c r="CL96" s="99"/>
      <c r="CM96" s="99" t="s">
        <v>86</v>
      </c>
    </row>
    <row r="97" s="98" customFormat="true" ht="16.5" hidden="false" customHeight="true" outlineLevel="0" collapsed="false">
      <c r="A97" s="87" t="s">
        <v>80</v>
      </c>
      <c r="B97" s="88"/>
      <c r="C97" s="89"/>
      <c r="D97" s="90" t="s">
        <v>90</v>
      </c>
      <c r="E97" s="90"/>
      <c r="F97" s="90"/>
      <c r="G97" s="90"/>
      <c r="H97" s="90"/>
      <c r="I97" s="91"/>
      <c r="J97" s="90" t="s">
        <v>91</v>
      </c>
      <c r="K97" s="90"/>
      <c r="L97" s="90"/>
      <c r="M97" s="90"/>
      <c r="N97" s="90"/>
      <c r="O97" s="90"/>
      <c r="P97" s="90"/>
      <c r="Q97" s="90"/>
      <c r="R97" s="90"/>
      <c r="S97" s="90"/>
      <c r="T97" s="90"/>
      <c r="U97" s="90"/>
      <c r="V97" s="90"/>
      <c r="W97" s="90"/>
      <c r="X97" s="90"/>
      <c r="Y97" s="90"/>
      <c r="Z97" s="90"/>
      <c r="AA97" s="90"/>
      <c r="AB97" s="90"/>
      <c r="AC97" s="90"/>
      <c r="AD97" s="90"/>
      <c r="AE97" s="90"/>
      <c r="AF97" s="90"/>
      <c r="AG97" s="92" t="n">
        <f aca="false">'03 - Elektrická požární s...'!J30</f>
        <v>0</v>
      </c>
      <c r="AH97" s="92"/>
      <c r="AI97" s="92"/>
      <c r="AJ97" s="92"/>
      <c r="AK97" s="92"/>
      <c r="AL97" s="92"/>
      <c r="AM97" s="92"/>
      <c r="AN97" s="92" t="n">
        <f aca="false">SUM(AG97,AT97)</f>
        <v>0</v>
      </c>
      <c r="AO97" s="92"/>
      <c r="AP97" s="92"/>
      <c r="AQ97" s="93" t="s">
        <v>83</v>
      </c>
      <c r="AR97" s="88"/>
      <c r="AS97" s="100" t="n">
        <v>0</v>
      </c>
      <c r="AT97" s="101" t="n">
        <f aca="false">ROUND(SUM(AV97:AW97),2)</f>
        <v>0</v>
      </c>
      <c r="AU97" s="102" t="n">
        <f aca="false">'03 - Elektrická požární s...'!P122</f>
        <v>0</v>
      </c>
      <c r="AV97" s="101" t="n">
        <f aca="false">'03 - Elektrická požární s...'!J33</f>
        <v>0</v>
      </c>
      <c r="AW97" s="101" t="n">
        <f aca="false">'03 - Elektrická požární s...'!J34</f>
        <v>0</v>
      </c>
      <c r="AX97" s="101" t="n">
        <f aca="false">'03 - Elektrická požární s...'!J35</f>
        <v>0</v>
      </c>
      <c r="AY97" s="101" t="n">
        <f aca="false">'03 - Elektrická požární s...'!J36</f>
        <v>0</v>
      </c>
      <c r="AZ97" s="101" t="n">
        <f aca="false">'03 - Elektrická požární s...'!F33</f>
        <v>0</v>
      </c>
      <c r="BA97" s="101" t="n">
        <f aca="false">'03 - Elektrická požární s...'!F34</f>
        <v>0</v>
      </c>
      <c r="BB97" s="101" t="n">
        <f aca="false">'03 - Elektrická požární s...'!F35</f>
        <v>0</v>
      </c>
      <c r="BC97" s="101" t="n">
        <f aca="false">'03 - Elektrická požární s...'!F36</f>
        <v>0</v>
      </c>
      <c r="BD97" s="103" t="n">
        <f aca="false">'03 - Elektrická požární s...'!F37</f>
        <v>0</v>
      </c>
      <c r="BT97" s="99" t="s">
        <v>84</v>
      </c>
      <c r="BV97" s="99" t="s">
        <v>78</v>
      </c>
      <c r="BW97" s="99" t="s">
        <v>92</v>
      </c>
      <c r="BX97" s="99" t="s">
        <v>3</v>
      </c>
      <c r="CL97" s="99"/>
      <c r="CM97" s="99" t="s">
        <v>86</v>
      </c>
    </row>
    <row r="98" s="27" customFormat="true" ht="30" hidden="false" customHeight="true" outlineLevel="0" collapsed="false">
      <c r="A98" s="22"/>
      <c r="B98" s="23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3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</row>
    <row r="99" s="27" customFormat="true" ht="6.95" hidden="false" customHeight="true" outlineLevel="0" collapsed="false">
      <c r="A99" s="22"/>
      <c r="B99" s="44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23"/>
      <c r="AS99" s="22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</row>
  </sheetData>
  <mergeCells count="50">
    <mergeCell ref="AR2:BE2"/>
    <mergeCell ref="K5:AO5"/>
    <mergeCell ref="BE5:BE34"/>
    <mergeCell ref="K6:AO6"/>
    <mergeCell ref="E14:AJ14"/>
    <mergeCell ref="E23:AN23"/>
    <mergeCell ref="AK26:AO26"/>
    <mergeCell ref="L28:P28"/>
    <mergeCell ref="W28:AE28"/>
    <mergeCell ref="AK28:AO28"/>
    <mergeCell ref="L29:P29"/>
    <mergeCell ref="W29:AE29"/>
    <mergeCell ref="AK29:AO29"/>
    <mergeCell ref="L30:P30"/>
    <mergeCell ref="W30:AE30"/>
    <mergeCell ref="AK30:AO30"/>
    <mergeCell ref="L31:P31"/>
    <mergeCell ref="W31:AE31"/>
    <mergeCell ref="AK31:AO31"/>
    <mergeCell ref="L32:P32"/>
    <mergeCell ref="W32:AE32"/>
    <mergeCell ref="AK32:AO32"/>
    <mergeCell ref="L33:P33"/>
    <mergeCell ref="W33:AE33"/>
    <mergeCell ref="AK33:AO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G94:AM94"/>
    <mergeCell ref="AN94:AP94"/>
    <mergeCell ref="D95:H95"/>
    <mergeCell ref="J95:AF95"/>
    <mergeCell ref="AG95:AM95"/>
    <mergeCell ref="AN95:AP95"/>
    <mergeCell ref="D96:H96"/>
    <mergeCell ref="J96:AF96"/>
    <mergeCell ref="AG96:AM96"/>
    <mergeCell ref="AN96:AP96"/>
    <mergeCell ref="D97:H97"/>
    <mergeCell ref="J97:AF97"/>
    <mergeCell ref="AG97:AM97"/>
    <mergeCell ref="AN97:AP97"/>
  </mergeCells>
  <hyperlinks>
    <hyperlink ref="A95" location="'01 - Elektroinstalace'!C2" display="/"/>
    <hyperlink ref="A96" location="'02 - Slaboproud'!C2" display="/"/>
    <hyperlink ref="A97" location="'03 - Elektrická požární s...'!C2" display="/"/>
  </hyperlinks>
  <printOptions headings="false" gridLines="false" gridLinesSet="true" horizontalCentered="false" verticalCentered="false"/>
  <pageMargins left="0.39375" right="0.39375" top="0.39375" bottom="0.39375" header="0.511811023622047" footer="0"/>
  <pageSetup paperSize="9" scale="100" fitToWidth="1" fitToHeight="100" pageOrder="downThenOver" orientation="portrait" blackAndWhite="false" draft="false" cellComments="none" horizontalDpi="300" verticalDpi="300" copies="1"/>
  <headerFooter differentFirst="false" differentOddEven="false">
    <oddHeader/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BM2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2.8" customHeight="true" zeroHeight="false" outlineLevelRow="0" outlineLevelCol="0"/>
  <cols>
    <col collapsed="false" customWidth="true" hidden="false" outlineLevel="0" max="1" min="1" style="0" width="8.34"/>
    <col collapsed="false" customWidth="true" hidden="false" outlineLevel="0" max="2" min="2" style="0" width="1.17"/>
    <col collapsed="false" customWidth="true" hidden="false" outlineLevel="0" max="3" min="3" style="0" width="4.16"/>
    <col collapsed="false" customWidth="true" hidden="false" outlineLevel="0" max="4" min="4" style="0" width="4.34"/>
    <col collapsed="false" customWidth="true" hidden="false" outlineLevel="0" max="5" min="5" style="0" width="17.15"/>
    <col collapsed="false" customWidth="true" hidden="false" outlineLevel="0" max="6" min="6" style="0" width="50.83"/>
    <col collapsed="false" customWidth="true" hidden="false" outlineLevel="0" max="7" min="7" style="0" width="7.5"/>
    <col collapsed="false" customWidth="true" hidden="false" outlineLevel="0" max="8" min="8" style="0" width="14"/>
    <col collapsed="false" customWidth="true" hidden="false" outlineLevel="0" max="9" min="9" style="0" width="15.83"/>
    <col collapsed="false" customWidth="true" hidden="false" outlineLevel="0" max="10" min="10" style="0" width="22.34"/>
    <col collapsed="false" customWidth="true" hidden="true" outlineLevel="0" max="11" min="11" style="0" width="22.34"/>
    <col collapsed="false" customWidth="true" hidden="false" outlineLevel="0" max="12" min="12" style="0" width="9.34"/>
    <col collapsed="false" customWidth="true" hidden="true" outlineLevel="0" max="13" min="13" style="0" width="10.83"/>
    <col collapsed="false" customWidth="true" hidden="true" outlineLevel="0" max="14" min="14" style="0" width="9.34"/>
    <col collapsed="false" customWidth="true" hidden="true" outlineLevel="0" max="20" min="15" style="0" width="14.16"/>
    <col collapsed="false" customWidth="true" hidden="true" outlineLevel="0" max="21" min="21" style="0" width="16.34"/>
    <col collapsed="false" customWidth="true" hidden="false" outlineLevel="0" max="22" min="22" style="0" width="12.34"/>
    <col collapsed="false" customWidth="true" hidden="false" outlineLevel="0" max="23" min="23" style="0" width="16.34"/>
    <col collapsed="false" customWidth="true" hidden="false" outlineLevel="0" max="24" min="24" style="0" width="12.34"/>
    <col collapsed="false" customWidth="true" hidden="false" outlineLevel="0" max="25" min="25" style="0" width="15"/>
    <col collapsed="false" customWidth="true" hidden="false" outlineLevel="0" max="26" min="26" style="0" width="11"/>
    <col collapsed="false" customWidth="true" hidden="false" outlineLevel="0" max="27" min="27" style="0" width="15"/>
    <col collapsed="false" customWidth="true" hidden="false" outlineLevel="0" max="28" min="28" style="0" width="16.34"/>
    <col collapsed="false" customWidth="true" hidden="false" outlineLevel="0" max="29" min="29" style="0" width="11"/>
    <col collapsed="false" customWidth="true" hidden="false" outlineLevel="0" max="30" min="30" style="0" width="15"/>
    <col collapsed="false" customWidth="true" hidden="false" outlineLevel="0" max="31" min="31" style="0" width="16.34"/>
    <col collapsed="false" customWidth="true" hidden="true" outlineLevel="0" max="65" min="44" style="0" width="9.34"/>
  </cols>
  <sheetData>
    <row r="2" customFormat="false" ht="36.95" hidden="false" customHeight="true" outlineLevel="0" collapsed="false">
      <c r="L2" s="2" t="s">
        <v>4</v>
      </c>
      <c r="M2" s="2"/>
      <c r="N2" s="2"/>
      <c r="O2" s="2"/>
      <c r="P2" s="2"/>
      <c r="Q2" s="2"/>
      <c r="R2" s="2"/>
      <c r="S2" s="2"/>
      <c r="T2" s="2"/>
      <c r="U2" s="2"/>
      <c r="V2" s="2"/>
      <c r="AT2" s="3" t="s">
        <v>85</v>
      </c>
    </row>
    <row r="3" customFormat="false" ht="6.95" hidden="false" customHeight="true" outlineLevel="0" collapsed="false">
      <c r="B3" s="4"/>
      <c r="C3" s="5"/>
      <c r="D3" s="5"/>
      <c r="E3" s="5"/>
      <c r="F3" s="5"/>
      <c r="G3" s="5"/>
      <c r="H3" s="5"/>
      <c r="I3" s="5"/>
      <c r="J3" s="5"/>
      <c r="K3" s="5"/>
      <c r="L3" s="6"/>
      <c r="AT3" s="3" t="s">
        <v>86</v>
      </c>
    </row>
    <row r="4" customFormat="false" ht="24.95" hidden="false" customHeight="true" outlineLevel="0" collapsed="false">
      <c r="B4" s="6"/>
      <c r="D4" s="7" t="s">
        <v>93</v>
      </c>
      <c r="L4" s="6"/>
      <c r="M4" s="104" t="s">
        <v>9</v>
      </c>
      <c r="AT4" s="3" t="s">
        <v>2</v>
      </c>
    </row>
    <row r="5" customFormat="false" ht="6.95" hidden="false" customHeight="true" outlineLevel="0" collapsed="false">
      <c r="B5" s="6"/>
      <c r="L5" s="6"/>
    </row>
    <row r="6" customFormat="false" ht="12" hidden="false" customHeight="true" outlineLevel="0" collapsed="false">
      <c r="B6" s="6"/>
      <c r="D6" s="15" t="s">
        <v>15</v>
      </c>
      <c r="L6" s="6"/>
    </row>
    <row r="7" customFormat="false" ht="26.25" hidden="false" customHeight="true" outlineLevel="0" collapsed="false">
      <c r="B7" s="6"/>
      <c r="E7" s="105" t="str">
        <f aca="false">'Rekapitulace stavby'!K6</f>
        <v>Stavební úpravy západní části 1.NP pavilonu D pro potřeby onkologie</v>
      </c>
      <c r="F7" s="105"/>
      <c r="G7" s="105"/>
      <c r="H7" s="105"/>
      <c r="L7" s="6"/>
    </row>
    <row r="8" s="27" customFormat="true" ht="12" hidden="false" customHeight="true" outlineLevel="0" collapsed="false">
      <c r="A8" s="22"/>
      <c r="B8" s="23"/>
      <c r="C8" s="22"/>
      <c r="D8" s="15" t="s">
        <v>94</v>
      </c>
      <c r="E8" s="22"/>
      <c r="F8" s="22"/>
      <c r="G8" s="22"/>
      <c r="H8" s="22"/>
      <c r="I8" s="22"/>
      <c r="J8" s="22"/>
      <c r="K8" s="22"/>
      <c r="L8" s="39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</row>
    <row r="9" s="27" customFormat="true" ht="16.5" hidden="false" customHeight="true" outlineLevel="0" collapsed="false">
      <c r="A9" s="22"/>
      <c r="B9" s="23"/>
      <c r="C9" s="22"/>
      <c r="D9" s="22"/>
      <c r="E9" s="53" t="s">
        <v>95</v>
      </c>
      <c r="F9" s="53"/>
      <c r="G9" s="53"/>
      <c r="H9" s="53"/>
      <c r="I9" s="22"/>
      <c r="J9" s="22"/>
      <c r="K9" s="22"/>
      <c r="L9" s="39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</row>
    <row r="10" s="27" customFormat="true" ht="12.8" hidden="false" customHeight="false" outlineLevel="0" collapsed="false">
      <c r="A10" s="22"/>
      <c r="B10" s="23"/>
      <c r="C10" s="22"/>
      <c r="D10" s="22"/>
      <c r="E10" s="22"/>
      <c r="F10" s="22"/>
      <c r="G10" s="22"/>
      <c r="H10" s="22"/>
      <c r="I10" s="22"/>
      <c r="J10" s="22"/>
      <c r="K10" s="22"/>
      <c r="L10" s="39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</row>
    <row r="11" s="27" customFormat="true" ht="12" hidden="false" customHeight="true" outlineLevel="0" collapsed="false">
      <c r="A11" s="22"/>
      <c r="B11" s="23"/>
      <c r="C11" s="22"/>
      <c r="D11" s="15" t="s">
        <v>17</v>
      </c>
      <c r="E11" s="22"/>
      <c r="F11" s="16"/>
      <c r="G11" s="22"/>
      <c r="H11" s="22"/>
      <c r="I11" s="15" t="s">
        <v>18</v>
      </c>
      <c r="J11" s="16"/>
      <c r="K11" s="22"/>
      <c r="L11" s="39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</row>
    <row r="12" s="27" customFormat="true" ht="12" hidden="false" customHeight="true" outlineLevel="0" collapsed="false">
      <c r="A12" s="22"/>
      <c r="B12" s="23"/>
      <c r="C12" s="22"/>
      <c r="D12" s="15" t="s">
        <v>19</v>
      </c>
      <c r="E12" s="22"/>
      <c r="F12" s="16" t="s">
        <v>20</v>
      </c>
      <c r="G12" s="22"/>
      <c r="H12" s="22"/>
      <c r="I12" s="15" t="s">
        <v>21</v>
      </c>
      <c r="J12" s="106" t="str">
        <f aca="false">'Rekapitulace stavby'!AN8</f>
        <v>10. 1. 2026</v>
      </c>
      <c r="K12" s="22"/>
      <c r="L12" s="39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</row>
    <row r="13" s="27" customFormat="true" ht="10.8" hidden="false" customHeight="true" outlineLevel="0" collapsed="false">
      <c r="A13" s="22"/>
      <c r="B13" s="23"/>
      <c r="C13" s="22"/>
      <c r="D13" s="22"/>
      <c r="E13" s="22"/>
      <c r="F13" s="22"/>
      <c r="G13" s="22"/>
      <c r="H13" s="22"/>
      <c r="I13" s="22"/>
      <c r="J13" s="22"/>
      <c r="K13" s="22"/>
      <c r="L13" s="39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</row>
    <row r="14" s="27" customFormat="true" ht="12" hidden="false" customHeight="true" outlineLevel="0" collapsed="false">
      <c r="A14" s="22"/>
      <c r="B14" s="23"/>
      <c r="C14" s="22"/>
      <c r="D14" s="15" t="s">
        <v>23</v>
      </c>
      <c r="E14" s="22"/>
      <c r="F14" s="22"/>
      <c r="G14" s="22"/>
      <c r="H14" s="22"/>
      <c r="I14" s="15" t="s">
        <v>24</v>
      </c>
      <c r="J14" s="16" t="str">
        <f aca="false">IF('Rekapitulace stavby'!AN10="","",'Rekapitulace stavby'!AN10)</f>
        <v/>
      </c>
      <c r="K14" s="22"/>
      <c r="L14" s="39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</row>
    <row r="15" s="27" customFormat="true" ht="18" hidden="false" customHeight="true" outlineLevel="0" collapsed="false">
      <c r="A15" s="22"/>
      <c r="B15" s="23"/>
      <c r="C15" s="22"/>
      <c r="D15" s="22"/>
      <c r="E15" s="16" t="str">
        <f aca="false">IF('Rekapitulace stavby'!E11="","",'Rekapitulace stavby'!E11)</f>
        <v> </v>
      </c>
      <c r="F15" s="22"/>
      <c r="G15" s="22"/>
      <c r="H15" s="22"/>
      <c r="I15" s="15" t="s">
        <v>26</v>
      </c>
      <c r="J15" s="16" t="str">
        <f aca="false">IF('Rekapitulace stavby'!AN11="","",'Rekapitulace stavby'!AN11)</f>
        <v/>
      </c>
      <c r="K15" s="22"/>
      <c r="L15" s="39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</row>
    <row r="16" s="27" customFormat="true" ht="6.95" hidden="false" customHeight="true" outlineLevel="0" collapsed="false">
      <c r="A16" s="22"/>
      <c r="B16" s="23"/>
      <c r="C16" s="22"/>
      <c r="D16" s="22"/>
      <c r="E16" s="22"/>
      <c r="F16" s="22"/>
      <c r="G16" s="22"/>
      <c r="H16" s="22"/>
      <c r="I16" s="22"/>
      <c r="J16" s="22"/>
      <c r="K16" s="22"/>
      <c r="L16" s="39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</row>
    <row r="17" s="27" customFormat="true" ht="12" hidden="false" customHeight="true" outlineLevel="0" collapsed="false">
      <c r="A17" s="22"/>
      <c r="B17" s="23"/>
      <c r="C17" s="22"/>
      <c r="D17" s="15" t="s">
        <v>27</v>
      </c>
      <c r="E17" s="22"/>
      <c r="F17" s="22"/>
      <c r="G17" s="22"/>
      <c r="H17" s="22"/>
      <c r="I17" s="15" t="s">
        <v>24</v>
      </c>
      <c r="J17" s="17" t="str">
        <f aca="false">'Rekapitulace stavby'!AN13</f>
        <v>Vyplň údaj</v>
      </c>
      <c r="K17" s="22"/>
      <c r="L17" s="39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</row>
    <row r="18" s="27" customFormat="true" ht="18" hidden="false" customHeight="true" outlineLevel="0" collapsed="false">
      <c r="A18" s="22"/>
      <c r="B18" s="23"/>
      <c r="C18" s="22"/>
      <c r="D18" s="22"/>
      <c r="E18" s="107" t="str">
        <f aca="false">'Rekapitulace stavby'!E14</f>
        <v>Vyplň údaj</v>
      </c>
      <c r="F18" s="107"/>
      <c r="G18" s="107"/>
      <c r="H18" s="107"/>
      <c r="I18" s="15" t="s">
        <v>26</v>
      </c>
      <c r="J18" s="17" t="str">
        <f aca="false">'Rekapitulace stavby'!AN14</f>
        <v>Vyplň údaj</v>
      </c>
      <c r="K18" s="22"/>
      <c r="L18" s="39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</row>
    <row r="19" s="27" customFormat="true" ht="6.95" hidden="false" customHeight="true" outlineLevel="0" collapsed="false">
      <c r="A19" s="22"/>
      <c r="B19" s="23"/>
      <c r="C19" s="22"/>
      <c r="D19" s="22"/>
      <c r="E19" s="22"/>
      <c r="F19" s="22"/>
      <c r="G19" s="22"/>
      <c r="H19" s="22"/>
      <c r="I19" s="22"/>
      <c r="J19" s="22"/>
      <c r="K19" s="22"/>
      <c r="L19" s="39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</row>
    <row r="20" s="27" customFormat="true" ht="12" hidden="false" customHeight="true" outlineLevel="0" collapsed="false">
      <c r="A20" s="22"/>
      <c r="B20" s="23"/>
      <c r="C20" s="22"/>
      <c r="D20" s="15" t="s">
        <v>29</v>
      </c>
      <c r="E20" s="22"/>
      <c r="F20" s="22"/>
      <c r="G20" s="22"/>
      <c r="H20" s="22"/>
      <c r="I20" s="15" t="s">
        <v>24</v>
      </c>
      <c r="J20" s="16" t="s">
        <v>30</v>
      </c>
      <c r="K20" s="22"/>
      <c r="L20" s="39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</row>
    <row r="21" s="27" customFormat="true" ht="18" hidden="false" customHeight="true" outlineLevel="0" collapsed="false">
      <c r="A21" s="22"/>
      <c r="B21" s="23"/>
      <c r="C21" s="22"/>
      <c r="D21" s="22"/>
      <c r="E21" s="16" t="s">
        <v>31</v>
      </c>
      <c r="F21" s="22"/>
      <c r="G21" s="22"/>
      <c r="H21" s="22"/>
      <c r="I21" s="15" t="s">
        <v>26</v>
      </c>
      <c r="J21" s="16"/>
      <c r="K21" s="22"/>
      <c r="L21" s="39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</row>
    <row r="22" s="27" customFormat="true" ht="6.95" hidden="false" customHeight="true" outlineLevel="0" collapsed="false">
      <c r="A22" s="22"/>
      <c r="B22" s="23"/>
      <c r="C22" s="22"/>
      <c r="D22" s="22"/>
      <c r="E22" s="22"/>
      <c r="F22" s="22"/>
      <c r="G22" s="22"/>
      <c r="H22" s="22"/>
      <c r="I22" s="22"/>
      <c r="J22" s="22"/>
      <c r="K22" s="22"/>
      <c r="L22" s="39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</row>
    <row r="23" s="27" customFormat="true" ht="12" hidden="false" customHeight="true" outlineLevel="0" collapsed="false">
      <c r="A23" s="22"/>
      <c r="B23" s="23"/>
      <c r="C23" s="22"/>
      <c r="D23" s="15" t="s">
        <v>33</v>
      </c>
      <c r="E23" s="22"/>
      <c r="F23" s="22"/>
      <c r="G23" s="22"/>
      <c r="H23" s="22"/>
      <c r="I23" s="15" t="s">
        <v>24</v>
      </c>
      <c r="J23" s="16" t="s">
        <v>30</v>
      </c>
      <c r="K23" s="22"/>
      <c r="L23" s="39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</row>
    <row r="24" s="27" customFormat="true" ht="18" hidden="false" customHeight="true" outlineLevel="0" collapsed="false">
      <c r="A24" s="22"/>
      <c r="B24" s="23"/>
      <c r="C24" s="22"/>
      <c r="D24" s="22"/>
      <c r="E24" s="16" t="s">
        <v>34</v>
      </c>
      <c r="F24" s="22"/>
      <c r="G24" s="22"/>
      <c r="H24" s="22"/>
      <c r="I24" s="15" t="s">
        <v>26</v>
      </c>
      <c r="J24" s="16"/>
      <c r="K24" s="22"/>
      <c r="L24" s="39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</row>
    <row r="25" s="27" customFormat="true" ht="6.95" hidden="false" customHeight="true" outlineLevel="0" collapsed="false">
      <c r="A25" s="22"/>
      <c r="B25" s="23"/>
      <c r="C25" s="22"/>
      <c r="D25" s="22"/>
      <c r="E25" s="22"/>
      <c r="F25" s="22"/>
      <c r="G25" s="22"/>
      <c r="H25" s="22"/>
      <c r="I25" s="22"/>
      <c r="J25" s="22"/>
      <c r="K25" s="22"/>
      <c r="L25" s="39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</row>
    <row r="26" s="27" customFormat="true" ht="12" hidden="false" customHeight="true" outlineLevel="0" collapsed="false">
      <c r="A26" s="22"/>
      <c r="B26" s="23"/>
      <c r="C26" s="22"/>
      <c r="D26" s="15" t="s">
        <v>35</v>
      </c>
      <c r="E26" s="22"/>
      <c r="F26" s="22"/>
      <c r="G26" s="22"/>
      <c r="H26" s="22"/>
      <c r="I26" s="22"/>
      <c r="J26" s="22"/>
      <c r="K26" s="22"/>
      <c r="L26" s="39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</row>
    <row r="27" s="111" customFormat="true" ht="16.5" hidden="false" customHeight="true" outlineLevel="0" collapsed="false">
      <c r="A27" s="108"/>
      <c r="B27" s="109"/>
      <c r="C27" s="108"/>
      <c r="D27" s="108"/>
      <c r="E27" s="20"/>
      <c r="F27" s="20"/>
      <c r="G27" s="20"/>
      <c r="H27" s="20"/>
      <c r="I27" s="108"/>
      <c r="J27" s="108"/>
      <c r="K27" s="108"/>
      <c r="L27" s="110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</row>
    <row r="28" s="27" customFormat="true" ht="6.95" hidden="false" customHeight="true" outlineLevel="0" collapsed="false">
      <c r="A28" s="22"/>
      <c r="B28" s="23"/>
      <c r="C28" s="22"/>
      <c r="D28" s="22"/>
      <c r="E28" s="22"/>
      <c r="F28" s="22"/>
      <c r="G28" s="22"/>
      <c r="H28" s="22"/>
      <c r="I28" s="22"/>
      <c r="J28" s="22"/>
      <c r="K28" s="22"/>
      <c r="L28" s="39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</row>
    <row r="29" s="27" customFormat="true" ht="6.95" hidden="false" customHeight="true" outlineLevel="0" collapsed="false">
      <c r="A29" s="22"/>
      <c r="B29" s="23"/>
      <c r="C29" s="22"/>
      <c r="D29" s="72"/>
      <c r="E29" s="72"/>
      <c r="F29" s="72"/>
      <c r="G29" s="72"/>
      <c r="H29" s="72"/>
      <c r="I29" s="72"/>
      <c r="J29" s="72"/>
      <c r="K29" s="72"/>
      <c r="L29" s="39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</row>
    <row r="30" s="27" customFormat="true" ht="25.45" hidden="false" customHeight="true" outlineLevel="0" collapsed="false">
      <c r="A30" s="22"/>
      <c r="B30" s="23"/>
      <c r="C30" s="22"/>
      <c r="D30" s="112" t="s">
        <v>36</v>
      </c>
      <c r="E30" s="22"/>
      <c r="F30" s="22"/>
      <c r="G30" s="22"/>
      <c r="H30" s="22"/>
      <c r="I30" s="22"/>
      <c r="J30" s="113" t="n">
        <f aca="false">ROUND(J123, 2)</f>
        <v>0</v>
      </c>
      <c r="K30" s="22"/>
      <c r="L30" s="39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</row>
    <row r="31" s="27" customFormat="true" ht="6.95" hidden="false" customHeight="true" outlineLevel="0" collapsed="false">
      <c r="A31" s="22"/>
      <c r="B31" s="23"/>
      <c r="C31" s="22"/>
      <c r="D31" s="72"/>
      <c r="E31" s="72"/>
      <c r="F31" s="72"/>
      <c r="G31" s="72"/>
      <c r="H31" s="72"/>
      <c r="I31" s="72"/>
      <c r="J31" s="72"/>
      <c r="K31" s="72"/>
      <c r="L31" s="39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</row>
    <row r="32" s="27" customFormat="true" ht="14.4" hidden="false" customHeight="true" outlineLevel="0" collapsed="false">
      <c r="A32" s="22"/>
      <c r="B32" s="23"/>
      <c r="C32" s="22"/>
      <c r="D32" s="22"/>
      <c r="E32" s="22"/>
      <c r="F32" s="114" t="s">
        <v>38</v>
      </c>
      <c r="G32" s="22"/>
      <c r="H32" s="22"/>
      <c r="I32" s="114" t="s">
        <v>37</v>
      </c>
      <c r="J32" s="114" t="s">
        <v>39</v>
      </c>
      <c r="K32" s="22"/>
      <c r="L32" s="39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</row>
    <row r="33" s="27" customFormat="true" ht="14.4" hidden="false" customHeight="true" outlineLevel="0" collapsed="false">
      <c r="A33" s="22"/>
      <c r="B33" s="23"/>
      <c r="C33" s="22"/>
      <c r="D33" s="115" t="s">
        <v>40</v>
      </c>
      <c r="E33" s="15" t="s">
        <v>41</v>
      </c>
      <c r="F33" s="116" t="n">
        <f aca="false">ROUND((SUM(BE123:BE218)),  2)</f>
        <v>0</v>
      </c>
      <c r="G33" s="22"/>
      <c r="H33" s="22"/>
      <c r="I33" s="117" t="n">
        <v>0.21</v>
      </c>
      <c r="J33" s="116" t="n">
        <f aca="false">ROUND(((SUM(BE123:BE218))*I33),  2)</f>
        <v>0</v>
      </c>
      <c r="K33" s="22"/>
      <c r="L33" s="39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</row>
    <row r="34" s="27" customFormat="true" ht="14.4" hidden="false" customHeight="true" outlineLevel="0" collapsed="false">
      <c r="A34" s="22"/>
      <c r="B34" s="23"/>
      <c r="C34" s="22"/>
      <c r="D34" s="22"/>
      <c r="E34" s="15" t="s">
        <v>42</v>
      </c>
      <c r="F34" s="116" t="n">
        <f aca="false">ROUND((SUM(BF123:BF218)),  2)</f>
        <v>0</v>
      </c>
      <c r="G34" s="22"/>
      <c r="H34" s="22"/>
      <c r="I34" s="117" t="n">
        <v>0.12</v>
      </c>
      <c r="J34" s="116" t="n">
        <f aca="false">ROUND(((SUM(BF123:BF218))*I34),  2)</f>
        <v>0</v>
      </c>
      <c r="K34" s="22"/>
      <c r="L34" s="39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</row>
    <row r="35" s="27" customFormat="true" ht="14.4" hidden="true" customHeight="true" outlineLevel="0" collapsed="false">
      <c r="A35" s="22"/>
      <c r="B35" s="23"/>
      <c r="C35" s="22"/>
      <c r="D35" s="22"/>
      <c r="E35" s="15" t="s">
        <v>43</v>
      </c>
      <c r="F35" s="116" t="n">
        <f aca="false">ROUND((SUM(BG123:BG218)),  2)</f>
        <v>0</v>
      </c>
      <c r="G35" s="22"/>
      <c r="H35" s="22"/>
      <c r="I35" s="117" t="n">
        <v>0.21</v>
      </c>
      <c r="J35" s="116" t="n">
        <f aca="false">0</f>
        <v>0</v>
      </c>
      <c r="K35" s="22"/>
      <c r="L35" s="39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</row>
    <row r="36" s="27" customFormat="true" ht="14.4" hidden="true" customHeight="true" outlineLevel="0" collapsed="false">
      <c r="A36" s="22"/>
      <c r="B36" s="23"/>
      <c r="C36" s="22"/>
      <c r="D36" s="22"/>
      <c r="E36" s="15" t="s">
        <v>44</v>
      </c>
      <c r="F36" s="116" t="n">
        <f aca="false">ROUND((SUM(BH123:BH218)),  2)</f>
        <v>0</v>
      </c>
      <c r="G36" s="22"/>
      <c r="H36" s="22"/>
      <c r="I36" s="117" t="n">
        <v>0.12</v>
      </c>
      <c r="J36" s="116" t="n">
        <f aca="false">0</f>
        <v>0</v>
      </c>
      <c r="K36" s="22"/>
      <c r="L36" s="39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</row>
    <row r="37" s="27" customFormat="true" ht="14.4" hidden="true" customHeight="true" outlineLevel="0" collapsed="false">
      <c r="A37" s="22"/>
      <c r="B37" s="23"/>
      <c r="C37" s="22"/>
      <c r="D37" s="22"/>
      <c r="E37" s="15" t="s">
        <v>45</v>
      </c>
      <c r="F37" s="116" t="n">
        <f aca="false">ROUND((SUM(BI123:BI218)),  2)</f>
        <v>0</v>
      </c>
      <c r="G37" s="22"/>
      <c r="H37" s="22"/>
      <c r="I37" s="117" t="n">
        <v>0</v>
      </c>
      <c r="J37" s="116" t="n">
        <f aca="false">0</f>
        <v>0</v>
      </c>
      <c r="K37" s="22"/>
      <c r="L37" s="39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</row>
    <row r="38" s="27" customFormat="true" ht="6.95" hidden="false" customHeight="true" outlineLevel="0" collapsed="false">
      <c r="A38" s="22"/>
      <c r="B38" s="23"/>
      <c r="C38" s="22"/>
      <c r="D38" s="22"/>
      <c r="E38" s="22"/>
      <c r="F38" s="22"/>
      <c r="G38" s="22"/>
      <c r="H38" s="22"/>
      <c r="I38" s="22"/>
      <c r="J38" s="22"/>
      <c r="K38" s="22"/>
      <c r="L38" s="39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</row>
    <row r="39" s="27" customFormat="true" ht="25.45" hidden="false" customHeight="true" outlineLevel="0" collapsed="false">
      <c r="A39" s="22"/>
      <c r="B39" s="23"/>
      <c r="C39" s="118"/>
      <c r="D39" s="119" t="s">
        <v>46</v>
      </c>
      <c r="E39" s="63"/>
      <c r="F39" s="63"/>
      <c r="G39" s="120" t="s">
        <v>47</v>
      </c>
      <c r="H39" s="121" t="s">
        <v>48</v>
      </c>
      <c r="I39" s="63"/>
      <c r="J39" s="122" t="n">
        <f aca="false">SUM(J30:J37)</f>
        <v>0</v>
      </c>
      <c r="K39" s="123"/>
      <c r="L39" s="39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</row>
    <row r="40" s="27" customFormat="true" ht="14.4" hidden="false" customHeight="true" outlineLevel="0" collapsed="false">
      <c r="A40" s="22"/>
      <c r="B40" s="23"/>
      <c r="C40" s="22"/>
      <c r="D40" s="22"/>
      <c r="E40" s="22"/>
      <c r="F40" s="22"/>
      <c r="G40" s="22"/>
      <c r="H40" s="22"/>
      <c r="I40" s="22"/>
      <c r="J40" s="22"/>
      <c r="K40" s="22"/>
      <c r="L40" s="39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</row>
    <row r="41" customFormat="false" ht="14.4" hidden="false" customHeight="true" outlineLevel="0" collapsed="false">
      <c r="B41" s="6"/>
      <c r="L41" s="6"/>
    </row>
    <row r="42" customFormat="false" ht="14.4" hidden="false" customHeight="true" outlineLevel="0" collapsed="false">
      <c r="B42" s="6"/>
      <c r="L42" s="6"/>
    </row>
    <row r="43" customFormat="false" ht="14.4" hidden="false" customHeight="true" outlineLevel="0" collapsed="false">
      <c r="B43" s="6"/>
      <c r="L43" s="6"/>
    </row>
    <row r="44" customFormat="false" ht="14.4" hidden="false" customHeight="true" outlineLevel="0" collapsed="false">
      <c r="B44" s="6"/>
      <c r="L44" s="6"/>
    </row>
    <row r="45" customFormat="false" ht="14.4" hidden="false" customHeight="true" outlineLevel="0" collapsed="false">
      <c r="B45" s="6"/>
      <c r="L45" s="6"/>
    </row>
    <row r="46" customFormat="false" ht="14.4" hidden="false" customHeight="true" outlineLevel="0" collapsed="false">
      <c r="B46" s="6"/>
      <c r="L46" s="6"/>
    </row>
    <row r="47" customFormat="false" ht="14.4" hidden="false" customHeight="true" outlineLevel="0" collapsed="false">
      <c r="B47" s="6"/>
      <c r="L47" s="6"/>
    </row>
    <row r="48" customFormat="false" ht="14.4" hidden="false" customHeight="true" outlineLevel="0" collapsed="false">
      <c r="B48" s="6"/>
      <c r="L48" s="6"/>
    </row>
    <row r="49" customFormat="false" ht="14.4" hidden="false" customHeight="true" outlineLevel="0" collapsed="false">
      <c r="B49" s="6"/>
      <c r="L49" s="6"/>
    </row>
    <row r="50" s="27" customFormat="true" ht="14.4" hidden="false" customHeight="true" outlineLevel="0" collapsed="false">
      <c r="B50" s="39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39"/>
    </row>
    <row r="51" customFormat="false" ht="12.8" hidden="false" customHeight="false" outlineLevel="0" collapsed="false">
      <c r="B51" s="6"/>
      <c r="L51" s="6"/>
    </row>
    <row r="52" customFormat="false" ht="12.8" hidden="false" customHeight="false" outlineLevel="0" collapsed="false">
      <c r="B52" s="6"/>
      <c r="L52" s="6"/>
    </row>
    <row r="53" customFormat="false" ht="12.8" hidden="false" customHeight="false" outlineLevel="0" collapsed="false">
      <c r="B53" s="6"/>
      <c r="L53" s="6"/>
    </row>
    <row r="54" customFormat="false" ht="12.8" hidden="false" customHeight="false" outlineLevel="0" collapsed="false">
      <c r="B54" s="6"/>
      <c r="L54" s="6"/>
    </row>
    <row r="55" customFormat="false" ht="12.8" hidden="false" customHeight="false" outlineLevel="0" collapsed="false">
      <c r="B55" s="6"/>
      <c r="L55" s="6"/>
    </row>
    <row r="56" customFormat="false" ht="12.8" hidden="false" customHeight="false" outlineLevel="0" collapsed="false">
      <c r="B56" s="6"/>
      <c r="L56" s="6"/>
    </row>
    <row r="57" customFormat="false" ht="12.8" hidden="false" customHeight="false" outlineLevel="0" collapsed="false">
      <c r="B57" s="6"/>
      <c r="L57" s="6"/>
    </row>
    <row r="58" customFormat="false" ht="12.8" hidden="false" customHeight="false" outlineLevel="0" collapsed="false">
      <c r="B58" s="6"/>
      <c r="L58" s="6"/>
    </row>
    <row r="59" customFormat="false" ht="12.8" hidden="false" customHeight="false" outlineLevel="0" collapsed="false">
      <c r="B59" s="6"/>
      <c r="L59" s="6"/>
    </row>
    <row r="60" customFormat="false" ht="12.8" hidden="false" customHeight="false" outlineLevel="0" collapsed="false">
      <c r="B60" s="6"/>
      <c r="L60" s="6"/>
    </row>
    <row r="61" s="27" customFormat="true" ht="12.8" hidden="false" customHeight="false" outlineLevel="0" collapsed="false">
      <c r="A61" s="22"/>
      <c r="B61" s="23"/>
      <c r="C61" s="22"/>
      <c r="D61" s="42" t="s">
        <v>51</v>
      </c>
      <c r="E61" s="25"/>
      <c r="F61" s="124" t="s">
        <v>52</v>
      </c>
      <c r="G61" s="42" t="s">
        <v>51</v>
      </c>
      <c r="H61" s="25"/>
      <c r="I61" s="25"/>
      <c r="J61" s="125" t="s">
        <v>52</v>
      </c>
      <c r="K61" s="25"/>
      <c r="L61" s="39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</row>
    <row r="62" customFormat="false" ht="12.8" hidden="false" customHeight="false" outlineLevel="0" collapsed="false">
      <c r="B62" s="6"/>
      <c r="L62" s="6"/>
    </row>
    <row r="63" customFormat="false" ht="12.8" hidden="false" customHeight="false" outlineLevel="0" collapsed="false">
      <c r="B63" s="6"/>
      <c r="L63" s="6"/>
    </row>
    <row r="64" customFormat="false" ht="12.8" hidden="false" customHeight="false" outlineLevel="0" collapsed="false">
      <c r="B64" s="6"/>
      <c r="L64" s="6"/>
    </row>
    <row r="65" s="27" customFormat="true" ht="12.8" hidden="false" customHeight="false" outlineLevel="0" collapsed="false">
      <c r="A65" s="22"/>
      <c r="B65" s="23"/>
      <c r="C65" s="22"/>
      <c r="D65" s="40" t="s">
        <v>53</v>
      </c>
      <c r="E65" s="43"/>
      <c r="F65" s="43"/>
      <c r="G65" s="40" t="s">
        <v>54</v>
      </c>
      <c r="H65" s="43"/>
      <c r="I65" s="43"/>
      <c r="J65" s="43"/>
      <c r="K65" s="43"/>
      <c r="L65" s="39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</row>
    <row r="66" customFormat="false" ht="12.8" hidden="false" customHeight="false" outlineLevel="0" collapsed="false">
      <c r="B66" s="6"/>
      <c r="L66" s="6"/>
    </row>
    <row r="67" customFormat="false" ht="12.8" hidden="false" customHeight="false" outlineLevel="0" collapsed="false">
      <c r="B67" s="6"/>
      <c r="L67" s="6"/>
    </row>
    <row r="68" customFormat="false" ht="12.8" hidden="false" customHeight="false" outlineLevel="0" collapsed="false">
      <c r="B68" s="6"/>
      <c r="L68" s="6"/>
    </row>
    <row r="69" customFormat="false" ht="12.8" hidden="false" customHeight="false" outlineLevel="0" collapsed="false">
      <c r="B69" s="6"/>
      <c r="L69" s="6"/>
    </row>
    <row r="70" customFormat="false" ht="12.8" hidden="false" customHeight="false" outlineLevel="0" collapsed="false">
      <c r="B70" s="6"/>
      <c r="L70" s="6"/>
    </row>
    <row r="71" customFormat="false" ht="12.8" hidden="false" customHeight="false" outlineLevel="0" collapsed="false">
      <c r="B71" s="6"/>
      <c r="L71" s="6"/>
    </row>
    <row r="72" customFormat="false" ht="12.8" hidden="false" customHeight="false" outlineLevel="0" collapsed="false">
      <c r="B72" s="6"/>
      <c r="L72" s="6"/>
    </row>
    <row r="73" customFormat="false" ht="12.8" hidden="false" customHeight="false" outlineLevel="0" collapsed="false">
      <c r="B73" s="6"/>
      <c r="L73" s="6"/>
    </row>
    <row r="74" customFormat="false" ht="12.8" hidden="false" customHeight="false" outlineLevel="0" collapsed="false">
      <c r="B74" s="6"/>
      <c r="L74" s="6"/>
    </row>
    <row r="75" customFormat="false" ht="12.8" hidden="false" customHeight="false" outlineLevel="0" collapsed="false">
      <c r="B75" s="6"/>
      <c r="L75" s="6"/>
    </row>
    <row r="76" s="27" customFormat="true" ht="12.8" hidden="false" customHeight="false" outlineLevel="0" collapsed="false">
      <c r="A76" s="22"/>
      <c r="B76" s="23"/>
      <c r="C76" s="22"/>
      <c r="D76" s="42" t="s">
        <v>51</v>
      </c>
      <c r="E76" s="25"/>
      <c r="F76" s="124" t="s">
        <v>52</v>
      </c>
      <c r="G76" s="42" t="s">
        <v>51</v>
      </c>
      <c r="H76" s="25"/>
      <c r="I76" s="25"/>
      <c r="J76" s="125" t="s">
        <v>52</v>
      </c>
      <c r="K76" s="25"/>
      <c r="L76" s="39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</row>
    <row r="77" s="27" customFormat="true" ht="14.4" hidden="false" customHeight="true" outlineLevel="0" collapsed="false">
      <c r="A77" s="22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</row>
    <row r="81" s="27" customFormat="true" ht="6.95" hidden="false" customHeight="true" outlineLevel="0" collapsed="false">
      <c r="A81" s="22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</row>
    <row r="82" s="27" customFormat="true" ht="24.95" hidden="false" customHeight="true" outlineLevel="0" collapsed="false">
      <c r="A82" s="22"/>
      <c r="B82" s="23"/>
      <c r="C82" s="7" t="s">
        <v>96</v>
      </c>
      <c r="D82" s="22"/>
      <c r="E82" s="22"/>
      <c r="F82" s="22"/>
      <c r="G82" s="22"/>
      <c r="H82" s="22"/>
      <c r="I82" s="22"/>
      <c r="J82" s="22"/>
      <c r="K82" s="22"/>
      <c r="L82" s="39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</row>
    <row r="83" s="27" customFormat="true" ht="6.95" hidden="false" customHeight="true" outlineLevel="0" collapsed="false">
      <c r="A83" s="22"/>
      <c r="B83" s="23"/>
      <c r="C83" s="22"/>
      <c r="D83" s="22"/>
      <c r="E83" s="22"/>
      <c r="F83" s="22"/>
      <c r="G83" s="22"/>
      <c r="H83" s="22"/>
      <c r="I83" s="22"/>
      <c r="J83" s="22"/>
      <c r="K83" s="22"/>
      <c r="L83" s="39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</row>
    <row r="84" s="27" customFormat="true" ht="12" hidden="false" customHeight="true" outlineLevel="0" collapsed="false">
      <c r="A84" s="22"/>
      <c r="B84" s="23"/>
      <c r="C84" s="15" t="s">
        <v>15</v>
      </c>
      <c r="D84" s="22"/>
      <c r="E84" s="22"/>
      <c r="F84" s="22"/>
      <c r="G84" s="22"/>
      <c r="H84" s="22"/>
      <c r="I84" s="22"/>
      <c r="J84" s="22"/>
      <c r="K84" s="22"/>
      <c r="L84" s="39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</row>
    <row r="85" s="27" customFormat="true" ht="26.25" hidden="false" customHeight="true" outlineLevel="0" collapsed="false">
      <c r="A85" s="22"/>
      <c r="B85" s="23"/>
      <c r="C85" s="22"/>
      <c r="D85" s="22"/>
      <c r="E85" s="105" t="str">
        <f aca="false">E7</f>
        <v>Stavební úpravy západní části 1.NP pavilonu D pro potřeby onkologie</v>
      </c>
      <c r="F85" s="105"/>
      <c r="G85" s="105"/>
      <c r="H85" s="105"/>
      <c r="I85" s="22"/>
      <c r="J85" s="22"/>
      <c r="K85" s="22"/>
      <c r="L85" s="39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</row>
    <row r="86" s="27" customFormat="true" ht="12" hidden="false" customHeight="true" outlineLevel="0" collapsed="false">
      <c r="A86" s="22"/>
      <c r="B86" s="23"/>
      <c r="C86" s="15" t="s">
        <v>94</v>
      </c>
      <c r="D86" s="22"/>
      <c r="E86" s="22"/>
      <c r="F86" s="22"/>
      <c r="G86" s="22"/>
      <c r="H86" s="22"/>
      <c r="I86" s="22"/>
      <c r="J86" s="22"/>
      <c r="K86" s="22"/>
      <c r="L86" s="39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</row>
    <row r="87" s="27" customFormat="true" ht="16.5" hidden="false" customHeight="true" outlineLevel="0" collapsed="false">
      <c r="A87" s="22"/>
      <c r="B87" s="23"/>
      <c r="C87" s="22"/>
      <c r="D87" s="22"/>
      <c r="E87" s="53" t="str">
        <f aca="false">E9</f>
        <v>01 - Elektroinstalace</v>
      </c>
      <c r="F87" s="53"/>
      <c r="G87" s="53"/>
      <c r="H87" s="53"/>
      <c r="I87" s="22"/>
      <c r="J87" s="22"/>
      <c r="K87" s="22"/>
      <c r="L87" s="39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</row>
    <row r="88" s="27" customFormat="true" ht="6.95" hidden="false" customHeight="true" outlineLevel="0" collapsed="false">
      <c r="A88" s="22"/>
      <c r="B88" s="23"/>
      <c r="C88" s="22"/>
      <c r="D88" s="22"/>
      <c r="E88" s="22"/>
      <c r="F88" s="22"/>
      <c r="G88" s="22"/>
      <c r="H88" s="22"/>
      <c r="I88" s="22"/>
      <c r="J88" s="22"/>
      <c r="K88" s="22"/>
      <c r="L88" s="39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</row>
    <row r="89" s="27" customFormat="true" ht="12" hidden="false" customHeight="true" outlineLevel="0" collapsed="false">
      <c r="A89" s="22"/>
      <c r="B89" s="23"/>
      <c r="C89" s="15" t="s">
        <v>19</v>
      </c>
      <c r="D89" s="22"/>
      <c r="E89" s="22"/>
      <c r="F89" s="16" t="str">
        <f aca="false">F12</f>
        <v>areál ON Trutnov</v>
      </c>
      <c r="G89" s="22"/>
      <c r="H89" s="22"/>
      <c r="I89" s="15" t="s">
        <v>21</v>
      </c>
      <c r="J89" s="106" t="str">
        <f aca="false">IF(J12="","",J12)</f>
        <v>10. 1. 2026</v>
      </c>
      <c r="K89" s="22"/>
      <c r="L89" s="39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</row>
    <row r="90" s="27" customFormat="true" ht="6.95" hidden="false" customHeight="true" outlineLevel="0" collapsed="false">
      <c r="A90" s="22"/>
      <c r="B90" s="23"/>
      <c r="C90" s="22"/>
      <c r="D90" s="22"/>
      <c r="E90" s="22"/>
      <c r="F90" s="22"/>
      <c r="G90" s="22"/>
      <c r="H90" s="22"/>
      <c r="I90" s="22"/>
      <c r="J90" s="22"/>
      <c r="K90" s="22"/>
      <c r="L90" s="39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</row>
    <row r="91" s="27" customFormat="true" ht="25.65" hidden="false" customHeight="true" outlineLevel="0" collapsed="false">
      <c r="A91" s="22"/>
      <c r="B91" s="23"/>
      <c r="C91" s="15" t="s">
        <v>23</v>
      </c>
      <c r="D91" s="22"/>
      <c r="E91" s="22"/>
      <c r="F91" s="16" t="str">
        <f aca="false">E15</f>
        <v> </v>
      </c>
      <c r="G91" s="22"/>
      <c r="H91" s="22"/>
      <c r="I91" s="15" t="s">
        <v>29</v>
      </c>
      <c r="J91" s="126" t="str">
        <f aca="false">E21</f>
        <v>Vladimír Kejklíček projekční kancelář</v>
      </c>
      <c r="K91" s="22"/>
      <c r="L91" s="39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</row>
    <row r="92" s="27" customFormat="true" ht="15.15" hidden="false" customHeight="true" outlineLevel="0" collapsed="false">
      <c r="A92" s="22"/>
      <c r="B92" s="23"/>
      <c r="C92" s="15" t="s">
        <v>27</v>
      </c>
      <c r="D92" s="22"/>
      <c r="E92" s="22"/>
      <c r="F92" s="16" t="str">
        <f aca="false">IF(E18="","",E18)</f>
        <v>Vyplň údaj</v>
      </c>
      <c r="G92" s="22"/>
      <c r="H92" s="22"/>
      <c r="I92" s="15" t="s">
        <v>33</v>
      </c>
      <c r="J92" s="126" t="str">
        <f aca="false">E24</f>
        <v>Vladimír Kejklíček</v>
      </c>
      <c r="K92" s="22"/>
      <c r="L92" s="39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</row>
    <row r="93" s="27" customFormat="true" ht="10.3" hidden="false" customHeight="true" outlineLevel="0" collapsed="false">
      <c r="A93" s="22"/>
      <c r="B93" s="23"/>
      <c r="C93" s="22"/>
      <c r="D93" s="22"/>
      <c r="E93" s="22"/>
      <c r="F93" s="22"/>
      <c r="G93" s="22"/>
      <c r="H93" s="22"/>
      <c r="I93" s="22"/>
      <c r="J93" s="22"/>
      <c r="K93" s="22"/>
      <c r="L93" s="39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</row>
    <row r="94" s="27" customFormat="true" ht="29.3" hidden="false" customHeight="true" outlineLevel="0" collapsed="false">
      <c r="A94" s="22"/>
      <c r="B94" s="23"/>
      <c r="C94" s="127" t="s">
        <v>97</v>
      </c>
      <c r="D94" s="118"/>
      <c r="E94" s="118"/>
      <c r="F94" s="118"/>
      <c r="G94" s="118"/>
      <c r="H94" s="118"/>
      <c r="I94" s="118"/>
      <c r="J94" s="128" t="s">
        <v>98</v>
      </c>
      <c r="K94" s="118"/>
      <c r="L94" s="39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</row>
    <row r="95" s="27" customFormat="true" ht="10.3" hidden="false" customHeight="true" outlineLevel="0" collapsed="false">
      <c r="A95" s="22"/>
      <c r="B95" s="23"/>
      <c r="C95" s="22"/>
      <c r="D95" s="22"/>
      <c r="E95" s="22"/>
      <c r="F95" s="22"/>
      <c r="G95" s="22"/>
      <c r="H95" s="22"/>
      <c r="I95" s="22"/>
      <c r="J95" s="22"/>
      <c r="K95" s="22"/>
      <c r="L95" s="39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</row>
    <row r="96" s="27" customFormat="true" ht="22.8" hidden="false" customHeight="true" outlineLevel="0" collapsed="false">
      <c r="A96" s="22"/>
      <c r="B96" s="23"/>
      <c r="C96" s="129" t="s">
        <v>99</v>
      </c>
      <c r="D96" s="22"/>
      <c r="E96" s="22"/>
      <c r="F96" s="22"/>
      <c r="G96" s="22"/>
      <c r="H96" s="22"/>
      <c r="I96" s="22"/>
      <c r="J96" s="113" t="n">
        <f aca="false">J123</f>
        <v>0</v>
      </c>
      <c r="K96" s="22"/>
      <c r="L96" s="39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U96" s="3" t="s">
        <v>100</v>
      </c>
    </row>
    <row r="97" s="130" customFormat="true" ht="24.95" hidden="false" customHeight="true" outlineLevel="0" collapsed="false">
      <c r="B97" s="131"/>
      <c r="D97" s="132" t="s">
        <v>101</v>
      </c>
      <c r="E97" s="133"/>
      <c r="F97" s="133"/>
      <c r="G97" s="133"/>
      <c r="H97" s="133"/>
      <c r="I97" s="133"/>
      <c r="J97" s="134" t="n">
        <f aca="false">J124</f>
        <v>0</v>
      </c>
      <c r="L97" s="131"/>
    </row>
    <row r="98" s="135" customFormat="true" ht="19.9" hidden="false" customHeight="true" outlineLevel="0" collapsed="false">
      <c r="B98" s="136"/>
      <c r="D98" s="137" t="s">
        <v>102</v>
      </c>
      <c r="E98" s="138"/>
      <c r="F98" s="138"/>
      <c r="G98" s="138"/>
      <c r="H98" s="138"/>
      <c r="I98" s="138"/>
      <c r="J98" s="139" t="n">
        <f aca="false">J125</f>
        <v>0</v>
      </c>
      <c r="L98" s="136"/>
    </row>
    <row r="99" s="135" customFormat="true" ht="19.9" hidden="false" customHeight="true" outlineLevel="0" collapsed="false">
      <c r="B99" s="136"/>
      <c r="D99" s="137" t="s">
        <v>103</v>
      </c>
      <c r="E99" s="138"/>
      <c r="F99" s="138"/>
      <c r="G99" s="138"/>
      <c r="H99" s="138"/>
      <c r="I99" s="138"/>
      <c r="J99" s="139" t="n">
        <f aca="false">J128</f>
        <v>0</v>
      </c>
      <c r="L99" s="136"/>
    </row>
    <row r="100" s="135" customFormat="true" ht="19.9" hidden="false" customHeight="true" outlineLevel="0" collapsed="false">
      <c r="B100" s="136"/>
      <c r="D100" s="137" t="s">
        <v>104</v>
      </c>
      <c r="E100" s="138"/>
      <c r="F100" s="138"/>
      <c r="G100" s="138"/>
      <c r="H100" s="138"/>
      <c r="I100" s="138"/>
      <c r="J100" s="139" t="n">
        <f aca="false">J134</f>
        <v>0</v>
      </c>
      <c r="L100" s="136"/>
    </row>
    <row r="101" s="135" customFormat="true" ht="19.9" hidden="false" customHeight="true" outlineLevel="0" collapsed="false">
      <c r="B101" s="136"/>
      <c r="D101" s="137" t="s">
        <v>105</v>
      </c>
      <c r="E101" s="138"/>
      <c r="F101" s="138"/>
      <c r="G101" s="138"/>
      <c r="H101" s="138"/>
      <c r="I101" s="138"/>
      <c r="J101" s="139" t="n">
        <f aca="false">J195</f>
        <v>0</v>
      </c>
      <c r="L101" s="136"/>
    </row>
    <row r="102" s="135" customFormat="true" ht="19.9" hidden="false" customHeight="true" outlineLevel="0" collapsed="false">
      <c r="B102" s="136"/>
      <c r="D102" s="137" t="s">
        <v>106</v>
      </c>
      <c r="E102" s="138"/>
      <c r="F102" s="138"/>
      <c r="G102" s="138"/>
      <c r="H102" s="138"/>
      <c r="I102" s="138"/>
      <c r="J102" s="139" t="n">
        <f aca="false">J210</f>
        <v>0</v>
      </c>
      <c r="L102" s="136"/>
    </row>
    <row r="103" s="135" customFormat="true" ht="19.9" hidden="false" customHeight="true" outlineLevel="0" collapsed="false">
      <c r="B103" s="136"/>
      <c r="D103" s="137" t="s">
        <v>107</v>
      </c>
      <c r="E103" s="138"/>
      <c r="F103" s="138"/>
      <c r="G103" s="138"/>
      <c r="H103" s="138"/>
      <c r="I103" s="138"/>
      <c r="J103" s="139" t="n">
        <f aca="false">J216</f>
        <v>0</v>
      </c>
      <c r="L103" s="136"/>
    </row>
    <row r="104" s="27" customFormat="true" ht="21.85" hidden="false" customHeight="true" outlineLevel="0" collapsed="false">
      <c r="A104" s="22"/>
      <c r="B104" s="23"/>
      <c r="C104" s="22"/>
      <c r="D104" s="22"/>
      <c r="E104" s="22"/>
      <c r="F104" s="22"/>
      <c r="G104" s="22"/>
      <c r="H104" s="22"/>
      <c r="I104" s="22"/>
      <c r="J104" s="22"/>
      <c r="K104" s="22"/>
      <c r="L104" s="39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</row>
    <row r="105" s="27" customFormat="true" ht="6.95" hidden="false" customHeight="true" outlineLevel="0" collapsed="false">
      <c r="A105" s="22"/>
      <c r="B105" s="44"/>
      <c r="C105" s="45"/>
      <c r="D105" s="45"/>
      <c r="E105" s="45"/>
      <c r="F105" s="45"/>
      <c r="G105" s="45"/>
      <c r="H105" s="45"/>
      <c r="I105" s="45"/>
      <c r="J105" s="45"/>
      <c r="K105" s="45"/>
      <c r="L105" s="39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</row>
    <row r="109" s="27" customFormat="true" ht="6.95" hidden="false" customHeight="true" outlineLevel="0" collapsed="false">
      <c r="A109" s="22"/>
      <c r="B109" s="46"/>
      <c r="C109" s="47"/>
      <c r="D109" s="47"/>
      <c r="E109" s="47"/>
      <c r="F109" s="47"/>
      <c r="G109" s="47"/>
      <c r="H109" s="47"/>
      <c r="I109" s="47"/>
      <c r="J109" s="47"/>
      <c r="K109" s="47"/>
      <c r="L109" s="39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</row>
    <row r="110" s="27" customFormat="true" ht="24.95" hidden="false" customHeight="true" outlineLevel="0" collapsed="false">
      <c r="A110" s="22"/>
      <c r="B110" s="23"/>
      <c r="C110" s="7" t="s">
        <v>108</v>
      </c>
      <c r="D110" s="22"/>
      <c r="E110" s="22"/>
      <c r="F110" s="22"/>
      <c r="G110" s="22"/>
      <c r="H110" s="22"/>
      <c r="I110" s="22"/>
      <c r="J110" s="22"/>
      <c r="K110" s="22"/>
      <c r="L110" s="39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</row>
    <row r="111" s="27" customFormat="true" ht="6.95" hidden="false" customHeight="true" outlineLevel="0" collapsed="false">
      <c r="A111" s="22"/>
      <c r="B111" s="23"/>
      <c r="C111" s="22"/>
      <c r="D111" s="22"/>
      <c r="E111" s="22"/>
      <c r="F111" s="22"/>
      <c r="G111" s="22"/>
      <c r="H111" s="22"/>
      <c r="I111" s="22"/>
      <c r="J111" s="22"/>
      <c r="K111" s="22"/>
      <c r="L111" s="39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</row>
    <row r="112" s="27" customFormat="true" ht="12" hidden="false" customHeight="true" outlineLevel="0" collapsed="false">
      <c r="A112" s="22"/>
      <c r="B112" s="23"/>
      <c r="C112" s="15" t="s">
        <v>15</v>
      </c>
      <c r="D112" s="22"/>
      <c r="E112" s="22"/>
      <c r="F112" s="22"/>
      <c r="G112" s="22"/>
      <c r="H112" s="22"/>
      <c r="I112" s="22"/>
      <c r="J112" s="22"/>
      <c r="K112" s="22"/>
      <c r="L112" s="39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</row>
    <row r="113" s="27" customFormat="true" ht="26.25" hidden="false" customHeight="true" outlineLevel="0" collapsed="false">
      <c r="A113" s="22"/>
      <c r="B113" s="23"/>
      <c r="C113" s="22"/>
      <c r="D113" s="22"/>
      <c r="E113" s="105" t="str">
        <f aca="false">E7</f>
        <v>Stavební úpravy západní části 1.NP pavilonu D pro potřeby onkologie</v>
      </c>
      <c r="F113" s="105"/>
      <c r="G113" s="105"/>
      <c r="H113" s="105"/>
      <c r="I113" s="22"/>
      <c r="J113" s="22"/>
      <c r="K113" s="22"/>
      <c r="L113" s="39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</row>
    <row r="114" s="27" customFormat="true" ht="12" hidden="false" customHeight="true" outlineLevel="0" collapsed="false">
      <c r="A114" s="22"/>
      <c r="B114" s="23"/>
      <c r="C114" s="15" t="s">
        <v>94</v>
      </c>
      <c r="D114" s="22"/>
      <c r="E114" s="22"/>
      <c r="F114" s="22"/>
      <c r="G114" s="22"/>
      <c r="H114" s="22"/>
      <c r="I114" s="22"/>
      <c r="J114" s="22"/>
      <c r="K114" s="22"/>
      <c r="L114" s="39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</row>
    <row r="115" s="27" customFormat="true" ht="16.5" hidden="false" customHeight="true" outlineLevel="0" collapsed="false">
      <c r="A115" s="22"/>
      <c r="B115" s="23"/>
      <c r="C115" s="22"/>
      <c r="D115" s="22"/>
      <c r="E115" s="53" t="str">
        <f aca="false">E9</f>
        <v>01 - Elektroinstalace</v>
      </c>
      <c r="F115" s="53"/>
      <c r="G115" s="53"/>
      <c r="H115" s="53"/>
      <c r="I115" s="22"/>
      <c r="J115" s="22"/>
      <c r="K115" s="22"/>
      <c r="L115" s="39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</row>
    <row r="116" s="27" customFormat="true" ht="6.95" hidden="false" customHeight="true" outlineLevel="0" collapsed="false">
      <c r="A116" s="22"/>
      <c r="B116" s="23"/>
      <c r="C116" s="22"/>
      <c r="D116" s="22"/>
      <c r="E116" s="22"/>
      <c r="F116" s="22"/>
      <c r="G116" s="22"/>
      <c r="H116" s="22"/>
      <c r="I116" s="22"/>
      <c r="J116" s="22"/>
      <c r="K116" s="22"/>
      <c r="L116" s="39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</row>
    <row r="117" s="27" customFormat="true" ht="12" hidden="false" customHeight="true" outlineLevel="0" collapsed="false">
      <c r="A117" s="22"/>
      <c r="B117" s="23"/>
      <c r="C117" s="15" t="s">
        <v>19</v>
      </c>
      <c r="D117" s="22"/>
      <c r="E117" s="22"/>
      <c r="F117" s="16" t="str">
        <f aca="false">F12</f>
        <v>areál ON Trutnov</v>
      </c>
      <c r="G117" s="22"/>
      <c r="H117" s="22"/>
      <c r="I117" s="15" t="s">
        <v>21</v>
      </c>
      <c r="J117" s="106" t="str">
        <f aca="false">IF(J12="","",J12)</f>
        <v>10. 1. 2026</v>
      </c>
      <c r="K117" s="22"/>
      <c r="L117" s="39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</row>
    <row r="118" s="27" customFormat="true" ht="6.95" hidden="false" customHeight="true" outlineLevel="0" collapsed="false">
      <c r="A118" s="22"/>
      <c r="B118" s="23"/>
      <c r="C118" s="22"/>
      <c r="D118" s="22"/>
      <c r="E118" s="22"/>
      <c r="F118" s="22"/>
      <c r="G118" s="22"/>
      <c r="H118" s="22"/>
      <c r="I118" s="22"/>
      <c r="J118" s="22"/>
      <c r="K118" s="22"/>
      <c r="L118" s="39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</row>
    <row r="119" s="27" customFormat="true" ht="25.65" hidden="false" customHeight="true" outlineLevel="0" collapsed="false">
      <c r="A119" s="22"/>
      <c r="B119" s="23"/>
      <c r="C119" s="15" t="s">
        <v>23</v>
      </c>
      <c r="D119" s="22"/>
      <c r="E119" s="22"/>
      <c r="F119" s="16" t="str">
        <f aca="false">E15</f>
        <v> </v>
      </c>
      <c r="G119" s="22"/>
      <c r="H119" s="22"/>
      <c r="I119" s="15" t="s">
        <v>29</v>
      </c>
      <c r="J119" s="126" t="str">
        <f aca="false">E21</f>
        <v>Vladimír Kejklíček projekční kancelář</v>
      </c>
      <c r="K119" s="22"/>
      <c r="L119" s="39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</row>
    <row r="120" s="27" customFormat="true" ht="15.15" hidden="false" customHeight="true" outlineLevel="0" collapsed="false">
      <c r="A120" s="22"/>
      <c r="B120" s="23"/>
      <c r="C120" s="15" t="s">
        <v>27</v>
      </c>
      <c r="D120" s="22"/>
      <c r="E120" s="22"/>
      <c r="F120" s="16" t="str">
        <f aca="false">IF(E18="","",E18)</f>
        <v>Vyplň údaj</v>
      </c>
      <c r="G120" s="22"/>
      <c r="H120" s="22"/>
      <c r="I120" s="15" t="s">
        <v>33</v>
      </c>
      <c r="J120" s="126" t="str">
        <f aca="false">E24</f>
        <v>Vladimír Kejklíček</v>
      </c>
      <c r="K120" s="22"/>
      <c r="L120" s="39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</row>
    <row r="121" s="27" customFormat="true" ht="10.3" hidden="false" customHeight="true" outlineLevel="0" collapsed="false">
      <c r="A121" s="22"/>
      <c r="B121" s="23"/>
      <c r="C121" s="22"/>
      <c r="D121" s="22"/>
      <c r="E121" s="22"/>
      <c r="F121" s="22"/>
      <c r="G121" s="22"/>
      <c r="H121" s="22"/>
      <c r="I121" s="22"/>
      <c r="J121" s="22"/>
      <c r="K121" s="22"/>
      <c r="L121" s="39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</row>
    <row r="122" s="147" customFormat="true" ht="29.3" hidden="false" customHeight="true" outlineLevel="0" collapsed="false">
      <c r="A122" s="140"/>
      <c r="B122" s="141"/>
      <c r="C122" s="142" t="s">
        <v>109</v>
      </c>
      <c r="D122" s="143" t="s">
        <v>61</v>
      </c>
      <c r="E122" s="143" t="s">
        <v>57</v>
      </c>
      <c r="F122" s="143" t="s">
        <v>58</v>
      </c>
      <c r="G122" s="143" t="s">
        <v>110</v>
      </c>
      <c r="H122" s="143" t="s">
        <v>111</v>
      </c>
      <c r="I122" s="143" t="s">
        <v>112</v>
      </c>
      <c r="J122" s="144" t="s">
        <v>98</v>
      </c>
      <c r="K122" s="145" t="s">
        <v>113</v>
      </c>
      <c r="L122" s="146"/>
      <c r="M122" s="68"/>
      <c r="N122" s="69" t="s">
        <v>40</v>
      </c>
      <c r="O122" s="69" t="s">
        <v>114</v>
      </c>
      <c r="P122" s="69" t="s">
        <v>115</v>
      </c>
      <c r="Q122" s="69" t="s">
        <v>116</v>
      </c>
      <c r="R122" s="69" t="s">
        <v>117</v>
      </c>
      <c r="S122" s="69" t="s">
        <v>118</v>
      </c>
      <c r="T122" s="70" t="s">
        <v>119</v>
      </c>
      <c r="U122" s="140"/>
      <c r="V122" s="140"/>
      <c r="W122" s="140"/>
      <c r="X122" s="140"/>
      <c r="Y122" s="140"/>
      <c r="Z122" s="140"/>
      <c r="AA122" s="140"/>
      <c r="AB122" s="140"/>
      <c r="AC122" s="140"/>
      <c r="AD122" s="140"/>
      <c r="AE122" s="140"/>
    </row>
    <row r="123" s="27" customFormat="true" ht="22.8" hidden="false" customHeight="true" outlineLevel="0" collapsed="false">
      <c r="A123" s="22"/>
      <c r="B123" s="23"/>
      <c r="C123" s="76" t="s">
        <v>120</v>
      </c>
      <c r="D123" s="22"/>
      <c r="E123" s="22"/>
      <c r="F123" s="22"/>
      <c r="G123" s="22"/>
      <c r="H123" s="22"/>
      <c r="I123" s="22"/>
      <c r="J123" s="148" t="n">
        <f aca="false">BK123</f>
        <v>0</v>
      </c>
      <c r="K123" s="22"/>
      <c r="L123" s="23"/>
      <c r="M123" s="71"/>
      <c r="N123" s="58"/>
      <c r="O123" s="72"/>
      <c r="P123" s="149" t="n">
        <f aca="false">P124</f>
        <v>0</v>
      </c>
      <c r="Q123" s="72"/>
      <c r="R123" s="149" t="n">
        <f aca="false">R124</f>
        <v>0.35812</v>
      </c>
      <c r="S123" s="72"/>
      <c r="T123" s="150" t="n">
        <f aca="false">T124</f>
        <v>0.69389</v>
      </c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T123" s="3" t="s">
        <v>75</v>
      </c>
      <c r="AU123" s="3" t="s">
        <v>100</v>
      </c>
      <c r="BK123" s="151" t="n">
        <f aca="false">BK124</f>
        <v>0</v>
      </c>
    </row>
    <row r="124" s="152" customFormat="true" ht="25.9" hidden="false" customHeight="true" outlineLevel="0" collapsed="false">
      <c r="B124" s="153"/>
      <c r="D124" s="154" t="s">
        <v>75</v>
      </c>
      <c r="E124" s="155" t="s">
        <v>121</v>
      </c>
      <c r="F124" s="155" t="s">
        <v>121</v>
      </c>
      <c r="I124" s="156"/>
      <c r="J124" s="157" t="n">
        <f aca="false">BK124</f>
        <v>0</v>
      </c>
      <c r="L124" s="153"/>
      <c r="M124" s="158"/>
      <c r="N124" s="159"/>
      <c r="O124" s="159"/>
      <c r="P124" s="160" t="n">
        <f aca="false">P125+P128+P134+P195+P210+P216</f>
        <v>0</v>
      </c>
      <c r="Q124" s="159"/>
      <c r="R124" s="160" t="n">
        <f aca="false">R125+R128+R134+R195+R210+R216</f>
        <v>0.35812</v>
      </c>
      <c r="S124" s="159"/>
      <c r="T124" s="161" t="n">
        <f aca="false">T125+T128+T134+T195+T210+T216</f>
        <v>0.69389</v>
      </c>
      <c r="AR124" s="154" t="s">
        <v>86</v>
      </c>
      <c r="AT124" s="162" t="s">
        <v>75</v>
      </c>
      <c r="AU124" s="162" t="s">
        <v>76</v>
      </c>
      <c r="AY124" s="154" t="s">
        <v>122</v>
      </c>
      <c r="BK124" s="163" t="n">
        <f aca="false">BK125+BK128+BK134+BK195+BK210+BK216</f>
        <v>0</v>
      </c>
    </row>
    <row r="125" s="152" customFormat="true" ht="22.8" hidden="false" customHeight="true" outlineLevel="0" collapsed="false">
      <c r="B125" s="153"/>
      <c r="D125" s="154" t="s">
        <v>75</v>
      </c>
      <c r="E125" s="164" t="s">
        <v>123</v>
      </c>
      <c r="F125" s="164" t="s">
        <v>124</v>
      </c>
      <c r="I125" s="156"/>
      <c r="J125" s="165" t="n">
        <f aca="false">BK125</f>
        <v>0</v>
      </c>
      <c r="L125" s="153"/>
      <c r="M125" s="158"/>
      <c r="N125" s="159"/>
      <c r="O125" s="159"/>
      <c r="P125" s="160" t="n">
        <f aca="false">SUM(P126:P127)</f>
        <v>0</v>
      </c>
      <c r="Q125" s="159"/>
      <c r="R125" s="160" t="n">
        <f aca="false">SUM(R126:R127)</f>
        <v>0</v>
      </c>
      <c r="S125" s="159"/>
      <c r="T125" s="161" t="n">
        <f aca="false">SUM(T126:T127)</f>
        <v>0</v>
      </c>
      <c r="AR125" s="154" t="s">
        <v>86</v>
      </c>
      <c r="AT125" s="162" t="s">
        <v>75</v>
      </c>
      <c r="AU125" s="162" t="s">
        <v>84</v>
      </c>
      <c r="AY125" s="154" t="s">
        <v>122</v>
      </c>
      <c r="BK125" s="163" t="n">
        <f aca="false">SUM(BK126:BK127)</f>
        <v>0</v>
      </c>
    </row>
    <row r="126" s="27" customFormat="true" ht="24.15" hidden="false" customHeight="true" outlineLevel="0" collapsed="false">
      <c r="A126" s="22"/>
      <c r="B126" s="166"/>
      <c r="C126" s="167" t="s">
        <v>84</v>
      </c>
      <c r="D126" s="167" t="s">
        <v>125</v>
      </c>
      <c r="E126" s="168" t="s">
        <v>126</v>
      </c>
      <c r="F126" s="169" t="s">
        <v>127</v>
      </c>
      <c r="G126" s="170" t="s">
        <v>128</v>
      </c>
      <c r="H126" s="171" t="n">
        <v>1</v>
      </c>
      <c r="I126" s="172"/>
      <c r="J126" s="173" t="n">
        <f aca="false">ROUND(I126*H126,2)</f>
        <v>0</v>
      </c>
      <c r="K126" s="174"/>
      <c r="L126" s="175"/>
      <c r="M126" s="176"/>
      <c r="N126" s="177" t="s">
        <v>41</v>
      </c>
      <c r="O126" s="60"/>
      <c r="P126" s="178" t="n">
        <f aca="false">O126*H126</f>
        <v>0</v>
      </c>
      <c r="Q126" s="178" t="n">
        <v>0</v>
      </c>
      <c r="R126" s="178" t="n">
        <f aca="false">Q126*H126</f>
        <v>0</v>
      </c>
      <c r="S126" s="178" t="n">
        <v>0</v>
      </c>
      <c r="T126" s="179" t="n">
        <f aca="false">S126*H126</f>
        <v>0</v>
      </c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R126" s="180" t="s">
        <v>86</v>
      </c>
      <c r="AT126" s="180" t="s">
        <v>125</v>
      </c>
      <c r="AU126" s="180" t="s">
        <v>86</v>
      </c>
      <c r="AY126" s="3" t="s">
        <v>122</v>
      </c>
      <c r="BE126" s="181" t="n">
        <f aca="false">IF(N126="základní",J126,0)</f>
        <v>0</v>
      </c>
      <c r="BF126" s="181" t="n">
        <f aca="false">IF(N126="snížená",J126,0)</f>
        <v>0</v>
      </c>
      <c r="BG126" s="181" t="n">
        <f aca="false">IF(N126="zákl. přenesená",J126,0)</f>
        <v>0</v>
      </c>
      <c r="BH126" s="181" t="n">
        <f aca="false">IF(N126="sníž. přenesená",J126,0)</f>
        <v>0</v>
      </c>
      <c r="BI126" s="181" t="n">
        <f aca="false">IF(N126="nulová",J126,0)</f>
        <v>0</v>
      </c>
      <c r="BJ126" s="3" t="s">
        <v>84</v>
      </c>
      <c r="BK126" s="181" t="n">
        <f aca="false">ROUND(I126*H126,2)</f>
        <v>0</v>
      </c>
      <c r="BL126" s="3" t="s">
        <v>84</v>
      </c>
      <c r="BM126" s="180" t="s">
        <v>129</v>
      </c>
    </row>
    <row r="127" s="27" customFormat="true" ht="24.15" hidden="false" customHeight="true" outlineLevel="0" collapsed="false">
      <c r="A127" s="22"/>
      <c r="B127" s="166"/>
      <c r="C127" s="167" t="s">
        <v>86</v>
      </c>
      <c r="D127" s="167" t="s">
        <v>125</v>
      </c>
      <c r="E127" s="168" t="s">
        <v>130</v>
      </c>
      <c r="F127" s="169" t="s">
        <v>131</v>
      </c>
      <c r="G127" s="170" t="s">
        <v>128</v>
      </c>
      <c r="H127" s="171" t="n">
        <v>1</v>
      </c>
      <c r="I127" s="172"/>
      <c r="J127" s="173" t="n">
        <f aca="false">ROUND(I127*H127,2)</f>
        <v>0</v>
      </c>
      <c r="K127" s="174"/>
      <c r="L127" s="175"/>
      <c r="M127" s="176"/>
      <c r="N127" s="177" t="s">
        <v>41</v>
      </c>
      <c r="O127" s="60"/>
      <c r="P127" s="178" t="n">
        <f aca="false">O127*H127</f>
        <v>0</v>
      </c>
      <c r="Q127" s="178" t="n">
        <v>0</v>
      </c>
      <c r="R127" s="178" t="n">
        <f aca="false">Q127*H127</f>
        <v>0</v>
      </c>
      <c r="S127" s="178" t="n">
        <v>0</v>
      </c>
      <c r="T127" s="179" t="n">
        <f aca="false">S127*H127</f>
        <v>0</v>
      </c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R127" s="180" t="s">
        <v>86</v>
      </c>
      <c r="AT127" s="180" t="s">
        <v>125</v>
      </c>
      <c r="AU127" s="180" t="s">
        <v>86</v>
      </c>
      <c r="AY127" s="3" t="s">
        <v>122</v>
      </c>
      <c r="BE127" s="181" t="n">
        <f aca="false">IF(N127="základní",J127,0)</f>
        <v>0</v>
      </c>
      <c r="BF127" s="181" t="n">
        <f aca="false">IF(N127="snížená",J127,0)</f>
        <v>0</v>
      </c>
      <c r="BG127" s="181" t="n">
        <f aca="false">IF(N127="zákl. přenesená",J127,0)</f>
        <v>0</v>
      </c>
      <c r="BH127" s="181" t="n">
        <f aca="false">IF(N127="sníž. přenesená",J127,0)</f>
        <v>0</v>
      </c>
      <c r="BI127" s="181" t="n">
        <f aca="false">IF(N127="nulová",J127,0)</f>
        <v>0</v>
      </c>
      <c r="BJ127" s="3" t="s">
        <v>84</v>
      </c>
      <c r="BK127" s="181" t="n">
        <f aca="false">ROUND(I127*H127,2)</f>
        <v>0</v>
      </c>
      <c r="BL127" s="3" t="s">
        <v>84</v>
      </c>
      <c r="BM127" s="180" t="s">
        <v>132</v>
      </c>
    </row>
    <row r="128" s="152" customFormat="true" ht="22.8" hidden="false" customHeight="true" outlineLevel="0" collapsed="false">
      <c r="B128" s="153"/>
      <c r="D128" s="154" t="s">
        <v>75</v>
      </c>
      <c r="E128" s="164" t="s">
        <v>133</v>
      </c>
      <c r="F128" s="164" t="s">
        <v>134</v>
      </c>
      <c r="I128" s="156"/>
      <c r="J128" s="165" t="n">
        <f aca="false">BK128</f>
        <v>0</v>
      </c>
      <c r="L128" s="153"/>
      <c r="M128" s="158"/>
      <c r="N128" s="159"/>
      <c r="O128" s="159"/>
      <c r="P128" s="160" t="n">
        <f aca="false">SUM(P129:P133)</f>
        <v>0</v>
      </c>
      <c r="Q128" s="159"/>
      <c r="R128" s="160" t="n">
        <f aca="false">SUM(R129:R133)</f>
        <v>0</v>
      </c>
      <c r="S128" s="159"/>
      <c r="T128" s="161" t="n">
        <f aca="false">SUM(T129:T133)</f>
        <v>0</v>
      </c>
      <c r="AR128" s="154" t="s">
        <v>86</v>
      </c>
      <c r="AT128" s="162" t="s">
        <v>75</v>
      </c>
      <c r="AU128" s="162" t="s">
        <v>84</v>
      </c>
      <c r="AY128" s="154" t="s">
        <v>122</v>
      </c>
      <c r="BK128" s="163" t="n">
        <f aca="false">SUM(BK129:BK133)</f>
        <v>0</v>
      </c>
    </row>
    <row r="129" s="27" customFormat="true" ht="24.15" hidden="false" customHeight="true" outlineLevel="0" collapsed="false">
      <c r="A129" s="22"/>
      <c r="B129" s="166"/>
      <c r="C129" s="167" t="s">
        <v>135</v>
      </c>
      <c r="D129" s="167" t="s">
        <v>125</v>
      </c>
      <c r="E129" s="168" t="s">
        <v>136</v>
      </c>
      <c r="F129" s="169" t="s">
        <v>137</v>
      </c>
      <c r="G129" s="170" t="s">
        <v>138</v>
      </c>
      <c r="H129" s="171" t="n">
        <v>42</v>
      </c>
      <c r="I129" s="172"/>
      <c r="J129" s="173" t="n">
        <f aca="false">ROUND(I129*H129,2)</f>
        <v>0</v>
      </c>
      <c r="K129" s="174"/>
      <c r="L129" s="175"/>
      <c r="M129" s="176"/>
      <c r="N129" s="177" t="s">
        <v>41</v>
      </c>
      <c r="O129" s="60"/>
      <c r="P129" s="178" t="n">
        <f aca="false">O129*H129</f>
        <v>0</v>
      </c>
      <c r="Q129" s="178" t="n">
        <v>0</v>
      </c>
      <c r="R129" s="178" t="n">
        <f aca="false">Q129*H129</f>
        <v>0</v>
      </c>
      <c r="S129" s="178" t="n">
        <v>0</v>
      </c>
      <c r="T129" s="179" t="n">
        <f aca="false">S129*H129</f>
        <v>0</v>
      </c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R129" s="180" t="s">
        <v>86</v>
      </c>
      <c r="AT129" s="180" t="s">
        <v>125</v>
      </c>
      <c r="AU129" s="180" t="s">
        <v>86</v>
      </c>
      <c r="AY129" s="3" t="s">
        <v>122</v>
      </c>
      <c r="BE129" s="181" t="n">
        <f aca="false">IF(N129="základní",J129,0)</f>
        <v>0</v>
      </c>
      <c r="BF129" s="181" t="n">
        <f aca="false">IF(N129="snížená",J129,0)</f>
        <v>0</v>
      </c>
      <c r="BG129" s="181" t="n">
        <f aca="false">IF(N129="zákl. přenesená",J129,0)</f>
        <v>0</v>
      </c>
      <c r="BH129" s="181" t="n">
        <f aca="false">IF(N129="sníž. přenesená",J129,0)</f>
        <v>0</v>
      </c>
      <c r="BI129" s="181" t="n">
        <f aca="false">IF(N129="nulová",J129,0)</f>
        <v>0</v>
      </c>
      <c r="BJ129" s="3" t="s">
        <v>84</v>
      </c>
      <c r="BK129" s="181" t="n">
        <f aca="false">ROUND(I129*H129,2)</f>
        <v>0</v>
      </c>
      <c r="BL129" s="3" t="s">
        <v>84</v>
      </c>
      <c r="BM129" s="180" t="s">
        <v>139</v>
      </c>
    </row>
    <row r="130" s="27" customFormat="true" ht="24.15" hidden="false" customHeight="true" outlineLevel="0" collapsed="false">
      <c r="A130" s="22"/>
      <c r="B130" s="166"/>
      <c r="C130" s="167" t="s">
        <v>140</v>
      </c>
      <c r="D130" s="167" t="s">
        <v>125</v>
      </c>
      <c r="E130" s="168" t="s">
        <v>141</v>
      </c>
      <c r="F130" s="169" t="s">
        <v>142</v>
      </c>
      <c r="G130" s="170" t="s">
        <v>138</v>
      </c>
      <c r="H130" s="171" t="n">
        <v>1</v>
      </c>
      <c r="I130" s="172"/>
      <c r="J130" s="173" t="n">
        <f aca="false">ROUND(I130*H130,2)</f>
        <v>0</v>
      </c>
      <c r="K130" s="174"/>
      <c r="L130" s="175"/>
      <c r="M130" s="176"/>
      <c r="N130" s="177" t="s">
        <v>41</v>
      </c>
      <c r="O130" s="60"/>
      <c r="P130" s="178" t="n">
        <f aca="false">O130*H130</f>
        <v>0</v>
      </c>
      <c r="Q130" s="178" t="n">
        <v>0</v>
      </c>
      <c r="R130" s="178" t="n">
        <f aca="false">Q130*H130</f>
        <v>0</v>
      </c>
      <c r="S130" s="178" t="n">
        <v>0</v>
      </c>
      <c r="T130" s="179" t="n">
        <f aca="false">S130*H130</f>
        <v>0</v>
      </c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R130" s="180" t="s">
        <v>86</v>
      </c>
      <c r="AT130" s="180" t="s">
        <v>125</v>
      </c>
      <c r="AU130" s="180" t="s">
        <v>86</v>
      </c>
      <c r="AY130" s="3" t="s">
        <v>122</v>
      </c>
      <c r="BE130" s="181" t="n">
        <f aca="false">IF(N130="základní",J130,0)</f>
        <v>0</v>
      </c>
      <c r="BF130" s="181" t="n">
        <f aca="false">IF(N130="snížená",J130,0)</f>
        <v>0</v>
      </c>
      <c r="BG130" s="181" t="n">
        <f aca="false">IF(N130="zákl. přenesená",J130,0)</f>
        <v>0</v>
      </c>
      <c r="BH130" s="181" t="n">
        <f aca="false">IF(N130="sníž. přenesená",J130,0)</f>
        <v>0</v>
      </c>
      <c r="BI130" s="181" t="n">
        <f aca="false">IF(N130="nulová",J130,0)</f>
        <v>0</v>
      </c>
      <c r="BJ130" s="3" t="s">
        <v>84</v>
      </c>
      <c r="BK130" s="181" t="n">
        <f aca="false">ROUND(I130*H130,2)</f>
        <v>0</v>
      </c>
      <c r="BL130" s="3" t="s">
        <v>84</v>
      </c>
      <c r="BM130" s="180" t="s">
        <v>143</v>
      </c>
    </row>
    <row r="131" s="27" customFormat="true" ht="24.15" hidden="false" customHeight="true" outlineLevel="0" collapsed="false">
      <c r="A131" s="22"/>
      <c r="B131" s="166"/>
      <c r="C131" s="167" t="s">
        <v>144</v>
      </c>
      <c r="D131" s="167" t="s">
        <v>125</v>
      </c>
      <c r="E131" s="168" t="s">
        <v>145</v>
      </c>
      <c r="F131" s="169" t="s">
        <v>146</v>
      </c>
      <c r="G131" s="170" t="s">
        <v>138</v>
      </c>
      <c r="H131" s="171" t="n">
        <v>21</v>
      </c>
      <c r="I131" s="172"/>
      <c r="J131" s="173" t="n">
        <f aca="false">ROUND(I131*H131,2)</f>
        <v>0</v>
      </c>
      <c r="K131" s="174"/>
      <c r="L131" s="175"/>
      <c r="M131" s="176"/>
      <c r="N131" s="177" t="s">
        <v>41</v>
      </c>
      <c r="O131" s="60"/>
      <c r="P131" s="178" t="n">
        <f aca="false">O131*H131</f>
        <v>0</v>
      </c>
      <c r="Q131" s="178" t="n">
        <v>0</v>
      </c>
      <c r="R131" s="178" t="n">
        <f aca="false">Q131*H131</f>
        <v>0</v>
      </c>
      <c r="S131" s="178" t="n">
        <v>0</v>
      </c>
      <c r="T131" s="179" t="n">
        <f aca="false">S131*H131</f>
        <v>0</v>
      </c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R131" s="180" t="s">
        <v>86</v>
      </c>
      <c r="AT131" s="180" t="s">
        <v>125</v>
      </c>
      <c r="AU131" s="180" t="s">
        <v>86</v>
      </c>
      <c r="AY131" s="3" t="s">
        <v>122</v>
      </c>
      <c r="BE131" s="181" t="n">
        <f aca="false">IF(N131="základní",J131,0)</f>
        <v>0</v>
      </c>
      <c r="BF131" s="181" t="n">
        <f aca="false">IF(N131="snížená",J131,0)</f>
        <v>0</v>
      </c>
      <c r="BG131" s="181" t="n">
        <f aca="false">IF(N131="zákl. přenesená",J131,0)</f>
        <v>0</v>
      </c>
      <c r="BH131" s="181" t="n">
        <f aca="false">IF(N131="sníž. přenesená",J131,0)</f>
        <v>0</v>
      </c>
      <c r="BI131" s="181" t="n">
        <f aca="false">IF(N131="nulová",J131,0)</f>
        <v>0</v>
      </c>
      <c r="BJ131" s="3" t="s">
        <v>84</v>
      </c>
      <c r="BK131" s="181" t="n">
        <f aca="false">ROUND(I131*H131,2)</f>
        <v>0</v>
      </c>
      <c r="BL131" s="3" t="s">
        <v>84</v>
      </c>
      <c r="BM131" s="180" t="s">
        <v>147</v>
      </c>
    </row>
    <row r="132" s="27" customFormat="true" ht="24.15" hidden="false" customHeight="true" outlineLevel="0" collapsed="false">
      <c r="A132" s="22"/>
      <c r="B132" s="166"/>
      <c r="C132" s="167" t="s">
        <v>148</v>
      </c>
      <c r="D132" s="167" t="s">
        <v>125</v>
      </c>
      <c r="E132" s="168" t="s">
        <v>149</v>
      </c>
      <c r="F132" s="169" t="s">
        <v>150</v>
      </c>
      <c r="G132" s="170" t="s">
        <v>138</v>
      </c>
      <c r="H132" s="171" t="n">
        <v>8</v>
      </c>
      <c r="I132" s="172"/>
      <c r="J132" s="173" t="n">
        <f aca="false">ROUND(I132*H132,2)</f>
        <v>0</v>
      </c>
      <c r="K132" s="174"/>
      <c r="L132" s="175"/>
      <c r="M132" s="176"/>
      <c r="N132" s="177" t="s">
        <v>41</v>
      </c>
      <c r="O132" s="60"/>
      <c r="P132" s="178" t="n">
        <f aca="false">O132*H132</f>
        <v>0</v>
      </c>
      <c r="Q132" s="178" t="n">
        <v>0</v>
      </c>
      <c r="R132" s="178" t="n">
        <f aca="false">Q132*H132</f>
        <v>0</v>
      </c>
      <c r="S132" s="178" t="n">
        <v>0</v>
      </c>
      <c r="T132" s="179" t="n">
        <f aca="false">S132*H132</f>
        <v>0</v>
      </c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R132" s="180" t="s">
        <v>86</v>
      </c>
      <c r="AT132" s="180" t="s">
        <v>125</v>
      </c>
      <c r="AU132" s="180" t="s">
        <v>86</v>
      </c>
      <c r="AY132" s="3" t="s">
        <v>122</v>
      </c>
      <c r="BE132" s="181" t="n">
        <f aca="false">IF(N132="základní",J132,0)</f>
        <v>0</v>
      </c>
      <c r="BF132" s="181" t="n">
        <f aca="false">IF(N132="snížená",J132,0)</f>
        <v>0</v>
      </c>
      <c r="BG132" s="181" t="n">
        <f aca="false">IF(N132="zákl. přenesená",J132,0)</f>
        <v>0</v>
      </c>
      <c r="BH132" s="181" t="n">
        <f aca="false">IF(N132="sníž. přenesená",J132,0)</f>
        <v>0</v>
      </c>
      <c r="BI132" s="181" t="n">
        <f aca="false">IF(N132="nulová",J132,0)</f>
        <v>0</v>
      </c>
      <c r="BJ132" s="3" t="s">
        <v>84</v>
      </c>
      <c r="BK132" s="181" t="n">
        <f aca="false">ROUND(I132*H132,2)</f>
        <v>0</v>
      </c>
      <c r="BL132" s="3" t="s">
        <v>84</v>
      </c>
      <c r="BM132" s="180" t="s">
        <v>151</v>
      </c>
    </row>
    <row r="133" s="27" customFormat="true" ht="24.15" hidden="false" customHeight="true" outlineLevel="0" collapsed="false">
      <c r="A133" s="22"/>
      <c r="B133" s="166"/>
      <c r="C133" s="167" t="s">
        <v>152</v>
      </c>
      <c r="D133" s="167" t="s">
        <v>125</v>
      </c>
      <c r="E133" s="168" t="s">
        <v>153</v>
      </c>
      <c r="F133" s="169" t="s">
        <v>154</v>
      </c>
      <c r="G133" s="170" t="s">
        <v>138</v>
      </c>
      <c r="H133" s="171" t="n">
        <v>1</v>
      </c>
      <c r="I133" s="172"/>
      <c r="J133" s="173" t="n">
        <f aca="false">ROUND(I133*H133,2)</f>
        <v>0</v>
      </c>
      <c r="K133" s="174"/>
      <c r="L133" s="175"/>
      <c r="M133" s="176"/>
      <c r="N133" s="177" t="s">
        <v>41</v>
      </c>
      <c r="O133" s="60"/>
      <c r="P133" s="178" t="n">
        <f aca="false">O133*H133</f>
        <v>0</v>
      </c>
      <c r="Q133" s="178" t="n">
        <v>0</v>
      </c>
      <c r="R133" s="178" t="n">
        <f aca="false">Q133*H133</f>
        <v>0</v>
      </c>
      <c r="S133" s="178" t="n">
        <v>0</v>
      </c>
      <c r="T133" s="179" t="n">
        <f aca="false">S133*H133</f>
        <v>0</v>
      </c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R133" s="180" t="s">
        <v>86</v>
      </c>
      <c r="AT133" s="180" t="s">
        <v>125</v>
      </c>
      <c r="AU133" s="180" t="s">
        <v>86</v>
      </c>
      <c r="AY133" s="3" t="s">
        <v>122</v>
      </c>
      <c r="BE133" s="181" t="n">
        <f aca="false">IF(N133="základní",J133,0)</f>
        <v>0</v>
      </c>
      <c r="BF133" s="181" t="n">
        <f aca="false">IF(N133="snížená",J133,0)</f>
        <v>0</v>
      </c>
      <c r="BG133" s="181" t="n">
        <f aca="false">IF(N133="zákl. přenesená",J133,0)</f>
        <v>0</v>
      </c>
      <c r="BH133" s="181" t="n">
        <f aca="false">IF(N133="sníž. přenesená",J133,0)</f>
        <v>0</v>
      </c>
      <c r="BI133" s="181" t="n">
        <f aca="false">IF(N133="nulová",J133,0)</f>
        <v>0</v>
      </c>
      <c r="BJ133" s="3" t="s">
        <v>84</v>
      </c>
      <c r="BK133" s="181" t="n">
        <f aca="false">ROUND(I133*H133,2)</f>
        <v>0</v>
      </c>
      <c r="BL133" s="3" t="s">
        <v>84</v>
      </c>
      <c r="BM133" s="180" t="s">
        <v>155</v>
      </c>
    </row>
    <row r="134" s="152" customFormat="true" ht="22.8" hidden="false" customHeight="true" outlineLevel="0" collapsed="false">
      <c r="B134" s="153"/>
      <c r="D134" s="154" t="s">
        <v>75</v>
      </c>
      <c r="E134" s="164" t="s">
        <v>156</v>
      </c>
      <c r="F134" s="164" t="s">
        <v>157</v>
      </c>
      <c r="I134" s="156"/>
      <c r="J134" s="165" t="n">
        <f aca="false">BK134</f>
        <v>0</v>
      </c>
      <c r="L134" s="153"/>
      <c r="M134" s="158"/>
      <c r="N134" s="159"/>
      <c r="O134" s="159"/>
      <c r="P134" s="160" t="n">
        <f aca="false">SUM(P135:P194)</f>
        <v>0</v>
      </c>
      <c r="Q134" s="159"/>
      <c r="R134" s="160" t="n">
        <f aca="false">SUM(R135:R194)</f>
        <v>0.01474</v>
      </c>
      <c r="S134" s="159"/>
      <c r="T134" s="161" t="n">
        <f aca="false">SUM(T135:T194)</f>
        <v>0.69389</v>
      </c>
      <c r="AR134" s="154" t="s">
        <v>86</v>
      </c>
      <c r="AT134" s="162" t="s">
        <v>75</v>
      </c>
      <c r="AU134" s="162" t="s">
        <v>84</v>
      </c>
      <c r="AY134" s="154" t="s">
        <v>122</v>
      </c>
      <c r="BK134" s="163" t="n">
        <f aca="false">SUM(BK135:BK194)</f>
        <v>0</v>
      </c>
    </row>
    <row r="135" s="27" customFormat="true" ht="24.15" hidden="false" customHeight="true" outlineLevel="0" collapsed="false">
      <c r="A135" s="22"/>
      <c r="B135" s="166"/>
      <c r="C135" s="167" t="s">
        <v>158</v>
      </c>
      <c r="D135" s="167" t="s">
        <v>125</v>
      </c>
      <c r="E135" s="168" t="s">
        <v>159</v>
      </c>
      <c r="F135" s="169" t="s">
        <v>160</v>
      </c>
      <c r="G135" s="170" t="s">
        <v>161</v>
      </c>
      <c r="H135" s="171" t="n">
        <v>20</v>
      </c>
      <c r="I135" s="172"/>
      <c r="J135" s="173" t="n">
        <f aca="false">ROUND(I135*H135,2)</f>
        <v>0</v>
      </c>
      <c r="K135" s="174"/>
      <c r="L135" s="175"/>
      <c r="M135" s="176"/>
      <c r="N135" s="177" t="s">
        <v>41</v>
      </c>
      <c r="O135" s="60"/>
      <c r="P135" s="178" t="n">
        <f aca="false">O135*H135</f>
        <v>0</v>
      </c>
      <c r="Q135" s="178" t="n">
        <v>0</v>
      </c>
      <c r="R135" s="178" t="n">
        <f aca="false">Q135*H135</f>
        <v>0</v>
      </c>
      <c r="S135" s="178" t="n">
        <v>0</v>
      </c>
      <c r="T135" s="179" t="n">
        <f aca="false">S135*H135</f>
        <v>0</v>
      </c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R135" s="180" t="s">
        <v>86</v>
      </c>
      <c r="AT135" s="180" t="s">
        <v>125</v>
      </c>
      <c r="AU135" s="180" t="s">
        <v>86</v>
      </c>
      <c r="AY135" s="3" t="s">
        <v>122</v>
      </c>
      <c r="BE135" s="181" t="n">
        <f aca="false">IF(N135="základní",J135,0)</f>
        <v>0</v>
      </c>
      <c r="BF135" s="181" t="n">
        <f aca="false">IF(N135="snížená",J135,0)</f>
        <v>0</v>
      </c>
      <c r="BG135" s="181" t="n">
        <f aca="false">IF(N135="zákl. přenesená",J135,0)</f>
        <v>0</v>
      </c>
      <c r="BH135" s="181" t="n">
        <f aca="false">IF(N135="sníž. přenesená",J135,0)</f>
        <v>0</v>
      </c>
      <c r="BI135" s="181" t="n">
        <f aca="false">IF(N135="nulová",J135,0)</f>
        <v>0</v>
      </c>
      <c r="BJ135" s="3" t="s">
        <v>84</v>
      </c>
      <c r="BK135" s="181" t="n">
        <f aca="false">ROUND(I135*H135,2)</f>
        <v>0</v>
      </c>
      <c r="BL135" s="3" t="s">
        <v>84</v>
      </c>
      <c r="BM135" s="180" t="s">
        <v>162</v>
      </c>
    </row>
    <row r="136" s="27" customFormat="true" ht="16.5" hidden="false" customHeight="true" outlineLevel="0" collapsed="false">
      <c r="A136" s="22"/>
      <c r="B136" s="166"/>
      <c r="C136" s="167" t="s">
        <v>163</v>
      </c>
      <c r="D136" s="167" t="s">
        <v>125</v>
      </c>
      <c r="E136" s="168" t="s">
        <v>164</v>
      </c>
      <c r="F136" s="169" t="s">
        <v>165</v>
      </c>
      <c r="G136" s="170" t="s">
        <v>138</v>
      </c>
      <c r="H136" s="171" t="n">
        <v>15</v>
      </c>
      <c r="I136" s="172"/>
      <c r="J136" s="173" t="n">
        <f aca="false">ROUND(I136*H136,2)</f>
        <v>0</v>
      </c>
      <c r="K136" s="174"/>
      <c r="L136" s="175"/>
      <c r="M136" s="176"/>
      <c r="N136" s="177" t="s">
        <v>41</v>
      </c>
      <c r="O136" s="60"/>
      <c r="P136" s="178" t="n">
        <f aca="false">O136*H136</f>
        <v>0</v>
      </c>
      <c r="Q136" s="178" t="n">
        <v>0</v>
      </c>
      <c r="R136" s="178" t="n">
        <f aca="false">Q136*H136</f>
        <v>0</v>
      </c>
      <c r="S136" s="178" t="n">
        <v>0</v>
      </c>
      <c r="T136" s="179" t="n">
        <f aca="false">S136*H136</f>
        <v>0</v>
      </c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R136" s="180" t="s">
        <v>86</v>
      </c>
      <c r="AT136" s="180" t="s">
        <v>125</v>
      </c>
      <c r="AU136" s="180" t="s">
        <v>86</v>
      </c>
      <c r="AY136" s="3" t="s">
        <v>122</v>
      </c>
      <c r="BE136" s="181" t="n">
        <f aca="false">IF(N136="základní",J136,0)</f>
        <v>0</v>
      </c>
      <c r="BF136" s="181" t="n">
        <f aca="false">IF(N136="snížená",J136,0)</f>
        <v>0</v>
      </c>
      <c r="BG136" s="181" t="n">
        <f aca="false">IF(N136="zákl. přenesená",J136,0)</f>
        <v>0</v>
      </c>
      <c r="BH136" s="181" t="n">
        <f aca="false">IF(N136="sníž. přenesená",J136,0)</f>
        <v>0</v>
      </c>
      <c r="BI136" s="181" t="n">
        <f aca="false">IF(N136="nulová",J136,0)</f>
        <v>0</v>
      </c>
      <c r="BJ136" s="3" t="s">
        <v>84</v>
      </c>
      <c r="BK136" s="181" t="n">
        <f aca="false">ROUND(I136*H136,2)</f>
        <v>0</v>
      </c>
      <c r="BL136" s="3" t="s">
        <v>84</v>
      </c>
      <c r="BM136" s="180" t="s">
        <v>166</v>
      </c>
    </row>
    <row r="137" s="27" customFormat="true" ht="21.75" hidden="false" customHeight="true" outlineLevel="0" collapsed="false">
      <c r="A137" s="22"/>
      <c r="B137" s="166"/>
      <c r="C137" s="167" t="s">
        <v>167</v>
      </c>
      <c r="D137" s="167" t="s">
        <v>125</v>
      </c>
      <c r="E137" s="168" t="s">
        <v>168</v>
      </c>
      <c r="F137" s="169" t="s">
        <v>169</v>
      </c>
      <c r="G137" s="170" t="s">
        <v>138</v>
      </c>
      <c r="H137" s="171" t="n">
        <v>50</v>
      </c>
      <c r="I137" s="172"/>
      <c r="J137" s="173" t="n">
        <f aca="false">ROUND(I137*H137,2)</f>
        <v>0</v>
      </c>
      <c r="K137" s="174"/>
      <c r="L137" s="175"/>
      <c r="M137" s="176"/>
      <c r="N137" s="177" t="s">
        <v>41</v>
      </c>
      <c r="O137" s="60"/>
      <c r="P137" s="178" t="n">
        <f aca="false">O137*H137</f>
        <v>0</v>
      </c>
      <c r="Q137" s="178" t="n">
        <v>0</v>
      </c>
      <c r="R137" s="178" t="n">
        <f aca="false">Q137*H137</f>
        <v>0</v>
      </c>
      <c r="S137" s="178" t="n">
        <v>0</v>
      </c>
      <c r="T137" s="179" t="n">
        <f aca="false">S137*H137</f>
        <v>0</v>
      </c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R137" s="180" t="s">
        <v>86</v>
      </c>
      <c r="AT137" s="180" t="s">
        <v>125</v>
      </c>
      <c r="AU137" s="180" t="s">
        <v>86</v>
      </c>
      <c r="AY137" s="3" t="s">
        <v>122</v>
      </c>
      <c r="BE137" s="181" t="n">
        <f aca="false">IF(N137="základní",J137,0)</f>
        <v>0</v>
      </c>
      <c r="BF137" s="181" t="n">
        <f aca="false">IF(N137="snížená",J137,0)</f>
        <v>0</v>
      </c>
      <c r="BG137" s="181" t="n">
        <f aca="false">IF(N137="zákl. přenesená",J137,0)</f>
        <v>0</v>
      </c>
      <c r="BH137" s="181" t="n">
        <f aca="false">IF(N137="sníž. přenesená",J137,0)</f>
        <v>0</v>
      </c>
      <c r="BI137" s="181" t="n">
        <f aca="false">IF(N137="nulová",J137,0)</f>
        <v>0</v>
      </c>
      <c r="BJ137" s="3" t="s">
        <v>84</v>
      </c>
      <c r="BK137" s="181" t="n">
        <f aca="false">ROUND(I137*H137,2)</f>
        <v>0</v>
      </c>
      <c r="BL137" s="3" t="s">
        <v>84</v>
      </c>
      <c r="BM137" s="180" t="s">
        <v>170</v>
      </c>
    </row>
    <row r="138" s="27" customFormat="true" ht="21.75" hidden="false" customHeight="true" outlineLevel="0" collapsed="false">
      <c r="A138" s="22"/>
      <c r="B138" s="166"/>
      <c r="C138" s="167" t="s">
        <v>171</v>
      </c>
      <c r="D138" s="167" t="s">
        <v>125</v>
      </c>
      <c r="E138" s="168" t="s">
        <v>172</v>
      </c>
      <c r="F138" s="169" t="s">
        <v>173</v>
      </c>
      <c r="G138" s="170" t="s">
        <v>174</v>
      </c>
      <c r="H138" s="171" t="n">
        <v>50</v>
      </c>
      <c r="I138" s="172"/>
      <c r="J138" s="173" t="n">
        <f aca="false">ROUND(I138*H138,2)</f>
        <v>0</v>
      </c>
      <c r="K138" s="174"/>
      <c r="L138" s="175"/>
      <c r="M138" s="176"/>
      <c r="N138" s="177" t="s">
        <v>41</v>
      </c>
      <c r="O138" s="60"/>
      <c r="P138" s="178" t="n">
        <f aca="false">O138*H138</f>
        <v>0</v>
      </c>
      <c r="Q138" s="178" t="n">
        <v>4E-005</v>
      </c>
      <c r="R138" s="178" t="n">
        <f aca="false">Q138*H138</f>
        <v>0.002</v>
      </c>
      <c r="S138" s="178" t="n">
        <v>0</v>
      </c>
      <c r="T138" s="179" t="n">
        <f aca="false">S138*H138</f>
        <v>0</v>
      </c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R138" s="180" t="s">
        <v>86</v>
      </c>
      <c r="AT138" s="180" t="s">
        <v>125</v>
      </c>
      <c r="AU138" s="180" t="s">
        <v>86</v>
      </c>
      <c r="AY138" s="3" t="s">
        <v>122</v>
      </c>
      <c r="BE138" s="181" t="n">
        <f aca="false">IF(N138="základní",J138,0)</f>
        <v>0</v>
      </c>
      <c r="BF138" s="181" t="n">
        <f aca="false">IF(N138="snížená",J138,0)</f>
        <v>0</v>
      </c>
      <c r="BG138" s="181" t="n">
        <f aca="false">IF(N138="zákl. přenesená",J138,0)</f>
        <v>0</v>
      </c>
      <c r="BH138" s="181" t="n">
        <f aca="false">IF(N138="sníž. přenesená",J138,0)</f>
        <v>0</v>
      </c>
      <c r="BI138" s="181" t="n">
        <f aca="false">IF(N138="nulová",J138,0)</f>
        <v>0</v>
      </c>
      <c r="BJ138" s="3" t="s">
        <v>84</v>
      </c>
      <c r="BK138" s="181" t="n">
        <f aca="false">ROUND(I138*H138,2)</f>
        <v>0</v>
      </c>
      <c r="BL138" s="3" t="s">
        <v>84</v>
      </c>
      <c r="BM138" s="180" t="s">
        <v>175</v>
      </c>
    </row>
    <row r="139" s="27" customFormat="true" ht="24.15" hidden="false" customHeight="true" outlineLevel="0" collapsed="false">
      <c r="A139" s="22"/>
      <c r="B139" s="166"/>
      <c r="C139" s="167" t="s">
        <v>7</v>
      </c>
      <c r="D139" s="167" t="s">
        <v>125</v>
      </c>
      <c r="E139" s="168" t="s">
        <v>176</v>
      </c>
      <c r="F139" s="169" t="s">
        <v>177</v>
      </c>
      <c r="G139" s="170" t="s">
        <v>174</v>
      </c>
      <c r="H139" s="171" t="n">
        <v>4</v>
      </c>
      <c r="I139" s="172"/>
      <c r="J139" s="173" t="n">
        <f aca="false">ROUND(I139*H139,2)</f>
        <v>0</v>
      </c>
      <c r="K139" s="174"/>
      <c r="L139" s="175"/>
      <c r="M139" s="176"/>
      <c r="N139" s="177" t="s">
        <v>41</v>
      </c>
      <c r="O139" s="60"/>
      <c r="P139" s="178" t="n">
        <f aca="false">O139*H139</f>
        <v>0</v>
      </c>
      <c r="Q139" s="178" t="n">
        <v>5E-005</v>
      </c>
      <c r="R139" s="178" t="n">
        <f aca="false">Q139*H139</f>
        <v>0.0002</v>
      </c>
      <c r="S139" s="178" t="n">
        <v>0</v>
      </c>
      <c r="T139" s="179" t="n">
        <f aca="false">S139*H139</f>
        <v>0</v>
      </c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R139" s="180" t="s">
        <v>86</v>
      </c>
      <c r="AT139" s="180" t="s">
        <v>125</v>
      </c>
      <c r="AU139" s="180" t="s">
        <v>86</v>
      </c>
      <c r="AY139" s="3" t="s">
        <v>122</v>
      </c>
      <c r="BE139" s="181" t="n">
        <f aca="false">IF(N139="základní",J139,0)</f>
        <v>0</v>
      </c>
      <c r="BF139" s="181" t="n">
        <f aca="false">IF(N139="snížená",J139,0)</f>
        <v>0</v>
      </c>
      <c r="BG139" s="181" t="n">
        <f aca="false">IF(N139="zákl. přenesená",J139,0)</f>
        <v>0</v>
      </c>
      <c r="BH139" s="181" t="n">
        <f aca="false">IF(N139="sníž. přenesená",J139,0)</f>
        <v>0</v>
      </c>
      <c r="BI139" s="181" t="n">
        <f aca="false">IF(N139="nulová",J139,0)</f>
        <v>0</v>
      </c>
      <c r="BJ139" s="3" t="s">
        <v>84</v>
      </c>
      <c r="BK139" s="181" t="n">
        <f aca="false">ROUND(I139*H139,2)</f>
        <v>0</v>
      </c>
      <c r="BL139" s="3" t="s">
        <v>84</v>
      </c>
      <c r="BM139" s="180" t="s">
        <v>178</v>
      </c>
    </row>
    <row r="140" s="27" customFormat="true" ht="24.15" hidden="false" customHeight="true" outlineLevel="0" collapsed="false">
      <c r="A140" s="22"/>
      <c r="B140" s="166"/>
      <c r="C140" s="167" t="s">
        <v>179</v>
      </c>
      <c r="D140" s="167" t="s">
        <v>125</v>
      </c>
      <c r="E140" s="168" t="s">
        <v>180</v>
      </c>
      <c r="F140" s="169" t="s">
        <v>181</v>
      </c>
      <c r="G140" s="170" t="s">
        <v>174</v>
      </c>
      <c r="H140" s="171" t="n">
        <v>23</v>
      </c>
      <c r="I140" s="172"/>
      <c r="J140" s="173" t="n">
        <f aca="false">ROUND(I140*H140,2)</f>
        <v>0</v>
      </c>
      <c r="K140" s="174"/>
      <c r="L140" s="175"/>
      <c r="M140" s="176"/>
      <c r="N140" s="177" t="s">
        <v>41</v>
      </c>
      <c r="O140" s="60"/>
      <c r="P140" s="178" t="n">
        <f aca="false">O140*H140</f>
        <v>0</v>
      </c>
      <c r="Q140" s="178" t="n">
        <v>4E-005</v>
      </c>
      <c r="R140" s="178" t="n">
        <f aca="false">Q140*H140</f>
        <v>0.00092</v>
      </c>
      <c r="S140" s="178" t="n">
        <v>0</v>
      </c>
      <c r="T140" s="179" t="n">
        <f aca="false">S140*H140</f>
        <v>0</v>
      </c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R140" s="180" t="s">
        <v>86</v>
      </c>
      <c r="AT140" s="180" t="s">
        <v>125</v>
      </c>
      <c r="AU140" s="180" t="s">
        <v>86</v>
      </c>
      <c r="AY140" s="3" t="s">
        <v>122</v>
      </c>
      <c r="BE140" s="181" t="n">
        <f aca="false">IF(N140="základní",J140,0)</f>
        <v>0</v>
      </c>
      <c r="BF140" s="181" t="n">
        <f aca="false">IF(N140="snížená",J140,0)</f>
        <v>0</v>
      </c>
      <c r="BG140" s="181" t="n">
        <f aca="false">IF(N140="zákl. přenesená",J140,0)</f>
        <v>0</v>
      </c>
      <c r="BH140" s="181" t="n">
        <f aca="false">IF(N140="sníž. přenesená",J140,0)</f>
        <v>0</v>
      </c>
      <c r="BI140" s="181" t="n">
        <f aca="false">IF(N140="nulová",J140,0)</f>
        <v>0</v>
      </c>
      <c r="BJ140" s="3" t="s">
        <v>84</v>
      </c>
      <c r="BK140" s="181" t="n">
        <f aca="false">ROUND(I140*H140,2)</f>
        <v>0</v>
      </c>
      <c r="BL140" s="3" t="s">
        <v>84</v>
      </c>
      <c r="BM140" s="180" t="s">
        <v>182</v>
      </c>
    </row>
    <row r="141" s="27" customFormat="true" ht="24.15" hidden="false" customHeight="true" outlineLevel="0" collapsed="false">
      <c r="A141" s="22"/>
      <c r="B141" s="166"/>
      <c r="C141" s="167" t="s">
        <v>183</v>
      </c>
      <c r="D141" s="167" t="s">
        <v>125</v>
      </c>
      <c r="E141" s="168" t="s">
        <v>184</v>
      </c>
      <c r="F141" s="169" t="s">
        <v>185</v>
      </c>
      <c r="G141" s="170" t="s">
        <v>174</v>
      </c>
      <c r="H141" s="171" t="n">
        <v>10</v>
      </c>
      <c r="I141" s="172"/>
      <c r="J141" s="173" t="n">
        <f aca="false">ROUND(I141*H141,2)</f>
        <v>0</v>
      </c>
      <c r="K141" s="174"/>
      <c r="L141" s="175"/>
      <c r="M141" s="176"/>
      <c r="N141" s="177" t="s">
        <v>41</v>
      </c>
      <c r="O141" s="60"/>
      <c r="P141" s="178" t="n">
        <f aca="false">O141*H141</f>
        <v>0</v>
      </c>
      <c r="Q141" s="178" t="n">
        <v>0</v>
      </c>
      <c r="R141" s="178" t="n">
        <f aca="false">Q141*H141</f>
        <v>0</v>
      </c>
      <c r="S141" s="178" t="n">
        <v>0</v>
      </c>
      <c r="T141" s="179" t="n">
        <f aca="false">S141*H141</f>
        <v>0</v>
      </c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R141" s="180" t="s">
        <v>86</v>
      </c>
      <c r="AT141" s="180" t="s">
        <v>125</v>
      </c>
      <c r="AU141" s="180" t="s">
        <v>86</v>
      </c>
      <c r="AY141" s="3" t="s">
        <v>122</v>
      </c>
      <c r="BE141" s="181" t="n">
        <f aca="false">IF(N141="základní",J141,0)</f>
        <v>0</v>
      </c>
      <c r="BF141" s="181" t="n">
        <f aca="false">IF(N141="snížená",J141,0)</f>
        <v>0</v>
      </c>
      <c r="BG141" s="181" t="n">
        <f aca="false">IF(N141="zákl. přenesená",J141,0)</f>
        <v>0</v>
      </c>
      <c r="BH141" s="181" t="n">
        <f aca="false">IF(N141="sníž. přenesená",J141,0)</f>
        <v>0</v>
      </c>
      <c r="BI141" s="181" t="n">
        <f aca="false">IF(N141="nulová",J141,0)</f>
        <v>0</v>
      </c>
      <c r="BJ141" s="3" t="s">
        <v>84</v>
      </c>
      <c r="BK141" s="181" t="n">
        <f aca="false">ROUND(I141*H141,2)</f>
        <v>0</v>
      </c>
      <c r="BL141" s="3" t="s">
        <v>84</v>
      </c>
      <c r="BM141" s="180" t="s">
        <v>186</v>
      </c>
    </row>
    <row r="142" s="27" customFormat="true" ht="24.15" hidden="false" customHeight="true" outlineLevel="0" collapsed="false">
      <c r="A142" s="22"/>
      <c r="B142" s="166"/>
      <c r="C142" s="167" t="s">
        <v>187</v>
      </c>
      <c r="D142" s="167" t="s">
        <v>125</v>
      </c>
      <c r="E142" s="168" t="s">
        <v>188</v>
      </c>
      <c r="F142" s="169" t="s">
        <v>189</v>
      </c>
      <c r="G142" s="170" t="s">
        <v>174</v>
      </c>
      <c r="H142" s="171" t="n">
        <v>30</v>
      </c>
      <c r="I142" s="172"/>
      <c r="J142" s="173" t="n">
        <f aca="false">ROUND(I142*H142,2)</f>
        <v>0</v>
      </c>
      <c r="K142" s="174"/>
      <c r="L142" s="175"/>
      <c r="M142" s="176"/>
      <c r="N142" s="177" t="s">
        <v>41</v>
      </c>
      <c r="O142" s="60"/>
      <c r="P142" s="178" t="n">
        <f aca="false">O142*H142</f>
        <v>0</v>
      </c>
      <c r="Q142" s="178" t="n">
        <v>0</v>
      </c>
      <c r="R142" s="178" t="n">
        <f aca="false">Q142*H142</f>
        <v>0</v>
      </c>
      <c r="S142" s="178" t="n">
        <v>0</v>
      </c>
      <c r="T142" s="179" t="n">
        <f aca="false">S142*H142</f>
        <v>0</v>
      </c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R142" s="180" t="s">
        <v>86</v>
      </c>
      <c r="AT142" s="180" t="s">
        <v>125</v>
      </c>
      <c r="AU142" s="180" t="s">
        <v>86</v>
      </c>
      <c r="AY142" s="3" t="s">
        <v>122</v>
      </c>
      <c r="BE142" s="181" t="n">
        <f aca="false">IF(N142="základní",J142,0)</f>
        <v>0</v>
      </c>
      <c r="BF142" s="181" t="n">
        <f aca="false">IF(N142="snížená",J142,0)</f>
        <v>0</v>
      </c>
      <c r="BG142" s="181" t="n">
        <f aca="false">IF(N142="zákl. přenesená",J142,0)</f>
        <v>0</v>
      </c>
      <c r="BH142" s="181" t="n">
        <f aca="false">IF(N142="sníž. přenesená",J142,0)</f>
        <v>0</v>
      </c>
      <c r="BI142" s="181" t="n">
        <f aca="false">IF(N142="nulová",J142,0)</f>
        <v>0</v>
      </c>
      <c r="BJ142" s="3" t="s">
        <v>84</v>
      </c>
      <c r="BK142" s="181" t="n">
        <f aca="false">ROUND(I142*H142,2)</f>
        <v>0</v>
      </c>
      <c r="BL142" s="3" t="s">
        <v>84</v>
      </c>
      <c r="BM142" s="180" t="s">
        <v>190</v>
      </c>
    </row>
    <row r="143" s="27" customFormat="true" ht="24.15" hidden="false" customHeight="true" outlineLevel="0" collapsed="false">
      <c r="A143" s="22"/>
      <c r="B143" s="166"/>
      <c r="C143" s="167" t="s">
        <v>191</v>
      </c>
      <c r="D143" s="167" t="s">
        <v>125</v>
      </c>
      <c r="E143" s="168" t="s">
        <v>192</v>
      </c>
      <c r="F143" s="169" t="s">
        <v>193</v>
      </c>
      <c r="G143" s="170" t="s">
        <v>174</v>
      </c>
      <c r="H143" s="171" t="n">
        <v>20</v>
      </c>
      <c r="I143" s="172"/>
      <c r="J143" s="173" t="n">
        <f aca="false">ROUND(I143*H143,2)</f>
        <v>0</v>
      </c>
      <c r="K143" s="174"/>
      <c r="L143" s="175"/>
      <c r="M143" s="176"/>
      <c r="N143" s="177" t="s">
        <v>41</v>
      </c>
      <c r="O143" s="60"/>
      <c r="P143" s="178" t="n">
        <f aca="false">O143*H143</f>
        <v>0</v>
      </c>
      <c r="Q143" s="178" t="n">
        <v>0</v>
      </c>
      <c r="R143" s="178" t="n">
        <f aca="false">Q143*H143</f>
        <v>0</v>
      </c>
      <c r="S143" s="178" t="n">
        <v>0</v>
      </c>
      <c r="T143" s="179" t="n">
        <f aca="false">S143*H143</f>
        <v>0</v>
      </c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R143" s="180" t="s">
        <v>86</v>
      </c>
      <c r="AT143" s="180" t="s">
        <v>125</v>
      </c>
      <c r="AU143" s="180" t="s">
        <v>86</v>
      </c>
      <c r="AY143" s="3" t="s">
        <v>122</v>
      </c>
      <c r="BE143" s="181" t="n">
        <f aca="false">IF(N143="základní",J143,0)</f>
        <v>0</v>
      </c>
      <c r="BF143" s="181" t="n">
        <f aca="false">IF(N143="snížená",J143,0)</f>
        <v>0</v>
      </c>
      <c r="BG143" s="181" t="n">
        <f aca="false">IF(N143="zákl. přenesená",J143,0)</f>
        <v>0</v>
      </c>
      <c r="BH143" s="181" t="n">
        <f aca="false">IF(N143="sníž. přenesená",J143,0)</f>
        <v>0</v>
      </c>
      <c r="BI143" s="181" t="n">
        <f aca="false">IF(N143="nulová",J143,0)</f>
        <v>0</v>
      </c>
      <c r="BJ143" s="3" t="s">
        <v>84</v>
      </c>
      <c r="BK143" s="181" t="n">
        <f aca="false">ROUND(I143*H143,2)</f>
        <v>0</v>
      </c>
      <c r="BL143" s="3" t="s">
        <v>84</v>
      </c>
      <c r="BM143" s="180" t="s">
        <v>194</v>
      </c>
    </row>
    <row r="144" s="27" customFormat="true" ht="24.15" hidden="false" customHeight="true" outlineLevel="0" collapsed="false">
      <c r="A144" s="22"/>
      <c r="B144" s="166"/>
      <c r="C144" s="167" t="s">
        <v>195</v>
      </c>
      <c r="D144" s="167" t="s">
        <v>125</v>
      </c>
      <c r="E144" s="168" t="s">
        <v>196</v>
      </c>
      <c r="F144" s="169" t="s">
        <v>197</v>
      </c>
      <c r="G144" s="170" t="s">
        <v>174</v>
      </c>
      <c r="H144" s="171" t="n">
        <v>10</v>
      </c>
      <c r="I144" s="172"/>
      <c r="J144" s="173" t="n">
        <f aca="false">ROUND(I144*H144,2)</f>
        <v>0</v>
      </c>
      <c r="K144" s="174"/>
      <c r="L144" s="175"/>
      <c r="M144" s="176"/>
      <c r="N144" s="177" t="s">
        <v>41</v>
      </c>
      <c r="O144" s="60"/>
      <c r="P144" s="178" t="n">
        <f aca="false">O144*H144</f>
        <v>0</v>
      </c>
      <c r="Q144" s="178" t="n">
        <v>0</v>
      </c>
      <c r="R144" s="178" t="n">
        <f aca="false">Q144*H144</f>
        <v>0</v>
      </c>
      <c r="S144" s="178" t="n">
        <v>0</v>
      </c>
      <c r="T144" s="179" t="n">
        <f aca="false">S144*H144</f>
        <v>0</v>
      </c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R144" s="180" t="s">
        <v>86</v>
      </c>
      <c r="AT144" s="180" t="s">
        <v>125</v>
      </c>
      <c r="AU144" s="180" t="s">
        <v>86</v>
      </c>
      <c r="AY144" s="3" t="s">
        <v>122</v>
      </c>
      <c r="BE144" s="181" t="n">
        <f aca="false">IF(N144="základní",J144,0)</f>
        <v>0</v>
      </c>
      <c r="BF144" s="181" t="n">
        <f aca="false">IF(N144="snížená",J144,0)</f>
        <v>0</v>
      </c>
      <c r="BG144" s="181" t="n">
        <f aca="false">IF(N144="zákl. přenesená",J144,0)</f>
        <v>0</v>
      </c>
      <c r="BH144" s="181" t="n">
        <f aca="false">IF(N144="sníž. přenesená",J144,0)</f>
        <v>0</v>
      </c>
      <c r="BI144" s="181" t="n">
        <f aca="false">IF(N144="nulová",J144,0)</f>
        <v>0</v>
      </c>
      <c r="BJ144" s="3" t="s">
        <v>84</v>
      </c>
      <c r="BK144" s="181" t="n">
        <f aca="false">ROUND(I144*H144,2)</f>
        <v>0</v>
      </c>
      <c r="BL144" s="3" t="s">
        <v>84</v>
      </c>
      <c r="BM144" s="180" t="s">
        <v>198</v>
      </c>
    </row>
    <row r="145" s="27" customFormat="true" ht="24.15" hidden="false" customHeight="true" outlineLevel="0" collapsed="false">
      <c r="A145" s="22"/>
      <c r="B145" s="166"/>
      <c r="C145" s="167" t="s">
        <v>199</v>
      </c>
      <c r="D145" s="167" t="s">
        <v>125</v>
      </c>
      <c r="E145" s="168" t="s">
        <v>200</v>
      </c>
      <c r="F145" s="169" t="s">
        <v>201</v>
      </c>
      <c r="G145" s="170" t="s">
        <v>174</v>
      </c>
      <c r="H145" s="171" t="n">
        <v>15</v>
      </c>
      <c r="I145" s="172"/>
      <c r="J145" s="173" t="n">
        <f aca="false">ROUND(I145*H145,2)</f>
        <v>0</v>
      </c>
      <c r="K145" s="174"/>
      <c r="L145" s="175"/>
      <c r="M145" s="176"/>
      <c r="N145" s="177" t="s">
        <v>41</v>
      </c>
      <c r="O145" s="60"/>
      <c r="P145" s="178" t="n">
        <f aca="false">O145*H145</f>
        <v>0</v>
      </c>
      <c r="Q145" s="178" t="n">
        <v>4E-005</v>
      </c>
      <c r="R145" s="178" t="n">
        <f aca="false">Q145*H145</f>
        <v>0.0006</v>
      </c>
      <c r="S145" s="178" t="n">
        <v>0</v>
      </c>
      <c r="T145" s="179" t="n">
        <f aca="false">S145*H145</f>
        <v>0</v>
      </c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R145" s="180" t="s">
        <v>86</v>
      </c>
      <c r="AT145" s="180" t="s">
        <v>125</v>
      </c>
      <c r="AU145" s="180" t="s">
        <v>86</v>
      </c>
      <c r="AY145" s="3" t="s">
        <v>122</v>
      </c>
      <c r="BE145" s="181" t="n">
        <f aca="false">IF(N145="základní",J145,0)</f>
        <v>0</v>
      </c>
      <c r="BF145" s="181" t="n">
        <f aca="false">IF(N145="snížená",J145,0)</f>
        <v>0</v>
      </c>
      <c r="BG145" s="181" t="n">
        <f aca="false">IF(N145="zákl. přenesená",J145,0)</f>
        <v>0</v>
      </c>
      <c r="BH145" s="181" t="n">
        <f aca="false">IF(N145="sníž. přenesená",J145,0)</f>
        <v>0</v>
      </c>
      <c r="BI145" s="181" t="n">
        <f aca="false">IF(N145="nulová",J145,0)</f>
        <v>0</v>
      </c>
      <c r="BJ145" s="3" t="s">
        <v>84</v>
      </c>
      <c r="BK145" s="181" t="n">
        <f aca="false">ROUND(I145*H145,2)</f>
        <v>0</v>
      </c>
      <c r="BL145" s="3" t="s">
        <v>84</v>
      </c>
      <c r="BM145" s="180" t="s">
        <v>202</v>
      </c>
    </row>
    <row r="146" s="27" customFormat="true" ht="24.15" hidden="false" customHeight="true" outlineLevel="0" collapsed="false">
      <c r="A146" s="22"/>
      <c r="B146" s="166"/>
      <c r="C146" s="167" t="s">
        <v>203</v>
      </c>
      <c r="D146" s="167" t="s">
        <v>125</v>
      </c>
      <c r="E146" s="168" t="s">
        <v>204</v>
      </c>
      <c r="F146" s="169" t="s">
        <v>205</v>
      </c>
      <c r="G146" s="170" t="s">
        <v>174</v>
      </c>
      <c r="H146" s="171" t="n">
        <v>4</v>
      </c>
      <c r="I146" s="172"/>
      <c r="J146" s="173" t="n">
        <f aca="false">ROUND(I146*H146,2)</f>
        <v>0</v>
      </c>
      <c r="K146" s="174"/>
      <c r="L146" s="175"/>
      <c r="M146" s="176"/>
      <c r="N146" s="177" t="s">
        <v>41</v>
      </c>
      <c r="O146" s="60"/>
      <c r="P146" s="178" t="n">
        <f aca="false">O146*H146</f>
        <v>0</v>
      </c>
      <c r="Q146" s="178" t="n">
        <v>4E-005</v>
      </c>
      <c r="R146" s="178" t="n">
        <f aca="false">Q146*H146</f>
        <v>0.00016</v>
      </c>
      <c r="S146" s="178" t="n">
        <v>0</v>
      </c>
      <c r="T146" s="179" t="n">
        <f aca="false">S146*H146</f>
        <v>0</v>
      </c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R146" s="180" t="s">
        <v>86</v>
      </c>
      <c r="AT146" s="180" t="s">
        <v>125</v>
      </c>
      <c r="AU146" s="180" t="s">
        <v>86</v>
      </c>
      <c r="AY146" s="3" t="s">
        <v>122</v>
      </c>
      <c r="BE146" s="181" t="n">
        <f aca="false">IF(N146="základní",J146,0)</f>
        <v>0</v>
      </c>
      <c r="BF146" s="181" t="n">
        <f aca="false">IF(N146="snížená",J146,0)</f>
        <v>0</v>
      </c>
      <c r="BG146" s="181" t="n">
        <f aca="false">IF(N146="zákl. přenesená",J146,0)</f>
        <v>0</v>
      </c>
      <c r="BH146" s="181" t="n">
        <f aca="false">IF(N146="sníž. přenesená",J146,0)</f>
        <v>0</v>
      </c>
      <c r="BI146" s="181" t="n">
        <f aca="false">IF(N146="nulová",J146,0)</f>
        <v>0</v>
      </c>
      <c r="BJ146" s="3" t="s">
        <v>84</v>
      </c>
      <c r="BK146" s="181" t="n">
        <f aca="false">ROUND(I146*H146,2)</f>
        <v>0</v>
      </c>
      <c r="BL146" s="3" t="s">
        <v>84</v>
      </c>
      <c r="BM146" s="180" t="s">
        <v>206</v>
      </c>
    </row>
    <row r="147" s="27" customFormat="true" ht="24.15" hidden="false" customHeight="true" outlineLevel="0" collapsed="false">
      <c r="A147" s="22"/>
      <c r="B147" s="166"/>
      <c r="C147" s="167" t="s">
        <v>207</v>
      </c>
      <c r="D147" s="167" t="s">
        <v>125</v>
      </c>
      <c r="E147" s="168" t="s">
        <v>208</v>
      </c>
      <c r="F147" s="169" t="s">
        <v>209</v>
      </c>
      <c r="G147" s="170" t="s">
        <v>174</v>
      </c>
      <c r="H147" s="171" t="n">
        <v>2</v>
      </c>
      <c r="I147" s="172"/>
      <c r="J147" s="173" t="n">
        <f aca="false">ROUND(I147*H147,2)</f>
        <v>0</v>
      </c>
      <c r="K147" s="174"/>
      <c r="L147" s="175"/>
      <c r="M147" s="176"/>
      <c r="N147" s="177" t="s">
        <v>41</v>
      </c>
      <c r="O147" s="60"/>
      <c r="P147" s="178" t="n">
        <f aca="false">O147*H147</f>
        <v>0</v>
      </c>
      <c r="Q147" s="178" t="n">
        <v>4E-005</v>
      </c>
      <c r="R147" s="178" t="n">
        <f aca="false">Q147*H147</f>
        <v>8E-005</v>
      </c>
      <c r="S147" s="178" t="n">
        <v>0</v>
      </c>
      <c r="T147" s="179" t="n">
        <f aca="false">S147*H147</f>
        <v>0</v>
      </c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R147" s="180" t="s">
        <v>86</v>
      </c>
      <c r="AT147" s="180" t="s">
        <v>125</v>
      </c>
      <c r="AU147" s="180" t="s">
        <v>86</v>
      </c>
      <c r="AY147" s="3" t="s">
        <v>122</v>
      </c>
      <c r="BE147" s="181" t="n">
        <f aca="false">IF(N147="základní",J147,0)</f>
        <v>0</v>
      </c>
      <c r="BF147" s="181" t="n">
        <f aca="false">IF(N147="snížená",J147,0)</f>
        <v>0</v>
      </c>
      <c r="BG147" s="181" t="n">
        <f aca="false">IF(N147="zákl. přenesená",J147,0)</f>
        <v>0</v>
      </c>
      <c r="BH147" s="181" t="n">
        <f aca="false">IF(N147="sníž. přenesená",J147,0)</f>
        <v>0</v>
      </c>
      <c r="BI147" s="181" t="n">
        <f aca="false">IF(N147="nulová",J147,0)</f>
        <v>0</v>
      </c>
      <c r="BJ147" s="3" t="s">
        <v>84</v>
      </c>
      <c r="BK147" s="181" t="n">
        <f aca="false">ROUND(I147*H147,2)</f>
        <v>0</v>
      </c>
      <c r="BL147" s="3" t="s">
        <v>84</v>
      </c>
      <c r="BM147" s="180" t="s">
        <v>210</v>
      </c>
    </row>
    <row r="148" s="27" customFormat="true" ht="24.15" hidden="false" customHeight="true" outlineLevel="0" collapsed="false">
      <c r="A148" s="22"/>
      <c r="B148" s="166"/>
      <c r="C148" s="167" t="s">
        <v>6</v>
      </c>
      <c r="D148" s="167" t="s">
        <v>125</v>
      </c>
      <c r="E148" s="168" t="s">
        <v>211</v>
      </c>
      <c r="F148" s="169" t="s">
        <v>212</v>
      </c>
      <c r="G148" s="170" t="s">
        <v>174</v>
      </c>
      <c r="H148" s="171" t="n">
        <v>2</v>
      </c>
      <c r="I148" s="172"/>
      <c r="J148" s="173" t="n">
        <f aca="false">ROUND(I148*H148,2)</f>
        <v>0</v>
      </c>
      <c r="K148" s="174"/>
      <c r="L148" s="175"/>
      <c r="M148" s="176"/>
      <c r="N148" s="177" t="s">
        <v>41</v>
      </c>
      <c r="O148" s="60"/>
      <c r="P148" s="178" t="n">
        <f aca="false">O148*H148</f>
        <v>0</v>
      </c>
      <c r="Q148" s="178" t="n">
        <v>4E-005</v>
      </c>
      <c r="R148" s="178" t="n">
        <f aca="false">Q148*H148</f>
        <v>8E-005</v>
      </c>
      <c r="S148" s="178" t="n">
        <v>0</v>
      </c>
      <c r="T148" s="179" t="n">
        <f aca="false">S148*H148</f>
        <v>0</v>
      </c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R148" s="180" t="s">
        <v>86</v>
      </c>
      <c r="AT148" s="180" t="s">
        <v>125</v>
      </c>
      <c r="AU148" s="180" t="s">
        <v>86</v>
      </c>
      <c r="AY148" s="3" t="s">
        <v>122</v>
      </c>
      <c r="BE148" s="181" t="n">
        <f aca="false">IF(N148="základní",J148,0)</f>
        <v>0</v>
      </c>
      <c r="BF148" s="181" t="n">
        <f aca="false">IF(N148="snížená",J148,0)</f>
        <v>0</v>
      </c>
      <c r="BG148" s="181" t="n">
        <f aca="false">IF(N148="zákl. přenesená",J148,0)</f>
        <v>0</v>
      </c>
      <c r="BH148" s="181" t="n">
        <f aca="false">IF(N148="sníž. přenesená",J148,0)</f>
        <v>0</v>
      </c>
      <c r="BI148" s="181" t="n">
        <f aca="false">IF(N148="nulová",J148,0)</f>
        <v>0</v>
      </c>
      <c r="BJ148" s="3" t="s">
        <v>84</v>
      </c>
      <c r="BK148" s="181" t="n">
        <f aca="false">ROUND(I148*H148,2)</f>
        <v>0</v>
      </c>
      <c r="BL148" s="3" t="s">
        <v>84</v>
      </c>
      <c r="BM148" s="180" t="s">
        <v>213</v>
      </c>
    </row>
    <row r="149" s="27" customFormat="true" ht="16.5" hidden="false" customHeight="true" outlineLevel="0" collapsed="false">
      <c r="A149" s="22"/>
      <c r="B149" s="166"/>
      <c r="C149" s="167" t="s">
        <v>214</v>
      </c>
      <c r="D149" s="167" t="s">
        <v>125</v>
      </c>
      <c r="E149" s="168" t="s">
        <v>215</v>
      </c>
      <c r="F149" s="169" t="s">
        <v>216</v>
      </c>
      <c r="G149" s="170" t="s">
        <v>174</v>
      </c>
      <c r="H149" s="171" t="n">
        <v>17</v>
      </c>
      <c r="I149" s="172"/>
      <c r="J149" s="173" t="n">
        <f aca="false">ROUND(I149*H149,2)</f>
        <v>0</v>
      </c>
      <c r="K149" s="174"/>
      <c r="L149" s="175"/>
      <c r="M149" s="176"/>
      <c r="N149" s="177" t="s">
        <v>41</v>
      </c>
      <c r="O149" s="60"/>
      <c r="P149" s="178" t="n">
        <f aca="false">O149*H149</f>
        <v>0</v>
      </c>
      <c r="Q149" s="178" t="n">
        <v>3E-005</v>
      </c>
      <c r="R149" s="178" t="n">
        <f aca="false">Q149*H149</f>
        <v>0.00051</v>
      </c>
      <c r="S149" s="178" t="n">
        <v>0</v>
      </c>
      <c r="T149" s="179" t="n">
        <f aca="false">S149*H149</f>
        <v>0</v>
      </c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R149" s="180" t="s">
        <v>86</v>
      </c>
      <c r="AT149" s="180" t="s">
        <v>125</v>
      </c>
      <c r="AU149" s="180" t="s">
        <v>86</v>
      </c>
      <c r="AY149" s="3" t="s">
        <v>122</v>
      </c>
      <c r="BE149" s="181" t="n">
        <f aca="false">IF(N149="základní",J149,0)</f>
        <v>0</v>
      </c>
      <c r="BF149" s="181" t="n">
        <f aca="false">IF(N149="snížená",J149,0)</f>
        <v>0</v>
      </c>
      <c r="BG149" s="181" t="n">
        <f aca="false">IF(N149="zákl. přenesená",J149,0)</f>
        <v>0</v>
      </c>
      <c r="BH149" s="181" t="n">
        <f aca="false">IF(N149="sníž. přenesená",J149,0)</f>
        <v>0</v>
      </c>
      <c r="BI149" s="181" t="n">
        <f aca="false">IF(N149="nulová",J149,0)</f>
        <v>0</v>
      </c>
      <c r="BJ149" s="3" t="s">
        <v>84</v>
      </c>
      <c r="BK149" s="181" t="n">
        <f aca="false">ROUND(I149*H149,2)</f>
        <v>0</v>
      </c>
      <c r="BL149" s="3" t="s">
        <v>84</v>
      </c>
      <c r="BM149" s="180" t="s">
        <v>217</v>
      </c>
    </row>
    <row r="150" s="27" customFormat="true" ht="16.5" hidden="false" customHeight="true" outlineLevel="0" collapsed="false">
      <c r="A150" s="22"/>
      <c r="B150" s="166"/>
      <c r="C150" s="167" t="s">
        <v>218</v>
      </c>
      <c r="D150" s="167" t="s">
        <v>125</v>
      </c>
      <c r="E150" s="168" t="s">
        <v>219</v>
      </c>
      <c r="F150" s="169" t="s">
        <v>220</v>
      </c>
      <c r="G150" s="170" t="s">
        <v>174</v>
      </c>
      <c r="H150" s="171" t="n">
        <v>4</v>
      </c>
      <c r="I150" s="172"/>
      <c r="J150" s="173" t="n">
        <f aca="false">ROUND(I150*H150,2)</f>
        <v>0</v>
      </c>
      <c r="K150" s="174"/>
      <c r="L150" s="175"/>
      <c r="M150" s="176"/>
      <c r="N150" s="177" t="s">
        <v>41</v>
      </c>
      <c r="O150" s="60"/>
      <c r="P150" s="178" t="n">
        <f aca="false">O150*H150</f>
        <v>0</v>
      </c>
      <c r="Q150" s="178" t="n">
        <v>3E-005</v>
      </c>
      <c r="R150" s="178" t="n">
        <f aca="false">Q150*H150</f>
        <v>0.00012</v>
      </c>
      <c r="S150" s="178" t="n">
        <v>0</v>
      </c>
      <c r="T150" s="179" t="n">
        <f aca="false">S150*H150</f>
        <v>0</v>
      </c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R150" s="180" t="s">
        <v>86</v>
      </c>
      <c r="AT150" s="180" t="s">
        <v>125</v>
      </c>
      <c r="AU150" s="180" t="s">
        <v>86</v>
      </c>
      <c r="AY150" s="3" t="s">
        <v>122</v>
      </c>
      <c r="BE150" s="181" t="n">
        <f aca="false">IF(N150="základní",J150,0)</f>
        <v>0</v>
      </c>
      <c r="BF150" s="181" t="n">
        <f aca="false">IF(N150="snížená",J150,0)</f>
        <v>0</v>
      </c>
      <c r="BG150" s="181" t="n">
        <f aca="false">IF(N150="zákl. přenesená",J150,0)</f>
        <v>0</v>
      </c>
      <c r="BH150" s="181" t="n">
        <f aca="false">IF(N150="sníž. přenesená",J150,0)</f>
        <v>0</v>
      </c>
      <c r="BI150" s="181" t="n">
        <f aca="false">IF(N150="nulová",J150,0)</f>
        <v>0</v>
      </c>
      <c r="BJ150" s="3" t="s">
        <v>84</v>
      </c>
      <c r="BK150" s="181" t="n">
        <f aca="false">ROUND(I150*H150,2)</f>
        <v>0</v>
      </c>
      <c r="BL150" s="3" t="s">
        <v>84</v>
      </c>
      <c r="BM150" s="180" t="s">
        <v>221</v>
      </c>
    </row>
    <row r="151" s="27" customFormat="true" ht="16.5" hidden="false" customHeight="true" outlineLevel="0" collapsed="false">
      <c r="A151" s="22"/>
      <c r="B151" s="166"/>
      <c r="C151" s="167" t="s">
        <v>222</v>
      </c>
      <c r="D151" s="167" t="s">
        <v>125</v>
      </c>
      <c r="E151" s="168" t="s">
        <v>223</v>
      </c>
      <c r="F151" s="169" t="s">
        <v>224</v>
      </c>
      <c r="G151" s="170" t="s">
        <v>174</v>
      </c>
      <c r="H151" s="171" t="n">
        <v>2</v>
      </c>
      <c r="I151" s="172"/>
      <c r="J151" s="173" t="n">
        <f aca="false">ROUND(I151*H151,2)</f>
        <v>0</v>
      </c>
      <c r="K151" s="174"/>
      <c r="L151" s="175"/>
      <c r="M151" s="176"/>
      <c r="N151" s="177" t="s">
        <v>41</v>
      </c>
      <c r="O151" s="60"/>
      <c r="P151" s="178" t="n">
        <f aca="false">O151*H151</f>
        <v>0</v>
      </c>
      <c r="Q151" s="178" t="n">
        <v>3E-005</v>
      </c>
      <c r="R151" s="178" t="n">
        <f aca="false">Q151*H151</f>
        <v>6E-005</v>
      </c>
      <c r="S151" s="178" t="n">
        <v>0</v>
      </c>
      <c r="T151" s="179" t="n">
        <f aca="false">S151*H151</f>
        <v>0</v>
      </c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R151" s="180" t="s">
        <v>86</v>
      </c>
      <c r="AT151" s="180" t="s">
        <v>125</v>
      </c>
      <c r="AU151" s="180" t="s">
        <v>86</v>
      </c>
      <c r="AY151" s="3" t="s">
        <v>122</v>
      </c>
      <c r="BE151" s="181" t="n">
        <f aca="false">IF(N151="základní",J151,0)</f>
        <v>0</v>
      </c>
      <c r="BF151" s="181" t="n">
        <f aca="false">IF(N151="snížená",J151,0)</f>
        <v>0</v>
      </c>
      <c r="BG151" s="181" t="n">
        <f aca="false">IF(N151="zákl. přenesená",J151,0)</f>
        <v>0</v>
      </c>
      <c r="BH151" s="181" t="n">
        <f aca="false">IF(N151="sníž. přenesená",J151,0)</f>
        <v>0</v>
      </c>
      <c r="BI151" s="181" t="n">
        <f aca="false">IF(N151="nulová",J151,0)</f>
        <v>0</v>
      </c>
      <c r="BJ151" s="3" t="s">
        <v>84</v>
      </c>
      <c r="BK151" s="181" t="n">
        <f aca="false">ROUND(I151*H151,2)</f>
        <v>0</v>
      </c>
      <c r="BL151" s="3" t="s">
        <v>84</v>
      </c>
      <c r="BM151" s="180" t="s">
        <v>225</v>
      </c>
    </row>
    <row r="152" s="27" customFormat="true" ht="24.15" hidden="false" customHeight="true" outlineLevel="0" collapsed="false">
      <c r="A152" s="22"/>
      <c r="B152" s="166"/>
      <c r="C152" s="167" t="s">
        <v>226</v>
      </c>
      <c r="D152" s="167" t="s">
        <v>125</v>
      </c>
      <c r="E152" s="168" t="s">
        <v>227</v>
      </c>
      <c r="F152" s="169" t="s">
        <v>228</v>
      </c>
      <c r="G152" s="170" t="s">
        <v>174</v>
      </c>
      <c r="H152" s="171" t="n">
        <v>22</v>
      </c>
      <c r="I152" s="172"/>
      <c r="J152" s="173" t="n">
        <f aca="false">ROUND(I152*H152,2)</f>
        <v>0</v>
      </c>
      <c r="K152" s="174"/>
      <c r="L152" s="175"/>
      <c r="M152" s="176"/>
      <c r="N152" s="177" t="s">
        <v>41</v>
      </c>
      <c r="O152" s="60"/>
      <c r="P152" s="178" t="n">
        <f aca="false">O152*H152</f>
        <v>0</v>
      </c>
      <c r="Q152" s="178" t="n">
        <v>0.0001</v>
      </c>
      <c r="R152" s="178" t="n">
        <f aca="false">Q152*H152</f>
        <v>0.0022</v>
      </c>
      <c r="S152" s="178" t="n">
        <v>0</v>
      </c>
      <c r="T152" s="179" t="n">
        <f aca="false">S152*H152</f>
        <v>0</v>
      </c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R152" s="180" t="s">
        <v>86</v>
      </c>
      <c r="AT152" s="180" t="s">
        <v>125</v>
      </c>
      <c r="AU152" s="180" t="s">
        <v>86</v>
      </c>
      <c r="AY152" s="3" t="s">
        <v>122</v>
      </c>
      <c r="BE152" s="181" t="n">
        <f aca="false">IF(N152="základní",J152,0)</f>
        <v>0</v>
      </c>
      <c r="BF152" s="181" t="n">
        <f aca="false">IF(N152="snížená",J152,0)</f>
        <v>0</v>
      </c>
      <c r="BG152" s="181" t="n">
        <f aca="false">IF(N152="zákl. přenesená",J152,0)</f>
        <v>0</v>
      </c>
      <c r="BH152" s="181" t="n">
        <f aca="false">IF(N152="sníž. přenesená",J152,0)</f>
        <v>0</v>
      </c>
      <c r="BI152" s="181" t="n">
        <f aca="false">IF(N152="nulová",J152,0)</f>
        <v>0</v>
      </c>
      <c r="BJ152" s="3" t="s">
        <v>84</v>
      </c>
      <c r="BK152" s="181" t="n">
        <f aca="false">ROUND(I152*H152,2)</f>
        <v>0</v>
      </c>
      <c r="BL152" s="3" t="s">
        <v>84</v>
      </c>
      <c r="BM152" s="180" t="s">
        <v>229</v>
      </c>
    </row>
    <row r="153" s="27" customFormat="true" ht="24.15" hidden="false" customHeight="true" outlineLevel="0" collapsed="false">
      <c r="A153" s="22"/>
      <c r="B153" s="166"/>
      <c r="C153" s="167" t="s">
        <v>230</v>
      </c>
      <c r="D153" s="167" t="s">
        <v>125</v>
      </c>
      <c r="E153" s="168" t="s">
        <v>231</v>
      </c>
      <c r="F153" s="169" t="s">
        <v>232</v>
      </c>
      <c r="G153" s="170" t="s">
        <v>174</v>
      </c>
      <c r="H153" s="171" t="n">
        <v>9</v>
      </c>
      <c r="I153" s="172"/>
      <c r="J153" s="173" t="n">
        <f aca="false">ROUND(I153*H153,2)</f>
        <v>0</v>
      </c>
      <c r="K153" s="174"/>
      <c r="L153" s="175"/>
      <c r="M153" s="176"/>
      <c r="N153" s="177" t="s">
        <v>41</v>
      </c>
      <c r="O153" s="60"/>
      <c r="P153" s="178" t="n">
        <f aca="false">O153*H153</f>
        <v>0</v>
      </c>
      <c r="Q153" s="178" t="n">
        <v>6E-005</v>
      </c>
      <c r="R153" s="178" t="n">
        <f aca="false">Q153*H153</f>
        <v>0.00054</v>
      </c>
      <c r="S153" s="178" t="n">
        <v>0</v>
      </c>
      <c r="T153" s="179" t="n">
        <f aca="false">S153*H153</f>
        <v>0</v>
      </c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R153" s="180" t="s">
        <v>86</v>
      </c>
      <c r="AT153" s="180" t="s">
        <v>125</v>
      </c>
      <c r="AU153" s="180" t="s">
        <v>86</v>
      </c>
      <c r="AY153" s="3" t="s">
        <v>122</v>
      </c>
      <c r="BE153" s="181" t="n">
        <f aca="false">IF(N153="základní",J153,0)</f>
        <v>0</v>
      </c>
      <c r="BF153" s="181" t="n">
        <f aca="false">IF(N153="snížená",J153,0)</f>
        <v>0</v>
      </c>
      <c r="BG153" s="181" t="n">
        <f aca="false">IF(N153="zákl. přenesená",J153,0)</f>
        <v>0</v>
      </c>
      <c r="BH153" s="181" t="n">
        <f aca="false">IF(N153="sníž. přenesená",J153,0)</f>
        <v>0</v>
      </c>
      <c r="BI153" s="181" t="n">
        <f aca="false">IF(N153="nulová",J153,0)</f>
        <v>0</v>
      </c>
      <c r="BJ153" s="3" t="s">
        <v>84</v>
      </c>
      <c r="BK153" s="181" t="n">
        <f aca="false">ROUND(I153*H153,2)</f>
        <v>0</v>
      </c>
      <c r="BL153" s="3" t="s">
        <v>84</v>
      </c>
      <c r="BM153" s="180" t="s">
        <v>233</v>
      </c>
    </row>
    <row r="154" s="27" customFormat="true" ht="16.5" hidden="false" customHeight="true" outlineLevel="0" collapsed="false">
      <c r="A154" s="22"/>
      <c r="B154" s="166"/>
      <c r="C154" s="167" t="s">
        <v>234</v>
      </c>
      <c r="D154" s="167" t="s">
        <v>125</v>
      </c>
      <c r="E154" s="168" t="s">
        <v>235</v>
      </c>
      <c r="F154" s="169" t="s">
        <v>236</v>
      </c>
      <c r="G154" s="170" t="s">
        <v>174</v>
      </c>
      <c r="H154" s="171" t="n">
        <v>32</v>
      </c>
      <c r="I154" s="172"/>
      <c r="J154" s="173" t="n">
        <f aca="false">ROUND(I154*H154,2)</f>
        <v>0</v>
      </c>
      <c r="K154" s="174"/>
      <c r="L154" s="175"/>
      <c r="M154" s="176"/>
      <c r="N154" s="177" t="s">
        <v>41</v>
      </c>
      <c r="O154" s="60"/>
      <c r="P154" s="178" t="n">
        <f aca="false">O154*H154</f>
        <v>0</v>
      </c>
      <c r="Q154" s="178" t="n">
        <v>1E-005</v>
      </c>
      <c r="R154" s="178" t="n">
        <f aca="false">Q154*H154</f>
        <v>0.00032</v>
      </c>
      <c r="S154" s="178" t="n">
        <v>0</v>
      </c>
      <c r="T154" s="179" t="n">
        <f aca="false">S154*H154</f>
        <v>0</v>
      </c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R154" s="180" t="s">
        <v>86</v>
      </c>
      <c r="AT154" s="180" t="s">
        <v>125</v>
      </c>
      <c r="AU154" s="180" t="s">
        <v>86</v>
      </c>
      <c r="AY154" s="3" t="s">
        <v>122</v>
      </c>
      <c r="BE154" s="181" t="n">
        <f aca="false">IF(N154="základní",J154,0)</f>
        <v>0</v>
      </c>
      <c r="BF154" s="181" t="n">
        <f aca="false">IF(N154="snížená",J154,0)</f>
        <v>0</v>
      </c>
      <c r="BG154" s="181" t="n">
        <f aca="false">IF(N154="zákl. přenesená",J154,0)</f>
        <v>0</v>
      </c>
      <c r="BH154" s="181" t="n">
        <f aca="false">IF(N154="sníž. přenesená",J154,0)</f>
        <v>0</v>
      </c>
      <c r="BI154" s="181" t="n">
        <f aca="false">IF(N154="nulová",J154,0)</f>
        <v>0</v>
      </c>
      <c r="BJ154" s="3" t="s">
        <v>84</v>
      </c>
      <c r="BK154" s="181" t="n">
        <f aca="false">ROUND(I154*H154,2)</f>
        <v>0</v>
      </c>
      <c r="BL154" s="3" t="s">
        <v>84</v>
      </c>
      <c r="BM154" s="180" t="s">
        <v>237</v>
      </c>
    </row>
    <row r="155" s="27" customFormat="true" ht="24.15" hidden="false" customHeight="true" outlineLevel="0" collapsed="false">
      <c r="A155" s="22"/>
      <c r="B155" s="166"/>
      <c r="C155" s="167" t="s">
        <v>238</v>
      </c>
      <c r="D155" s="167" t="s">
        <v>125</v>
      </c>
      <c r="E155" s="168" t="s">
        <v>239</v>
      </c>
      <c r="F155" s="169" t="s">
        <v>240</v>
      </c>
      <c r="G155" s="170" t="s">
        <v>138</v>
      </c>
      <c r="H155" s="171" t="n">
        <v>19</v>
      </c>
      <c r="I155" s="172"/>
      <c r="J155" s="173" t="n">
        <f aca="false">ROUND(I155*H155,2)</f>
        <v>0</v>
      </c>
      <c r="K155" s="174"/>
      <c r="L155" s="175"/>
      <c r="M155" s="176"/>
      <c r="N155" s="177" t="s">
        <v>41</v>
      </c>
      <c r="O155" s="60"/>
      <c r="P155" s="178" t="n">
        <f aca="false">O155*H155</f>
        <v>0</v>
      </c>
      <c r="Q155" s="178" t="n">
        <v>0</v>
      </c>
      <c r="R155" s="178" t="n">
        <f aca="false">Q155*H155</f>
        <v>0</v>
      </c>
      <c r="S155" s="178" t="n">
        <v>0</v>
      </c>
      <c r="T155" s="179" t="n">
        <f aca="false">S155*H155</f>
        <v>0</v>
      </c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R155" s="180" t="s">
        <v>86</v>
      </c>
      <c r="AT155" s="180" t="s">
        <v>125</v>
      </c>
      <c r="AU155" s="180" t="s">
        <v>86</v>
      </c>
      <c r="AY155" s="3" t="s">
        <v>122</v>
      </c>
      <c r="BE155" s="181" t="n">
        <f aca="false">IF(N155="základní",J155,0)</f>
        <v>0</v>
      </c>
      <c r="BF155" s="181" t="n">
        <f aca="false">IF(N155="snížená",J155,0)</f>
        <v>0</v>
      </c>
      <c r="BG155" s="181" t="n">
        <f aca="false">IF(N155="zákl. přenesená",J155,0)</f>
        <v>0</v>
      </c>
      <c r="BH155" s="181" t="n">
        <f aca="false">IF(N155="sníž. přenesená",J155,0)</f>
        <v>0</v>
      </c>
      <c r="BI155" s="181" t="n">
        <f aca="false">IF(N155="nulová",J155,0)</f>
        <v>0</v>
      </c>
      <c r="BJ155" s="3" t="s">
        <v>84</v>
      </c>
      <c r="BK155" s="181" t="n">
        <f aca="false">ROUND(I155*H155,2)</f>
        <v>0</v>
      </c>
      <c r="BL155" s="3" t="s">
        <v>84</v>
      </c>
      <c r="BM155" s="180" t="s">
        <v>241</v>
      </c>
    </row>
    <row r="156" s="27" customFormat="true" ht="21.75" hidden="false" customHeight="true" outlineLevel="0" collapsed="false">
      <c r="A156" s="22"/>
      <c r="B156" s="166"/>
      <c r="C156" s="167" t="s">
        <v>242</v>
      </c>
      <c r="D156" s="167" t="s">
        <v>125</v>
      </c>
      <c r="E156" s="168" t="s">
        <v>243</v>
      </c>
      <c r="F156" s="169" t="s">
        <v>244</v>
      </c>
      <c r="G156" s="170" t="s">
        <v>138</v>
      </c>
      <c r="H156" s="171" t="n">
        <v>19</v>
      </c>
      <c r="I156" s="172"/>
      <c r="J156" s="173" t="n">
        <f aca="false">ROUND(I156*H156,2)</f>
        <v>0</v>
      </c>
      <c r="K156" s="174"/>
      <c r="L156" s="175"/>
      <c r="M156" s="176"/>
      <c r="N156" s="177" t="s">
        <v>41</v>
      </c>
      <c r="O156" s="60"/>
      <c r="P156" s="178" t="n">
        <f aca="false">O156*H156</f>
        <v>0</v>
      </c>
      <c r="Q156" s="178" t="n">
        <v>0</v>
      </c>
      <c r="R156" s="178" t="n">
        <f aca="false">Q156*H156</f>
        <v>0</v>
      </c>
      <c r="S156" s="178" t="n">
        <v>0</v>
      </c>
      <c r="T156" s="179" t="n">
        <f aca="false">S156*H156</f>
        <v>0</v>
      </c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R156" s="180" t="s">
        <v>86</v>
      </c>
      <c r="AT156" s="180" t="s">
        <v>125</v>
      </c>
      <c r="AU156" s="180" t="s">
        <v>86</v>
      </c>
      <c r="AY156" s="3" t="s">
        <v>122</v>
      </c>
      <c r="BE156" s="181" t="n">
        <f aca="false">IF(N156="základní",J156,0)</f>
        <v>0</v>
      </c>
      <c r="BF156" s="181" t="n">
        <f aca="false">IF(N156="snížená",J156,0)</f>
        <v>0</v>
      </c>
      <c r="BG156" s="181" t="n">
        <f aca="false">IF(N156="zákl. přenesená",J156,0)</f>
        <v>0</v>
      </c>
      <c r="BH156" s="181" t="n">
        <f aca="false">IF(N156="sníž. přenesená",J156,0)</f>
        <v>0</v>
      </c>
      <c r="BI156" s="181" t="n">
        <f aca="false">IF(N156="nulová",J156,0)</f>
        <v>0</v>
      </c>
      <c r="BJ156" s="3" t="s">
        <v>84</v>
      </c>
      <c r="BK156" s="181" t="n">
        <f aca="false">ROUND(I156*H156,2)</f>
        <v>0</v>
      </c>
      <c r="BL156" s="3" t="s">
        <v>84</v>
      </c>
      <c r="BM156" s="180" t="s">
        <v>245</v>
      </c>
    </row>
    <row r="157" s="27" customFormat="true" ht="16.5" hidden="false" customHeight="true" outlineLevel="0" collapsed="false">
      <c r="A157" s="22"/>
      <c r="B157" s="166"/>
      <c r="C157" s="167" t="s">
        <v>246</v>
      </c>
      <c r="D157" s="167" t="s">
        <v>125</v>
      </c>
      <c r="E157" s="168" t="s">
        <v>247</v>
      </c>
      <c r="F157" s="169" t="s">
        <v>248</v>
      </c>
      <c r="G157" s="170" t="s">
        <v>138</v>
      </c>
      <c r="H157" s="171" t="n">
        <v>7</v>
      </c>
      <c r="I157" s="172"/>
      <c r="J157" s="173" t="n">
        <f aca="false">ROUND(I157*H157,2)</f>
        <v>0</v>
      </c>
      <c r="K157" s="174"/>
      <c r="L157" s="175"/>
      <c r="M157" s="176"/>
      <c r="N157" s="177" t="s">
        <v>41</v>
      </c>
      <c r="O157" s="60"/>
      <c r="P157" s="178" t="n">
        <f aca="false">O157*H157</f>
        <v>0</v>
      </c>
      <c r="Q157" s="178" t="n">
        <v>0</v>
      </c>
      <c r="R157" s="178" t="n">
        <f aca="false">Q157*H157</f>
        <v>0</v>
      </c>
      <c r="S157" s="178" t="n">
        <v>0</v>
      </c>
      <c r="T157" s="179" t="n">
        <f aca="false">S157*H157</f>
        <v>0</v>
      </c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R157" s="180" t="s">
        <v>86</v>
      </c>
      <c r="AT157" s="180" t="s">
        <v>125</v>
      </c>
      <c r="AU157" s="180" t="s">
        <v>86</v>
      </c>
      <c r="AY157" s="3" t="s">
        <v>122</v>
      </c>
      <c r="BE157" s="181" t="n">
        <f aca="false">IF(N157="základní",J157,0)</f>
        <v>0</v>
      </c>
      <c r="BF157" s="181" t="n">
        <f aca="false">IF(N157="snížená",J157,0)</f>
        <v>0</v>
      </c>
      <c r="BG157" s="181" t="n">
        <f aca="false">IF(N157="zákl. přenesená",J157,0)</f>
        <v>0</v>
      </c>
      <c r="BH157" s="181" t="n">
        <f aca="false">IF(N157="sníž. přenesená",J157,0)</f>
        <v>0</v>
      </c>
      <c r="BI157" s="181" t="n">
        <f aca="false">IF(N157="nulová",J157,0)</f>
        <v>0</v>
      </c>
      <c r="BJ157" s="3" t="s">
        <v>84</v>
      </c>
      <c r="BK157" s="181" t="n">
        <f aca="false">ROUND(I157*H157,2)</f>
        <v>0</v>
      </c>
      <c r="BL157" s="3" t="s">
        <v>84</v>
      </c>
      <c r="BM157" s="180" t="s">
        <v>249</v>
      </c>
    </row>
    <row r="158" s="27" customFormat="true" ht="49.05" hidden="false" customHeight="true" outlineLevel="0" collapsed="false">
      <c r="A158" s="22"/>
      <c r="B158" s="166"/>
      <c r="C158" s="167" t="s">
        <v>250</v>
      </c>
      <c r="D158" s="167" t="s">
        <v>125</v>
      </c>
      <c r="E158" s="168" t="s">
        <v>251</v>
      </c>
      <c r="F158" s="169" t="s">
        <v>252</v>
      </c>
      <c r="G158" s="170" t="s">
        <v>161</v>
      </c>
      <c r="H158" s="171" t="n">
        <v>12</v>
      </c>
      <c r="I158" s="172"/>
      <c r="J158" s="173" t="n">
        <f aca="false">ROUND(I158*H158,2)</f>
        <v>0</v>
      </c>
      <c r="K158" s="174"/>
      <c r="L158" s="175"/>
      <c r="M158" s="176"/>
      <c r="N158" s="177" t="s">
        <v>41</v>
      </c>
      <c r="O158" s="60"/>
      <c r="P158" s="178" t="n">
        <f aca="false">O158*H158</f>
        <v>0</v>
      </c>
      <c r="Q158" s="178" t="n">
        <v>0</v>
      </c>
      <c r="R158" s="178" t="n">
        <f aca="false">Q158*H158</f>
        <v>0</v>
      </c>
      <c r="S158" s="178" t="n">
        <v>0</v>
      </c>
      <c r="T158" s="179" t="n">
        <f aca="false">S158*H158</f>
        <v>0</v>
      </c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R158" s="180" t="s">
        <v>86</v>
      </c>
      <c r="AT158" s="180" t="s">
        <v>125</v>
      </c>
      <c r="AU158" s="180" t="s">
        <v>86</v>
      </c>
      <c r="AY158" s="3" t="s">
        <v>122</v>
      </c>
      <c r="BE158" s="181" t="n">
        <f aca="false">IF(N158="základní",J158,0)</f>
        <v>0</v>
      </c>
      <c r="BF158" s="181" t="n">
        <f aca="false">IF(N158="snížená",J158,0)</f>
        <v>0</v>
      </c>
      <c r="BG158" s="181" t="n">
        <f aca="false">IF(N158="zákl. přenesená",J158,0)</f>
        <v>0</v>
      </c>
      <c r="BH158" s="181" t="n">
        <f aca="false">IF(N158="sníž. přenesená",J158,0)</f>
        <v>0</v>
      </c>
      <c r="BI158" s="181" t="n">
        <f aca="false">IF(N158="nulová",J158,0)</f>
        <v>0</v>
      </c>
      <c r="BJ158" s="3" t="s">
        <v>84</v>
      </c>
      <c r="BK158" s="181" t="n">
        <f aca="false">ROUND(I158*H158,2)</f>
        <v>0</v>
      </c>
      <c r="BL158" s="3" t="s">
        <v>84</v>
      </c>
      <c r="BM158" s="180" t="s">
        <v>253</v>
      </c>
    </row>
    <row r="159" s="27" customFormat="true" ht="24.15" hidden="false" customHeight="true" outlineLevel="0" collapsed="false">
      <c r="A159" s="22"/>
      <c r="B159" s="166"/>
      <c r="C159" s="167" t="s">
        <v>254</v>
      </c>
      <c r="D159" s="167" t="s">
        <v>125</v>
      </c>
      <c r="E159" s="168" t="s">
        <v>255</v>
      </c>
      <c r="F159" s="169" t="s">
        <v>256</v>
      </c>
      <c r="G159" s="170" t="s">
        <v>138</v>
      </c>
      <c r="H159" s="171" t="n">
        <v>18</v>
      </c>
      <c r="I159" s="172"/>
      <c r="J159" s="173" t="n">
        <f aca="false">ROUND(I159*H159,2)</f>
        <v>0</v>
      </c>
      <c r="K159" s="174"/>
      <c r="L159" s="175"/>
      <c r="M159" s="176"/>
      <c r="N159" s="177" t="s">
        <v>41</v>
      </c>
      <c r="O159" s="60"/>
      <c r="P159" s="178" t="n">
        <f aca="false">O159*H159</f>
        <v>0</v>
      </c>
      <c r="Q159" s="178" t="n">
        <v>0</v>
      </c>
      <c r="R159" s="178" t="n">
        <f aca="false">Q159*H159</f>
        <v>0</v>
      </c>
      <c r="S159" s="178" t="n">
        <v>0</v>
      </c>
      <c r="T159" s="179" t="n">
        <f aca="false">S159*H159</f>
        <v>0</v>
      </c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R159" s="180" t="s">
        <v>86</v>
      </c>
      <c r="AT159" s="180" t="s">
        <v>125</v>
      </c>
      <c r="AU159" s="180" t="s">
        <v>86</v>
      </c>
      <c r="AY159" s="3" t="s">
        <v>122</v>
      </c>
      <c r="BE159" s="181" t="n">
        <f aca="false">IF(N159="základní",J159,0)</f>
        <v>0</v>
      </c>
      <c r="BF159" s="181" t="n">
        <f aca="false">IF(N159="snížená",J159,0)</f>
        <v>0</v>
      </c>
      <c r="BG159" s="181" t="n">
        <f aca="false">IF(N159="zákl. přenesená",J159,0)</f>
        <v>0</v>
      </c>
      <c r="BH159" s="181" t="n">
        <f aca="false">IF(N159="sníž. přenesená",J159,0)</f>
        <v>0</v>
      </c>
      <c r="BI159" s="181" t="n">
        <f aca="false">IF(N159="nulová",J159,0)</f>
        <v>0</v>
      </c>
      <c r="BJ159" s="3" t="s">
        <v>84</v>
      </c>
      <c r="BK159" s="181" t="n">
        <f aca="false">ROUND(I159*H159,2)</f>
        <v>0</v>
      </c>
      <c r="BL159" s="3" t="s">
        <v>84</v>
      </c>
      <c r="BM159" s="180" t="s">
        <v>257</v>
      </c>
    </row>
    <row r="160" s="27" customFormat="true" ht="33" hidden="false" customHeight="true" outlineLevel="0" collapsed="false">
      <c r="A160" s="22"/>
      <c r="B160" s="166"/>
      <c r="C160" s="167" t="s">
        <v>258</v>
      </c>
      <c r="D160" s="167" t="s">
        <v>125</v>
      </c>
      <c r="E160" s="168" t="s">
        <v>259</v>
      </c>
      <c r="F160" s="169" t="s">
        <v>260</v>
      </c>
      <c r="G160" s="170" t="s">
        <v>138</v>
      </c>
      <c r="H160" s="171" t="n">
        <v>9</v>
      </c>
      <c r="I160" s="172"/>
      <c r="J160" s="173" t="n">
        <f aca="false">ROUND(I160*H160,2)</f>
        <v>0</v>
      </c>
      <c r="K160" s="174"/>
      <c r="L160" s="175"/>
      <c r="M160" s="176"/>
      <c r="N160" s="177" t="s">
        <v>41</v>
      </c>
      <c r="O160" s="60"/>
      <c r="P160" s="178" t="n">
        <f aca="false">O160*H160</f>
        <v>0</v>
      </c>
      <c r="Q160" s="178" t="n">
        <v>0</v>
      </c>
      <c r="R160" s="178" t="n">
        <f aca="false">Q160*H160</f>
        <v>0</v>
      </c>
      <c r="S160" s="178" t="n">
        <v>0</v>
      </c>
      <c r="T160" s="179" t="n">
        <f aca="false">S160*H160</f>
        <v>0</v>
      </c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R160" s="180" t="s">
        <v>86</v>
      </c>
      <c r="AT160" s="180" t="s">
        <v>125</v>
      </c>
      <c r="AU160" s="180" t="s">
        <v>86</v>
      </c>
      <c r="AY160" s="3" t="s">
        <v>122</v>
      </c>
      <c r="BE160" s="181" t="n">
        <f aca="false">IF(N160="základní",J160,0)</f>
        <v>0</v>
      </c>
      <c r="BF160" s="181" t="n">
        <f aca="false">IF(N160="snížená",J160,0)</f>
        <v>0</v>
      </c>
      <c r="BG160" s="181" t="n">
        <f aca="false">IF(N160="zákl. přenesená",J160,0)</f>
        <v>0</v>
      </c>
      <c r="BH160" s="181" t="n">
        <f aca="false">IF(N160="sníž. přenesená",J160,0)</f>
        <v>0</v>
      </c>
      <c r="BI160" s="181" t="n">
        <f aca="false">IF(N160="nulová",J160,0)</f>
        <v>0</v>
      </c>
      <c r="BJ160" s="3" t="s">
        <v>84</v>
      </c>
      <c r="BK160" s="181" t="n">
        <f aca="false">ROUND(I160*H160,2)</f>
        <v>0</v>
      </c>
      <c r="BL160" s="3" t="s">
        <v>84</v>
      </c>
      <c r="BM160" s="180" t="s">
        <v>261</v>
      </c>
    </row>
    <row r="161" s="27" customFormat="true" ht="49.05" hidden="false" customHeight="true" outlineLevel="0" collapsed="false">
      <c r="A161" s="22"/>
      <c r="B161" s="166"/>
      <c r="C161" s="167" t="s">
        <v>262</v>
      </c>
      <c r="D161" s="167" t="s">
        <v>125</v>
      </c>
      <c r="E161" s="168" t="s">
        <v>263</v>
      </c>
      <c r="F161" s="169" t="s">
        <v>264</v>
      </c>
      <c r="G161" s="170" t="s">
        <v>138</v>
      </c>
      <c r="H161" s="171" t="n">
        <v>4</v>
      </c>
      <c r="I161" s="172"/>
      <c r="J161" s="173" t="n">
        <f aca="false">ROUND(I161*H161,2)</f>
        <v>0</v>
      </c>
      <c r="K161" s="174"/>
      <c r="L161" s="175"/>
      <c r="M161" s="176"/>
      <c r="N161" s="177" t="s">
        <v>41</v>
      </c>
      <c r="O161" s="60"/>
      <c r="P161" s="178" t="n">
        <f aca="false">O161*H161</f>
        <v>0</v>
      </c>
      <c r="Q161" s="178" t="n">
        <v>0</v>
      </c>
      <c r="R161" s="178" t="n">
        <f aca="false">Q161*H161</f>
        <v>0</v>
      </c>
      <c r="S161" s="178" t="n">
        <v>0</v>
      </c>
      <c r="T161" s="179" t="n">
        <f aca="false">S161*H161</f>
        <v>0</v>
      </c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R161" s="180" t="s">
        <v>86</v>
      </c>
      <c r="AT161" s="180" t="s">
        <v>125</v>
      </c>
      <c r="AU161" s="180" t="s">
        <v>86</v>
      </c>
      <c r="AY161" s="3" t="s">
        <v>122</v>
      </c>
      <c r="BE161" s="181" t="n">
        <f aca="false">IF(N161="základní",J161,0)</f>
        <v>0</v>
      </c>
      <c r="BF161" s="181" t="n">
        <f aca="false">IF(N161="snížená",J161,0)</f>
        <v>0</v>
      </c>
      <c r="BG161" s="181" t="n">
        <f aca="false">IF(N161="zákl. přenesená",J161,0)</f>
        <v>0</v>
      </c>
      <c r="BH161" s="181" t="n">
        <f aca="false">IF(N161="sníž. přenesená",J161,0)</f>
        <v>0</v>
      </c>
      <c r="BI161" s="181" t="n">
        <f aca="false">IF(N161="nulová",J161,0)</f>
        <v>0</v>
      </c>
      <c r="BJ161" s="3" t="s">
        <v>84</v>
      </c>
      <c r="BK161" s="181" t="n">
        <f aca="false">ROUND(I161*H161,2)</f>
        <v>0</v>
      </c>
      <c r="BL161" s="3" t="s">
        <v>84</v>
      </c>
      <c r="BM161" s="180" t="s">
        <v>265</v>
      </c>
    </row>
    <row r="162" s="27" customFormat="true" ht="24.15" hidden="false" customHeight="true" outlineLevel="0" collapsed="false">
      <c r="A162" s="22"/>
      <c r="B162" s="166"/>
      <c r="C162" s="167" t="s">
        <v>266</v>
      </c>
      <c r="D162" s="167" t="s">
        <v>125</v>
      </c>
      <c r="E162" s="168" t="s">
        <v>255</v>
      </c>
      <c r="F162" s="169" t="s">
        <v>256</v>
      </c>
      <c r="G162" s="170" t="s">
        <v>138</v>
      </c>
      <c r="H162" s="171" t="n">
        <v>8</v>
      </c>
      <c r="I162" s="172"/>
      <c r="J162" s="173" t="n">
        <f aca="false">ROUND(I162*H162,2)</f>
        <v>0</v>
      </c>
      <c r="K162" s="174"/>
      <c r="L162" s="175"/>
      <c r="M162" s="176"/>
      <c r="N162" s="177" t="s">
        <v>41</v>
      </c>
      <c r="O162" s="60"/>
      <c r="P162" s="178" t="n">
        <f aca="false">O162*H162</f>
        <v>0</v>
      </c>
      <c r="Q162" s="178" t="n">
        <v>0</v>
      </c>
      <c r="R162" s="178" t="n">
        <f aca="false">Q162*H162</f>
        <v>0</v>
      </c>
      <c r="S162" s="178" t="n">
        <v>0</v>
      </c>
      <c r="T162" s="179" t="n">
        <f aca="false">S162*H162</f>
        <v>0</v>
      </c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R162" s="180" t="s">
        <v>86</v>
      </c>
      <c r="AT162" s="180" t="s">
        <v>125</v>
      </c>
      <c r="AU162" s="180" t="s">
        <v>86</v>
      </c>
      <c r="AY162" s="3" t="s">
        <v>122</v>
      </c>
      <c r="BE162" s="181" t="n">
        <f aca="false">IF(N162="základní",J162,0)</f>
        <v>0</v>
      </c>
      <c r="BF162" s="181" t="n">
        <f aca="false">IF(N162="snížená",J162,0)</f>
        <v>0</v>
      </c>
      <c r="BG162" s="181" t="n">
        <f aca="false">IF(N162="zákl. přenesená",J162,0)</f>
        <v>0</v>
      </c>
      <c r="BH162" s="181" t="n">
        <f aca="false">IF(N162="sníž. přenesená",J162,0)</f>
        <v>0</v>
      </c>
      <c r="BI162" s="181" t="n">
        <f aca="false">IF(N162="nulová",J162,0)</f>
        <v>0</v>
      </c>
      <c r="BJ162" s="3" t="s">
        <v>84</v>
      </c>
      <c r="BK162" s="181" t="n">
        <f aca="false">ROUND(I162*H162,2)</f>
        <v>0</v>
      </c>
      <c r="BL162" s="3" t="s">
        <v>84</v>
      </c>
      <c r="BM162" s="180" t="s">
        <v>267</v>
      </c>
    </row>
    <row r="163" s="27" customFormat="true" ht="24.15" hidden="false" customHeight="true" outlineLevel="0" collapsed="false">
      <c r="A163" s="22"/>
      <c r="B163" s="166"/>
      <c r="C163" s="167" t="s">
        <v>268</v>
      </c>
      <c r="D163" s="167" t="s">
        <v>125</v>
      </c>
      <c r="E163" s="168" t="s">
        <v>269</v>
      </c>
      <c r="F163" s="169" t="s">
        <v>270</v>
      </c>
      <c r="G163" s="170" t="s">
        <v>174</v>
      </c>
      <c r="H163" s="171" t="n">
        <v>3</v>
      </c>
      <c r="I163" s="172"/>
      <c r="J163" s="173" t="n">
        <f aca="false">ROUND(I163*H163,2)</f>
        <v>0</v>
      </c>
      <c r="K163" s="174"/>
      <c r="L163" s="175"/>
      <c r="M163" s="176"/>
      <c r="N163" s="177" t="s">
        <v>41</v>
      </c>
      <c r="O163" s="60"/>
      <c r="P163" s="178" t="n">
        <f aca="false">O163*H163</f>
        <v>0</v>
      </c>
      <c r="Q163" s="178" t="n">
        <v>0.00015</v>
      </c>
      <c r="R163" s="178" t="n">
        <f aca="false">Q163*H163</f>
        <v>0.00045</v>
      </c>
      <c r="S163" s="178" t="n">
        <v>0</v>
      </c>
      <c r="T163" s="179" t="n">
        <f aca="false">S163*H163</f>
        <v>0</v>
      </c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R163" s="180" t="s">
        <v>86</v>
      </c>
      <c r="AT163" s="180" t="s">
        <v>125</v>
      </c>
      <c r="AU163" s="180" t="s">
        <v>86</v>
      </c>
      <c r="AY163" s="3" t="s">
        <v>122</v>
      </c>
      <c r="BE163" s="181" t="n">
        <f aca="false">IF(N163="základní",J163,0)</f>
        <v>0</v>
      </c>
      <c r="BF163" s="181" t="n">
        <f aca="false">IF(N163="snížená",J163,0)</f>
        <v>0</v>
      </c>
      <c r="BG163" s="181" t="n">
        <f aca="false">IF(N163="zákl. přenesená",J163,0)</f>
        <v>0</v>
      </c>
      <c r="BH163" s="181" t="n">
        <f aca="false">IF(N163="sníž. přenesená",J163,0)</f>
        <v>0</v>
      </c>
      <c r="BI163" s="181" t="n">
        <f aca="false">IF(N163="nulová",J163,0)</f>
        <v>0</v>
      </c>
      <c r="BJ163" s="3" t="s">
        <v>84</v>
      </c>
      <c r="BK163" s="181" t="n">
        <f aca="false">ROUND(I163*H163,2)</f>
        <v>0</v>
      </c>
      <c r="BL163" s="3" t="s">
        <v>84</v>
      </c>
      <c r="BM163" s="180" t="s">
        <v>271</v>
      </c>
    </row>
    <row r="164" s="27" customFormat="true" ht="21.75" hidden="false" customHeight="true" outlineLevel="0" collapsed="false">
      <c r="A164" s="22"/>
      <c r="B164" s="166"/>
      <c r="C164" s="167" t="s">
        <v>272</v>
      </c>
      <c r="D164" s="167" t="s">
        <v>125</v>
      </c>
      <c r="E164" s="168" t="s">
        <v>273</v>
      </c>
      <c r="F164" s="169" t="s">
        <v>274</v>
      </c>
      <c r="G164" s="170" t="s">
        <v>138</v>
      </c>
      <c r="H164" s="171" t="n">
        <v>12</v>
      </c>
      <c r="I164" s="172"/>
      <c r="J164" s="173" t="n">
        <f aca="false">ROUND(I164*H164,2)</f>
        <v>0</v>
      </c>
      <c r="K164" s="174"/>
      <c r="L164" s="175"/>
      <c r="M164" s="176"/>
      <c r="N164" s="177" t="s">
        <v>41</v>
      </c>
      <c r="O164" s="60"/>
      <c r="P164" s="178" t="n">
        <f aca="false">O164*H164</f>
        <v>0</v>
      </c>
      <c r="Q164" s="178" t="n">
        <v>0</v>
      </c>
      <c r="R164" s="178" t="n">
        <f aca="false">Q164*H164</f>
        <v>0</v>
      </c>
      <c r="S164" s="178" t="n">
        <v>0</v>
      </c>
      <c r="T164" s="179" t="n">
        <f aca="false">S164*H164</f>
        <v>0</v>
      </c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R164" s="180" t="s">
        <v>86</v>
      </c>
      <c r="AT164" s="180" t="s">
        <v>125</v>
      </c>
      <c r="AU164" s="180" t="s">
        <v>86</v>
      </c>
      <c r="AY164" s="3" t="s">
        <v>122</v>
      </c>
      <c r="BE164" s="181" t="n">
        <f aca="false">IF(N164="základní",J164,0)</f>
        <v>0</v>
      </c>
      <c r="BF164" s="181" t="n">
        <f aca="false">IF(N164="snížená",J164,0)</f>
        <v>0</v>
      </c>
      <c r="BG164" s="181" t="n">
        <f aca="false">IF(N164="zákl. přenesená",J164,0)</f>
        <v>0</v>
      </c>
      <c r="BH164" s="181" t="n">
        <f aca="false">IF(N164="sníž. přenesená",J164,0)</f>
        <v>0</v>
      </c>
      <c r="BI164" s="181" t="n">
        <f aca="false">IF(N164="nulová",J164,0)</f>
        <v>0</v>
      </c>
      <c r="BJ164" s="3" t="s">
        <v>84</v>
      </c>
      <c r="BK164" s="181" t="n">
        <f aca="false">ROUND(I164*H164,2)</f>
        <v>0</v>
      </c>
      <c r="BL164" s="3" t="s">
        <v>84</v>
      </c>
      <c r="BM164" s="180" t="s">
        <v>275</v>
      </c>
    </row>
    <row r="165" s="27" customFormat="true" ht="37.8" hidden="false" customHeight="true" outlineLevel="0" collapsed="false">
      <c r="A165" s="22"/>
      <c r="B165" s="166"/>
      <c r="C165" s="182" t="s">
        <v>276</v>
      </c>
      <c r="D165" s="182" t="s">
        <v>277</v>
      </c>
      <c r="E165" s="183" t="s">
        <v>278</v>
      </c>
      <c r="F165" s="184" t="s">
        <v>279</v>
      </c>
      <c r="G165" s="185" t="s">
        <v>174</v>
      </c>
      <c r="H165" s="186" t="n">
        <v>43</v>
      </c>
      <c r="I165" s="187"/>
      <c r="J165" s="188" t="n">
        <f aca="false">ROUND(I165*H165,2)</f>
        <v>0</v>
      </c>
      <c r="K165" s="189"/>
      <c r="L165" s="23"/>
      <c r="M165" s="190"/>
      <c r="N165" s="191" t="s">
        <v>41</v>
      </c>
      <c r="O165" s="60"/>
      <c r="P165" s="178" t="n">
        <f aca="false">O165*H165</f>
        <v>0</v>
      </c>
      <c r="Q165" s="178" t="n">
        <v>0</v>
      </c>
      <c r="R165" s="178" t="n">
        <f aca="false">Q165*H165</f>
        <v>0</v>
      </c>
      <c r="S165" s="178" t="n">
        <v>0</v>
      </c>
      <c r="T165" s="179" t="n">
        <f aca="false">S165*H165</f>
        <v>0</v>
      </c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R165" s="180" t="s">
        <v>84</v>
      </c>
      <c r="AT165" s="180" t="s">
        <v>277</v>
      </c>
      <c r="AU165" s="180" t="s">
        <v>86</v>
      </c>
      <c r="AY165" s="3" t="s">
        <v>122</v>
      </c>
      <c r="BE165" s="181" t="n">
        <f aca="false">IF(N165="základní",J165,0)</f>
        <v>0</v>
      </c>
      <c r="BF165" s="181" t="n">
        <f aca="false">IF(N165="snížená",J165,0)</f>
        <v>0</v>
      </c>
      <c r="BG165" s="181" t="n">
        <f aca="false">IF(N165="zákl. přenesená",J165,0)</f>
        <v>0</v>
      </c>
      <c r="BH165" s="181" t="n">
        <f aca="false">IF(N165="sníž. přenesená",J165,0)</f>
        <v>0</v>
      </c>
      <c r="BI165" s="181" t="n">
        <f aca="false">IF(N165="nulová",J165,0)</f>
        <v>0</v>
      </c>
      <c r="BJ165" s="3" t="s">
        <v>84</v>
      </c>
      <c r="BK165" s="181" t="n">
        <f aca="false">ROUND(I165*H165,2)</f>
        <v>0</v>
      </c>
      <c r="BL165" s="3" t="s">
        <v>84</v>
      </c>
      <c r="BM165" s="180" t="s">
        <v>280</v>
      </c>
    </row>
    <row r="166" s="27" customFormat="true" ht="33" hidden="false" customHeight="true" outlineLevel="0" collapsed="false">
      <c r="A166" s="22"/>
      <c r="B166" s="166"/>
      <c r="C166" s="182" t="s">
        <v>281</v>
      </c>
      <c r="D166" s="182" t="s">
        <v>277</v>
      </c>
      <c r="E166" s="183" t="s">
        <v>282</v>
      </c>
      <c r="F166" s="184" t="s">
        <v>283</v>
      </c>
      <c r="G166" s="185" t="s">
        <v>174</v>
      </c>
      <c r="H166" s="186" t="n">
        <v>29</v>
      </c>
      <c r="I166" s="187"/>
      <c r="J166" s="188" t="n">
        <f aca="false">ROUND(I166*H166,2)</f>
        <v>0</v>
      </c>
      <c r="K166" s="189"/>
      <c r="L166" s="23"/>
      <c r="M166" s="190"/>
      <c r="N166" s="191" t="s">
        <v>41</v>
      </c>
      <c r="O166" s="60"/>
      <c r="P166" s="178" t="n">
        <f aca="false">O166*H166</f>
        <v>0</v>
      </c>
      <c r="Q166" s="178" t="n">
        <v>0</v>
      </c>
      <c r="R166" s="178" t="n">
        <f aca="false">Q166*H166</f>
        <v>0</v>
      </c>
      <c r="S166" s="178" t="n">
        <v>0</v>
      </c>
      <c r="T166" s="179" t="n">
        <f aca="false">S166*H166</f>
        <v>0</v>
      </c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R166" s="180" t="s">
        <v>84</v>
      </c>
      <c r="AT166" s="180" t="s">
        <v>277</v>
      </c>
      <c r="AU166" s="180" t="s">
        <v>86</v>
      </c>
      <c r="AY166" s="3" t="s">
        <v>122</v>
      </c>
      <c r="BE166" s="181" t="n">
        <f aca="false">IF(N166="základní",J166,0)</f>
        <v>0</v>
      </c>
      <c r="BF166" s="181" t="n">
        <f aca="false">IF(N166="snížená",J166,0)</f>
        <v>0</v>
      </c>
      <c r="BG166" s="181" t="n">
        <f aca="false">IF(N166="zákl. přenesená",J166,0)</f>
        <v>0</v>
      </c>
      <c r="BH166" s="181" t="n">
        <f aca="false">IF(N166="sníž. přenesená",J166,0)</f>
        <v>0</v>
      </c>
      <c r="BI166" s="181" t="n">
        <f aca="false">IF(N166="nulová",J166,0)</f>
        <v>0</v>
      </c>
      <c r="BJ166" s="3" t="s">
        <v>84</v>
      </c>
      <c r="BK166" s="181" t="n">
        <f aca="false">ROUND(I166*H166,2)</f>
        <v>0</v>
      </c>
      <c r="BL166" s="3" t="s">
        <v>84</v>
      </c>
      <c r="BM166" s="180" t="s">
        <v>284</v>
      </c>
    </row>
    <row r="167" s="27" customFormat="true" ht="37.8" hidden="false" customHeight="true" outlineLevel="0" collapsed="false">
      <c r="A167" s="22"/>
      <c r="B167" s="166"/>
      <c r="C167" s="182" t="s">
        <v>285</v>
      </c>
      <c r="D167" s="182" t="s">
        <v>277</v>
      </c>
      <c r="E167" s="183" t="s">
        <v>286</v>
      </c>
      <c r="F167" s="184" t="s">
        <v>287</v>
      </c>
      <c r="G167" s="185" t="s">
        <v>174</v>
      </c>
      <c r="H167" s="186" t="n">
        <v>1</v>
      </c>
      <c r="I167" s="187"/>
      <c r="J167" s="188" t="n">
        <f aca="false">ROUND(I167*H167,2)</f>
        <v>0</v>
      </c>
      <c r="K167" s="189"/>
      <c r="L167" s="23"/>
      <c r="M167" s="190"/>
      <c r="N167" s="191" t="s">
        <v>41</v>
      </c>
      <c r="O167" s="60"/>
      <c r="P167" s="178" t="n">
        <f aca="false">O167*H167</f>
        <v>0</v>
      </c>
      <c r="Q167" s="178" t="n">
        <v>0</v>
      </c>
      <c r="R167" s="178" t="n">
        <f aca="false">Q167*H167</f>
        <v>0</v>
      </c>
      <c r="S167" s="178" t="n">
        <v>0</v>
      </c>
      <c r="T167" s="179" t="n">
        <f aca="false">S167*H167</f>
        <v>0</v>
      </c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R167" s="180" t="s">
        <v>84</v>
      </c>
      <c r="AT167" s="180" t="s">
        <v>277</v>
      </c>
      <c r="AU167" s="180" t="s">
        <v>86</v>
      </c>
      <c r="AY167" s="3" t="s">
        <v>122</v>
      </c>
      <c r="BE167" s="181" t="n">
        <f aca="false">IF(N167="základní",J167,0)</f>
        <v>0</v>
      </c>
      <c r="BF167" s="181" t="n">
        <f aca="false">IF(N167="snížená",J167,0)</f>
        <v>0</v>
      </c>
      <c r="BG167" s="181" t="n">
        <f aca="false">IF(N167="zákl. přenesená",J167,0)</f>
        <v>0</v>
      </c>
      <c r="BH167" s="181" t="n">
        <f aca="false">IF(N167="sníž. přenesená",J167,0)</f>
        <v>0</v>
      </c>
      <c r="BI167" s="181" t="n">
        <f aca="false">IF(N167="nulová",J167,0)</f>
        <v>0</v>
      </c>
      <c r="BJ167" s="3" t="s">
        <v>84</v>
      </c>
      <c r="BK167" s="181" t="n">
        <f aca="false">ROUND(I167*H167,2)</f>
        <v>0</v>
      </c>
      <c r="BL167" s="3" t="s">
        <v>84</v>
      </c>
      <c r="BM167" s="180" t="s">
        <v>288</v>
      </c>
    </row>
    <row r="168" s="27" customFormat="true" ht="21.75" hidden="false" customHeight="true" outlineLevel="0" collapsed="false">
      <c r="A168" s="22"/>
      <c r="B168" s="166"/>
      <c r="C168" s="182" t="s">
        <v>289</v>
      </c>
      <c r="D168" s="182" t="s">
        <v>277</v>
      </c>
      <c r="E168" s="183" t="s">
        <v>290</v>
      </c>
      <c r="F168" s="184" t="s">
        <v>291</v>
      </c>
      <c r="G168" s="185" t="s">
        <v>161</v>
      </c>
      <c r="H168" s="186" t="n">
        <v>20</v>
      </c>
      <c r="I168" s="187"/>
      <c r="J168" s="188" t="n">
        <f aca="false">ROUND(I168*H168,2)</f>
        <v>0</v>
      </c>
      <c r="K168" s="189"/>
      <c r="L168" s="23"/>
      <c r="M168" s="190"/>
      <c r="N168" s="191" t="s">
        <v>41</v>
      </c>
      <c r="O168" s="60"/>
      <c r="P168" s="178" t="n">
        <f aca="false">O168*H168</f>
        <v>0</v>
      </c>
      <c r="Q168" s="178" t="n">
        <v>0</v>
      </c>
      <c r="R168" s="178" t="n">
        <f aca="false">Q168*H168</f>
        <v>0</v>
      </c>
      <c r="S168" s="178" t="n">
        <v>0</v>
      </c>
      <c r="T168" s="179" t="n">
        <f aca="false">S168*H168</f>
        <v>0</v>
      </c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R168" s="180" t="s">
        <v>84</v>
      </c>
      <c r="AT168" s="180" t="s">
        <v>277</v>
      </c>
      <c r="AU168" s="180" t="s">
        <v>86</v>
      </c>
      <c r="AY168" s="3" t="s">
        <v>122</v>
      </c>
      <c r="BE168" s="181" t="n">
        <f aca="false">IF(N168="základní",J168,0)</f>
        <v>0</v>
      </c>
      <c r="BF168" s="181" t="n">
        <f aca="false">IF(N168="snížená",J168,0)</f>
        <v>0</v>
      </c>
      <c r="BG168" s="181" t="n">
        <f aca="false">IF(N168="zákl. přenesená",J168,0)</f>
        <v>0</v>
      </c>
      <c r="BH168" s="181" t="n">
        <f aca="false">IF(N168="sníž. přenesená",J168,0)</f>
        <v>0</v>
      </c>
      <c r="BI168" s="181" t="n">
        <f aca="false">IF(N168="nulová",J168,0)</f>
        <v>0</v>
      </c>
      <c r="BJ168" s="3" t="s">
        <v>84</v>
      </c>
      <c r="BK168" s="181" t="n">
        <f aca="false">ROUND(I168*H168,2)</f>
        <v>0</v>
      </c>
      <c r="BL168" s="3" t="s">
        <v>84</v>
      </c>
      <c r="BM168" s="180" t="s">
        <v>292</v>
      </c>
    </row>
    <row r="169" s="27" customFormat="true" ht="24.15" hidden="false" customHeight="true" outlineLevel="0" collapsed="false">
      <c r="A169" s="22"/>
      <c r="B169" s="166"/>
      <c r="C169" s="182" t="s">
        <v>293</v>
      </c>
      <c r="D169" s="182" t="s">
        <v>277</v>
      </c>
      <c r="E169" s="183" t="s">
        <v>294</v>
      </c>
      <c r="F169" s="184" t="s">
        <v>295</v>
      </c>
      <c r="G169" s="185" t="s">
        <v>174</v>
      </c>
      <c r="H169" s="186" t="n">
        <v>50</v>
      </c>
      <c r="I169" s="187"/>
      <c r="J169" s="188" t="n">
        <f aca="false">ROUND(I169*H169,2)</f>
        <v>0</v>
      </c>
      <c r="K169" s="189"/>
      <c r="L169" s="23"/>
      <c r="M169" s="190"/>
      <c r="N169" s="191" t="s">
        <v>41</v>
      </c>
      <c r="O169" s="60"/>
      <c r="P169" s="178" t="n">
        <f aca="false">O169*H169</f>
        <v>0</v>
      </c>
      <c r="Q169" s="178" t="n">
        <v>0</v>
      </c>
      <c r="R169" s="178" t="n">
        <f aca="false">Q169*H169</f>
        <v>0</v>
      </c>
      <c r="S169" s="178" t="n">
        <v>0</v>
      </c>
      <c r="T169" s="179" t="n">
        <f aca="false">S169*H169</f>
        <v>0</v>
      </c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R169" s="180" t="s">
        <v>84</v>
      </c>
      <c r="AT169" s="180" t="s">
        <v>277</v>
      </c>
      <c r="AU169" s="180" t="s">
        <v>86</v>
      </c>
      <c r="AY169" s="3" t="s">
        <v>122</v>
      </c>
      <c r="BE169" s="181" t="n">
        <f aca="false">IF(N169="základní",J169,0)</f>
        <v>0</v>
      </c>
      <c r="BF169" s="181" t="n">
        <f aca="false">IF(N169="snížená",J169,0)</f>
        <v>0</v>
      </c>
      <c r="BG169" s="181" t="n">
        <f aca="false">IF(N169="zákl. přenesená",J169,0)</f>
        <v>0</v>
      </c>
      <c r="BH169" s="181" t="n">
        <f aca="false">IF(N169="sníž. přenesená",J169,0)</f>
        <v>0</v>
      </c>
      <c r="BI169" s="181" t="n">
        <f aca="false">IF(N169="nulová",J169,0)</f>
        <v>0</v>
      </c>
      <c r="BJ169" s="3" t="s">
        <v>84</v>
      </c>
      <c r="BK169" s="181" t="n">
        <f aca="false">ROUND(I169*H169,2)</f>
        <v>0</v>
      </c>
      <c r="BL169" s="3" t="s">
        <v>84</v>
      </c>
      <c r="BM169" s="180" t="s">
        <v>296</v>
      </c>
    </row>
    <row r="170" s="27" customFormat="true" ht="21.75" hidden="false" customHeight="true" outlineLevel="0" collapsed="false">
      <c r="A170" s="22"/>
      <c r="B170" s="166"/>
      <c r="C170" s="182" t="s">
        <v>297</v>
      </c>
      <c r="D170" s="182" t="s">
        <v>277</v>
      </c>
      <c r="E170" s="183" t="s">
        <v>298</v>
      </c>
      <c r="F170" s="184" t="s">
        <v>299</v>
      </c>
      <c r="G170" s="185" t="s">
        <v>174</v>
      </c>
      <c r="H170" s="186" t="n">
        <v>54</v>
      </c>
      <c r="I170" s="187"/>
      <c r="J170" s="188" t="n">
        <f aca="false">ROUND(I170*H170,2)</f>
        <v>0</v>
      </c>
      <c r="K170" s="189"/>
      <c r="L170" s="23"/>
      <c r="M170" s="190"/>
      <c r="N170" s="191" t="s">
        <v>41</v>
      </c>
      <c r="O170" s="60"/>
      <c r="P170" s="178" t="n">
        <f aca="false">O170*H170</f>
        <v>0</v>
      </c>
      <c r="Q170" s="178" t="n">
        <v>0</v>
      </c>
      <c r="R170" s="178" t="n">
        <f aca="false">Q170*H170</f>
        <v>0</v>
      </c>
      <c r="S170" s="178" t="n">
        <v>0</v>
      </c>
      <c r="T170" s="179" t="n">
        <f aca="false">S170*H170</f>
        <v>0</v>
      </c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R170" s="180" t="s">
        <v>84</v>
      </c>
      <c r="AT170" s="180" t="s">
        <v>277</v>
      </c>
      <c r="AU170" s="180" t="s">
        <v>86</v>
      </c>
      <c r="AY170" s="3" t="s">
        <v>122</v>
      </c>
      <c r="BE170" s="181" t="n">
        <f aca="false">IF(N170="základní",J170,0)</f>
        <v>0</v>
      </c>
      <c r="BF170" s="181" t="n">
        <f aca="false">IF(N170="snížená",J170,0)</f>
        <v>0</v>
      </c>
      <c r="BG170" s="181" t="n">
        <f aca="false">IF(N170="zákl. přenesená",J170,0)</f>
        <v>0</v>
      </c>
      <c r="BH170" s="181" t="n">
        <f aca="false">IF(N170="sníž. přenesená",J170,0)</f>
        <v>0</v>
      </c>
      <c r="BI170" s="181" t="n">
        <f aca="false">IF(N170="nulová",J170,0)</f>
        <v>0</v>
      </c>
      <c r="BJ170" s="3" t="s">
        <v>84</v>
      </c>
      <c r="BK170" s="181" t="n">
        <f aca="false">ROUND(I170*H170,2)</f>
        <v>0</v>
      </c>
      <c r="BL170" s="3" t="s">
        <v>84</v>
      </c>
      <c r="BM170" s="180" t="s">
        <v>300</v>
      </c>
    </row>
    <row r="171" s="27" customFormat="true" ht="16.5" hidden="false" customHeight="true" outlineLevel="0" collapsed="false">
      <c r="A171" s="22"/>
      <c r="B171" s="166"/>
      <c r="C171" s="182" t="s">
        <v>301</v>
      </c>
      <c r="D171" s="182" t="s">
        <v>277</v>
      </c>
      <c r="E171" s="183" t="s">
        <v>302</v>
      </c>
      <c r="F171" s="184" t="s">
        <v>303</v>
      </c>
      <c r="G171" s="185" t="s">
        <v>174</v>
      </c>
      <c r="H171" s="186" t="n">
        <v>23</v>
      </c>
      <c r="I171" s="187"/>
      <c r="J171" s="188" t="n">
        <f aca="false">ROUND(I171*H171,2)</f>
        <v>0</v>
      </c>
      <c r="K171" s="189"/>
      <c r="L171" s="23"/>
      <c r="M171" s="190"/>
      <c r="N171" s="191" t="s">
        <v>41</v>
      </c>
      <c r="O171" s="60"/>
      <c r="P171" s="178" t="n">
        <f aca="false">O171*H171</f>
        <v>0</v>
      </c>
      <c r="Q171" s="178" t="n">
        <v>0</v>
      </c>
      <c r="R171" s="178" t="n">
        <f aca="false">Q171*H171</f>
        <v>0</v>
      </c>
      <c r="S171" s="178" t="n">
        <v>0</v>
      </c>
      <c r="T171" s="179" t="n">
        <f aca="false">S171*H171</f>
        <v>0</v>
      </c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R171" s="180" t="s">
        <v>84</v>
      </c>
      <c r="AT171" s="180" t="s">
        <v>277</v>
      </c>
      <c r="AU171" s="180" t="s">
        <v>86</v>
      </c>
      <c r="AY171" s="3" t="s">
        <v>122</v>
      </c>
      <c r="BE171" s="181" t="n">
        <f aca="false">IF(N171="základní",J171,0)</f>
        <v>0</v>
      </c>
      <c r="BF171" s="181" t="n">
        <f aca="false">IF(N171="snížená",J171,0)</f>
        <v>0</v>
      </c>
      <c r="BG171" s="181" t="n">
        <f aca="false">IF(N171="zákl. přenesená",J171,0)</f>
        <v>0</v>
      </c>
      <c r="BH171" s="181" t="n">
        <f aca="false">IF(N171="sníž. přenesená",J171,0)</f>
        <v>0</v>
      </c>
      <c r="BI171" s="181" t="n">
        <f aca="false">IF(N171="nulová",J171,0)</f>
        <v>0</v>
      </c>
      <c r="BJ171" s="3" t="s">
        <v>84</v>
      </c>
      <c r="BK171" s="181" t="n">
        <f aca="false">ROUND(I171*H171,2)</f>
        <v>0</v>
      </c>
      <c r="BL171" s="3" t="s">
        <v>84</v>
      </c>
      <c r="BM171" s="180" t="s">
        <v>304</v>
      </c>
    </row>
    <row r="172" s="27" customFormat="true" ht="24.15" hidden="false" customHeight="true" outlineLevel="0" collapsed="false">
      <c r="A172" s="22"/>
      <c r="B172" s="166"/>
      <c r="C172" s="182" t="s">
        <v>305</v>
      </c>
      <c r="D172" s="182" t="s">
        <v>277</v>
      </c>
      <c r="E172" s="183" t="s">
        <v>306</v>
      </c>
      <c r="F172" s="184" t="s">
        <v>307</v>
      </c>
      <c r="G172" s="185" t="s">
        <v>174</v>
      </c>
      <c r="H172" s="186" t="n">
        <v>77</v>
      </c>
      <c r="I172" s="187"/>
      <c r="J172" s="188" t="n">
        <f aca="false">ROUND(I172*H172,2)</f>
        <v>0</v>
      </c>
      <c r="K172" s="189"/>
      <c r="L172" s="23"/>
      <c r="M172" s="190"/>
      <c r="N172" s="191" t="s">
        <v>41</v>
      </c>
      <c r="O172" s="60"/>
      <c r="P172" s="178" t="n">
        <f aca="false">O172*H172</f>
        <v>0</v>
      </c>
      <c r="Q172" s="178" t="n">
        <v>0</v>
      </c>
      <c r="R172" s="178" t="n">
        <f aca="false">Q172*H172</f>
        <v>0</v>
      </c>
      <c r="S172" s="178" t="n">
        <v>0.00057</v>
      </c>
      <c r="T172" s="179" t="n">
        <f aca="false">S172*H172</f>
        <v>0.04389</v>
      </c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R172" s="180" t="s">
        <v>84</v>
      </c>
      <c r="AT172" s="180" t="s">
        <v>277</v>
      </c>
      <c r="AU172" s="180" t="s">
        <v>86</v>
      </c>
      <c r="AY172" s="3" t="s">
        <v>122</v>
      </c>
      <c r="BE172" s="181" t="n">
        <f aca="false">IF(N172="základní",J172,0)</f>
        <v>0</v>
      </c>
      <c r="BF172" s="181" t="n">
        <f aca="false">IF(N172="snížená",J172,0)</f>
        <v>0</v>
      </c>
      <c r="BG172" s="181" t="n">
        <f aca="false">IF(N172="zákl. přenesená",J172,0)</f>
        <v>0</v>
      </c>
      <c r="BH172" s="181" t="n">
        <f aca="false">IF(N172="sníž. přenesená",J172,0)</f>
        <v>0</v>
      </c>
      <c r="BI172" s="181" t="n">
        <f aca="false">IF(N172="nulová",J172,0)</f>
        <v>0</v>
      </c>
      <c r="BJ172" s="3" t="s">
        <v>84</v>
      </c>
      <c r="BK172" s="181" t="n">
        <f aca="false">ROUND(I172*H172,2)</f>
        <v>0</v>
      </c>
      <c r="BL172" s="3" t="s">
        <v>84</v>
      </c>
      <c r="BM172" s="180" t="s">
        <v>308</v>
      </c>
    </row>
    <row r="173" s="27" customFormat="true" ht="24.15" hidden="false" customHeight="true" outlineLevel="0" collapsed="false">
      <c r="A173" s="22"/>
      <c r="B173" s="166"/>
      <c r="C173" s="182" t="s">
        <v>309</v>
      </c>
      <c r="D173" s="182" t="s">
        <v>277</v>
      </c>
      <c r="E173" s="183" t="s">
        <v>310</v>
      </c>
      <c r="F173" s="184" t="s">
        <v>311</v>
      </c>
      <c r="G173" s="185" t="s">
        <v>174</v>
      </c>
      <c r="H173" s="186" t="n">
        <v>15</v>
      </c>
      <c r="I173" s="187"/>
      <c r="J173" s="188" t="n">
        <f aca="false">ROUND(I173*H173,2)</f>
        <v>0</v>
      </c>
      <c r="K173" s="189"/>
      <c r="L173" s="23"/>
      <c r="M173" s="190"/>
      <c r="N173" s="191" t="s">
        <v>41</v>
      </c>
      <c r="O173" s="60"/>
      <c r="P173" s="178" t="n">
        <f aca="false">O173*H173</f>
        <v>0</v>
      </c>
      <c r="Q173" s="178" t="n">
        <v>0</v>
      </c>
      <c r="R173" s="178" t="n">
        <f aca="false">Q173*H173</f>
        <v>0</v>
      </c>
      <c r="S173" s="178" t="n">
        <v>0</v>
      </c>
      <c r="T173" s="179" t="n">
        <f aca="false">S173*H173</f>
        <v>0</v>
      </c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R173" s="180" t="s">
        <v>84</v>
      </c>
      <c r="AT173" s="180" t="s">
        <v>277</v>
      </c>
      <c r="AU173" s="180" t="s">
        <v>86</v>
      </c>
      <c r="AY173" s="3" t="s">
        <v>122</v>
      </c>
      <c r="BE173" s="181" t="n">
        <f aca="false">IF(N173="základní",J173,0)</f>
        <v>0</v>
      </c>
      <c r="BF173" s="181" t="n">
        <f aca="false">IF(N173="snížená",J173,0)</f>
        <v>0</v>
      </c>
      <c r="BG173" s="181" t="n">
        <f aca="false">IF(N173="zákl. přenesená",J173,0)</f>
        <v>0</v>
      </c>
      <c r="BH173" s="181" t="n">
        <f aca="false">IF(N173="sníž. přenesená",J173,0)</f>
        <v>0</v>
      </c>
      <c r="BI173" s="181" t="n">
        <f aca="false">IF(N173="nulová",J173,0)</f>
        <v>0</v>
      </c>
      <c r="BJ173" s="3" t="s">
        <v>84</v>
      </c>
      <c r="BK173" s="181" t="n">
        <f aca="false">ROUND(I173*H173,2)</f>
        <v>0</v>
      </c>
      <c r="BL173" s="3" t="s">
        <v>84</v>
      </c>
      <c r="BM173" s="180" t="s">
        <v>312</v>
      </c>
    </row>
    <row r="174" s="27" customFormat="true" ht="24.15" hidden="false" customHeight="true" outlineLevel="0" collapsed="false">
      <c r="A174" s="22"/>
      <c r="B174" s="166"/>
      <c r="C174" s="182" t="s">
        <v>313</v>
      </c>
      <c r="D174" s="182" t="s">
        <v>277</v>
      </c>
      <c r="E174" s="183" t="s">
        <v>314</v>
      </c>
      <c r="F174" s="184" t="s">
        <v>315</v>
      </c>
      <c r="G174" s="185" t="s">
        <v>174</v>
      </c>
      <c r="H174" s="186" t="n">
        <v>4</v>
      </c>
      <c r="I174" s="187"/>
      <c r="J174" s="188" t="n">
        <f aca="false">ROUND(I174*H174,2)</f>
        <v>0</v>
      </c>
      <c r="K174" s="189"/>
      <c r="L174" s="23"/>
      <c r="M174" s="190"/>
      <c r="N174" s="191" t="s">
        <v>41</v>
      </c>
      <c r="O174" s="60"/>
      <c r="P174" s="178" t="n">
        <f aca="false">O174*H174</f>
        <v>0</v>
      </c>
      <c r="Q174" s="178" t="n">
        <v>0</v>
      </c>
      <c r="R174" s="178" t="n">
        <f aca="false">Q174*H174</f>
        <v>0</v>
      </c>
      <c r="S174" s="178" t="n">
        <v>0</v>
      </c>
      <c r="T174" s="179" t="n">
        <f aca="false">S174*H174</f>
        <v>0</v>
      </c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R174" s="180" t="s">
        <v>84</v>
      </c>
      <c r="AT174" s="180" t="s">
        <v>277</v>
      </c>
      <c r="AU174" s="180" t="s">
        <v>86</v>
      </c>
      <c r="AY174" s="3" t="s">
        <v>122</v>
      </c>
      <c r="BE174" s="181" t="n">
        <f aca="false">IF(N174="základní",J174,0)</f>
        <v>0</v>
      </c>
      <c r="BF174" s="181" t="n">
        <f aca="false">IF(N174="snížená",J174,0)</f>
        <v>0</v>
      </c>
      <c r="BG174" s="181" t="n">
        <f aca="false">IF(N174="zákl. přenesená",J174,0)</f>
        <v>0</v>
      </c>
      <c r="BH174" s="181" t="n">
        <f aca="false">IF(N174="sníž. přenesená",J174,0)</f>
        <v>0</v>
      </c>
      <c r="BI174" s="181" t="n">
        <f aca="false">IF(N174="nulová",J174,0)</f>
        <v>0</v>
      </c>
      <c r="BJ174" s="3" t="s">
        <v>84</v>
      </c>
      <c r="BK174" s="181" t="n">
        <f aca="false">ROUND(I174*H174,2)</f>
        <v>0</v>
      </c>
      <c r="BL174" s="3" t="s">
        <v>84</v>
      </c>
      <c r="BM174" s="180" t="s">
        <v>316</v>
      </c>
    </row>
    <row r="175" s="27" customFormat="true" ht="24.15" hidden="false" customHeight="true" outlineLevel="0" collapsed="false">
      <c r="A175" s="22"/>
      <c r="B175" s="166"/>
      <c r="C175" s="182" t="s">
        <v>317</v>
      </c>
      <c r="D175" s="182" t="s">
        <v>277</v>
      </c>
      <c r="E175" s="183" t="s">
        <v>318</v>
      </c>
      <c r="F175" s="184" t="s">
        <v>319</v>
      </c>
      <c r="G175" s="185" t="s">
        <v>174</v>
      </c>
      <c r="H175" s="186" t="n">
        <v>2</v>
      </c>
      <c r="I175" s="187"/>
      <c r="J175" s="188" t="n">
        <f aca="false">ROUND(I175*H175,2)</f>
        <v>0</v>
      </c>
      <c r="K175" s="189"/>
      <c r="L175" s="23"/>
      <c r="M175" s="190"/>
      <c r="N175" s="191" t="s">
        <v>41</v>
      </c>
      <c r="O175" s="60"/>
      <c r="P175" s="178" t="n">
        <f aca="false">O175*H175</f>
        <v>0</v>
      </c>
      <c r="Q175" s="178" t="n">
        <v>0</v>
      </c>
      <c r="R175" s="178" t="n">
        <f aca="false">Q175*H175</f>
        <v>0</v>
      </c>
      <c r="S175" s="178" t="n">
        <v>0</v>
      </c>
      <c r="T175" s="179" t="n">
        <f aca="false">S175*H175</f>
        <v>0</v>
      </c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R175" s="180" t="s">
        <v>84</v>
      </c>
      <c r="AT175" s="180" t="s">
        <v>277</v>
      </c>
      <c r="AU175" s="180" t="s">
        <v>86</v>
      </c>
      <c r="AY175" s="3" t="s">
        <v>122</v>
      </c>
      <c r="BE175" s="181" t="n">
        <f aca="false">IF(N175="základní",J175,0)</f>
        <v>0</v>
      </c>
      <c r="BF175" s="181" t="n">
        <f aca="false">IF(N175="snížená",J175,0)</f>
        <v>0</v>
      </c>
      <c r="BG175" s="181" t="n">
        <f aca="false">IF(N175="zákl. přenesená",J175,0)</f>
        <v>0</v>
      </c>
      <c r="BH175" s="181" t="n">
        <f aca="false">IF(N175="sníž. přenesená",J175,0)</f>
        <v>0</v>
      </c>
      <c r="BI175" s="181" t="n">
        <f aca="false">IF(N175="nulová",J175,0)</f>
        <v>0</v>
      </c>
      <c r="BJ175" s="3" t="s">
        <v>84</v>
      </c>
      <c r="BK175" s="181" t="n">
        <f aca="false">ROUND(I175*H175,2)</f>
        <v>0</v>
      </c>
      <c r="BL175" s="3" t="s">
        <v>84</v>
      </c>
      <c r="BM175" s="180" t="s">
        <v>320</v>
      </c>
    </row>
    <row r="176" s="27" customFormat="true" ht="33" hidden="false" customHeight="true" outlineLevel="0" collapsed="false">
      <c r="A176" s="22"/>
      <c r="B176" s="166"/>
      <c r="C176" s="182" t="s">
        <v>321</v>
      </c>
      <c r="D176" s="182" t="s">
        <v>277</v>
      </c>
      <c r="E176" s="183" t="s">
        <v>322</v>
      </c>
      <c r="F176" s="184" t="s">
        <v>323</v>
      </c>
      <c r="G176" s="185" t="s">
        <v>174</v>
      </c>
      <c r="H176" s="186" t="n">
        <v>2</v>
      </c>
      <c r="I176" s="187"/>
      <c r="J176" s="188" t="n">
        <f aca="false">ROUND(I176*H176,2)</f>
        <v>0</v>
      </c>
      <c r="K176" s="189"/>
      <c r="L176" s="23"/>
      <c r="M176" s="190"/>
      <c r="N176" s="191" t="s">
        <v>41</v>
      </c>
      <c r="O176" s="60"/>
      <c r="P176" s="178" t="n">
        <f aca="false">O176*H176</f>
        <v>0</v>
      </c>
      <c r="Q176" s="178" t="n">
        <v>0</v>
      </c>
      <c r="R176" s="178" t="n">
        <f aca="false">Q176*H176</f>
        <v>0</v>
      </c>
      <c r="S176" s="178" t="n">
        <v>0</v>
      </c>
      <c r="T176" s="179" t="n">
        <f aca="false">S176*H176</f>
        <v>0</v>
      </c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R176" s="180" t="s">
        <v>84</v>
      </c>
      <c r="AT176" s="180" t="s">
        <v>277</v>
      </c>
      <c r="AU176" s="180" t="s">
        <v>86</v>
      </c>
      <c r="AY176" s="3" t="s">
        <v>122</v>
      </c>
      <c r="BE176" s="181" t="n">
        <f aca="false">IF(N176="základní",J176,0)</f>
        <v>0</v>
      </c>
      <c r="BF176" s="181" t="n">
        <f aca="false">IF(N176="snížená",J176,0)</f>
        <v>0</v>
      </c>
      <c r="BG176" s="181" t="n">
        <f aca="false">IF(N176="zákl. přenesená",J176,0)</f>
        <v>0</v>
      </c>
      <c r="BH176" s="181" t="n">
        <f aca="false">IF(N176="sníž. přenesená",J176,0)</f>
        <v>0</v>
      </c>
      <c r="BI176" s="181" t="n">
        <f aca="false">IF(N176="nulová",J176,0)</f>
        <v>0</v>
      </c>
      <c r="BJ176" s="3" t="s">
        <v>84</v>
      </c>
      <c r="BK176" s="181" t="n">
        <f aca="false">ROUND(I176*H176,2)</f>
        <v>0</v>
      </c>
      <c r="BL176" s="3" t="s">
        <v>84</v>
      </c>
      <c r="BM176" s="180" t="s">
        <v>324</v>
      </c>
    </row>
    <row r="177" s="27" customFormat="true" ht="24.15" hidden="false" customHeight="true" outlineLevel="0" collapsed="false">
      <c r="A177" s="22"/>
      <c r="B177" s="166"/>
      <c r="C177" s="182" t="s">
        <v>325</v>
      </c>
      <c r="D177" s="182" t="s">
        <v>277</v>
      </c>
      <c r="E177" s="183" t="s">
        <v>326</v>
      </c>
      <c r="F177" s="184" t="s">
        <v>327</v>
      </c>
      <c r="G177" s="185" t="s">
        <v>174</v>
      </c>
      <c r="H177" s="186" t="n">
        <v>5</v>
      </c>
      <c r="I177" s="187"/>
      <c r="J177" s="188" t="n">
        <f aca="false">ROUND(I177*H177,2)</f>
        <v>0</v>
      </c>
      <c r="K177" s="189"/>
      <c r="L177" s="23"/>
      <c r="M177" s="190"/>
      <c r="N177" s="191" t="s">
        <v>41</v>
      </c>
      <c r="O177" s="60"/>
      <c r="P177" s="178" t="n">
        <f aca="false">O177*H177</f>
        <v>0</v>
      </c>
      <c r="Q177" s="178" t="n">
        <v>0</v>
      </c>
      <c r="R177" s="178" t="n">
        <f aca="false">Q177*H177</f>
        <v>0</v>
      </c>
      <c r="S177" s="178" t="n">
        <v>0</v>
      </c>
      <c r="T177" s="179" t="n">
        <f aca="false">S177*H177</f>
        <v>0</v>
      </c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R177" s="180" t="s">
        <v>84</v>
      </c>
      <c r="AT177" s="180" t="s">
        <v>277</v>
      </c>
      <c r="AU177" s="180" t="s">
        <v>86</v>
      </c>
      <c r="AY177" s="3" t="s">
        <v>122</v>
      </c>
      <c r="BE177" s="181" t="n">
        <f aca="false">IF(N177="základní",J177,0)</f>
        <v>0</v>
      </c>
      <c r="BF177" s="181" t="n">
        <f aca="false">IF(N177="snížená",J177,0)</f>
        <v>0</v>
      </c>
      <c r="BG177" s="181" t="n">
        <f aca="false">IF(N177="zákl. přenesená",J177,0)</f>
        <v>0</v>
      </c>
      <c r="BH177" s="181" t="n">
        <f aca="false">IF(N177="sníž. přenesená",J177,0)</f>
        <v>0</v>
      </c>
      <c r="BI177" s="181" t="n">
        <f aca="false">IF(N177="nulová",J177,0)</f>
        <v>0</v>
      </c>
      <c r="BJ177" s="3" t="s">
        <v>84</v>
      </c>
      <c r="BK177" s="181" t="n">
        <f aca="false">ROUND(I177*H177,2)</f>
        <v>0</v>
      </c>
      <c r="BL177" s="3" t="s">
        <v>84</v>
      </c>
      <c r="BM177" s="180" t="s">
        <v>328</v>
      </c>
    </row>
    <row r="178" s="27" customFormat="true" ht="33" hidden="false" customHeight="true" outlineLevel="0" collapsed="false">
      <c r="A178" s="22"/>
      <c r="B178" s="166"/>
      <c r="C178" s="182" t="s">
        <v>329</v>
      </c>
      <c r="D178" s="182" t="s">
        <v>277</v>
      </c>
      <c r="E178" s="183" t="s">
        <v>330</v>
      </c>
      <c r="F178" s="184" t="s">
        <v>331</v>
      </c>
      <c r="G178" s="185" t="s">
        <v>174</v>
      </c>
      <c r="H178" s="186" t="n">
        <v>26</v>
      </c>
      <c r="I178" s="187"/>
      <c r="J178" s="188" t="n">
        <f aca="false">ROUND(I178*H178,2)</f>
        <v>0</v>
      </c>
      <c r="K178" s="189"/>
      <c r="L178" s="23"/>
      <c r="M178" s="190"/>
      <c r="N178" s="191" t="s">
        <v>41</v>
      </c>
      <c r="O178" s="60"/>
      <c r="P178" s="178" t="n">
        <f aca="false">O178*H178</f>
        <v>0</v>
      </c>
      <c r="Q178" s="178" t="n">
        <v>0</v>
      </c>
      <c r="R178" s="178" t="n">
        <f aca="false">Q178*H178</f>
        <v>0</v>
      </c>
      <c r="S178" s="178" t="n">
        <v>0</v>
      </c>
      <c r="T178" s="179" t="n">
        <f aca="false">S178*H178</f>
        <v>0</v>
      </c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R178" s="180" t="s">
        <v>84</v>
      </c>
      <c r="AT178" s="180" t="s">
        <v>277</v>
      </c>
      <c r="AU178" s="180" t="s">
        <v>86</v>
      </c>
      <c r="AY178" s="3" t="s">
        <v>122</v>
      </c>
      <c r="BE178" s="181" t="n">
        <f aca="false">IF(N178="základní",J178,0)</f>
        <v>0</v>
      </c>
      <c r="BF178" s="181" t="n">
        <f aca="false">IF(N178="snížená",J178,0)</f>
        <v>0</v>
      </c>
      <c r="BG178" s="181" t="n">
        <f aca="false">IF(N178="zákl. přenesená",J178,0)</f>
        <v>0</v>
      </c>
      <c r="BH178" s="181" t="n">
        <f aca="false">IF(N178="sníž. přenesená",J178,0)</f>
        <v>0</v>
      </c>
      <c r="BI178" s="181" t="n">
        <f aca="false">IF(N178="nulová",J178,0)</f>
        <v>0</v>
      </c>
      <c r="BJ178" s="3" t="s">
        <v>84</v>
      </c>
      <c r="BK178" s="181" t="n">
        <f aca="false">ROUND(I178*H178,2)</f>
        <v>0</v>
      </c>
      <c r="BL178" s="3" t="s">
        <v>84</v>
      </c>
      <c r="BM178" s="180" t="s">
        <v>332</v>
      </c>
    </row>
    <row r="179" s="27" customFormat="true" ht="24.15" hidden="false" customHeight="true" outlineLevel="0" collapsed="false">
      <c r="A179" s="22"/>
      <c r="B179" s="166"/>
      <c r="C179" s="182" t="s">
        <v>333</v>
      </c>
      <c r="D179" s="182" t="s">
        <v>277</v>
      </c>
      <c r="E179" s="183" t="s">
        <v>334</v>
      </c>
      <c r="F179" s="184" t="s">
        <v>335</v>
      </c>
      <c r="G179" s="185" t="s">
        <v>174</v>
      </c>
      <c r="H179" s="186" t="n">
        <v>19</v>
      </c>
      <c r="I179" s="187"/>
      <c r="J179" s="188" t="n">
        <f aca="false">ROUND(I179*H179,2)</f>
        <v>0</v>
      </c>
      <c r="K179" s="189"/>
      <c r="L179" s="23"/>
      <c r="M179" s="190"/>
      <c r="N179" s="191" t="s">
        <v>41</v>
      </c>
      <c r="O179" s="60"/>
      <c r="P179" s="178" t="n">
        <f aca="false">O179*H179</f>
        <v>0</v>
      </c>
      <c r="Q179" s="178" t="n">
        <v>0</v>
      </c>
      <c r="R179" s="178" t="n">
        <f aca="false">Q179*H179</f>
        <v>0</v>
      </c>
      <c r="S179" s="178" t="n">
        <v>0</v>
      </c>
      <c r="T179" s="179" t="n">
        <f aca="false">S179*H179</f>
        <v>0</v>
      </c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R179" s="180" t="s">
        <v>84</v>
      </c>
      <c r="AT179" s="180" t="s">
        <v>277</v>
      </c>
      <c r="AU179" s="180" t="s">
        <v>86</v>
      </c>
      <c r="AY179" s="3" t="s">
        <v>122</v>
      </c>
      <c r="BE179" s="181" t="n">
        <f aca="false">IF(N179="základní",J179,0)</f>
        <v>0</v>
      </c>
      <c r="BF179" s="181" t="n">
        <f aca="false">IF(N179="snížená",J179,0)</f>
        <v>0</v>
      </c>
      <c r="BG179" s="181" t="n">
        <f aca="false">IF(N179="zákl. přenesená",J179,0)</f>
        <v>0</v>
      </c>
      <c r="BH179" s="181" t="n">
        <f aca="false">IF(N179="sníž. přenesená",J179,0)</f>
        <v>0</v>
      </c>
      <c r="BI179" s="181" t="n">
        <f aca="false">IF(N179="nulová",J179,0)</f>
        <v>0</v>
      </c>
      <c r="BJ179" s="3" t="s">
        <v>84</v>
      </c>
      <c r="BK179" s="181" t="n">
        <f aca="false">ROUND(I179*H179,2)</f>
        <v>0</v>
      </c>
      <c r="BL179" s="3" t="s">
        <v>84</v>
      </c>
      <c r="BM179" s="180" t="s">
        <v>336</v>
      </c>
    </row>
    <row r="180" s="27" customFormat="true" ht="16.5" hidden="false" customHeight="true" outlineLevel="0" collapsed="false">
      <c r="A180" s="22"/>
      <c r="B180" s="166"/>
      <c r="C180" s="182" t="s">
        <v>337</v>
      </c>
      <c r="D180" s="182" t="s">
        <v>277</v>
      </c>
      <c r="E180" s="183" t="s">
        <v>338</v>
      </c>
      <c r="F180" s="184" t="s">
        <v>339</v>
      </c>
      <c r="G180" s="185" t="s">
        <v>174</v>
      </c>
      <c r="H180" s="186" t="n">
        <v>7</v>
      </c>
      <c r="I180" s="187"/>
      <c r="J180" s="188" t="n">
        <f aca="false">ROUND(I180*H180,2)</f>
        <v>0</v>
      </c>
      <c r="K180" s="189"/>
      <c r="L180" s="23"/>
      <c r="M180" s="190"/>
      <c r="N180" s="191" t="s">
        <v>41</v>
      </c>
      <c r="O180" s="60"/>
      <c r="P180" s="178" t="n">
        <f aca="false">O180*H180</f>
        <v>0</v>
      </c>
      <c r="Q180" s="178" t="n">
        <v>0</v>
      </c>
      <c r="R180" s="178" t="n">
        <f aca="false">Q180*H180</f>
        <v>0</v>
      </c>
      <c r="S180" s="178" t="n">
        <v>0</v>
      </c>
      <c r="T180" s="179" t="n">
        <f aca="false">S180*H180</f>
        <v>0</v>
      </c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R180" s="180" t="s">
        <v>84</v>
      </c>
      <c r="AT180" s="180" t="s">
        <v>277</v>
      </c>
      <c r="AU180" s="180" t="s">
        <v>86</v>
      </c>
      <c r="AY180" s="3" t="s">
        <v>122</v>
      </c>
      <c r="BE180" s="181" t="n">
        <f aca="false">IF(N180="základní",J180,0)</f>
        <v>0</v>
      </c>
      <c r="BF180" s="181" t="n">
        <f aca="false">IF(N180="snížená",J180,0)</f>
        <v>0</v>
      </c>
      <c r="BG180" s="181" t="n">
        <f aca="false">IF(N180="zákl. přenesená",J180,0)</f>
        <v>0</v>
      </c>
      <c r="BH180" s="181" t="n">
        <f aca="false">IF(N180="sníž. přenesená",J180,0)</f>
        <v>0</v>
      </c>
      <c r="BI180" s="181" t="n">
        <f aca="false">IF(N180="nulová",J180,0)</f>
        <v>0</v>
      </c>
      <c r="BJ180" s="3" t="s">
        <v>84</v>
      </c>
      <c r="BK180" s="181" t="n">
        <f aca="false">ROUND(I180*H180,2)</f>
        <v>0</v>
      </c>
      <c r="BL180" s="3" t="s">
        <v>84</v>
      </c>
      <c r="BM180" s="180" t="s">
        <v>340</v>
      </c>
    </row>
    <row r="181" s="27" customFormat="true" ht="24.15" hidden="false" customHeight="true" outlineLevel="0" collapsed="false">
      <c r="A181" s="22"/>
      <c r="B181" s="166"/>
      <c r="C181" s="182" t="s">
        <v>341</v>
      </c>
      <c r="D181" s="182" t="s">
        <v>277</v>
      </c>
      <c r="E181" s="183" t="s">
        <v>342</v>
      </c>
      <c r="F181" s="184" t="s">
        <v>343</v>
      </c>
      <c r="G181" s="185" t="s">
        <v>174</v>
      </c>
      <c r="H181" s="186" t="n">
        <v>15</v>
      </c>
      <c r="I181" s="187"/>
      <c r="J181" s="188" t="n">
        <f aca="false">ROUND(I181*H181,2)</f>
        <v>0</v>
      </c>
      <c r="K181" s="189"/>
      <c r="L181" s="23"/>
      <c r="M181" s="190"/>
      <c r="N181" s="191" t="s">
        <v>41</v>
      </c>
      <c r="O181" s="60"/>
      <c r="P181" s="178" t="n">
        <f aca="false">O181*H181</f>
        <v>0</v>
      </c>
      <c r="Q181" s="178" t="n">
        <v>0</v>
      </c>
      <c r="R181" s="178" t="n">
        <f aca="false">Q181*H181</f>
        <v>0</v>
      </c>
      <c r="S181" s="178" t="n">
        <v>0</v>
      </c>
      <c r="T181" s="179" t="n">
        <f aca="false">S181*H181</f>
        <v>0</v>
      </c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R181" s="180" t="s">
        <v>84</v>
      </c>
      <c r="AT181" s="180" t="s">
        <v>277</v>
      </c>
      <c r="AU181" s="180" t="s">
        <v>86</v>
      </c>
      <c r="AY181" s="3" t="s">
        <v>122</v>
      </c>
      <c r="BE181" s="181" t="n">
        <f aca="false">IF(N181="základní",J181,0)</f>
        <v>0</v>
      </c>
      <c r="BF181" s="181" t="n">
        <f aca="false">IF(N181="snížená",J181,0)</f>
        <v>0</v>
      </c>
      <c r="BG181" s="181" t="n">
        <f aca="false">IF(N181="zákl. přenesená",J181,0)</f>
        <v>0</v>
      </c>
      <c r="BH181" s="181" t="n">
        <f aca="false">IF(N181="sníž. přenesená",J181,0)</f>
        <v>0</v>
      </c>
      <c r="BI181" s="181" t="n">
        <f aca="false">IF(N181="nulová",J181,0)</f>
        <v>0</v>
      </c>
      <c r="BJ181" s="3" t="s">
        <v>84</v>
      </c>
      <c r="BK181" s="181" t="n">
        <f aca="false">ROUND(I181*H181,2)</f>
        <v>0</v>
      </c>
      <c r="BL181" s="3" t="s">
        <v>84</v>
      </c>
      <c r="BM181" s="180" t="s">
        <v>344</v>
      </c>
    </row>
    <row r="182" s="27" customFormat="true" ht="24.15" hidden="false" customHeight="true" outlineLevel="0" collapsed="false">
      <c r="A182" s="22"/>
      <c r="B182" s="166"/>
      <c r="C182" s="182" t="s">
        <v>345</v>
      </c>
      <c r="D182" s="182" t="s">
        <v>277</v>
      </c>
      <c r="E182" s="183" t="s">
        <v>346</v>
      </c>
      <c r="F182" s="184" t="s">
        <v>347</v>
      </c>
      <c r="G182" s="185" t="s">
        <v>161</v>
      </c>
      <c r="H182" s="186" t="n">
        <v>12</v>
      </c>
      <c r="I182" s="187"/>
      <c r="J182" s="188" t="n">
        <f aca="false">ROUND(I182*H182,2)</f>
        <v>0</v>
      </c>
      <c r="K182" s="189"/>
      <c r="L182" s="23"/>
      <c r="M182" s="190"/>
      <c r="N182" s="191" t="s">
        <v>41</v>
      </c>
      <c r="O182" s="60"/>
      <c r="P182" s="178" t="n">
        <f aca="false">O182*H182</f>
        <v>0</v>
      </c>
      <c r="Q182" s="178" t="n">
        <v>0</v>
      </c>
      <c r="R182" s="178" t="n">
        <f aca="false">Q182*H182</f>
        <v>0</v>
      </c>
      <c r="S182" s="178" t="n">
        <v>0</v>
      </c>
      <c r="T182" s="179" t="n">
        <f aca="false">S182*H182</f>
        <v>0</v>
      </c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R182" s="180" t="s">
        <v>84</v>
      </c>
      <c r="AT182" s="180" t="s">
        <v>277</v>
      </c>
      <c r="AU182" s="180" t="s">
        <v>86</v>
      </c>
      <c r="AY182" s="3" t="s">
        <v>122</v>
      </c>
      <c r="BE182" s="181" t="n">
        <f aca="false">IF(N182="základní",J182,0)</f>
        <v>0</v>
      </c>
      <c r="BF182" s="181" t="n">
        <f aca="false">IF(N182="snížená",J182,0)</f>
        <v>0</v>
      </c>
      <c r="BG182" s="181" t="n">
        <f aca="false">IF(N182="zákl. přenesená",J182,0)</f>
        <v>0</v>
      </c>
      <c r="BH182" s="181" t="n">
        <f aca="false">IF(N182="sníž. přenesená",J182,0)</f>
        <v>0</v>
      </c>
      <c r="BI182" s="181" t="n">
        <f aca="false">IF(N182="nulová",J182,0)</f>
        <v>0</v>
      </c>
      <c r="BJ182" s="3" t="s">
        <v>84</v>
      </c>
      <c r="BK182" s="181" t="n">
        <f aca="false">ROUND(I182*H182,2)</f>
        <v>0</v>
      </c>
      <c r="BL182" s="3" t="s">
        <v>84</v>
      </c>
      <c r="BM182" s="180" t="s">
        <v>348</v>
      </c>
    </row>
    <row r="183" s="27" customFormat="true" ht="21.75" hidden="false" customHeight="true" outlineLevel="0" collapsed="false">
      <c r="A183" s="22"/>
      <c r="B183" s="166"/>
      <c r="C183" s="182" t="s">
        <v>349</v>
      </c>
      <c r="D183" s="182" t="s">
        <v>277</v>
      </c>
      <c r="E183" s="183" t="s">
        <v>350</v>
      </c>
      <c r="F183" s="184" t="s">
        <v>351</v>
      </c>
      <c r="G183" s="185" t="s">
        <v>161</v>
      </c>
      <c r="H183" s="186" t="n">
        <v>12</v>
      </c>
      <c r="I183" s="187"/>
      <c r="J183" s="188" t="n">
        <f aca="false">ROUND(I183*H183,2)</f>
        <v>0</v>
      </c>
      <c r="K183" s="189"/>
      <c r="L183" s="23"/>
      <c r="M183" s="190"/>
      <c r="N183" s="191" t="s">
        <v>41</v>
      </c>
      <c r="O183" s="60"/>
      <c r="P183" s="178" t="n">
        <f aca="false">O183*H183</f>
        <v>0</v>
      </c>
      <c r="Q183" s="178" t="n">
        <v>0</v>
      </c>
      <c r="R183" s="178" t="n">
        <f aca="false">Q183*H183</f>
        <v>0</v>
      </c>
      <c r="S183" s="178" t="n">
        <v>0</v>
      </c>
      <c r="T183" s="179" t="n">
        <f aca="false">S183*H183</f>
        <v>0</v>
      </c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R183" s="180" t="s">
        <v>84</v>
      </c>
      <c r="AT183" s="180" t="s">
        <v>277</v>
      </c>
      <c r="AU183" s="180" t="s">
        <v>86</v>
      </c>
      <c r="AY183" s="3" t="s">
        <v>122</v>
      </c>
      <c r="BE183" s="181" t="n">
        <f aca="false">IF(N183="základní",J183,0)</f>
        <v>0</v>
      </c>
      <c r="BF183" s="181" t="n">
        <f aca="false">IF(N183="snížená",J183,0)</f>
        <v>0</v>
      </c>
      <c r="BG183" s="181" t="n">
        <f aca="false">IF(N183="zákl. přenesená",J183,0)</f>
        <v>0</v>
      </c>
      <c r="BH183" s="181" t="n">
        <f aca="false">IF(N183="sníž. přenesená",J183,0)</f>
        <v>0</v>
      </c>
      <c r="BI183" s="181" t="n">
        <f aca="false">IF(N183="nulová",J183,0)</f>
        <v>0</v>
      </c>
      <c r="BJ183" s="3" t="s">
        <v>84</v>
      </c>
      <c r="BK183" s="181" t="n">
        <f aca="false">ROUND(I183*H183,2)</f>
        <v>0</v>
      </c>
      <c r="BL183" s="3" t="s">
        <v>84</v>
      </c>
      <c r="BM183" s="180" t="s">
        <v>352</v>
      </c>
    </row>
    <row r="184" s="27" customFormat="true" ht="37.8" hidden="false" customHeight="true" outlineLevel="0" collapsed="false">
      <c r="A184" s="22"/>
      <c r="B184" s="166"/>
      <c r="C184" s="182" t="s">
        <v>353</v>
      </c>
      <c r="D184" s="182" t="s">
        <v>277</v>
      </c>
      <c r="E184" s="183" t="s">
        <v>354</v>
      </c>
      <c r="F184" s="184" t="s">
        <v>355</v>
      </c>
      <c r="G184" s="185" t="s">
        <v>174</v>
      </c>
      <c r="H184" s="186" t="n">
        <v>27</v>
      </c>
      <c r="I184" s="187"/>
      <c r="J184" s="188" t="n">
        <f aca="false">ROUND(I184*H184,2)</f>
        <v>0</v>
      </c>
      <c r="K184" s="189"/>
      <c r="L184" s="23"/>
      <c r="M184" s="190"/>
      <c r="N184" s="191" t="s">
        <v>41</v>
      </c>
      <c r="O184" s="60"/>
      <c r="P184" s="178" t="n">
        <f aca="false">O184*H184</f>
        <v>0</v>
      </c>
      <c r="Q184" s="178" t="n">
        <v>0</v>
      </c>
      <c r="R184" s="178" t="n">
        <f aca="false">Q184*H184</f>
        <v>0</v>
      </c>
      <c r="S184" s="178" t="n">
        <v>0</v>
      </c>
      <c r="T184" s="179" t="n">
        <f aca="false">S184*H184</f>
        <v>0</v>
      </c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R184" s="180" t="s">
        <v>84</v>
      </c>
      <c r="AT184" s="180" t="s">
        <v>277</v>
      </c>
      <c r="AU184" s="180" t="s">
        <v>86</v>
      </c>
      <c r="AY184" s="3" t="s">
        <v>122</v>
      </c>
      <c r="BE184" s="181" t="n">
        <f aca="false">IF(N184="základní",J184,0)</f>
        <v>0</v>
      </c>
      <c r="BF184" s="181" t="n">
        <f aca="false">IF(N184="snížená",J184,0)</f>
        <v>0</v>
      </c>
      <c r="BG184" s="181" t="n">
        <f aca="false">IF(N184="zákl. přenesená",J184,0)</f>
        <v>0</v>
      </c>
      <c r="BH184" s="181" t="n">
        <f aca="false">IF(N184="sníž. přenesená",J184,0)</f>
        <v>0</v>
      </c>
      <c r="BI184" s="181" t="n">
        <f aca="false">IF(N184="nulová",J184,0)</f>
        <v>0</v>
      </c>
      <c r="BJ184" s="3" t="s">
        <v>84</v>
      </c>
      <c r="BK184" s="181" t="n">
        <f aca="false">ROUND(I184*H184,2)</f>
        <v>0</v>
      </c>
      <c r="BL184" s="3" t="s">
        <v>84</v>
      </c>
      <c r="BM184" s="180" t="s">
        <v>356</v>
      </c>
    </row>
    <row r="185" s="27" customFormat="true" ht="24.15" hidden="false" customHeight="true" outlineLevel="0" collapsed="false">
      <c r="A185" s="22"/>
      <c r="B185" s="166"/>
      <c r="C185" s="182" t="s">
        <v>357</v>
      </c>
      <c r="D185" s="182" t="s">
        <v>277</v>
      </c>
      <c r="E185" s="183" t="s">
        <v>358</v>
      </c>
      <c r="F185" s="184" t="s">
        <v>359</v>
      </c>
      <c r="G185" s="185" t="s">
        <v>174</v>
      </c>
      <c r="H185" s="186" t="n">
        <v>4</v>
      </c>
      <c r="I185" s="187"/>
      <c r="J185" s="188" t="n">
        <f aca="false">ROUND(I185*H185,2)</f>
        <v>0</v>
      </c>
      <c r="K185" s="189"/>
      <c r="L185" s="23"/>
      <c r="M185" s="190"/>
      <c r="N185" s="191" t="s">
        <v>41</v>
      </c>
      <c r="O185" s="60"/>
      <c r="P185" s="178" t="n">
        <f aca="false">O185*H185</f>
        <v>0</v>
      </c>
      <c r="Q185" s="178" t="n">
        <v>0</v>
      </c>
      <c r="R185" s="178" t="n">
        <f aca="false">Q185*H185</f>
        <v>0</v>
      </c>
      <c r="S185" s="178" t="n">
        <v>0</v>
      </c>
      <c r="T185" s="179" t="n">
        <f aca="false">S185*H185</f>
        <v>0</v>
      </c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R185" s="180" t="s">
        <v>84</v>
      </c>
      <c r="AT185" s="180" t="s">
        <v>277</v>
      </c>
      <c r="AU185" s="180" t="s">
        <v>86</v>
      </c>
      <c r="AY185" s="3" t="s">
        <v>122</v>
      </c>
      <c r="BE185" s="181" t="n">
        <f aca="false">IF(N185="základní",J185,0)</f>
        <v>0</v>
      </c>
      <c r="BF185" s="181" t="n">
        <f aca="false">IF(N185="snížená",J185,0)</f>
        <v>0</v>
      </c>
      <c r="BG185" s="181" t="n">
        <f aca="false">IF(N185="zákl. přenesená",J185,0)</f>
        <v>0</v>
      </c>
      <c r="BH185" s="181" t="n">
        <f aca="false">IF(N185="sníž. přenesená",J185,0)</f>
        <v>0</v>
      </c>
      <c r="BI185" s="181" t="n">
        <f aca="false">IF(N185="nulová",J185,0)</f>
        <v>0</v>
      </c>
      <c r="BJ185" s="3" t="s">
        <v>84</v>
      </c>
      <c r="BK185" s="181" t="n">
        <f aca="false">ROUND(I185*H185,2)</f>
        <v>0</v>
      </c>
      <c r="BL185" s="3" t="s">
        <v>84</v>
      </c>
      <c r="BM185" s="180" t="s">
        <v>360</v>
      </c>
    </row>
    <row r="186" s="27" customFormat="true" ht="24.15" hidden="false" customHeight="true" outlineLevel="0" collapsed="false">
      <c r="A186" s="22"/>
      <c r="B186" s="166"/>
      <c r="C186" s="182" t="s">
        <v>361</v>
      </c>
      <c r="D186" s="182" t="s">
        <v>277</v>
      </c>
      <c r="E186" s="183" t="s">
        <v>362</v>
      </c>
      <c r="F186" s="184" t="s">
        <v>363</v>
      </c>
      <c r="G186" s="185" t="s">
        <v>174</v>
      </c>
      <c r="H186" s="186" t="n">
        <v>4</v>
      </c>
      <c r="I186" s="187"/>
      <c r="J186" s="188" t="n">
        <f aca="false">ROUND(I186*H186,2)</f>
        <v>0</v>
      </c>
      <c r="K186" s="189"/>
      <c r="L186" s="23"/>
      <c r="M186" s="190"/>
      <c r="N186" s="191" t="s">
        <v>41</v>
      </c>
      <c r="O186" s="60"/>
      <c r="P186" s="178" t="n">
        <f aca="false">O186*H186</f>
        <v>0</v>
      </c>
      <c r="Q186" s="178" t="n">
        <v>0</v>
      </c>
      <c r="R186" s="178" t="n">
        <f aca="false">Q186*H186</f>
        <v>0</v>
      </c>
      <c r="S186" s="178" t="n">
        <v>0</v>
      </c>
      <c r="T186" s="179" t="n">
        <f aca="false">S186*H186</f>
        <v>0</v>
      </c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R186" s="180" t="s">
        <v>84</v>
      </c>
      <c r="AT186" s="180" t="s">
        <v>277</v>
      </c>
      <c r="AU186" s="180" t="s">
        <v>86</v>
      </c>
      <c r="AY186" s="3" t="s">
        <v>122</v>
      </c>
      <c r="BE186" s="181" t="n">
        <f aca="false">IF(N186="základní",J186,0)</f>
        <v>0</v>
      </c>
      <c r="BF186" s="181" t="n">
        <f aca="false">IF(N186="snížená",J186,0)</f>
        <v>0</v>
      </c>
      <c r="BG186" s="181" t="n">
        <f aca="false">IF(N186="zákl. přenesená",J186,0)</f>
        <v>0</v>
      </c>
      <c r="BH186" s="181" t="n">
        <f aca="false">IF(N186="sníž. přenesená",J186,0)</f>
        <v>0</v>
      </c>
      <c r="BI186" s="181" t="n">
        <f aca="false">IF(N186="nulová",J186,0)</f>
        <v>0</v>
      </c>
      <c r="BJ186" s="3" t="s">
        <v>84</v>
      </c>
      <c r="BK186" s="181" t="n">
        <f aca="false">ROUND(I186*H186,2)</f>
        <v>0</v>
      </c>
      <c r="BL186" s="3" t="s">
        <v>84</v>
      </c>
      <c r="BM186" s="180" t="s">
        <v>364</v>
      </c>
    </row>
    <row r="187" s="27" customFormat="true" ht="24.15" hidden="false" customHeight="true" outlineLevel="0" collapsed="false">
      <c r="A187" s="22"/>
      <c r="B187" s="166"/>
      <c r="C187" s="182" t="s">
        <v>365</v>
      </c>
      <c r="D187" s="182" t="s">
        <v>277</v>
      </c>
      <c r="E187" s="183" t="s">
        <v>366</v>
      </c>
      <c r="F187" s="184" t="s">
        <v>367</v>
      </c>
      <c r="G187" s="185" t="s">
        <v>174</v>
      </c>
      <c r="H187" s="186" t="n">
        <v>4</v>
      </c>
      <c r="I187" s="187"/>
      <c r="J187" s="188" t="n">
        <f aca="false">ROUND(I187*H187,2)</f>
        <v>0</v>
      </c>
      <c r="K187" s="189"/>
      <c r="L187" s="23"/>
      <c r="M187" s="190"/>
      <c r="N187" s="191" t="s">
        <v>41</v>
      </c>
      <c r="O187" s="60"/>
      <c r="P187" s="178" t="n">
        <f aca="false">O187*H187</f>
        <v>0</v>
      </c>
      <c r="Q187" s="178" t="n">
        <v>0</v>
      </c>
      <c r="R187" s="178" t="n">
        <f aca="false">Q187*H187</f>
        <v>0</v>
      </c>
      <c r="S187" s="178" t="n">
        <v>0</v>
      </c>
      <c r="T187" s="179" t="n">
        <f aca="false">S187*H187</f>
        <v>0</v>
      </c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R187" s="180" t="s">
        <v>84</v>
      </c>
      <c r="AT187" s="180" t="s">
        <v>277</v>
      </c>
      <c r="AU187" s="180" t="s">
        <v>86</v>
      </c>
      <c r="AY187" s="3" t="s">
        <v>122</v>
      </c>
      <c r="BE187" s="181" t="n">
        <f aca="false">IF(N187="základní",J187,0)</f>
        <v>0</v>
      </c>
      <c r="BF187" s="181" t="n">
        <f aca="false">IF(N187="snížená",J187,0)</f>
        <v>0</v>
      </c>
      <c r="BG187" s="181" t="n">
        <f aca="false">IF(N187="zákl. přenesená",J187,0)</f>
        <v>0</v>
      </c>
      <c r="BH187" s="181" t="n">
        <f aca="false">IF(N187="sníž. přenesená",J187,0)</f>
        <v>0</v>
      </c>
      <c r="BI187" s="181" t="n">
        <f aca="false">IF(N187="nulová",J187,0)</f>
        <v>0</v>
      </c>
      <c r="BJ187" s="3" t="s">
        <v>84</v>
      </c>
      <c r="BK187" s="181" t="n">
        <f aca="false">ROUND(I187*H187,2)</f>
        <v>0</v>
      </c>
      <c r="BL187" s="3" t="s">
        <v>84</v>
      </c>
      <c r="BM187" s="180" t="s">
        <v>368</v>
      </c>
    </row>
    <row r="188" s="27" customFormat="true" ht="37.8" hidden="false" customHeight="true" outlineLevel="0" collapsed="false">
      <c r="A188" s="22"/>
      <c r="B188" s="166"/>
      <c r="C188" s="182" t="s">
        <v>369</v>
      </c>
      <c r="D188" s="182" t="s">
        <v>277</v>
      </c>
      <c r="E188" s="183" t="s">
        <v>354</v>
      </c>
      <c r="F188" s="184" t="s">
        <v>355</v>
      </c>
      <c r="G188" s="185" t="s">
        <v>174</v>
      </c>
      <c r="H188" s="186" t="n">
        <v>8</v>
      </c>
      <c r="I188" s="187"/>
      <c r="J188" s="188" t="n">
        <f aca="false">ROUND(I188*H188,2)</f>
        <v>0</v>
      </c>
      <c r="K188" s="189"/>
      <c r="L188" s="23"/>
      <c r="M188" s="190"/>
      <c r="N188" s="191" t="s">
        <v>41</v>
      </c>
      <c r="O188" s="60"/>
      <c r="P188" s="178" t="n">
        <f aca="false">O188*H188</f>
        <v>0</v>
      </c>
      <c r="Q188" s="178" t="n">
        <v>0</v>
      </c>
      <c r="R188" s="178" t="n">
        <f aca="false">Q188*H188</f>
        <v>0</v>
      </c>
      <c r="S188" s="178" t="n">
        <v>0</v>
      </c>
      <c r="T188" s="179" t="n">
        <f aca="false">S188*H188</f>
        <v>0</v>
      </c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R188" s="180" t="s">
        <v>84</v>
      </c>
      <c r="AT188" s="180" t="s">
        <v>277</v>
      </c>
      <c r="AU188" s="180" t="s">
        <v>86</v>
      </c>
      <c r="AY188" s="3" t="s">
        <v>122</v>
      </c>
      <c r="BE188" s="181" t="n">
        <f aca="false">IF(N188="základní",J188,0)</f>
        <v>0</v>
      </c>
      <c r="BF188" s="181" t="n">
        <f aca="false">IF(N188="snížená",J188,0)</f>
        <v>0</v>
      </c>
      <c r="BG188" s="181" t="n">
        <f aca="false">IF(N188="zákl. přenesená",J188,0)</f>
        <v>0</v>
      </c>
      <c r="BH188" s="181" t="n">
        <f aca="false">IF(N188="sníž. přenesená",J188,0)</f>
        <v>0</v>
      </c>
      <c r="BI188" s="181" t="n">
        <f aca="false">IF(N188="nulová",J188,0)</f>
        <v>0</v>
      </c>
      <c r="BJ188" s="3" t="s">
        <v>84</v>
      </c>
      <c r="BK188" s="181" t="n">
        <f aca="false">ROUND(I188*H188,2)</f>
        <v>0</v>
      </c>
      <c r="BL188" s="3" t="s">
        <v>84</v>
      </c>
      <c r="BM188" s="180" t="s">
        <v>370</v>
      </c>
    </row>
    <row r="189" s="27" customFormat="true" ht="24.15" hidden="false" customHeight="true" outlineLevel="0" collapsed="false">
      <c r="A189" s="22"/>
      <c r="B189" s="166"/>
      <c r="C189" s="182" t="s">
        <v>371</v>
      </c>
      <c r="D189" s="182" t="s">
        <v>277</v>
      </c>
      <c r="E189" s="183" t="s">
        <v>372</v>
      </c>
      <c r="F189" s="184" t="s">
        <v>373</v>
      </c>
      <c r="G189" s="185" t="s">
        <v>174</v>
      </c>
      <c r="H189" s="186" t="n">
        <v>3</v>
      </c>
      <c r="I189" s="187"/>
      <c r="J189" s="188" t="n">
        <f aca="false">ROUND(I189*H189,2)</f>
        <v>0</v>
      </c>
      <c r="K189" s="189"/>
      <c r="L189" s="23"/>
      <c r="M189" s="190"/>
      <c r="N189" s="191" t="s">
        <v>41</v>
      </c>
      <c r="O189" s="60"/>
      <c r="P189" s="178" t="n">
        <f aca="false">O189*H189</f>
        <v>0</v>
      </c>
      <c r="Q189" s="178" t="n">
        <v>0</v>
      </c>
      <c r="R189" s="178" t="n">
        <f aca="false">Q189*H189</f>
        <v>0</v>
      </c>
      <c r="S189" s="178" t="n">
        <v>0</v>
      </c>
      <c r="T189" s="179" t="n">
        <f aca="false">S189*H189</f>
        <v>0</v>
      </c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R189" s="180" t="s">
        <v>84</v>
      </c>
      <c r="AT189" s="180" t="s">
        <v>277</v>
      </c>
      <c r="AU189" s="180" t="s">
        <v>86</v>
      </c>
      <c r="AY189" s="3" t="s">
        <v>122</v>
      </c>
      <c r="BE189" s="181" t="n">
        <f aca="false">IF(N189="základní",J189,0)</f>
        <v>0</v>
      </c>
      <c r="BF189" s="181" t="n">
        <f aca="false">IF(N189="snížená",J189,0)</f>
        <v>0</v>
      </c>
      <c r="BG189" s="181" t="n">
        <f aca="false">IF(N189="zákl. přenesená",J189,0)</f>
        <v>0</v>
      </c>
      <c r="BH189" s="181" t="n">
        <f aca="false">IF(N189="sníž. přenesená",J189,0)</f>
        <v>0</v>
      </c>
      <c r="BI189" s="181" t="n">
        <f aca="false">IF(N189="nulová",J189,0)</f>
        <v>0</v>
      </c>
      <c r="BJ189" s="3" t="s">
        <v>84</v>
      </c>
      <c r="BK189" s="181" t="n">
        <f aca="false">ROUND(I189*H189,2)</f>
        <v>0</v>
      </c>
      <c r="BL189" s="3" t="s">
        <v>84</v>
      </c>
      <c r="BM189" s="180" t="s">
        <v>374</v>
      </c>
    </row>
    <row r="190" s="27" customFormat="true" ht="24.15" hidden="false" customHeight="true" outlineLevel="0" collapsed="false">
      <c r="A190" s="22"/>
      <c r="B190" s="166"/>
      <c r="C190" s="182" t="s">
        <v>375</v>
      </c>
      <c r="D190" s="182" t="s">
        <v>277</v>
      </c>
      <c r="E190" s="183" t="s">
        <v>376</v>
      </c>
      <c r="F190" s="184" t="s">
        <v>377</v>
      </c>
      <c r="G190" s="185" t="s">
        <v>174</v>
      </c>
      <c r="H190" s="186" t="n">
        <v>12</v>
      </c>
      <c r="I190" s="187"/>
      <c r="J190" s="188" t="n">
        <f aca="false">ROUND(I190*H190,2)</f>
        <v>0</v>
      </c>
      <c r="K190" s="189"/>
      <c r="L190" s="23"/>
      <c r="M190" s="190"/>
      <c r="N190" s="191" t="s">
        <v>41</v>
      </c>
      <c r="O190" s="60"/>
      <c r="P190" s="178" t="n">
        <f aca="false">O190*H190</f>
        <v>0</v>
      </c>
      <c r="Q190" s="178" t="n">
        <v>0</v>
      </c>
      <c r="R190" s="178" t="n">
        <f aca="false">Q190*H190</f>
        <v>0</v>
      </c>
      <c r="S190" s="178" t="n">
        <v>0</v>
      </c>
      <c r="T190" s="179" t="n">
        <f aca="false">S190*H190</f>
        <v>0</v>
      </c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R190" s="180" t="s">
        <v>84</v>
      </c>
      <c r="AT190" s="180" t="s">
        <v>277</v>
      </c>
      <c r="AU190" s="180" t="s">
        <v>86</v>
      </c>
      <c r="AY190" s="3" t="s">
        <v>122</v>
      </c>
      <c r="BE190" s="181" t="n">
        <f aca="false">IF(N190="základní",J190,0)</f>
        <v>0</v>
      </c>
      <c r="BF190" s="181" t="n">
        <f aca="false">IF(N190="snížená",J190,0)</f>
        <v>0</v>
      </c>
      <c r="BG190" s="181" t="n">
        <f aca="false">IF(N190="zákl. přenesená",J190,0)</f>
        <v>0</v>
      </c>
      <c r="BH190" s="181" t="n">
        <f aca="false">IF(N190="sníž. přenesená",J190,0)</f>
        <v>0</v>
      </c>
      <c r="BI190" s="181" t="n">
        <f aca="false">IF(N190="nulová",J190,0)</f>
        <v>0</v>
      </c>
      <c r="BJ190" s="3" t="s">
        <v>84</v>
      </c>
      <c r="BK190" s="181" t="n">
        <f aca="false">ROUND(I190*H190,2)</f>
        <v>0</v>
      </c>
      <c r="BL190" s="3" t="s">
        <v>84</v>
      </c>
      <c r="BM190" s="180" t="s">
        <v>378</v>
      </c>
    </row>
    <row r="191" s="27" customFormat="true" ht="24.15" hidden="false" customHeight="true" outlineLevel="0" collapsed="false">
      <c r="A191" s="22"/>
      <c r="B191" s="166"/>
      <c r="C191" s="182" t="s">
        <v>379</v>
      </c>
      <c r="D191" s="182" t="s">
        <v>277</v>
      </c>
      <c r="E191" s="183" t="s">
        <v>380</v>
      </c>
      <c r="F191" s="184" t="s">
        <v>381</v>
      </c>
      <c r="G191" s="185" t="s">
        <v>161</v>
      </c>
      <c r="H191" s="186" t="n">
        <v>250</v>
      </c>
      <c r="I191" s="187"/>
      <c r="J191" s="188" t="n">
        <f aca="false">ROUND(I191*H191,2)</f>
        <v>0</v>
      </c>
      <c r="K191" s="189"/>
      <c r="L191" s="23"/>
      <c r="M191" s="190"/>
      <c r="N191" s="191" t="s">
        <v>41</v>
      </c>
      <c r="O191" s="60"/>
      <c r="P191" s="178" t="n">
        <f aca="false">O191*H191</f>
        <v>0</v>
      </c>
      <c r="Q191" s="178" t="n">
        <v>2E-005</v>
      </c>
      <c r="R191" s="178" t="n">
        <f aca="false">Q191*H191</f>
        <v>0.005</v>
      </c>
      <c r="S191" s="178" t="n">
        <v>0.002</v>
      </c>
      <c r="T191" s="179" t="n">
        <f aca="false">S191*H191</f>
        <v>0.5</v>
      </c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R191" s="180" t="s">
        <v>84</v>
      </c>
      <c r="AT191" s="180" t="s">
        <v>277</v>
      </c>
      <c r="AU191" s="180" t="s">
        <v>86</v>
      </c>
      <c r="AY191" s="3" t="s">
        <v>122</v>
      </c>
      <c r="BE191" s="181" t="n">
        <f aca="false">IF(N191="základní",J191,0)</f>
        <v>0</v>
      </c>
      <c r="BF191" s="181" t="n">
        <f aca="false">IF(N191="snížená",J191,0)</f>
        <v>0</v>
      </c>
      <c r="BG191" s="181" t="n">
        <f aca="false">IF(N191="zákl. přenesená",J191,0)</f>
        <v>0</v>
      </c>
      <c r="BH191" s="181" t="n">
        <f aca="false">IF(N191="sníž. přenesená",J191,0)</f>
        <v>0</v>
      </c>
      <c r="BI191" s="181" t="n">
        <f aca="false">IF(N191="nulová",J191,0)</f>
        <v>0</v>
      </c>
      <c r="BJ191" s="3" t="s">
        <v>84</v>
      </c>
      <c r="BK191" s="181" t="n">
        <f aca="false">ROUND(I191*H191,2)</f>
        <v>0</v>
      </c>
      <c r="BL191" s="3" t="s">
        <v>84</v>
      </c>
      <c r="BM191" s="180" t="s">
        <v>382</v>
      </c>
    </row>
    <row r="192" s="27" customFormat="true" ht="24.15" hidden="false" customHeight="true" outlineLevel="0" collapsed="false">
      <c r="A192" s="22"/>
      <c r="B192" s="166"/>
      <c r="C192" s="182" t="s">
        <v>383</v>
      </c>
      <c r="D192" s="182" t="s">
        <v>277</v>
      </c>
      <c r="E192" s="183" t="s">
        <v>384</v>
      </c>
      <c r="F192" s="184" t="s">
        <v>385</v>
      </c>
      <c r="G192" s="185" t="s">
        <v>161</v>
      </c>
      <c r="H192" s="186" t="n">
        <v>50</v>
      </c>
      <c r="I192" s="187"/>
      <c r="J192" s="188" t="n">
        <f aca="false">ROUND(I192*H192,2)</f>
        <v>0</v>
      </c>
      <c r="K192" s="189"/>
      <c r="L192" s="23"/>
      <c r="M192" s="190"/>
      <c r="N192" s="191" t="s">
        <v>41</v>
      </c>
      <c r="O192" s="60"/>
      <c r="P192" s="178" t="n">
        <f aca="false">O192*H192</f>
        <v>0</v>
      </c>
      <c r="Q192" s="178" t="n">
        <v>3E-005</v>
      </c>
      <c r="R192" s="178" t="n">
        <f aca="false">Q192*H192</f>
        <v>0.0015</v>
      </c>
      <c r="S192" s="178" t="n">
        <v>0.003</v>
      </c>
      <c r="T192" s="179" t="n">
        <f aca="false">S192*H192</f>
        <v>0.15</v>
      </c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R192" s="180" t="s">
        <v>84</v>
      </c>
      <c r="AT192" s="180" t="s">
        <v>277</v>
      </c>
      <c r="AU192" s="180" t="s">
        <v>86</v>
      </c>
      <c r="AY192" s="3" t="s">
        <v>122</v>
      </c>
      <c r="BE192" s="181" t="n">
        <f aca="false">IF(N192="základní",J192,0)</f>
        <v>0</v>
      </c>
      <c r="BF192" s="181" t="n">
        <f aca="false">IF(N192="snížená",J192,0)</f>
        <v>0</v>
      </c>
      <c r="BG192" s="181" t="n">
        <f aca="false">IF(N192="zákl. přenesená",J192,0)</f>
        <v>0</v>
      </c>
      <c r="BH192" s="181" t="n">
        <f aca="false">IF(N192="sníž. přenesená",J192,0)</f>
        <v>0</v>
      </c>
      <c r="BI192" s="181" t="n">
        <f aca="false">IF(N192="nulová",J192,0)</f>
        <v>0</v>
      </c>
      <c r="BJ192" s="3" t="s">
        <v>84</v>
      </c>
      <c r="BK192" s="181" t="n">
        <f aca="false">ROUND(I192*H192,2)</f>
        <v>0</v>
      </c>
      <c r="BL192" s="3" t="s">
        <v>84</v>
      </c>
      <c r="BM192" s="180" t="s">
        <v>386</v>
      </c>
    </row>
    <row r="193" s="27" customFormat="true" ht="16.5" hidden="false" customHeight="true" outlineLevel="0" collapsed="false">
      <c r="A193" s="22"/>
      <c r="B193" s="166"/>
      <c r="C193" s="182" t="s">
        <v>387</v>
      </c>
      <c r="D193" s="182" t="s">
        <v>277</v>
      </c>
      <c r="E193" s="183" t="s">
        <v>388</v>
      </c>
      <c r="F193" s="184" t="s">
        <v>389</v>
      </c>
      <c r="G193" s="185" t="s">
        <v>174</v>
      </c>
      <c r="H193" s="186" t="n">
        <v>2</v>
      </c>
      <c r="I193" s="187"/>
      <c r="J193" s="188" t="n">
        <f aca="false">ROUND(I193*H193,2)</f>
        <v>0</v>
      </c>
      <c r="K193" s="189"/>
      <c r="L193" s="23"/>
      <c r="M193" s="190"/>
      <c r="N193" s="191" t="s">
        <v>41</v>
      </c>
      <c r="O193" s="60"/>
      <c r="P193" s="178" t="n">
        <f aca="false">O193*H193</f>
        <v>0</v>
      </c>
      <c r="Q193" s="178" t="n">
        <v>0</v>
      </c>
      <c r="R193" s="178" t="n">
        <f aca="false">Q193*H193</f>
        <v>0</v>
      </c>
      <c r="S193" s="178" t="n">
        <v>0</v>
      </c>
      <c r="T193" s="179" t="n">
        <f aca="false">S193*H193</f>
        <v>0</v>
      </c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R193" s="180" t="s">
        <v>84</v>
      </c>
      <c r="AT193" s="180" t="s">
        <v>277</v>
      </c>
      <c r="AU193" s="180" t="s">
        <v>86</v>
      </c>
      <c r="AY193" s="3" t="s">
        <v>122</v>
      </c>
      <c r="BE193" s="181" t="n">
        <f aca="false">IF(N193="základní",J193,0)</f>
        <v>0</v>
      </c>
      <c r="BF193" s="181" t="n">
        <f aca="false">IF(N193="snížená",J193,0)</f>
        <v>0</v>
      </c>
      <c r="BG193" s="181" t="n">
        <f aca="false">IF(N193="zákl. přenesená",J193,0)</f>
        <v>0</v>
      </c>
      <c r="BH193" s="181" t="n">
        <f aca="false">IF(N193="sníž. přenesená",J193,0)</f>
        <v>0</v>
      </c>
      <c r="BI193" s="181" t="n">
        <f aca="false">IF(N193="nulová",J193,0)</f>
        <v>0</v>
      </c>
      <c r="BJ193" s="3" t="s">
        <v>84</v>
      </c>
      <c r="BK193" s="181" t="n">
        <f aca="false">ROUND(I193*H193,2)</f>
        <v>0</v>
      </c>
      <c r="BL193" s="3" t="s">
        <v>84</v>
      </c>
      <c r="BM193" s="180" t="s">
        <v>390</v>
      </c>
    </row>
    <row r="194" s="27" customFormat="true" ht="55.5" hidden="false" customHeight="true" outlineLevel="0" collapsed="false">
      <c r="A194" s="22"/>
      <c r="B194" s="166"/>
      <c r="C194" s="182" t="s">
        <v>391</v>
      </c>
      <c r="D194" s="182" t="s">
        <v>277</v>
      </c>
      <c r="E194" s="183" t="s">
        <v>392</v>
      </c>
      <c r="F194" s="184" t="s">
        <v>393</v>
      </c>
      <c r="G194" s="185" t="s">
        <v>128</v>
      </c>
      <c r="H194" s="186" t="n">
        <v>2</v>
      </c>
      <c r="I194" s="187"/>
      <c r="J194" s="188" t="n">
        <f aca="false">ROUND(I194*H194,2)</f>
        <v>0</v>
      </c>
      <c r="K194" s="189"/>
      <c r="L194" s="23"/>
      <c r="M194" s="190"/>
      <c r="N194" s="191" t="s">
        <v>41</v>
      </c>
      <c r="O194" s="60"/>
      <c r="P194" s="178" t="n">
        <f aca="false">O194*H194</f>
        <v>0</v>
      </c>
      <c r="Q194" s="178" t="n">
        <v>0</v>
      </c>
      <c r="R194" s="178" t="n">
        <f aca="false">Q194*H194</f>
        <v>0</v>
      </c>
      <c r="S194" s="178" t="n">
        <v>0</v>
      </c>
      <c r="T194" s="179" t="n">
        <f aca="false">S194*H194</f>
        <v>0</v>
      </c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R194" s="180" t="s">
        <v>84</v>
      </c>
      <c r="AT194" s="180" t="s">
        <v>277</v>
      </c>
      <c r="AU194" s="180" t="s">
        <v>86</v>
      </c>
      <c r="AY194" s="3" t="s">
        <v>122</v>
      </c>
      <c r="BE194" s="181" t="n">
        <f aca="false">IF(N194="základní",J194,0)</f>
        <v>0</v>
      </c>
      <c r="BF194" s="181" t="n">
        <f aca="false">IF(N194="snížená",J194,0)</f>
        <v>0</v>
      </c>
      <c r="BG194" s="181" t="n">
        <f aca="false">IF(N194="zákl. přenesená",J194,0)</f>
        <v>0</v>
      </c>
      <c r="BH194" s="181" t="n">
        <f aca="false">IF(N194="sníž. přenesená",J194,0)</f>
        <v>0</v>
      </c>
      <c r="BI194" s="181" t="n">
        <f aca="false">IF(N194="nulová",J194,0)</f>
        <v>0</v>
      </c>
      <c r="BJ194" s="3" t="s">
        <v>84</v>
      </c>
      <c r="BK194" s="181" t="n">
        <f aca="false">ROUND(I194*H194,2)</f>
        <v>0</v>
      </c>
      <c r="BL194" s="3" t="s">
        <v>84</v>
      </c>
      <c r="BM194" s="180" t="s">
        <v>394</v>
      </c>
    </row>
    <row r="195" s="152" customFormat="true" ht="22.8" hidden="false" customHeight="true" outlineLevel="0" collapsed="false">
      <c r="B195" s="153"/>
      <c r="D195" s="154" t="s">
        <v>75</v>
      </c>
      <c r="E195" s="164" t="s">
        <v>395</v>
      </c>
      <c r="F195" s="164" t="s">
        <v>396</v>
      </c>
      <c r="I195" s="156"/>
      <c r="J195" s="165" t="n">
        <f aca="false">BK195</f>
        <v>0</v>
      </c>
      <c r="L195" s="153"/>
      <c r="M195" s="158"/>
      <c r="N195" s="159"/>
      <c r="O195" s="159"/>
      <c r="P195" s="160" t="n">
        <f aca="false">SUM(P196:P209)</f>
        <v>0</v>
      </c>
      <c r="Q195" s="159"/>
      <c r="R195" s="160" t="n">
        <f aca="false">SUM(R196:R209)</f>
        <v>0.34338</v>
      </c>
      <c r="S195" s="159"/>
      <c r="T195" s="161" t="n">
        <f aca="false">SUM(T196:T209)</f>
        <v>0</v>
      </c>
      <c r="AR195" s="154" t="s">
        <v>86</v>
      </c>
      <c r="AT195" s="162" t="s">
        <v>75</v>
      </c>
      <c r="AU195" s="162" t="s">
        <v>84</v>
      </c>
      <c r="AY195" s="154" t="s">
        <v>122</v>
      </c>
      <c r="BK195" s="163" t="n">
        <f aca="false">SUM(BK196:BK209)</f>
        <v>0</v>
      </c>
    </row>
    <row r="196" s="27" customFormat="true" ht="49.05" hidden="false" customHeight="true" outlineLevel="0" collapsed="false">
      <c r="A196" s="22"/>
      <c r="B196" s="166"/>
      <c r="C196" s="167" t="s">
        <v>397</v>
      </c>
      <c r="D196" s="167" t="s">
        <v>125</v>
      </c>
      <c r="E196" s="168" t="s">
        <v>398</v>
      </c>
      <c r="F196" s="169" t="s">
        <v>399</v>
      </c>
      <c r="G196" s="170" t="s">
        <v>161</v>
      </c>
      <c r="H196" s="171" t="n">
        <v>960</v>
      </c>
      <c r="I196" s="172"/>
      <c r="J196" s="173" t="n">
        <f aca="false">ROUND(I196*H196,2)</f>
        <v>0</v>
      </c>
      <c r="K196" s="174"/>
      <c r="L196" s="175"/>
      <c r="M196" s="176"/>
      <c r="N196" s="177" t="s">
        <v>41</v>
      </c>
      <c r="O196" s="60"/>
      <c r="P196" s="178" t="n">
        <f aca="false">O196*H196</f>
        <v>0</v>
      </c>
      <c r="Q196" s="178" t="n">
        <v>0.00013</v>
      </c>
      <c r="R196" s="178" t="n">
        <f aca="false">Q196*H196</f>
        <v>0.1248</v>
      </c>
      <c r="S196" s="178" t="n">
        <v>0</v>
      </c>
      <c r="T196" s="179" t="n">
        <f aca="false">S196*H196</f>
        <v>0</v>
      </c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R196" s="180" t="s">
        <v>86</v>
      </c>
      <c r="AT196" s="180" t="s">
        <v>125</v>
      </c>
      <c r="AU196" s="180" t="s">
        <v>86</v>
      </c>
      <c r="AY196" s="3" t="s">
        <v>122</v>
      </c>
      <c r="BE196" s="181" t="n">
        <f aca="false">IF(N196="základní",J196,0)</f>
        <v>0</v>
      </c>
      <c r="BF196" s="181" t="n">
        <f aca="false">IF(N196="snížená",J196,0)</f>
        <v>0</v>
      </c>
      <c r="BG196" s="181" t="n">
        <f aca="false">IF(N196="zákl. přenesená",J196,0)</f>
        <v>0</v>
      </c>
      <c r="BH196" s="181" t="n">
        <f aca="false">IF(N196="sníž. přenesená",J196,0)</f>
        <v>0</v>
      </c>
      <c r="BI196" s="181" t="n">
        <f aca="false">IF(N196="nulová",J196,0)</f>
        <v>0</v>
      </c>
      <c r="BJ196" s="3" t="s">
        <v>84</v>
      </c>
      <c r="BK196" s="181" t="n">
        <f aca="false">ROUND(I196*H196,2)</f>
        <v>0</v>
      </c>
      <c r="BL196" s="3" t="s">
        <v>84</v>
      </c>
      <c r="BM196" s="180" t="s">
        <v>400</v>
      </c>
    </row>
    <row r="197" s="27" customFormat="true" ht="49.05" hidden="false" customHeight="true" outlineLevel="0" collapsed="false">
      <c r="A197" s="22"/>
      <c r="B197" s="166"/>
      <c r="C197" s="167" t="s">
        <v>401</v>
      </c>
      <c r="D197" s="167" t="s">
        <v>125</v>
      </c>
      <c r="E197" s="168" t="s">
        <v>402</v>
      </c>
      <c r="F197" s="169" t="s">
        <v>403</v>
      </c>
      <c r="G197" s="170" t="s">
        <v>161</v>
      </c>
      <c r="H197" s="171" t="n">
        <v>740</v>
      </c>
      <c r="I197" s="172"/>
      <c r="J197" s="173" t="n">
        <f aca="false">ROUND(I197*H197,2)</f>
        <v>0</v>
      </c>
      <c r="K197" s="174"/>
      <c r="L197" s="175"/>
      <c r="M197" s="176"/>
      <c r="N197" s="177" t="s">
        <v>41</v>
      </c>
      <c r="O197" s="60"/>
      <c r="P197" s="178" t="n">
        <f aca="false">O197*H197</f>
        <v>0</v>
      </c>
      <c r="Q197" s="178" t="n">
        <v>0.00017</v>
      </c>
      <c r="R197" s="178" t="n">
        <f aca="false">Q197*H197</f>
        <v>0.1258</v>
      </c>
      <c r="S197" s="178" t="n">
        <v>0</v>
      </c>
      <c r="T197" s="179" t="n">
        <f aca="false">S197*H197</f>
        <v>0</v>
      </c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R197" s="180" t="s">
        <v>86</v>
      </c>
      <c r="AT197" s="180" t="s">
        <v>125</v>
      </c>
      <c r="AU197" s="180" t="s">
        <v>86</v>
      </c>
      <c r="AY197" s="3" t="s">
        <v>122</v>
      </c>
      <c r="BE197" s="181" t="n">
        <f aca="false">IF(N197="základní",J197,0)</f>
        <v>0</v>
      </c>
      <c r="BF197" s="181" t="n">
        <f aca="false">IF(N197="snížená",J197,0)</f>
        <v>0</v>
      </c>
      <c r="BG197" s="181" t="n">
        <f aca="false">IF(N197="zákl. přenesená",J197,0)</f>
        <v>0</v>
      </c>
      <c r="BH197" s="181" t="n">
        <f aca="false">IF(N197="sníž. přenesená",J197,0)</f>
        <v>0</v>
      </c>
      <c r="BI197" s="181" t="n">
        <f aca="false">IF(N197="nulová",J197,0)</f>
        <v>0</v>
      </c>
      <c r="BJ197" s="3" t="s">
        <v>84</v>
      </c>
      <c r="BK197" s="181" t="n">
        <f aca="false">ROUND(I197*H197,2)</f>
        <v>0</v>
      </c>
      <c r="BL197" s="3" t="s">
        <v>84</v>
      </c>
      <c r="BM197" s="180" t="s">
        <v>404</v>
      </c>
    </row>
    <row r="198" s="27" customFormat="true" ht="44.25" hidden="false" customHeight="true" outlineLevel="0" collapsed="false">
      <c r="A198" s="22"/>
      <c r="B198" s="166"/>
      <c r="C198" s="167" t="s">
        <v>405</v>
      </c>
      <c r="D198" s="167" t="s">
        <v>125</v>
      </c>
      <c r="E198" s="168" t="s">
        <v>406</v>
      </c>
      <c r="F198" s="169" t="s">
        <v>407</v>
      </c>
      <c r="G198" s="170" t="s">
        <v>161</v>
      </c>
      <c r="H198" s="171" t="n">
        <v>24</v>
      </c>
      <c r="I198" s="172"/>
      <c r="J198" s="173" t="n">
        <f aca="false">ROUND(I198*H198,2)</f>
        <v>0</v>
      </c>
      <c r="K198" s="174"/>
      <c r="L198" s="175"/>
      <c r="M198" s="176"/>
      <c r="N198" s="177" t="s">
        <v>41</v>
      </c>
      <c r="O198" s="60"/>
      <c r="P198" s="178" t="n">
        <f aca="false">O198*H198</f>
        <v>0</v>
      </c>
      <c r="Q198" s="178" t="n">
        <v>0.00032</v>
      </c>
      <c r="R198" s="178" t="n">
        <f aca="false">Q198*H198</f>
        <v>0.00768</v>
      </c>
      <c r="S198" s="178" t="n">
        <v>0</v>
      </c>
      <c r="T198" s="179" t="n">
        <f aca="false">S198*H198</f>
        <v>0</v>
      </c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R198" s="180" t="s">
        <v>86</v>
      </c>
      <c r="AT198" s="180" t="s">
        <v>125</v>
      </c>
      <c r="AU198" s="180" t="s">
        <v>86</v>
      </c>
      <c r="AY198" s="3" t="s">
        <v>122</v>
      </c>
      <c r="BE198" s="181" t="n">
        <f aca="false">IF(N198="základní",J198,0)</f>
        <v>0</v>
      </c>
      <c r="BF198" s="181" t="n">
        <f aca="false">IF(N198="snížená",J198,0)</f>
        <v>0</v>
      </c>
      <c r="BG198" s="181" t="n">
        <f aca="false">IF(N198="zákl. přenesená",J198,0)</f>
        <v>0</v>
      </c>
      <c r="BH198" s="181" t="n">
        <f aca="false">IF(N198="sníž. přenesená",J198,0)</f>
        <v>0</v>
      </c>
      <c r="BI198" s="181" t="n">
        <f aca="false">IF(N198="nulová",J198,0)</f>
        <v>0</v>
      </c>
      <c r="BJ198" s="3" t="s">
        <v>84</v>
      </c>
      <c r="BK198" s="181" t="n">
        <f aca="false">ROUND(I198*H198,2)</f>
        <v>0</v>
      </c>
      <c r="BL198" s="3" t="s">
        <v>84</v>
      </c>
      <c r="BM198" s="180" t="s">
        <v>408</v>
      </c>
    </row>
    <row r="199" s="27" customFormat="true" ht="24.15" hidden="false" customHeight="true" outlineLevel="0" collapsed="false">
      <c r="A199" s="22"/>
      <c r="B199" s="166"/>
      <c r="C199" s="167" t="s">
        <v>409</v>
      </c>
      <c r="D199" s="167" t="s">
        <v>125</v>
      </c>
      <c r="E199" s="168" t="s">
        <v>410</v>
      </c>
      <c r="F199" s="169" t="s">
        <v>411</v>
      </c>
      <c r="G199" s="170" t="s">
        <v>161</v>
      </c>
      <c r="H199" s="171" t="n">
        <v>320</v>
      </c>
      <c r="I199" s="172"/>
      <c r="J199" s="173" t="n">
        <f aca="false">ROUND(I199*H199,2)</f>
        <v>0</v>
      </c>
      <c r="K199" s="174"/>
      <c r="L199" s="175"/>
      <c r="M199" s="176"/>
      <c r="N199" s="177" t="s">
        <v>41</v>
      </c>
      <c r="O199" s="60"/>
      <c r="P199" s="178" t="n">
        <f aca="false">O199*H199</f>
        <v>0</v>
      </c>
      <c r="Q199" s="178" t="n">
        <v>0.00012</v>
      </c>
      <c r="R199" s="178" t="n">
        <f aca="false">Q199*H199</f>
        <v>0.0384</v>
      </c>
      <c r="S199" s="178" t="n">
        <v>0</v>
      </c>
      <c r="T199" s="179" t="n">
        <f aca="false">S199*H199</f>
        <v>0</v>
      </c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R199" s="180" t="s">
        <v>86</v>
      </c>
      <c r="AT199" s="180" t="s">
        <v>125</v>
      </c>
      <c r="AU199" s="180" t="s">
        <v>86</v>
      </c>
      <c r="AY199" s="3" t="s">
        <v>122</v>
      </c>
      <c r="BE199" s="181" t="n">
        <f aca="false">IF(N199="základní",J199,0)</f>
        <v>0</v>
      </c>
      <c r="BF199" s="181" t="n">
        <f aca="false">IF(N199="snížená",J199,0)</f>
        <v>0</v>
      </c>
      <c r="BG199" s="181" t="n">
        <f aca="false">IF(N199="zákl. přenesená",J199,0)</f>
        <v>0</v>
      </c>
      <c r="BH199" s="181" t="n">
        <f aca="false">IF(N199="sníž. přenesená",J199,0)</f>
        <v>0</v>
      </c>
      <c r="BI199" s="181" t="n">
        <f aca="false">IF(N199="nulová",J199,0)</f>
        <v>0</v>
      </c>
      <c r="BJ199" s="3" t="s">
        <v>84</v>
      </c>
      <c r="BK199" s="181" t="n">
        <f aca="false">ROUND(I199*H199,2)</f>
        <v>0</v>
      </c>
      <c r="BL199" s="3" t="s">
        <v>84</v>
      </c>
      <c r="BM199" s="180" t="s">
        <v>412</v>
      </c>
    </row>
    <row r="200" s="27" customFormat="true" ht="24.15" hidden="false" customHeight="true" outlineLevel="0" collapsed="false">
      <c r="A200" s="22"/>
      <c r="B200" s="166"/>
      <c r="C200" s="167" t="s">
        <v>413</v>
      </c>
      <c r="D200" s="167" t="s">
        <v>125</v>
      </c>
      <c r="E200" s="168" t="s">
        <v>414</v>
      </c>
      <c r="F200" s="169" t="s">
        <v>415</v>
      </c>
      <c r="G200" s="170" t="s">
        <v>161</v>
      </c>
      <c r="H200" s="171" t="n">
        <v>220</v>
      </c>
      <c r="I200" s="172"/>
      <c r="J200" s="173" t="n">
        <f aca="false">ROUND(I200*H200,2)</f>
        <v>0</v>
      </c>
      <c r="K200" s="174"/>
      <c r="L200" s="175"/>
      <c r="M200" s="176"/>
      <c r="N200" s="177" t="s">
        <v>41</v>
      </c>
      <c r="O200" s="60"/>
      <c r="P200" s="178" t="n">
        <f aca="false">O200*H200</f>
        <v>0</v>
      </c>
      <c r="Q200" s="178" t="n">
        <v>0.00017</v>
      </c>
      <c r="R200" s="178" t="n">
        <f aca="false">Q200*H200</f>
        <v>0.0374</v>
      </c>
      <c r="S200" s="178" t="n">
        <v>0</v>
      </c>
      <c r="T200" s="179" t="n">
        <f aca="false">S200*H200</f>
        <v>0</v>
      </c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R200" s="180" t="s">
        <v>86</v>
      </c>
      <c r="AT200" s="180" t="s">
        <v>125</v>
      </c>
      <c r="AU200" s="180" t="s">
        <v>86</v>
      </c>
      <c r="AY200" s="3" t="s">
        <v>122</v>
      </c>
      <c r="BE200" s="181" t="n">
        <f aca="false">IF(N200="základní",J200,0)</f>
        <v>0</v>
      </c>
      <c r="BF200" s="181" t="n">
        <f aca="false">IF(N200="snížená",J200,0)</f>
        <v>0</v>
      </c>
      <c r="BG200" s="181" t="n">
        <f aca="false">IF(N200="zákl. přenesená",J200,0)</f>
        <v>0</v>
      </c>
      <c r="BH200" s="181" t="n">
        <f aca="false">IF(N200="sníž. přenesená",J200,0)</f>
        <v>0</v>
      </c>
      <c r="BI200" s="181" t="n">
        <f aca="false">IF(N200="nulová",J200,0)</f>
        <v>0</v>
      </c>
      <c r="BJ200" s="3" t="s">
        <v>84</v>
      </c>
      <c r="BK200" s="181" t="n">
        <f aca="false">ROUND(I200*H200,2)</f>
        <v>0</v>
      </c>
      <c r="BL200" s="3" t="s">
        <v>84</v>
      </c>
      <c r="BM200" s="180" t="s">
        <v>416</v>
      </c>
    </row>
    <row r="201" s="27" customFormat="true" ht="16.5" hidden="false" customHeight="true" outlineLevel="0" collapsed="false">
      <c r="A201" s="22"/>
      <c r="B201" s="166"/>
      <c r="C201" s="167" t="s">
        <v>417</v>
      </c>
      <c r="D201" s="167" t="s">
        <v>125</v>
      </c>
      <c r="E201" s="168" t="s">
        <v>418</v>
      </c>
      <c r="F201" s="169" t="s">
        <v>419</v>
      </c>
      <c r="G201" s="170" t="s">
        <v>161</v>
      </c>
      <c r="H201" s="171" t="n">
        <v>620</v>
      </c>
      <c r="I201" s="172"/>
      <c r="J201" s="173" t="n">
        <f aca="false">ROUND(I201*H201,2)</f>
        <v>0</v>
      </c>
      <c r="K201" s="174"/>
      <c r="L201" s="175"/>
      <c r="M201" s="176"/>
      <c r="N201" s="177" t="s">
        <v>41</v>
      </c>
      <c r="O201" s="60"/>
      <c r="P201" s="178" t="n">
        <f aca="false">O201*H201</f>
        <v>0</v>
      </c>
      <c r="Q201" s="178" t="n">
        <v>0</v>
      </c>
      <c r="R201" s="178" t="n">
        <f aca="false">Q201*H201</f>
        <v>0</v>
      </c>
      <c r="S201" s="178" t="n">
        <v>0</v>
      </c>
      <c r="T201" s="179" t="n">
        <f aca="false">S201*H201</f>
        <v>0</v>
      </c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R201" s="180" t="s">
        <v>86</v>
      </c>
      <c r="AT201" s="180" t="s">
        <v>125</v>
      </c>
      <c r="AU201" s="180" t="s">
        <v>86</v>
      </c>
      <c r="AY201" s="3" t="s">
        <v>122</v>
      </c>
      <c r="BE201" s="181" t="n">
        <f aca="false">IF(N201="základní",J201,0)</f>
        <v>0</v>
      </c>
      <c r="BF201" s="181" t="n">
        <f aca="false">IF(N201="snížená",J201,0)</f>
        <v>0</v>
      </c>
      <c r="BG201" s="181" t="n">
        <f aca="false">IF(N201="zákl. přenesená",J201,0)</f>
        <v>0</v>
      </c>
      <c r="BH201" s="181" t="n">
        <f aca="false">IF(N201="sníž. přenesená",J201,0)</f>
        <v>0</v>
      </c>
      <c r="BI201" s="181" t="n">
        <f aca="false">IF(N201="nulová",J201,0)</f>
        <v>0</v>
      </c>
      <c r="BJ201" s="3" t="s">
        <v>84</v>
      </c>
      <c r="BK201" s="181" t="n">
        <f aca="false">ROUND(I201*H201,2)</f>
        <v>0</v>
      </c>
      <c r="BL201" s="3" t="s">
        <v>84</v>
      </c>
      <c r="BM201" s="180" t="s">
        <v>420</v>
      </c>
    </row>
    <row r="202" s="27" customFormat="true" ht="24.15" hidden="false" customHeight="true" outlineLevel="0" collapsed="false">
      <c r="A202" s="22"/>
      <c r="B202" s="166"/>
      <c r="C202" s="167" t="s">
        <v>421</v>
      </c>
      <c r="D202" s="167" t="s">
        <v>125</v>
      </c>
      <c r="E202" s="168" t="s">
        <v>422</v>
      </c>
      <c r="F202" s="169" t="s">
        <v>423</v>
      </c>
      <c r="G202" s="170" t="s">
        <v>161</v>
      </c>
      <c r="H202" s="171" t="n">
        <v>120</v>
      </c>
      <c r="I202" s="172"/>
      <c r="J202" s="173" t="n">
        <f aca="false">ROUND(I202*H202,2)</f>
        <v>0</v>
      </c>
      <c r="K202" s="174"/>
      <c r="L202" s="175"/>
      <c r="M202" s="176"/>
      <c r="N202" s="177" t="s">
        <v>41</v>
      </c>
      <c r="O202" s="60"/>
      <c r="P202" s="178" t="n">
        <f aca="false">O202*H202</f>
        <v>0</v>
      </c>
      <c r="Q202" s="178" t="n">
        <v>7E-005</v>
      </c>
      <c r="R202" s="178" t="n">
        <f aca="false">Q202*H202</f>
        <v>0.0084</v>
      </c>
      <c r="S202" s="178" t="n">
        <v>0</v>
      </c>
      <c r="T202" s="179" t="n">
        <f aca="false">S202*H202</f>
        <v>0</v>
      </c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R202" s="180" t="s">
        <v>86</v>
      </c>
      <c r="AT202" s="180" t="s">
        <v>125</v>
      </c>
      <c r="AU202" s="180" t="s">
        <v>86</v>
      </c>
      <c r="AY202" s="3" t="s">
        <v>122</v>
      </c>
      <c r="BE202" s="181" t="n">
        <f aca="false">IF(N202="základní",J202,0)</f>
        <v>0</v>
      </c>
      <c r="BF202" s="181" t="n">
        <f aca="false">IF(N202="snížená",J202,0)</f>
        <v>0</v>
      </c>
      <c r="BG202" s="181" t="n">
        <f aca="false">IF(N202="zákl. přenesená",J202,0)</f>
        <v>0</v>
      </c>
      <c r="BH202" s="181" t="n">
        <f aca="false">IF(N202="sníž. přenesená",J202,0)</f>
        <v>0</v>
      </c>
      <c r="BI202" s="181" t="n">
        <f aca="false">IF(N202="nulová",J202,0)</f>
        <v>0</v>
      </c>
      <c r="BJ202" s="3" t="s">
        <v>84</v>
      </c>
      <c r="BK202" s="181" t="n">
        <f aca="false">ROUND(I202*H202,2)</f>
        <v>0</v>
      </c>
      <c r="BL202" s="3" t="s">
        <v>84</v>
      </c>
      <c r="BM202" s="180" t="s">
        <v>424</v>
      </c>
    </row>
    <row r="203" s="27" customFormat="true" ht="24.15" hidden="false" customHeight="true" outlineLevel="0" collapsed="false">
      <c r="A203" s="22"/>
      <c r="B203" s="166"/>
      <c r="C203" s="167" t="s">
        <v>425</v>
      </c>
      <c r="D203" s="167" t="s">
        <v>125</v>
      </c>
      <c r="E203" s="168" t="s">
        <v>426</v>
      </c>
      <c r="F203" s="169" t="s">
        <v>427</v>
      </c>
      <c r="G203" s="170" t="s">
        <v>161</v>
      </c>
      <c r="H203" s="171" t="n">
        <v>30</v>
      </c>
      <c r="I203" s="172"/>
      <c r="J203" s="173" t="n">
        <f aca="false">ROUND(I203*H203,2)</f>
        <v>0</v>
      </c>
      <c r="K203" s="174"/>
      <c r="L203" s="175"/>
      <c r="M203" s="176"/>
      <c r="N203" s="177" t="s">
        <v>41</v>
      </c>
      <c r="O203" s="60"/>
      <c r="P203" s="178" t="n">
        <f aca="false">O203*H203</f>
        <v>0</v>
      </c>
      <c r="Q203" s="178" t="n">
        <v>3E-005</v>
      </c>
      <c r="R203" s="178" t="n">
        <f aca="false">Q203*H203</f>
        <v>0.0009</v>
      </c>
      <c r="S203" s="178" t="n">
        <v>0</v>
      </c>
      <c r="T203" s="179" t="n">
        <f aca="false">S203*H203</f>
        <v>0</v>
      </c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R203" s="180" t="s">
        <v>86</v>
      </c>
      <c r="AT203" s="180" t="s">
        <v>125</v>
      </c>
      <c r="AU203" s="180" t="s">
        <v>86</v>
      </c>
      <c r="AY203" s="3" t="s">
        <v>122</v>
      </c>
      <c r="BE203" s="181" t="n">
        <f aca="false">IF(N203="základní",J203,0)</f>
        <v>0</v>
      </c>
      <c r="BF203" s="181" t="n">
        <f aca="false">IF(N203="snížená",J203,0)</f>
        <v>0</v>
      </c>
      <c r="BG203" s="181" t="n">
        <f aca="false">IF(N203="zákl. přenesená",J203,0)</f>
        <v>0</v>
      </c>
      <c r="BH203" s="181" t="n">
        <f aca="false">IF(N203="sníž. přenesená",J203,0)</f>
        <v>0</v>
      </c>
      <c r="BI203" s="181" t="n">
        <f aca="false">IF(N203="nulová",J203,0)</f>
        <v>0</v>
      </c>
      <c r="BJ203" s="3" t="s">
        <v>84</v>
      </c>
      <c r="BK203" s="181" t="n">
        <f aca="false">ROUND(I203*H203,2)</f>
        <v>0</v>
      </c>
      <c r="BL203" s="3" t="s">
        <v>84</v>
      </c>
      <c r="BM203" s="180" t="s">
        <v>428</v>
      </c>
    </row>
    <row r="204" s="27" customFormat="true" ht="37.8" hidden="false" customHeight="true" outlineLevel="0" collapsed="false">
      <c r="A204" s="22"/>
      <c r="B204" s="166"/>
      <c r="C204" s="182" t="s">
        <v>429</v>
      </c>
      <c r="D204" s="182" t="s">
        <v>277</v>
      </c>
      <c r="E204" s="183" t="s">
        <v>430</v>
      </c>
      <c r="F204" s="184" t="s">
        <v>431</v>
      </c>
      <c r="G204" s="185" t="s">
        <v>161</v>
      </c>
      <c r="H204" s="186" t="n">
        <v>2264</v>
      </c>
      <c r="I204" s="187"/>
      <c r="J204" s="188" t="n">
        <f aca="false">ROUND(I204*H204,2)</f>
        <v>0</v>
      </c>
      <c r="K204" s="189"/>
      <c r="L204" s="23"/>
      <c r="M204" s="190"/>
      <c r="N204" s="191" t="s">
        <v>41</v>
      </c>
      <c r="O204" s="60"/>
      <c r="P204" s="178" t="n">
        <f aca="false">O204*H204</f>
        <v>0</v>
      </c>
      <c r="Q204" s="178" t="n">
        <v>0</v>
      </c>
      <c r="R204" s="178" t="n">
        <f aca="false">Q204*H204</f>
        <v>0</v>
      </c>
      <c r="S204" s="178" t="n">
        <v>0</v>
      </c>
      <c r="T204" s="179" t="n">
        <f aca="false">S204*H204</f>
        <v>0</v>
      </c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R204" s="180" t="s">
        <v>84</v>
      </c>
      <c r="AT204" s="180" t="s">
        <v>277</v>
      </c>
      <c r="AU204" s="180" t="s">
        <v>86</v>
      </c>
      <c r="AY204" s="3" t="s">
        <v>122</v>
      </c>
      <c r="BE204" s="181" t="n">
        <f aca="false">IF(N204="základní",J204,0)</f>
        <v>0</v>
      </c>
      <c r="BF204" s="181" t="n">
        <f aca="false">IF(N204="snížená",J204,0)</f>
        <v>0</v>
      </c>
      <c r="BG204" s="181" t="n">
        <f aca="false">IF(N204="zákl. přenesená",J204,0)</f>
        <v>0</v>
      </c>
      <c r="BH204" s="181" t="n">
        <f aca="false">IF(N204="sníž. přenesená",J204,0)</f>
        <v>0</v>
      </c>
      <c r="BI204" s="181" t="n">
        <f aca="false">IF(N204="nulová",J204,0)</f>
        <v>0</v>
      </c>
      <c r="BJ204" s="3" t="s">
        <v>84</v>
      </c>
      <c r="BK204" s="181" t="n">
        <f aca="false">ROUND(I204*H204,2)</f>
        <v>0</v>
      </c>
      <c r="BL204" s="3" t="s">
        <v>84</v>
      </c>
      <c r="BM204" s="180" t="s">
        <v>432</v>
      </c>
    </row>
    <row r="205" s="27" customFormat="true" ht="24.15" hidden="false" customHeight="true" outlineLevel="0" collapsed="false">
      <c r="A205" s="22"/>
      <c r="B205" s="166"/>
      <c r="C205" s="182" t="s">
        <v>433</v>
      </c>
      <c r="D205" s="182" t="s">
        <v>277</v>
      </c>
      <c r="E205" s="183" t="s">
        <v>434</v>
      </c>
      <c r="F205" s="184" t="s">
        <v>435</v>
      </c>
      <c r="G205" s="185" t="s">
        <v>174</v>
      </c>
      <c r="H205" s="186" t="n">
        <v>48</v>
      </c>
      <c r="I205" s="187"/>
      <c r="J205" s="188" t="n">
        <f aca="false">ROUND(I205*H205,2)</f>
        <v>0</v>
      </c>
      <c r="K205" s="189"/>
      <c r="L205" s="23"/>
      <c r="M205" s="190"/>
      <c r="N205" s="191" t="s">
        <v>41</v>
      </c>
      <c r="O205" s="60"/>
      <c r="P205" s="178" t="n">
        <f aca="false">O205*H205</f>
        <v>0</v>
      </c>
      <c r="Q205" s="178" t="n">
        <v>0</v>
      </c>
      <c r="R205" s="178" t="n">
        <f aca="false">Q205*H205</f>
        <v>0</v>
      </c>
      <c r="S205" s="178" t="n">
        <v>0</v>
      </c>
      <c r="T205" s="179" t="n">
        <f aca="false">S205*H205</f>
        <v>0</v>
      </c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R205" s="180" t="s">
        <v>84</v>
      </c>
      <c r="AT205" s="180" t="s">
        <v>277</v>
      </c>
      <c r="AU205" s="180" t="s">
        <v>86</v>
      </c>
      <c r="AY205" s="3" t="s">
        <v>122</v>
      </c>
      <c r="BE205" s="181" t="n">
        <f aca="false">IF(N205="základní",J205,0)</f>
        <v>0</v>
      </c>
      <c r="BF205" s="181" t="n">
        <f aca="false">IF(N205="snížená",J205,0)</f>
        <v>0</v>
      </c>
      <c r="BG205" s="181" t="n">
        <f aca="false">IF(N205="zákl. přenesená",J205,0)</f>
        <v>0</v>
      </c>
      <c r="BH205" s="181" t="n">
        <f aca="false">IF(N205="sníž. přenesená",J205,0)</f>
        <v>0</v>
      </c>
      <c r="BI205" s="181" t="n">
        <f aca="false">IF(N205="nulová",J205,0)</f>
        <v>0</v>
      </c>
      <c r="BJ205" s="3" t="s">
        <v>84</v>
      </c>
      <c r="BK205" s="181" t="n">
        <f aca="false">ROUND(I205*H205,2)</f>
        <v>0</v>
      </c>
      <c r="BL205" s="3" t="s">
        <v>84</v>
      </c>
      <c r="BM205" s="180" t="s">
        <v>436</v>
      </c>
    </row>
    <row r="206" s="27" customFormat="true" ht="24.15" hidden="false" customHeight="true" outlineLevel="0" collapsed="false">
      <c r="A206" s="22"/>
      <c r="B206" s="166"/>
      <c r="C206" s="182" t="s">
        <v>437</v>
      </c>
      <c r="D206" s="182" t="s">
        <v>277</v>
      </c>
      <c r="E206" s="183" t="s">
        <v>438</v>
      </c>
      <c r="F206" s="184" t="s">
        <v>439</v>
      </c>
      <c r="G206" s="185" t="s">
        <v>174</v>
      </c>
      <c r="H206" s="186" t="n">
        <v>2</v>
      </c>
      <c r="I206" s="187"/>
      <c r="J206" s="188" t="n">
        <f aca="false">ROUND(I206*H206,2)</f>
        <v>0</v>
      </c>
      <c r="K206" s="189"/>
      <c r="L206" s="23"/>
      <c r="M206" s="190"/>
      <c r="N206" s="191" t="s">
        <v>41</v>
      </c>
      <c r="O206" s="60"/>
      <c r="P206" s="178" t="n">
        <f aca="false">O206*H206</f>
        <v>0</v>
      </c>
      <c r="Q206" s="178" t="n">
        <v>0</v>
      </c>
      <c r="R206" s="178" t="n">
        <f aca="false">Q206*H206</f>
        <v>0</v>
      </c>
      <c r="S206" s="178" t="n">
        <v>0</v>
      </c>
      <c r="T206" s="179" t="n">
        <f aca="false">S206*H206</f>
        <v>0</v>
      </c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R206" s="180" t="s">
        <v>84</v>
      </c>
      <c r="AT206" s="180" t="s">
        <v>277</v>
      </c>
      <c r="AU206" s="180" t="s">
        <v>86</v>
      </c>
      <c r="AY206" s="3" t="s">
        <v>122</v>
      </c>
      <c r="BE206" s="181" t="n">
        <f aca="false">IF(N206="základní",J206,0)</f>
        <v>0</v>
      </c>
      <c r="BF206" s="181" t="n">
        <f aca="false">IF(N206="snížená",J206,0)</f>
        <v>0</v>
      </c>
      <c r="BG206" s="181" t="n">
        <f aca="false">IF(N206="zákl. přenesená",J206,0)</f>
        <v>0</v>
      </c>
      <c r="BH206" s="181" t="n">
        <f aca="false">IF(N206="sníž. přenesená",J206,0)</f>
        <v>0</v>
      </c>
      <c r="BI206" s="181" t="n">
        <f aca="false">IF(N206="nulová",J206,0)</f>
        <v>0</v>
      </c>
      <c r="BJ206" s="3" t="s">
        <v>84</v>
      </c>
      <c r="BK206" s="181" t="n">
        <f aca="false">ROUND(I206*H206,2)</f>
        <v>0</v>
      </c>
      <c r="BL206" s="3" t="s">
        <v>84</v>
      </c>
      <c r="BM206" s="180" t="s">
        <v>440</v>
      </c>
    </row>
    <row r="207" s="27" customFormat="true" ht="33" hidden="false" customHeight="true" outlineLevel="0" collapsed="false">
      <c r="A207" s="22"/>
      <c r="B207" s="166"/>
      <c r="C207" s="182" t="s">
        <v>441</v>
      </c>
      <c r="D207" s="182" t="s">
        <v>277</v>
      </c>
      <c r="E207" s="183" t="s">
        <v>442</v>
      </c>
      <c r="F207" s="184" t="s">
        <v>443</v>
      </c>
      <c r="G207" s="185" t="s">
        <v>161</v>
      </c>
      <c r="H207" s="186" t="n">
        <v>770</v>
      </c>
      <c r="I207" s="187"/>
      <c r="J207" s="188" t="n">
        <f aca="false">ROUND(I207*H207,2)</f>
        <v>0</v>
      </c>
      <c r="K207" s="189"/>
      <c r="L207" s="23"/>
      <c r="M207" s="190"/>
      <c r="N207" s="191" t="s">
        <v>41</v>
      </c>
      <c r="O207" s="60"/>
      <c r="P207" s="178" t="n">
        <f aca="false">O207*H207</f>
        <v>0</v>
      </c>
      <c r="Q207" s="178" t="n">
        <v>0</v>
      </c>
      <c r="R207" s="178" t="n">
        <f aca="false">Q207*H207</f>
        <v>0</v>
      </c>
      <c r="S207" s="178" t="n">
        <v>0</v>
      </c>
      <c r="T207" s="179" t="n">
        <f aca="false">S207*H207</f>
        <v>0</v>
      </c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R207" s="180" t="s">
        <v>84</v>
      </c>
      <c r="AT207" s="180" t="s">
        <v>277</v>
      </c>
      <c r="AU207" s="180" t="s">
        <v>86</v>
      </c>
      <c r="AY207" s="3" t="s">
        <v>122</v>
      </c>
      <c r="BE207" s="181" t="n">
        <f aca="false">IF(N207="základní",J207,0)</f>
        <v>0</v>
      </c>
      <c r="BF207" s="181" t="n">
        <f aca="false">IF(N207="snížená",J207,0)</f>
        <v>0</v>
      </c>
      <c r="BG207" s="181" t="n">
        <f aca="false">IF(N207="zákl. přenesená",J207,0)</f>
        <v>0</v>
      </c>
      <c r="BH207" s="181" t="n">
        <f aca="false">IF(N207="sníž. přenesená",J207,0)</f>
        <v>0</v>
      </c>
      <c r="BI207" s="181" t="n">
        <f aca="false">IF(N207="nulová",J207,0)</f>
        <v>0</v>
      </c>
      <c r="BJ207" s="3" t="s">
        <v>84</v>
      </c>
      <c r="BK207" s="181" t="n">
        <f aca="false">ROUND(I207*H207,2)</f>
        <v>0</v>
      </c>
      <c r="BL207" s="3" t="s">
        <v>84</v>
      </c>
      <c r="BM207" s="180" t="s">
        <v>444</v>
      </c>
    </row>
    <row r="208" s="27" customFormat="true" ht="24.15" hidden="false" customHeight="true" outlineLevel="0" collapsed="false">
      <c r="A208" s="22"/>
      <c r="B208" s="166"/>
      <c r="C208" s="182" t="s">
        <v>445</v>
      </c>
      <c r="D208" s="182" t="s">
        <v>277</v>
      </c>
      <c r="E208" s="183" t="s">
        <v>446</v>
      </c>
      <c r="F208" s="184" t="s">
        <v>447</v>
      </c>
      <c r="G208" s="185" t="s">
        <v>174</v>
      </c>
      <c r="H208" s="186" t="n">
        <v>25</v>
      </c>
      <c r="I208" s="187"/>
      <c r="J208" s="188" t="n">
        <f aca="false">ROUND(I208*H208,2)</f>
        <v>0</v>
      </c>
      <c r="K208" s="189"/>
      <c r="L208" s="23"/>
      <c r="M208" s="190"/>
      <c r="N208" s="191" t="s">
        <v>41</v>
      </c>
      <c r="O208" s="60"/>
      <c r="P208" s="178" t="n">
        <f aca="false">O208*H208</f>
        <v>0</v>
      </c>
      <c r="Q208" s="178" t="n">
        <v>0</v>
      </c>
      <c r="R208" s="178" t="n">
        <f aca="false">Q208*H208</f>
        <v>0</v>
      </c>
      <c r="S208" s="178" t="n">
        <v>0</v>
      </c>
      <c r="T208" s="179" t="n">
        <f aca="false">S208*H208</f>
        <v>0</v>
      </c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R208" s="180" t="s">
        <v>84</v>
      </c>
      <c r="AT208" s="180" t="s">
        <v>277</v>
      </c>
      <c r="AU208" s="180" t="s">
        <v>86</v>
      </c>
      <c r="AY208" s="3" t="s">
        <v>122</v>
      </c>
      <c r="BE208" s="181" t="n">
        <f aca="false">IF(N208="základní",J208,0)</f>
        <v>0</v>
      </c>
      <c r="BF208" s="181" t="n">
        <f aca="false">IF(N208="snížená",J208,0)</f>
        <v>0</v>
      </c>
      <c r="BG208" s="181" t="n">
        <f aca="false">IF(N208="zákl. přenesená",J208,0)</f>
        <v>0</v>
      </c>
      <c r="BH208" s="181" t="n">
        <f aca="false">IF(N208="sníž. přenesená",J208,0)</f>
        <v>0</v>
      </c>
      <c r="BI208" s="181" t="n">
        <f aca="false">IF(N208="nulová",J208,0)</f>
        <v>0</v>
      </c>
      <c r="BJ208" s="3" t="s">
        <v>84</v>
      </c>
      <c r="BK208" s="181" t="n">
        <f aca="false">ROUND(I208*H208,2)</f>
        <v>0</v>
      </c>
      <c r="BL208" s="3" t="s">
        <v>84</v>
      </c>
      <c r="BM208" s="180" t="s">
        <v>448</v>
      </c>
    </row>
    <row r="209" s="27" customFormat="true" ht="16.5" hidden="false" customHeight="true" outlineLevel="0" collapsed="false">
      <c r="A209" s="22"/>
      <c r="B209" s="166"/>
      <c r="C209" s="182" t="s">
        <v>449</v>
      </c>
      <c r="D209" s="182" t="s">
        <v>277</v>
      </c>
      <c r="E209" s="183" t="s">
        <v>450</v>
      </c>
      <c r="F209" s="184" t="s">
        <v>451</v>
      </c>
      <c r="G209" s="185" t="s">
        <v>174</v>
      </c>
      <c r="H209" s="186" t="n">
        <v>63</v>
      </c>
      <c r="I209" s="187"/>
      <c r="J209" s="188" t="n">
        <f aca="false">ROUND(I209*H209,2)</f>
        <v>0</v>
      </c>
      <c r="K209" s="189"/>
      <c r="L209" s="23"/>
      <c r="M209" s="190"/>
      <c r="N209" s="191" t="s">
        <v>41</v>
      </c>
      <c r="O209" s="60"/>
      <c r="P209" s="178" t="n">
        <f aca="false">O209*H209</f>
        <v>0</v>
      </c>
      <c r="Q209" s="178" t="n">
        <v>0</v>
      </c>
      <c r="R209" s="178" t="n">
        <f aca="false">Q209*H209</f>
        <v>0</v>
      </c>
      <c r="S209" s="178" t="n">
        <v>0</v>
      </c>
      <c r="T209" s="179" t="n">
        <f aca="false">S209*H209</f>
        <v>0</v>
      </c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R209" s="180" t="s">
        <v>84</v>
      </c>
      <c r="AT209" s="180" t="s">
        <v>277</v>
      </c>
      <c r="AU209" s="180" t="s">
        <v>86</v>
      </c>
      <c r="AY209" s="3" t="s">
        <v>122</v>
      </c>
      <c r="BE209" s="181" t="n">
        <f aca="false">IF(N209="základní",J209,0)</f>
        <v>0</v>
      </c>
      <c r="BF209" s="181" t="n">
        <f aca="false">IF(N209="snížená",J209,0)</f>
        <v>0</v>
      </c>
      <c r="BG209" s="181" t="n">
        <f aca="false">IF(N209="zákl. přenesená",J209,0)</f>
        <v>0</v>
      </c>
      <c r="BH209" s="181" t="n">
        <f aca="false">IF(N209="sníž. přenesená",J209,0)</f>
        <v>0</v>
      </c>
      <c r="BI209" s="181" t="n">
        <f aca="false">IF(N209="nulová",J209,0)</f>
        <v>0</v>
      </c>
      <c r="BJ209" s="3" t="s">
        <v>84</v>
      </c>
      <c r="BK209" s="181" t="n">
        <f aca="false">ROUND(I209*H209,2)</f>
        <v>0</v>
      </c>
      <c r="BL209" s="3" t="s">
        <v>84</v>
      </c>
      <c r="BM209" s="180" t="s">
        <v>452</v>
      </c>
    </row>
    <row r="210" s="152" customFormat="true" ht="22.8" hidden="false" customHeight="true" outlineLevel="0" collapsed="false">
      <c r="B210" s="153"/>
      <c r="D210" s="154" t="s">
        <v>75</v>
      </c>
      <c r="E210" s="164" t="s">
        <v>453</v>
      </c>
      <c r="F210" s="164" t="s">
        <v>454</v>
      </c>
      <c r="I210" s="156"/>
      <c r="J210" s="165" t="n">
        <f aca="false">BK210</f>
        <v>0</v>
      </c>
      <c r="L210" s="153"/>
      <c r="M210" s="158"/>
      <c r="N210" s="159"/>
      <c r="O210" s="159"/>
      <c r="P210" s="160" t="n">
        <f aca="false">SUM(P211:P215)</f>
        <v>0</v>
      </c>
      <c r="Q210" s="159"/>
      <c r="R210" s="160" t="n">
        <f aca="false">SUM(R211:R215)</f>
        <v>0</v>
      </c>
      <c r="S210" s="159"/>
      <c r="T210" s="161" t="n">
        <f aca="false">SUM(T211:T215)</f>
        <v>0</v>
      </c>
      <c r="AR210" s="154" t="s">
        <v>86</v>
      </c>
      <c r="AT210" s="162" t="s">
        <v>75</v>
      </c>
      <c r="AU210" s="162" t="s">
        <v>84</v>
      </c>
      <c r="AY210" s="154" t="s">
        <v>122</v>
      </c>
      <c r="BK210" s="163" t="n">
        <f aca="false">SUM(BK211:BK215)</f>
        <v>0</v>
      </c>
    </row>
    <row r="211" s="27" customFormat="true" ht="16.5" hidden="false" customHeight="true" outlineLevel="0" collapsed="false">
      <c r="A211" s="22"/>
      <c r="B211" s="166"/>
      <c r="C211" s="182" t="s">
        <v>455</v>
      </c>
      <c r="D211" s="182" t="s">
        <v>277</v>
      </c>
      <c r="E211" s="183" t="s">
        <v>456</v>
      </c>
      <c r="F211" s="184" t="s">
        <v>457</v>
      </c>
      <c r="G211" s="185" t="s">
        <v>458</v>
      </c>
      <c r="H211" s="186" t="n">
        <v>12</v>
      </c>
      <c r="I211" s="187"/>
      <c r="J211" s="188" t="n">
        <f aca="false">ROUND(I211*H211,2)</f>
        <v>0</v>
      </c>
      <c r="K211" s="189"/>
      <c r="L211" s="23"/>
      <c r="M211" s="190"/>
      <c r="N211" s="191" t="s">
        <v>41</v>
      </c>
      <c r="O211" s="60"/>
      <c r="P211" s="178" t="n">
        <f aca="false">O211*H211</f>
        <v>0</v>
      </c>
      <c r="Q211" s="178" t="n">
        <v>0</v>
      </c>
      <c r="R211" s="178" t="n">
        <f aca="false">Q211*H211</f>
        <v>0</v>
      </c>
      <c r="S211" s="178" t="n">
        <v>0</v>
      </c>
      <c r="T211" s="179" t="n">
        <f aca="false">S211*H211</f>
        <v>0</v>
      </c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R211" s="180" t="s">
        <v>84</v>
      </c>
      <c r="AT211" s="180" t="s">
        <v>277</v>
      </c>
      <c r="AU211" s="180" t="s">
        <v>86</v>
      </c>
      <c r="AY211" s="3" t="s">
        <v>122</v>
      </c>
      <c r="BE211" s="181" t="n">
        <f aca="false">IF(N211="základní",J211,0)</f>
        <v>0</v>
      </c>
      <c r="BF211" s="181" t="n">
        <f aca="false">IF(N211="snížená",J211,0)</f>
        <v>0</v>
      </c>
      <c r="BG211" s="181" t="n">
        <f aca="false">IF(N211="zákl. přenesená",J211,0)</f>
        <v>0</v>
      </c>
      <c r="BH211" s="181" t="n">
        <f aca="false">IF(N211="sníž. přenesená",J211,0)</f>
        <v>0</v>
      </c>
      <c r="BI211" s="181" t="n">
        <f aca="false">IF(N211="nulová",J211,0)</f>
        <v>0</v>
      </c>
      <c r="BJ211" s="3" t="s">
        <v>84</v>
      </c>
      <c r="BK211" s="181" t="n">
        <f aca="false">ROUND(I211*H211,2)</f>
        <v>0</v>
      </c>
      <c r="BL211" s="3" t="s">
        <v>84</v>
      </c>
      <c r="BM211" s="180" t="s">
        <v>459</v>
      </c>
    </row>
    <row r="212" s="27" customFormat="true" ht="24.15" hidden="false" customHeight="true" outlineLevel="0" collapsed="false">
      <c r="A212" s="22"/>
      <c r="B212" s="166"/>
      <c r="C212" s="182" t="s">
        <v>460</v>
      </c>
      <c r="D212" s="182" t="s">
        <v>277</v>
      </c>
      <c r="E212" s="183" t="s">
        <v>461</v>
      </c>
      <c r="F212" s="184" t="s">
        <v>462</v>
      </c>
      <c r="G212" s="185" t="s">
        <v>458</v>
      </c>
      <c r="H212" s="186" t="n">
        <v>40</v>
      </c>
      <c r="I212" s="187"/>
      <c r="J212" s="188" t="n">
        <f aca="false">ROUND(I212*H212,2)</f>
        <v>0</v>
      </c>
      <c r="K212" s="189"/>
      <c r="L212" s="23"/>
      <c r="M212" s="190"/>
      <c r="N212" s="191" t="s">
        <v>41</v>
      </c>
      <c r="O212" s="60"/>
      <c r="P212" s="178" t="n">
        <f aca="false">O212*H212</f>
        <v>0</v>
      </c>
      <c r="Q212" s="178" t="n">
        <v>0</v>
      </c>
      <c r="R212" s="178" t="n">
        <f aca="false">Q212*H212</f>
        <v>0</v>
      </c>
      <c r="S212" s="178" t="n">
        <v>0</v>
      </c>
      <c r="T212" s="179" t="n">
        <f aca="false">S212*H212</f>
        <v>0</v>
      </c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R212" s="180" t="s">
        <v>84</v>
      </c>
      <c r="AT212" s="180" t="s">
        <v>277</v>
      </c>
      <c r="AU212" s="180" t="s">
        <v>86</v>
      </c>
      <c r="AY212" s="3" t="s">
        <v>122</v>
      </c>
      <c r="BE212" s="181" t="n">
        <f aca="false">IF(N212="základní",J212,0)</f>
        <v>0</v>
      </c>
      <c r="BF212" s="181" t="n">
        <f aca="false">IF(N212="snížená",J212,0)</f>
        <v>0</v>
      </c>
      <c r="BG212" s="181" t="n">
        <f aca="false">IF(N212="zákl. přenesená",J212,0)</f>
        <v>0</v>
      </c>
      <c r="BH212" s="181" t="n">
        <f aca="false">IF(N212="sníž. přenesená",J212,0)</f>
        <v>0</v>
      </c>
      <c r="BI212" s="181" t="n">
        <f aca="false">IF(N212="nulová",J212,0)</f>
        <v>0</v>
      </c>
      <c r="BJ212" s="3" t="s">
        <v>84</v>
      </c>
      <c r="BK212" s="181" t="n">
        <f aca="false">ROUND(I212*H212,2)</f>
        <v>0</v>
      </c>
      <c r="BL212" s="3" t="s">
        <v>84</v>
      </c>
      <c r="BM212" s="180" t="s">
        <v>463</v>
      </c>
    </row>
    <row r="213" s="27" customFormat="true" ht="16.5" hidden="false" customHeight="true" outlineLevel="0" collapsed="false">
      <c r="A213" s="22"/>
      <c r="B213" s="166"/>
      <c r="C213" s="182" t="s">
        <v>464</v>
      </c>
      <c r="D213" s="182" t="s">
        <v>277</v>
      </c>
      <c r="E213" s="183" t="s">
        <v>465</v>
      </c>
      <c r="F213" s="184" t="s">
        <v>466</v>
      </c>
      <c r="G213" s="185" t="s">
        <v>458</v>
      </c>
      <c r="H213" s="186" t="n">
        <v>62</v>
      </c>
      <c r="I213" s="187"/>
      <c r="J213" s="188" t="n">
        <f aca="false">ROUND(I213*H213,2)</f>
        <v>0</v>
      </c>
      <c r="K213" s="189"/>
      <c r="L213" s="23"/>
      <c r="M213" s="190"/>
      <c r="N213" s="191" t="s">
        <v>41</v>
      </c>
      <c r="O213" s="60"/>
      <c r="P213" s="178" t="n">
        <f aca="false">O213*H213</f>
        <v>0</v>
      </c>
      <c r="Q213" s="178" t="n">
        <v>0</v>
      </c>
      <c r="R213" s="178" t="n">
        <f aca="false">Q213*H213</f>
        <v>0</v>
      </c>
      <c r="S213" s="178" t="n">
        <v>0</v>
      </c>
      <c r="T213" s="179" t="n">
        <f aca="false">S213*H213</f>
        <v>0</v>
      </c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R213" s="180" t="s">
        <v>84</v>
      </c>
      <c r="AT213" s="180" t="s">
        <v>277</v>
      </c>
      <c r="AU213" s="180" t="s">
        <v>86</v>
      </c>
      <c r="AY213" s="3" t="s">
        <v>122</v>
      </c>
      <c r="BE213" s="181" t="n">
        <f aca="false">IF(N213="základní",J213,0)</f>
        <v>0</v>
      </c>
      <c r="BF213" s="181" t="n">
        <f aca="false">IF(N213="snížená",J213,0)</f>
        <v>0</v>
      </c>
      <c r="BG213" s="181" t="n">
        <f aca="false">IF(N213="zákl. přenesená",J213,0)</f>
        <v>0</v>
      </c>
      <c r="BH213" s="181" t="n">
        <f aca="false">IF(N213="sníž. přenesená",J213,0)</f>
        <v>0</v>
      </c>
      <c r="BI213" s="181" t="n">
        <f aca="false">IF(N213="nulová",J213,0)</f>
        <v>0</v>
      </c>
      <c r="BJ213" s="3" t="s">
        <v>84</v>
      </c>
      <c r="BK213" s="181" t="n">
        <f aca="false">ROUND(I213*H213,2)</f>
        <v>0</v>
      </c>
      <c r="BL213" s="3" t="s">
        <v>84</v>
      </c>
      <c r="BM213" s="180" t="s">
        <v>467</v>
      </c>
    </row>
    <row r="214" s="27" customFormat="true" ht="16.5" hidden="false" customHeight="true" outlineLevel="0" collapsed="false">
      <c r="A214" s="22"/>
      <c r="B214" s="166"/>
      <c r="C214" s="182" t="s">
        <v>468</v>
      </c>
      <c r="D214" s="182" t="s">
        <v>277</v>
      </c>
      <c r="E214" s="183" t="s">
        <v>469</v>
      </c>
      <c r="F214" s="184" t="s">
        <v>470</v>
      </c>
      <c r="G214" s="185" t="s">
        <v>458</v>
      </c>
      <c r="H214" s="186" t="n">
        <v>30</v>
      </c>
      <c r="I214" s="187"/>
      <c r="J214" s="188" t="n">
        <f aca="false">ROUND(I214*H214,2)</f>
        <v>0</v>
      </c>
      <c r="K214" s="189"/>
      <c r="L214" s="23"/>
      <c r="M214" s="190"/>
      <c r="N214" s="191" t="s">
        <v>41</v>
      </c>
      <c r="O214" s="60"/>
      <c r="P214" s="178" t="n">
        <f aca="false">O214*H214</f>
        <v>0</v>
      </c>
      <c r="Q214" s="178" t="n">
        <v>0</v>
      </c>
      <c r="R214" s="178" t="n">
        <f aca="false">Q214*H214</f>
        <v>0</v>
      </c>
      <c r="S214" s="178" t="n">
        <v>0</v>
      </c>
      <c r="T214" s="179" t="n">
        <f aca="false">S214*H214</f>
        <v>0</v>
      </c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R214" s="180" t="s">
        <v>84</v>
      </c>
      <c r="AT214" s="180" t="s">
        <v>277</v>
      </c>
      <c r="AU214" s="180" t="s">
        <v>86</v>
      </c>
      <c r="AY214" s="3" t="s">
        <v>122</v>
      </c>
      <c r="BE214" s="181" t="n">
        <f aca="false">IF(N214="základní",J214,0)</f>
        <v>0</v>
      </c>
      <c r="BF214" s="181" t="n">
        <f aca="false">IF(N214="snížená",J214,0)</f>
        <v>0</v>
      </c>
      <c r="BG214" s="181" t="n">
        <f aca="false">IF(N214="zákl. přenesená",J214,0)</f>
        <v>0</v>
      </c>
      <c r="BH214" s="181" t="n">
        <f aca="false">IF(N214="sníž. přenesená",J214,0)</f>
        <v>0</v>
      </c>
      <c r="BI214" s="181" t="n">
        <f aca="false">IF(N214="nulová",J214,0)</f>
        <v>0</v>
      </c>
      <c r="BJ214" s="3" t="s">
        <v>84</v>
      </c>
      <c r="BK214" s="181" t="n">
        <f aca="false">ROUND(I214*H214,2)</f>
        <v>0</v>
      </c>
      <c r="BL214" s="3" t="s">
        <v>84</v>
      </c>
      <c r="BM214" s="180" t="s">
        <v>471</v>
      </c>
    </row>
    <row r="215" s="27" customFormat="true" ht="33" hidden="false" customHeight="true" outlineLevel="0" collapsed="false">
      <c r="A215" s="22"/>
      <c r="B215" s="166"/>
      <c r="C215" s="182" t="s">
        <v>472</v>
      </c>
      <c r="D215" s="182" t="s">
        <v>277</v>
      </c>
      <c r="E215" s="183" t="s">
        <v>473</v>
      </c>
      <c r="F215" s="184" t="s">
        <v>474</v>
      </c>
      <c r="G215" s="185" t="s">
        <v>458</v>
      </c>
      <c r="H215" s="186" t="n">
        <v>14</v>
      </c>
      <c r="I215" s="187"/>
      <c r="J215" s="188" t="n">
        <f aca="false">ROUND(I215*H215,2)</f>
        <v>0</v>
      </c>
      <c r="K215" s="189"/>
      <c r="L215" s="23"/>
      <c r="M215" s="190"/>
      <c r="N215" s="191" t="s">
        <v>41</v>
      </c>
      <c r="O215" s="60"/>
      <c r="P215" s="178" t="n">
        <f aca="false">O215*H215</f>
        <v>0</v>
      </c>
      <c r="Q215" s="178" t="n">
        <v>0</v>
      </c>
      <c r="R215" s="178" t="n">
        <f aca="false">Q215*H215</f>
        <v>0</v>
      </c>
      <c r="S215" s="178" t="n">
        <v>0</v>
      </c>
      <c r="T215" s="179" t="n">
        <f aca="false">S215*H215</f>
        <v>0</v>
      </c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R215" s="180" t="s">
        <v>84</v>
      </c>
      <c r="AT215" s="180" t="s">
        <v>277</v>
      </c>
      <c r="AU215" s="180" t="s">
        <v>86</v>
      </c>
      <c r="AY215" s="3" t="s">
        <v>122</v>
      </c>
      <c r="BE215" s="181" t="n">
        <f aca="false">IF(N215="základní",J215,0)</f>
        <v>0</v>
      </c>
      <c r="BF215" s="181" t="n">
        <f aca="false">IF(N215="snížená",J215,0)</f>
        <v>0</v>
      </c>
      <c r="BG215" s="181" t="n">
        <f aca="false">IF(N215="zákl. přenesená",J215,0)</f>
        <v>0</v>
      </c>
      <c r="BH215" s="181" t="n">
        <f aca="false">IF(N215="sníž. přenesená",J215,0)</f>
        <v>0</v>
      </c>
      <c r="BI215" s="181" t="n">
        <f aca="false">IF(N215="nulová",J215,0)</f>
        <v>0</v>
      </c>
      <c r="BJ215" s="3" t="s">
        <v>84</v>
      </c>
      <c r="BK215" s="181" t="n">
        <f aca="false">ROUND(I215*H215,2)</f>
        <v>0</v>
      </c>
      <c r="BL215" s="3" t="s">
        <v>84</v>
      </c>
      <c r="BM215" s="180" t="s">
        <v>475</v>
      </c>
    </row>
    <row r="216" s="152" customFormat="true" ht="22.8" hidden="false" customHeight="true" outlineLevel="0" collapsed="false">
      <c r="B216" s="153"/>
      <c r="D216" s="154" t="s">
        <v>75</v>
      </c>
      <c r="E216" s="164" t="s">
        <v>476</v>
      </c>
      <c r="F216" s="164" t="s">
        <v>477</v>
      </c>
      <c r="I216" s="156"/>
      <c r="J216" s="165" t="n">
        <f aca="false">BK216</f>
        <v>0</v>
      </c>
      <c r="L216" s="153"/>
      <c r="M216" s="158"/>
      <c r="N216" s="159"/>
      <c r="O216" s="159"/>
      <c r="P216" s="160" t="n">
        <f aca="false">SUM(P217:P218)</f>
        <v>0</v>
      </c>
      <c r="Q216" s="159"/>
      <c r="R216" s="160" t="n">
        <f aca="false">SUM(R217:R218)</f>
        <v>0</v>
      </c>
      <c r="S216" s="159"/>
      <c r="T216" s="161" t="n">
        <f aca="false">SUM(T217:T218)</f>
        <v>0</v>
      </c>
      <c r="AR216" s="154" t="s">
        <v>86</v>
      </c>
      <c r="AT216" s="162" t="s">
        <v>75</v>
      </c>
      <c r="AU216" s="162" t="s">
        <v>84</v>
      </c>
      <c r="AY216" s="154" t="s">
        <v>122</v>
      </c>
      <c r="BK216" s="163" t="n">
        <f aca="false">SUM(BK217:BK218)</f>
        <v>0</v>
      </c>
    </row>
    <row r="217" s="27" customFormat="true" ht="16.5" hidden="false" customHeight="true" outlineLevel="0" collapsed="false">
      <c r="A217" s="22"/>
      <c r="B217" s="166"/>
      <c r="C217" s="182" t="s">
        <v>478</v>
      </c>
      <c r="D217" s="182" t="s">
        <v>277</v>
      </c>
      <c r="E217" s="183" t="s">
        <v>479</v>
      </c>
      <c r="F217" s="184" t="s">
        <v>480</v>
      </c>
      <c r="G217" s="185" t="s">
        <v>128</v>
      </c>
      <c r="H217" s="186" t="n">
        <v>1</v>
      </c>
      <c r="I217" s="187"/>
      <c r="J217" s="188" t="n">
        <f aca="false">ROUND(I217*H217,2)</f>
        <v>0</v>
      </c>
      <c r="K217" s="189"/>
      <c r="L217" s="23"/>
      <c r="M217" s="190"/>
      <c r="N217" s="191" t="s">
        <v>41</v>
      </c>
      <c r="O217" s="60"/>
      <c r="P217" s="178" t="n">
        <f aca="false">O217*H217</f>
        <v>0</v>
      </c>
      <c r="Q217" s="178" t="n">
        <v>0</v>
      </c>
      <c r="R217" s="178" t="n">
        <f aca="false">Q217*H217</f>
        <v>0</v>
      </c>
      <c r="S217" s="178" t="n">
        <v>0</v>
      </c>
      <c r="T217" s="179" t="n">
        <f aca="false">S217*H217</f>
        <v>0</v>
      </c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R217" s="180" t="s">
        <v>84</v>
      </c>
      <c r="AT217" s="180" t="s">
        <v>277</v>
      </c>
      <c r="AU217" s="180" t="s">
        <v>86</v>
      </c>
      <c r="AY217" s="3" t="s">
        <v>122</v>
      </c>
      <c r="BE217" s="181" t="n">
        <f aca="false">IF(N217="základní",J217,0)</f>
        <v>0</v>
      </c>
      <c r="BF217" s="181" t="n">
        <f aca="false">IF(N217="snížená",J217,0)</f>
        <v>0</v>
      </c>
      <c r="BG217" s="181" t="n">
        <f aca="false">IF(N217="zákl. přenesená",J217,0)</f>
        <v>0</v>
      </c>
      <c r="BH217" s="181" t="n">
        <f aca="false">IF(N217="sníž. přenesená",J217,0)</f>
        <v>0</v>
      </c>
      <c r="BI217" s="181" t="n">
        <f aca="false">IF(N217="nulová",J217,0)</f>
        <v>0</v>
      </c>
      <c r="BJ217" s="3" t="s">
        <v>84</v>
      </c>
      <c r="BK217" s="181" t="n">
        <f aca="false">ROUND(I217*H217,2)</f>
        <v>0</v>
      </c>
      <c r="BL217" s="3" t="s">
        <v>84</v>
      </c>
      <c r="BM217" s="180" t="s">
        <v>481</v>
      </c>
    </row>
    <row r="218" s="27" customFormat="true" ht="21.75" hidden="false" customHeight="true" outlineLevel="0" collapsed="false">
      <c r="A218" s="22"/>
      <c r="B218" s="166"/>
      <c r="C218" s="182" t="s">
        <v>482</v>
      </c>
      <c r="D218" s="182" t="s">
        <v>277</v>
      </c>
      <c r="E218" s="183" t="s">
        <v>483</v>
      </c>
      <c r="F218" s="184" t="s">
        <v>484</v>
      </c>
      <c r="G218" s="185" t="s">
        <v>128</v>
      </c>
      <c r="H218" s="186" t="n">
        <v>1</v>
      </c>
      <c r="I218" s="187"/>
      <c r="J218" s="188" t="n">
        <f aca="false">ROUND(I218*H218,2)</f>
        <v>0</v>
      </c>
      <c r="K218" s="189"/>
      <c r="L218" s="23"/>
      <c r="M218" s="192"/>
      <c r="N218" s="193" t="s">
        <v>41</v>
      </c>
      <c r="O218" s="194"/>
      <c r="P218" s="195" t="n">
        <f aca="false">O218*H218</f>
        <v>0</v>
      </c>
      <c r="Q218" s="195" t="n">
        <v>0</v>
      </c>
      <c r="R218" s="195" t="n">
        <f aca="false">Q218*H218</f>
        <v>0</v>
      </c>
      <c r="S218" s="195" t="n">
        <v>0</v>
      </c>
      <c r="T218" s="196" t="n">
        <f aca="false">S218*H218</f>
        <v>0</v>
      </c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R218" s="180" t="s">
        <v>84</v>
      </c>
      <c r="AT218" s="180" t="s">
        <v>277</v>
      </c>
      <c r="AU218" s="180" t="s">
        <v>86</v>
      </c>
      <c r="AY218" s="3" t="s">
        <v>122</v>
      </c>
      <c r="BE218" s="181" t="n">
        <f aca="false">IF(N218="základní",J218,0)</f>
        <v>0</v>
      </c>
      <c r="BF218" s="181" t="n">
        <f aca="false">IF(N218="snížená",J218,0)</f>
        <v>0</v>
      </c>
      <c r="BG218" s="181" t="n">
        <f aca="false">IF(N218="zákl. přenesená",J218,0)</f>
        <v>0</v>
      </c>
      <c r="BH218" s="181" t="n">
        <f aca="false">IF(N218="sníž. přenesená",J218,0)</f>
        <v>0</v>
      </c>
      <c r="BI218" s="181" t="n">
        <f aca="false">IF(N218="nulová",J218,0)</f>
        <v>0</v>
      </c>
      <c r="BJ218" s="3" t="s">
        <v>84</v>
      </c>
      <c r="BK218" s="181" t="n">
        <f aca="false">ROUND(I218*H218,2)</f>
        <v>0</v>
      </c>
      <c r="BL218" s="3" t="s">
        <v>84</v>
      </c>
      <c r="BM218" s="180" t="s">
        <v>485</v>
      </c>
    </row>
    <row r="219" s="27" customFormat="true" ht="6.95" hidden="false" customHeight="true" outlineLevel="0" collapsed="false">
      <c r="A219" s="22"/>
      <c r="B219" s="44"/>
      <c r="C219" s="45"/>
      <c r="D219" s="45"/>
      <c r="E219" s="45"/>
      <c r="F219" s="45"/>
      <c r="G219" s="45"/>
      <c r="H219" s="45"/>
      <c r="I219" s="45"/>
      <c r="J219" s="45"/>
      <c r="K219" s="45"/>
      <c r="L219" s="23"/>
      <c r="M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</row>
  </sheetData>
  <autoFilter ref="C122:K218"/>
  <mergeCells count="9">
    <mergeCell ref="L2:V2"/>
    <mergeCell ref="E7:H7"/>
    <mergeCell ref="E9:H9"/>
    <mergeCell ref="E18:H18"/>
    <mergeCell ref="E27:H27"/>
    <mergeCell ref="E85:H85"/>
    <mergeCell ref="E87:H87"/>
    <mergeCell ref="E113:H113"/>
    <mergeCell ref="E115:H115"/>
  </mergeCells>
  <printOptions headings="false" gridLines="false" gridLinesSet="true" horizontalCentered="false" verticalCentered="false"/>
  <pageMargins left="0.39375" right="0.39375" top="0.39375" bottom="0.39375" header="0.511811023622047" footer="0"/>
  <pageSetup paperSize="9" scale="100" fitToWidth="1" fitToHeight="100" pageOrder="downThenOver" orientation="portrait" blackAndWhite="false" draft="false" cellComments="none" horizontalDpi="300" verticalDpi="300" copies="1"/>
  <headerFooter differentFirst="false" differentOddEven="false">
    <oddHeader/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BM18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2.8" customHeight="true" zeroHeight="false" outlineLevelRow="0" outlineLevelCol="0"/>
  <cols>
    <col collapsed="false" customWidth="true" hidden="false" outlineLevel="0" max="1" min="1" style="0" width="8.34"/>
    <col collapsed="false" customWidth="true" hidden="false" outlineLevel="0" max="2" min="2" style="0" width="1.17"/>
    <col collapsed="false" customWidth="true" hidden="false" outlineLevel="0" max="3" min="3" style="0" width="4.16"/>
    <col collapsed="false" customWidth="true" hidden="false" outlineLevel="0" max="4" min="4" style="0" width="4.34"/>
    <col collapsed="false" customWidth="true" hidden="false" outlineLevel="0" max="5" min="5" style="0" width="17.15"/>
    <col collapsed="false" customWidth="true" hidden="false" outlineLevel="0" max="6" min="6" style="0" width="50.83"/>
    <col collapsed="false" customWidth="true" hidden="false" outlineLevel="0" max="7" min="7" style="0" width="7.5"/>
    <col collapsed="false" customWidth="true" hidden="false" outlineLevel="0" max="8" min="8" style="0" width="14"/>
    <col collapsed="false" customWidth="true" hidden="false" outlineLevel="0" max="9" min="9" style="0" width="15.83"/>
    <col collapsed="false" customWidth="true" hidden="false" outlineLevel="0" max="10" min="10" style="0" width="22.34"/>
    <col collapsed="false" customWidth="true" hidden="true" outlineLevel="0" max="11" min="11" style="0" width="22.34"/>
    <col collapsed="false" customWidth="true" hidden="false" outlineLevel="0" max="12" min="12" style="0" width="9.34"/>
    <col collapsed="false" customWidth="true" hidden="true" outlineLevel="0" max="13" min="13" style="0" width="10.83"/>
    <col collapsed="false" customWidth="true" hidden="true" outlineLevel="0" max="14" min="14" style="0" width="9.34"/>
    <col collapsed="false" customWidth="true" hidden="true" outlineLevel="0" max="20" min="15" style="0" width="14.16"/>
    <col collapsed="false" customWidth="true" hidden="true" outlineLevel="0" max="21" min="21" style="0" width="16.34"/>
    <col collapsed="false" customWidth="true" hidden="false" outlineLevel="0" max="22" min="22" style="0" width="12.34"/>
    <col collapsed="false" customWidth="true" hidden="false" outlineLevel="0" max="23" min="23" style="0" width="16.34"/>
    <col collapsed="false" customWidth="true" hidden="false" outlineLevel="0" max="24" min="24" style="0" width="12.34"/>
    <col collapsed="false" customWidth="true" hidden="false" outlineLevel="0" max="25" min="25" style="0" width="15"/>
    <col collapsed="false" customWidth="true" hidden="false" outlineLevel="0" max="26" min="26" style="0" width="11"/>
    <col collapsed="false" customWidth="true" hidden="false" outlineLevel="0" max="27" min="27" style="0" width="15"/>
    <col collapsed="false" customWidth="true" hidden="false" outlineLevel="0" max="28" min="28" style="0" width="16.34"/>
    <col collapsed="false" customWidth="true" hidden="false" outlineLevel="0" max="29" min="29" style="0" width="11"/>
    <col collapsed="false" customWidth="true" hidden="false" outlineLevel="0" max="30" min="30" style="0" width="15"/>
    <col collapsed="false" customWidth="true" hidden="false" outlineLevel="0" max="31" min="31" style="0" width="16.34"/>
    <col collapsed="false" customWidth="true" hidden="true" outlineLevel="0" max="65" min="44" style="0" width="9.34"/>
  </cols>
  <sheetData>
    <row r="2" customFormat="false" ht="36.95" hidden="false" customHeight="true" outlineLevel="0" collapsed="false">
      <c r="L2" s="2" t="s">
        <v>4</v>
      </c>
      <c r="M2" s="2"/>
      <c r="N2" s="2"/>
      <c r="O2" s="2"/>
      <c r="P2" s="2"/>
      <c r="Q2" s="2"/>
      <c r="R2" s="2"/>
      <c r="S2" s="2"/>
      <c r="T2" s="2"/>
      <c r="U2" s="2"/>
      <c r="V2" s="2"/>
      <c r="AT2" s="3" t="s">
        <v>89</v>
      </c>
    </row>
    <row r="3" customFormat="false" ht="6.95" hidden="false" customHeight="true" outlineLevel="0" collapsed="false">
      <c r="B3" s="4"/>
      <c r="C3" s="5"/>
      <c r="D3" s="5"/>
      <c r="E3" s="5"/>
      <c r="F3" s="5"/>
      <c r="G3" s="5"/>
      <c r="H3" s="5"/>
      <c r="I3" s="5"/>
      <c r="J3" s="5"/>
      <c r="K3" s="5"/>
      <c r="L3" s="6"/>
      <c r="AT3" s="3" t="s">
        <v>86</v>
      </c>
    </row>
    <row r="4" customFormat="false" ht="24.95" hidden="false" customHeight="true" outlineLevel="0" collapsed="false">
      <c r="B4" s="6"/>
      <c r="D4" s="7" t="s">
        <v>93</v>
      </c>
      <c r="L4" s="6"/>
      <c r="M4" s="104" t="s">
        <v>9</v>
      </c>
      <c r="AT4" s="3" t="s">
        <v>2</v>
      </c>
    </row>
    <row r="5" customFormat="false" ht="6.95" hidden="false" customHeight="true" outlineLevel="0" collapsed="false">
      <c r="B5" s="6"/>
      <c r="L5" s="6"/>
    </row>
    <row r="6" customFormat="false" ht="12" hidden="false" customHeight="true" outlineLevel="0" collapsed="false">
      <c r="B6" s="6"/>
      <c r="D6" s="15" t="s">
        <v>15</v>
      </c>
      <c r="L6" s="6"/>
    </row>
    <row r="7" customFormat="false" ht="26.25" hidden="false" customHeight="true" outlineLevel="0" collapsed="false">
      <c r="B7" s="6"/>
      <c r="E7" s="105" t="str">
        <f aca="false">'Rekapitulace stavby'!K6</f>
        <v>Stavební úpravy západní části 1.NP pavilonu D pro potřeby onkologie</v>
      </c>
      <c r="F7" s="105"/>
      <c r="G7" s="105"/>
      <c r="H7" s="105"/>
      <c r="L7" s="6"/>
    </row>
    <row r="8" s="27" customFormat="true" ht="12" hidden="false" customHeight="true" outlineLevel="0" collapsed="false">
      <c r="A8" s="22"/>
      <c r="B8" s="23"/>
      <c r="C8" s="22"/>
      <c r="D8" s="15" t="s">
        <v>94</v>
      </c>
      <c r="E8" s="22"/>
      <c r="F8" s="22"/>
      <c r="G8" s="22"/>
      <c r="H8" s="22"/>
      <c r="I8" s="22"/>
      <c r="J8" s="22"/>
      <c r="K8" s="22"/>
      <c r="L8" s="39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</row>
    <row r="9" s="27" customFormat="true" ht="16.5" hidden="false" customHeight="true" outlineLevel="0" collapsed="false">
      <c r="A9" s="22"/>
      <c r="B9" s="23"/>
      <c r="C9" s="22"/>
      <c r="D9" s="22"/>
      <c r="E9" s="53" t="s">
        <v>486</v>
      </c>
      <c r="F9" s="53"/>
      <c r="G9" s="53"/>
      <c r="H9" s="53"/>
      <c r="I9" s="22"/>
      <c r="J9" s="22"/>
      <c r="K9" s="22"/>
      <c r="L9" s="39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</row>
    <row r="10" s="27" customFormat="true" ht="12.8" hidden="false" customHeight="false" outlineLevel="0" collapsed="false">
      <c r="A10" s="22"/>
      <c r="B10" s="23"/>
      <c r="C10" s="22"/>
      <c r="D10" s="22"/>
      <c r="E10" s="22"/>
      <c r="F10" s="22"/>
      <c r="G10" s="22"/>
      <c r="H10" s="22"/>
      <c r="I10" s="22"/>
      <c r="J10" s="22"/>
      <c r="K10" s="22"/>
      <c r="L10" s="39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</row>
    <row r="11" s="27" customFormat="true" ht="12" hidden="false" customHeight="true" outlineLevel="0" collapsed="false">
      <c r="A11" s="22"/>
      <c r="B11" s="23"/>
      <c r="C11" s="22"/>
      <c r="D11" s="15" t="s">
        <v>17</v>
      </c>
      <c r="E11" s="22"/>
      <c r="F11" s="16"/>
      <c r="G11" s="22"/>
      <c r="H11" s="22"/>
      <c r="I11" s="15" t="s">
        <v>18</v>
      </c>
      <c r="J11" s="16"/>
      <c r="K11" s="22"/>
      <c r="L11" s="39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</row>
    <row r="12" s="27" customFormat="true" ht="12" hidden="false" customHeight="true" outlineLevel="0" collapsed="false">
      <c r="A12" s="22"/>
      <c r="B12" s="23"/>
      <c r="C12" s="22"/>
      <c r="D12" s="15" t="s">
        <v>19</v>
      </c>
      <c r="E12" s="22"/>
      <c r="F12" s="16" t="s">
        <v>20</v>
      </c>
      <c r="G12" s="22"/>
      <c r="H12" s="22"/>
      <c r="I12" s="15" t="s">
        <v>21</v>
      </c>
      <c r="J12" s="106" t="str">
        <f aca="false">'Rekapitulace stavby'!AN8</f>
        <v>10. 1. 2026</v>
      </c>
      <c r="K12" s="22"/>
      <c r="L12" s="39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</row>
    <row r="13" s="27" customFormat="true" ht="10.8" hidden="false" customHeight="true" outlineLevel="0" collapsed="false">
      <c r="A13" s="22"/>
      <c r="B13" s="23"/>
      <c r="C13" s="22"/>
      <c r="D13" s="22"/>
      <c r="E13" s="22"/>
      <c r="F13" s="22"/>
      <c r="G13" s="22"/>
      <c r="H13" s="22"/>
      <c r="I13" s="22"/>
      <c r="J13" s="22"/>
      <c r="K13" s="22"/>
      <c r="L13" s="39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</row>
    <row r="14" s="27" customFormat="true" ht="12" hidden="false" customHeight="true" outlineLevel="0" collapsed="false">
      <c r="A14" s="22"/>
      <c r="B14" s="23"/>
      <c r="C14" s="22"/>
      <c r="D14" s="15" t="s">
        <v>23</v>
      </c>
      <c r="E14" s="22"/>
      <c r="F14" s="22"/>
      <c r="G14" s="22"/>
      <c r="H14" s="22"/>
      <c r="I14" s="15" t="s">
        <v>24</v>
      </c>
      <c r="J14" s="16" t="str">
        <f aca="false">IF('Rekapitulace stavby'!AN10="","",'Rekapitulace stavby'!AN10)</f>
        <v/>
      </c>
      <c r="K14" s="22"/>
      <c r="L14" s="39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</row>
    <row r="15" s="27" customFormat="true" ht="18" hidden="false" customHeight="true" outlineLevel="0" collapsed="false">
      <c r="A15" s="22"/>
      <c r="B15" s="23"/>
      <c r="C15" s="22"/>
      <c r="D15" s="22"/>
      <c r="E15" s="16" t="str">
        <f aca="false">IF('Rekapitulace stavby'!E11="","",'Rekapitulace stavby'!E11)</f>
        <v> </v>
      </c>
      <c r="F15" s="22"/>
      <c r="G15" s="22"/>
      <c r="H15" s="22"/>
      <c r="I15" s="15" t="s">
        <v>26</v>
      </c>
      <c r="J15" s="16" t="str">
        <f aca="false">IF('Rekapitulace stavby'!AN11="","",'Rekapitulace stavby'!AN11)</f>
        <v/>
      </c>
      <c r="K15" s="22"/>
      <c r="L15" s="39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</row>
    <row r="16" s="27" customFormat="true" ht="6.95" hidden="false" customHeight="true" outlineLevel="0" collapsed="false">
      <c r="A16" s="22"/>
      <c r="B16" s="23"/>
      <c r="C16" s="22"/>
      <c r="D16" s="22"/>
      <c r="E16" s="22"/>
      <c r="F16" s="22"/>
      <c r="G16" s="22"/>
      <c r="H16" s="22"/>
      <c r="I16" s="22"/>
      <c r="J16" s="22"/>
      <c r="K16" s="22"/>
      <c r="L16" s="39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</row>
    <row r="17" s="27" customFormat="true" ht="12" hidden="false" customHeight="true" outlineLevel="0" collapsed="false">
      <c r="A17" s="22"/>
      <c r="B17" s="23"/>
      <c r="C17" s="22"/>
      <c r="D17" s="15" t="s">
        <v>27</v>
      </c>
      <c r="E17" s="22"/>
      <c r="F17" s="22"/>
      <c r="G17" s="22"/>
      <c r="H17" s="22"/>
      <c r="I17" s="15" t="s">
        <v>24</v>
      </c>
      <c r="J17" s="17" t="str">
        <f aca="false">'Rekapitulace stavby'!AN13</f>
        <v>Vyplň údaj</v>
      </c>
      <c r="K17" s="22"/>
      <c r="L17" s="39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</row>
    <row r="18" s="27" customFormat="true" ht="18" hidden="false" customHeight="true" outlineLevel="0" collapsed="false">
      <c r="A18" s="22"/>
      <c r="B18" s="23"/>
      <c r="C18" s="22"/>
      <c r="D18" s="22"/>
      <c r="E18" s="107" t="str">
        <f aca="false">'Rekapitulace stavby'!E14</f>
        <v>Vyplň údaj</v>
      </c>
      <c r="F18" s="107"/>
      <c r="G18" s="107"/>
      <c r="H18" s="107"/>
      <c r="I18" s="15" t="s">
        <v>26</v>
      </c>
      <c r="J18" s="17" t="str">
        <f aca="false">'Rekapitulace stavby'!AN14</f>
        <v>Vyplň údaj</v>
      </c>
      <c r="K18" s="22"/>
      <c r="L18" s="39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</row>
    <row r="19" s="27" customFormat="true" ht="6.95" hidden="false" customHeight="true" outlineLevel="0" collapsed="false">
      <c r="A19" s="22"/>
      <c r="B19" s="23"/>
      <c r="C19" s="22"/>
      <c r="D19" s="22"/>
      <c r="E19" s="22"/>
      <c r="F19" s="22"/>
      <c r="G19" s="22"/>
      <c r="H19" s="22"/>
      <c r="I19" s="22"/>
      <c r="J19" s="22"/>
      <c r="K19" s="22"/>
      <c r="L19" s="39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</row>
    <row r="20" s="27" customFormat="true" ht="12" hidden="false" customHeight="true" outlineLevel="0" collapsed="false">
      <c r="A20" s="22"/>
      <c r="B20" s="23"/>
      <c r="C20" s="22"/>
      <c r="D20" s="15" t="s">
        <v>29</v>
      </c>
      <c r="E20" s="22"/>
      <c r="F20" s="22"/>
      <c r="G20" s="22"/>
      <c r="H20" s="22"/>
      <c r="I20" s="15" t="s">
        <v>24</v>
      </c>
      <c r="J20" s="16" t="s">
        <v>30</v>
      </c>
      <c r="K20" s="22"/>
      <c r="L20" s="39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</row>
    <row r="21" s="27" customFormat="true" ht="18" hidden="false" customHeight="true" outlineLevel="0" collapsed="false">
      <c r="A21" s="22"/>
      <c r="B21" s="23"/>
      <c r="C21" s="22"/>
      <c r="D21" s="22"/>
      <c r="E21" s="16" t="s">
        <v>31</v>
      </c>
      <c r="F21" s="22"/>
      <c r="G21" s="22"/>
      <c r="H21" s="22"/>
      <c r="I21" s="15" t="s">
        <v>26</v>
      </c>
      <c r="J21" s="16"/>
      <c r="K21" s="22"/>
      <c r="L21" s="39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</row>
    <row r="22" s="27" customFormat="true" ht="6.95" hidden="false" customHeight="true" outlineLevel="0" collapsed="false">
      <c r="A22" s="22"/>
      <c r="B22" s="23"/>
      <c r="C22" s="22"/>
      <c r="D22" s="22"/>
      <c r="E22" s="22"/>
      <c r="F22" s="22"/>
      <c r="G22" s="22"/>
      <c r="H22" s="22"/>
      <c r="I22" s="22"/>
      <c r="J22" s="22"/>
      <c r="K22" s="22"/>
      <c r="L22" s="39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</row>
    <row r="23" s="27" customFormat="true" ht="12" hidden="false" customHeight="true" outlineLevel="0" collapsed="false">
      <c r="A23" s="22"/>
      <c r="B23" s="23"/>
      <c r="C23" s="22"/>
      <c r="D23" s="15" t="s">
        <v>33</v>
      </c>
      <c r="E23" s="22"/>
      <c r="F23" s="22"/>
      <c r="G23" s="22"/>
      <c r="H23" s="22"/>
      <c r="I23" s="15" t="s">
        <v>24</v>
      </c>
      <c r="J23" s="16" t="s">
        <v>30</v>
      </c>
      <c r="K23" s="22"/>
      <c r="L23" s="39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</row>
    <row r="24" s="27" customFormat="true" ht="18" hidden="false" customHeight="true" outlineLevel="0" collapsed="false">
      <c r="A24" s="22"/>
      <c r="B24" s="23"/>
      <c r="C24" s="22"/>
      <c r="D24" s="22"/>
      <c r="E24" s="16" t="s">
        <v>34</v>
      </c>
      <c r="F24" s="22"/>
      <c r="G24" s="22"/>
      <c r="H24" s="22"/>
      <c r="I24" s="15" t="s">
        <v>26</v>
      </c>
      <c r="J24" s="16"/>
      <c r="K24" s="22"/>
      <c r="L24" s="39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</row>
    <row r="25" s="27" customFormat="true" ht="6.95" hidden="false" customHeight="true" outlineLevel="0" collapsed="false">
      <c r="A25" s="22"/>
      <c r="B25" s="23"/>
      <c r="C25" s="22"/>
      <c r="D25" s="22"/>
      <c r="E25" s="22"/>
      <c r="F25" s="22"/>
      <c r="G25" s="22"/>
      <c r="H25" s="22"/>
      <c r="I25" s="22"/>
      <c r="J25" s="22"/>
      <c r="K25" s="22"/>
      <c r="L25" s="39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</row>
    <row r="26" s="27" customFormat="true" ht="12" hidden="false" customHeight="true" outlineLevel="0" collapsed="false">
      <c r="A26" s="22"/>
      <c r="B26" s="23"/>
      <c r="C26" s="22"/>
      <c r="D26" s="15" t="s">
        <v>35</v>
      </c>
      <c r="E26" s="22"/>
      <c r="F26" s="22"/>
      <c r="G26" s="22"/>
      <c r="H26" s="22"/>
      <c r="I26" s="22"/>
      <c r="J26" s="22"/>
      <c r="K26" s="22"/>
      <c r="L26" s="39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</row>
    <row r="27" s="111" customFormat="true" ht="16.5" hidden="false" customHeight="true" outlineLevel="0" collapsed="false">
      <c r="A27" s="108"/>
      <c r="B27" s="109"/>
      <c r="C27" s="108"/>
      <c r="D27" s="108"/>
      <c r="E27" s="20"/>
      <c r="F27" s="20"/>
      <c r="G27" s="20"/>
      <c r="H27" s="20"/>
      <c r="I27" s="108"/>
      <c r="J27" s="108"/>
      <c r="K27" s="108"/>
      <c r="L27" s="110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</row>
    <row r="28" s="27" customFormat="true" ht="6.95" hidden="false" customHeight="true" outlineLevel="0" collapsed="false">
      <c r="A28" s="22"/>
      <c r="B28" s="23"/>
      <c r="C28" s="22"/>
      <c r="D28" s="22"/>
      <c r="E28" s="22"/>
      <c r="F28" s="22"/>
      <c r="G28" s="22"/>
      <c r="H28" s="22"/>
      <c r="I28" s="22"/>
      <c r="J28" s="22"/>
      <c r="K28" s="22"/>
      <c r="L28" s="39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</row>
    <row r="29" s="27" customFormat="true" ht="6.95" hidden="false" customHeight="true" outlineLevel="0" collapsed="false">
      <c r="A29" s="22"/>
      <c r="B29" s="23"/>
      <c r="C29" s="22"/>
      <c r="D29" s="72"/>
      <c r="E29" s="72"/>
      <c r="F29" s="72"/>
      <c r="G29" s="72"/>
      <c r="H29" s="72"/>
      <c r="I29" s="72"/>
      <c r="J29" s="72"/>
      <c r="K29" s="72"/>
      <c r="L29" s="39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</row>
    <row r="30" s="27" customFormat="true" ht="25.45" hidden="false" customHeight="true" outlineLevel="0" collapsed="false">
      <c r="A30" s="22"/>
      <c r="B30" s="23"/>
      <c r="C30" s="22"/>
      <c r="D30" s="112" t="s">
        <v>36</v>
      </c>
      <c r="E30" s="22"/>
      <c r="F30" s="22"/>
      <c r="G30" s="22"/>
      <c r="H30" s="22"/>
      <c r="I30" s="22"/>
      <c r="J30" s="113" t="n">
        <f aca="false">ROUND(J122, 2)</f>
        <v>0</v>
      </c>
      <c r="K30" s="22"/>
      <c r="L30" s="39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</row>
    <row r="31" s="27" customFormat="true" ht="6.95" hidden="false" customHeight="true" outlineLevel="0" collapsed="false">
      <c r="A31" s="22"/>
      <c r="B31" s="23"/>
      <c r="C31" s="22"/>
      <c r="D31" s="72"/>
      <c r="E31" s="72"/>
      <c r="F31" s="72"/>
      <c r="G31" s="72"/>
      <c r="H31" s="72"/>
      <c r="I31" s="72"/>
      <c r="J31" s="72"/>
      <c r="K31" s="72"/>
      <c r="L31" s="39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</row>
    <row r="32" s="27" customFormat="true" ht="14.4" hidden="false" customHeight="true" outlineLevel="0" collapsed="false">
      <c r="A32" s="22"/>
      <c r="B32" s="23"/>
      <c r="C32" s="22"/>
      <c r="D32" s="22"/>
      <c r="E32" s="22"/>
      <c r="F32" s="114" t="s">
        <v>38</v>
      </c>
      <c r="G32" s="22"/>
      <c r="H32" s="22"/>
      <c r="I32" s="114" t="s">
        <v>37</v>
      </c>
      <c r="J32" s="114" t="s">
        <v>39</v>
      </c>
      <c r="K32" s="22"/>
      <c r="L32" s="39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</row>
    <row r="33" s="27" customFormat="true" ht="14.4" hidden="false" customHeight="true" outlineLevel="0" collapsed="false">
      <c r="A33" s="22"/>
      <c r="B33" s="23"/>
      <c r="C33" s="22"/>
      <c r="D33" s="115" t="s">
        <v>40</v>
      </c>
      <c r="E33" s="15" t="s">
        <v>41</v>
      </c>
      <c r="F33" s="116" t="n">
        <f aca="false">ROUND((SUM(BE122:BE180)),  2)</f>
        <v>0</v>
      </c>
      <c r="G33" s="22"/>
      <c r="H33" s="22"/>
      <c r="I33" s="117" t="n">
        <v>0.21</v>
      </c>
      <c r="J33" s="116" t="n">
        <f aca="false">ROUND(((SUM(BE122:BE180))*I33),  2)</f>
        <v>0</v>
      </c>
      <c r="K33" s="22"/>
      <c r="L33" s="39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</row>
    <row r="34" s="27" customFormat="true" ht="14.4" hidden="false" customHeight="true" outlineLevel="0" collapsed="false">
      <c r="A34" s="22"/>
      <c r="B34" s="23"/>
      <c r="C34" s="22"/>
      <c r="D34" s="22"/>
      <c r="E34" s="15" t="s">
        <v>42</v>
      </c>
      <c r="F34" s="116" t="n">
        <f aca="false">ROUND((SUM(BF122:BF180)),  2)</f>
        <v>0</v>
      </c>
      <c r="G34" s="22"/>
      <c r="H34" s="22"/>
      <c r="I34" s="117" t="n">
        <v>0.12</v>
      </c>
      <c r="J34" s="116" t="n">
        <f aca="false">ROUND(((SUM(BF122:BF180))*I34),  2)</f>
        <v>0</v>
      </c>
      <c r="K34" s="22"/>
      <c r="L34" s="39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</row>
    <row r="35" s="27" customFormat="true" ht="14.4" hidden="true" customHeight="true" outlineLevel="0" collapsed="false">
      <c r="A35" s="22"/>
      <c r="B35" s="23"/>
      <c r="C35" s="22"/>
      <c r="D35" s="22"/>
      <c r="E35" s="15" t="s">
        <v>43</v>
      </c>
      <c r="F35" s="116" t="n">
        <f aca="false">ROUND((SUM(BG122:BG180)),  2)</f>
        <v>0</v>
      </c>
      <c r="G35" s="22"/>
      <c r="H35" s="22"/>
      <c r="I35" s="117" t="n">
        <v>0.21</v>
      </c>
      <c r="J35" s="116" t="n">
        <f aca="false">0</f>
        <v>0</v>
      </c>
      <c r="K35" s="22"/>
      <c r="L35" s="39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</row>
    <row r="36" s="27" customFormat="true" ht="14.4" hidden="true" customHeight="true" outlineLevel="0" collapsed="false">
      <c r="A36" s="22"/>
      <c r="B36" s="23"/>
      <c r="C36" s="22"/>
      <c r="D36" s="22"/>
      <c r="E36" s="15" t="s">
        <v>44</v>
      </c>
      <c r="F36" s="116" t="n">
        <f aca="false">ROUND((SUM(BH122:BH180)),  2)</f>
        <v>0</v>
      </c>
      <c r="G36" s="22"/>
      <c r="H36" s="22"/>
      <c r="I36" s="117" t="n">
        <v>0.12</v>
      </c>
      <c r="J36" s="116" t="n">
        <f aca="false">0</f>
        <v>0</v>
      </c>
      <c r="K36" s="22"/>
      <c r="L36" s="39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</row>
    <row r="37" s="27" customFormat="true" ht="14.4" hidden="true" customHeight="true" outlineLevel="0" collapsed="false">
      <c r="A37" s="22"/>
      <c r="B37" s="23"/>
      <c r="C37" s="22"/>
      <c r="D37" s="22"/>
      <c r="E37" s="15" t="s">
        <v>45</v>
      </c>
      <c r="F37" s="116" t="n">
        <f aca="false">ROUND((SUM(BI122:BI180)),  2)</f>
        <v>0</v>
      </c>
      <c r="G37" s="22"/>
      <c r="H37" s="22"/>
      <c r="I37" s="117" t="n">
        <v>0</v>
      </c>
      <c r="J37" s="116" t="n">
        <f aca="false">0</f>
        <v>0</v>
      </c>
      <c r="K37" s="22"/>
      <c r="L37" s="39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</row>
    <row r="38" s="27" customFormat="true" ht="6.95" hidden="false" customHeight="true" outlineLevel="0" collapsed="false">
      <c r="A38" s="22"/>
      <c r="B38" s="23"/>
      <c r="C38" s="22"/>
      <c r="D38" s="22"/>
      <c r="E38" s="22"/>
      <c r="F38" s="22"/>
      <c r="G38" s="22"/>
      <c r="H38" s="22"/>
      <c r="I38" s="22"/>
      <c r="J38" s="22"/>
      <c r="K38" s="22"/>
      <c r="L38" s="39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</row>
    <row r="39" s="27" customFormat="true" ht="25.45" hidden="false" customHeight="true" outlineLevel="0" collapsed="false">
      <c r="A39" s="22"/>
      <c r="B39" s="23"/>
      <c r="C39" s="118"/>
      <c r="D39" s="119" t="s">
        <v>46</v>
      </c>
      <c r="E39" s="63"/>
      <c r="F39" s="63"/>
      <c r="G39" s="120" t="s">
        <v>47</v>
      </c>
      <c r="H39" s="121" t="s">
        <v>48</v>
      </c>
      <c r="I39" s="63"/>
      <c r="J39" s="122" t="n">
        <f aca="false">SUM(J30:J37)</f>
        <v>0</v>
      </c>
      <c r="K39" s="123"/>
      <c r="L39" s="39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</row>
    <row r="40" s="27" customFormat="true" ht="14.4" hidden="false" customHeight="true" outlineLevel="0" collapsed="false">
      <c r="A40" s="22"/>
      <c r="B40" s="23"/>
      <c r="C40" s="22"/>
      <c r="D40" s="22"/>
      <c r="E40" s="22"/>
      <c r="F40" s="22"/>
      <c r="G40" s="22"/>
      <c r="H40" s="22"/>
      <c r="I40" s="22"/>
      <c r="J40" s="22"/>
      <c r="K40" s="22"/>
      <c r="L40" s="39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</row>
    <row r="41" customFormat="false" ht="14.4" hidden="false" customHeight="true" outlineLevel="0" collapsed="false">
      <c r="B41" s="6"/>
      <c r="L41" s="6"/>
    </row>
    <row r="42" customFormat="false" ht="14.4" hidden="false" customHeight="true" outlineLevel="0" collapsed="false">
      <c r="B42" s="6"/>
      <c r="L42" s="6"/>
    </row>
    <row r="43" customFormat="false" ht="14.4" hidden="false" customHeight="true" outlineLevel="0" collapsed="false">
      <c r="B43" s="6"/>
      <c r="L43" s="6"/>
    </row>
    <row r="44" customFormat="false" ht="14.4" hidden="false" customHeight="true" outlineLevel="0" collapsed="false">
      <c r="B44" s="6"/>
      <c r="L44" s="6"/>
    </row>
    <row r="45" customFormat="false" ht="14.4" hidden="false" customHeight="true" outlineLevel="0" collapsed="false">
      <c r="B45" s="6"/>
      <c r="L45" s="6"/>
    </row>
    <row r="46" customFormat="false" ht="14.4" hidden="false" customHeight="true" outlineLevel="0" collapsed="false">
      <c r="B46" s="6"/>
      <c r="L46" s="6"/>
    </row>
    <row r="47" customFormat="false" ht="14.4" hidden="false" customHeight="true" outlineLevel="0" collapsed="false">
      <c r="B47" s="6"/>
      <c r="L47" s="6"/>
    </row>
    <row r="48" customFormat="false" ht="14.4" hidden="false" customHeight="true" outlineLevel="0" collapsed="false">
      <c r="B48" s="6"/>
      <c r="L48" s="6"/>
    </row>
    <row r="49" customFormat="false" ht="14.4" hidden="false" customHeight="true" outlineLevel="0" collapsed="false">
      <c r="B49" s="6"/>
      <c r="L49" s="6"/>
    </row>
    <row r="50" s="27" customFormat="true" ht="14.4" hidden="false" customHeight="true" outlineLevel="0" collapsed="false">
      <c r="B50" s="39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39"/>
    </row>
    <row r="51" customFormat="false" ht="12.8" hidden="false" customHeight="false" outlineLevel="0" collapsed="false">
      <c r="B51" s="6"/>
      <c r="L51" s="6"/>
    </row>
    <row r="52" customFormat="false" ht="12.8" hidden="false" customHeight="false" outlineLevel="0" collapsed="false">
      <c r="B52" s="6"/>
      <c r="L52" s="6"/>
    </row>
    <row r="53" customFormat="false" ht="12.8" hidden="false" customHeight="false" outlineLevel="0" collapsed="false">
      <c r="B53" s="6"/>
      <c r="L53" s="6"/>
    </row>
    <row r="54" customFormat="false" ht="12.8" hidden="false" customHeight="false" outlineLevel="0" collapsed="false">
      <c r="B54" s="6"/>
      <c r="L54" s="6"/>
    </row>
    <row r="55" customFormat="false" ht="12.8" hidden="false" customHeight="false" outlineLevel="0" collapsed="false">
      <c r="B55" s="6"/>
      <c r="L55" s="6"/>
    </row>
    <row r="56" customFormat="false" ht="12.8" hidden="false" customHeight="false" outlineLevel="0" collapsed="false">
      <c r="B56" s="6"/>
      <c r="L56" s="6"/>
    </row>
    <row r="57" customFormat="false" ht="12.8" hidden="false" customHeight="false" outlineLevel="0" collapsed="false">
      <c r="B57" s="6"/>
      <c r="L57" s="6"/>
    </row>
    <row r="58" customFormat="false" ht="12.8" hidden="false" customHeight="false" outlineLevel="0" collapsed="false">
      <c r="B58" s="6"/>
      <c r="L58" s="6"/>
    </row>
    <row r="59" customFormat="false" ht="12.8" hidden="false" customHeight="false" outlineLevel="0" collapsed="false">
      <c r="B59" s="6"/>
      <c r="L59" s="6"/>
    </row>
    <row r="60" customFormat="false" ht="12.8" hidden="false" customHeight="false" outlineLevel="0" collapsed="false">
      <c r="B60" s="6"/>
      <c r="L60" s="6"/>
    </row>
    <row r="61" s="27" customFormat="true" ht="12.8" hidden="false" customHeight="false" outlineLevel="0" collapsed="false">
      <c r="A61" s="22"/>
      <c r="B61" s="23"/>
      <c r="C61" s="22"/>
      <c r="D61" s="42" t="s">
        <v>51</v>
      </c>
      <c r="E61" s="25"/>
      <c r="F61" s="124" t="s">
        <v>52</v>
      </c>
      <c r="G61" s="42" t="s">
        <v>51</v>
      </c>
      <c r="H61" s="25"/>
      <c r="I61" s="25"/>
      <c r="J61" s="125" t="s">
        <v>52</v>
      </c>
      <c r="K61" s="25"/>
      <c r="L61" s="39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</row>
    <row r="62" customFormat="false" ht="12.8" hidden="false" customHeight="false" outlineLevel="0" collapsed="false">
      <c r="B62" s="6"/>
      <c r="L62" s="6"/>
    </row>
    <row r="63" customFormat="false" ht="12.8" hidden="false" customHeight="false" outlineLevel="0" collapsed="false">
      <c r="B63" s="6"/>
      <c r="L63" s="6"/>
    </row>
    <row r="64" customFormat="false" ht="12.8" hidden="false" customHeight="false" outlineLevel="0" collapsed="false">
      <c r="B64" s="6"/>
      <c r="L64" s="6"/>
    </row>
    <row r="65" s="27" customFormat="true" ht="12.8" hidden="false" customHeight="false" outlineLevel="0" collapsed="false">
      <c r="A65" s="22"/>
      <c r="B65" s="23"/>
      <c r="C65" s="22"/>
      <c r="D65" s="40" t="s">
        <v>53</v>
      </c>
      <c r="E65" s="43"/>
      <c r="F65" s="43"/>
      <c r="G65" s="40" t="s">
        <v>54</v>
      </c>
      <c r="H65" s="43"/>
      <c r="I65" s="43"/>
      <c r="J65" s="43"/>
      <c r="K65" s="43"/>
      <c r="L65" s="39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</row>
    <row r="66" customFormat="false" ht="12.8" hidden="false" customHeight="false" outlineLevel="0" collapsed="false">
      <c r="B66" s="6"/>
      <c r="L66" s="6"/>
    </row>
    <row r="67" customFormat="false" ht="12.8" hidden="false" customHeight="false" outlineLevel="0" collapsed="false">
      <c r="B67" s="6"/>
      <c r="L67" s="6"/>
    </row>
    <row r="68" customFormat="false" ht="12.8" hidden="false" customHeight="false" outlineLevel="0" collapsed="false">
      <c r="B68" s="6"/>
      <c r="L68" s="6"/>
    </row>
    <row r="69" customFormat="false" ht="12.8" hidden="false" customHeight="false" outlineLevel="0" collapsed="false">
      <c r="B69" s="6"/>
      <c r="L69" s="6"/>
    </row>
    <row r="70" customFormat="false" ht="12.8" hidden="false" customHeight="false" outlineLevel="0" collapsed="false">
      <c r="B70" s="6"/>
      <c r="L70" s="6"/>
    </row>
    <row r="71" customFormat="false" ht="12.8" hidden="false" customHeight="false" outlineLevel="0" collapsed="false">
      <c r="B71" s="6"/>
      <c r="L71" s="6"/>
    </row>
    <row r="72" customFormat="false" ht="12.8" hidden="false" customHeight="false" outlineLevel="0" collapsed="false">
      <c r="B72" s="6"/>
      <c r="L72" s="6"/>
    </row>
    <row r="73" customFormat="false" ht="12.8" hidden="false" customHeight="false" outlineLevel="0" collapsed="false">
      <c r="B73" s="6"/>
      <c r="L73" s="6"/>
    </row>
    <row r="74" customFormat="false" ht="12.8" hidden="false" customHeight="false" outlineLevel="0" collapsed="false">
      <c r="B74" s="6"/>
      <c r="L74" s="6"/>
    </row>
    <row r="75" customFormat="false" ht="12.8" hidden="false" customHeight="false" outlineLevel="0" collapsed="false">
      <c r="B75" s="6"/>
      <c r="L75" s="6"/>
    </row>
    <row r="76" s="27" customFormat="true" ht="12.8" hidden="false" customHeight="false" outlineLevel="0" collapsed="false">
      <c r="A76" s="22"/>
      <c r="B76" s="23"/>
      <c r="C76" s="22"/>
      <c r="D76" s="42" t="s">
        <v>51</v>
      </c>
      <c r="E76" s="25"/>
      <c r="F76" s="124" t="s">
        <v>52</v>
      </c>
      <c r="G76" s="42" t="s">
        <v>51</v>
      </c>
      <c r="H76" s="25"/>
      <c r="I76" s="25"/>
      <c r="J76" s="125" t="s">
        <v>52</v>
      </c>
      <c r="K76" s="25"/>
      <c r="L76" s="39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</row>
    <row r="77" s="27" customFormat="true" ht="14.4" hidden="false" customHeight="true" outlineLevel="0" collapsed="false">
      <c r="A77" s="22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</row>
    <row r="81" s="27" customFormat="true" ht="6.95" hidden="false" customHeight="true" outlineLevel="0" collapsed="false">
      <c r="A81" s="22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</row>
    <row r="82" s="27" customFormat="true" ht="24.95" hidden="false" customHeight="true" outlineLevel="0" collapsed="false">
      <c r="A82" s="22"/>
      <c r="B82" s="23"/>
      <c r="C82" s="7" t="s">
        <v>96</v>
      </c>
      <c r="D82" s="22"/>
      <c r="E82" s="22"/>
      <c r="F82" s="22"/>
      <c r="G82" s="22"/>
      <c r="H82" s="22"/>
      <c r="I82" s="22"/>
      <c r="J82" s="22"/>
      <c r="K82" s="22"/>
      <c r="L82" s="39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</row>
    <row r="83" s="27" customFormat="true" ht="6.95" hidden="false" customHeight="true" outlineLevel="0" collapsed="false">
      <c r="A83" s="22"/>
      <c r="B83" s="23"/>
      <c r="C83" s="22"/>
      <c r="D83" s="22"/>
      <c r="E83" s="22"/>
      <c r="F83" s="22"/>
      <c r="G83" s="22"/>
      <c r="H83" s="22"/>
      <c r="I83" s="22"/>
      <c r="J83" s="22"/>
      <c r="K83" s="22"/>
      <c r="L83" s="39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</row>
    <row r="84" s="27" customFormat="true" ht="12" hidden="false" customHeight="true" outlineLevel="0" collapsed="false">
      <c r="A84" s="22"/>
      <c r="B84" s="23"/>
      <c r="C84" s="15" t="s">
        <v>15</v>
      </c>
      <c r="D84" s="22"/>
      <c r="E84" s="22"/>
      <c r="F84" s="22"/>
      <c r="G84" s="22"/>
      <c r="H84" s="22"/>
      <c r="I84" s="22"/>
      <c r="J84" s="22"/>
      <c r="K84" s="22"/>
      <c r="L84" s="39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</row>
    <row r="85" s="27" customFormat="true" ht="26.25" hidden="false" customHeight="true" outlineLevel="0" collapsed="false">
      <c r="A85" s="22"/>
      <c r="B85" s="23"/>
      <c r="C85" s="22"/>
      <c r="D85" s="22"/>
      <c r="E85" s="105" t="str">
        <f aca="false">E7</f>
        <v>Stavební úpravy západní části 1.NP pavilonu D pro potřeby onkologie</v>
      </c>
      <c r="F85" s="105"/>
      <c r="G85" s="105"/>
      <c r="H85" s="105"/>
      <c r="I85" s="22"/>
      <c r="J85" s="22"/>
      <c r="K85" s="22"/>
      <c r="L85" s="39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</row>
    <row r="86" s="27" customFormat="true" ht="12" hidden="false" customHeight="true" outlineLevel="0" collapsed="false">
      <c r="A86" s="22"/>
      <c r="B86" s="23"/>
      <c r="C86" s="15" t="s">
        <v>94</v>
      </c>
      <c r="D86" s="22"/>
      <c r="E86" s="22"/>
      <c r="F86" s="22"/>
      <c r="G86" s="22"/>
      <c r="H86" s="22"/>
      <c r="I86" s="22"/>
      <c r="J86" s="22"/>
      <c r="K86" s="22"/>
      <c r="L86" s="39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</row>
    <row r="87" s="27" customFormat="true" ht="16.5" hidden="false" customHeight="true" outlineLevel="0" collapsed="false">
      <c r="A87" s="22"/>
      <c r="B87" s="23"/>
      <c r="C87" s="22"/>
      <c r="D87" s="22"/>
      <c r="E87" s="53" t="str">
        <f aca="false">E9</f>
        <v>02 - Slaboproud</v>
      </c>
      <c r="F87" s="53"/>
      <c r="G87" s="53"/>
      <c r="H87" s="53"/>
      <c r="I87" s="22"/>
      <c r="J87" s="22"/>
      <c r="K87" s="22"/>
      <c r="L87" s="39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</row>
    <row r="88" s="27" customFormat="true" ht="6.95" hidden="false" customHeight="true" outlineLevel="0" collapsed="false">
      <c r="A88" s="22"/>
      <c r="B88" s="23"/>
      <c r="C88" s="22"/>
      <c r="D88" s="22"/>
      <c r="E88" s="22"/>
      <c r="F88" s="22"/>
      <c r="G88" s="22"/>
      <c r="H88" s="22"/>
      <c r="I88" s="22"/>
      <c r="J88" s="22"/>
      <c r="K88" s="22"/>
      <c r="L88" s="39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</row>
    <row r="89" s="27" customFormat="true" ht="12" hidden="false" customHeight="true" outlineLevel="0" collapsed="false">
      <c r="A89" s="22"/>
      <c r="B89" s="23"/>
      <c r="C89" s="15" t="s">
        <v>19</v>
      </c>
      <c r="D89" s="22"/>
      <c r="E89" s="22"/>
      <c r="F89" s="16" t="str">
        <f aca="false">F12</f>
        <v>areál ON Trutnov</v>
      </c>
      <c r="G89" s="22"/>
      <c r="H89" s="22"/>
      <c r="I89" s="15" t="s">
        <v>21</v>
      </c>
      <c r="J89" s="106" t="str">
        <f aca="false">IF(J12="","",J12)</f>
        <v>10. 1. 2026</v>
      </c>
      <c r="K89" s="22"/>
      <c r="L89" s="39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</row>
    <row r="90" s="27" customFormat="true" ht="6.95" hidden="false" customHeight="true" outlineLevel="0" collapsed="false">
      <c r="A90" s="22"/>
      <c r="B90" s="23"/>
      <c r="C90" s="22"/>
      <c r="D90" s="22"/>
      <c r="E90" s="22"/>
      <c r="F90" s="22"/>
      <c r="G90" s="22"/>
      <c r="H90" s="22"/>
      <c r="I90" s="22"/>
      <c r="J90" s="22"/>
      <c r="K90" s="22"/>
      <c r="L90" s="39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</row>
    <row r="91" s="27" customFormat="true" ht="25.65" hidden="false" customHeight="true" outlineLevel="0" collapsed="false">
      <c r="A91" s="22"/>
      <c r="B91" s="23"/>
      <c r="C91" s="15" t="s">
        <v>23</v>
      </c>
      <c r="D91" s="22"/>
      <c r="E91" s="22"/>
      <c r="F91" s="16" t="str">
        <f aca="false">E15</f>
        <v> </v>
      </c>
      <c r="G91" s="22"/>
      <c r="H91" s="22"/>
      <c r="I91" s="15" t="s">
        <v>29</v>
      </c>
      <c r="J91" s="126" t="str">
        <f aca="false">E21</f>
        <v>Vladimír Kejklíček projekční kancelář</v>
      </c>
      <c r="K91" s="22"/>
      <c r="L91" s="39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</row>
    <row r="92" s="27" customFormat="true" ht="15.15" hidden="false" customHeight="true" outlineLevel="0" collapsed="false">
      <c r="A92" s="22"/>
      <c r="B92" s="23"/>
      <c r="C92" s="15" t="s">
        <v>27</v>
      </c>
      <c r="D92" s="22"/>
      <c r="E92" s="22"/>
      <c r="F92" s="16" t="str">
        <f aca="false">IF(E18="","",E18)</f>
        <v>Vyplň údaj</v>
      </c>
      <c r="G92" s="22"/>
      <c r="H92" s="22"/>
      <c r="I92" s="15" t="s">
        <v>33</v>
      </c>
      <c r="J92" s="126" t="str">
        <f aca="false">E24</f>
        <v>Vladimír Kejklíček</v>
      </c>
      <c r="K92" s="22"/>
      <c r="L92" s="39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</row>
    <row r="93" s="27" customFormat="true" ht="10.3" hidden="false" customHeight="true" outlineLevel="0" collapsed="false">
      <c r="A93" s="22"/>
      <c r="B93" s="23"/>
      <c r="C93" s="22"/>
      <c r="D93" s="22"/>
      <c r="E93" s="22"/>
      <c r="F93" s="22"/>
      <c r="G93" s="22"/>
      <c r="H93" s="22"/>
      <c r="I93" s="22"/>
      <c r="J93" s="22"/>
      <c r="K93" s="22"/>
      <c r="L93" s="39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</row>
    <row r="94" s="27" customFormat="true" ht="29.3" hidden="false" customHeight="true" outlineLevel="0" collapsed="false">
      <c r="A94" s="22"/>
      <c r="B94" s="23"/>
      <c r="C94" s="127" t="s">
        <v>97</v>
      </c>
      <c r="D94" s="118"/>
      <c r="E94" s="118"/>
      <c r="F94" s="118"/>
      <c r="G94" s="118"/>
      <c r="H94" s="118"/>
      <c r="I94" s="118"/>
      <c r="J94" s="128" t="s">
        <v>98</v>
      </c>
      <c r="K94" s="118"/>
      <c r="L94" s="39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</row>
    <row r="95" s="27" customFormat="true" ht="10.3" hidden="false" customHeight="true" outlineLevel="0" collapsed="false">
      <c r="A95" s="22"/>
      <c r="B95" s="23"/>
      <c r="C95" s="22"/>
      <c r="D95" s="22"/>
      <c r="E95" s="22"/>
      <c r="F95" s="22"/>
      <c r="G95" s="22"/>
      <c r="H95" s="22"/>
      <c r="I95" s="22"/>
      <c r="J95" s="22"/>
      <c r="K95" s="22"/>
      <c r="L95" s="39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</row>
    <row r="96" s="27" customFormat="true" ht="22.8" hidden="false" customHeight="true" outlineLevel="0" collapsed="false">
      <c r="A96" s="22"/>
      <c r="B96" s="23"/>
      <c r="C96" s="129" t="s">
        <v>99</v>
      </c>
      <c r="D96" s="22"/>
      <c r="E96" s="22"/>
      <c r="F96" s="22"/>
      <c r="G96" s="22"/>
      <c r="H96" s="22"/>
      <c r="I96" s="22"/>
      <c r="J96" s="113" t="n">
        <f aca="false">J122</f>
        <v>0</v>
      </c>
      <c r="K96" s="22"/>
      <c r="L96" s="39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U96" s="3" t="s">
        <v>100</v>
      </c>
    </row>
    <row r="97" s="130" customFormat="true" ht="24.95" hidden="false" customHeight="true" outlineLevel="0" collapsed="false">
      <c r="B97" s="131"/>
      <c r="D97" s="132" t="s">
        <v>101</v>
      </c>
      <c r="E97" s="133"/>
      <c r="F97" s="133"/>
      <c r="G97" s="133"/>
      <c r="H97" s="133"/>
      <c r="I97" s="133"/>
      <c r="J97" s="134" t="n">
        <f aca="false">J123</f>
        <v>0</v>
      </c>
      <c r="L97" s="131"/>
    </row>
    <row r="98" s="135" customFormat="true" ht="19.9" hidden="false" customHeight="true" outlineLevel="0" collapsed="false">
      <c r="B98" s="136"/>
      <c r="D98" s="137" t="s">
        <v>487</v>
      </c>
      <c r="E98" s="138"/>
      <c r="F98" s="138"/>
      <c r="G98" s="138"/>
      <c r="H98" s="138"/>
      <c r="I98" s="138"/>
      <c r="J98" s="139" t="n">
        <f aca="false">J124</f>
        <v>0</v>
      </c>
      <c r="L98" s="136"/>
    </row>
    <row r="99" s="135" customFormat="true" ht="19.9" hidden="false" customHeight="true" outlineLevel="0" collapsed="false">
      <c r="B99" s="136"/>
      <c r="D99" s="137" t="s">
        <v>104</v>
      </c>
      <c r="E99" s="138"/>
      <c r="F99" s="138"/>
      <c r="G99" s="138"/>
      <c r="H99" s="138"/>
      <c r="I99" s="138"/>
      <c r="J99" s="139" t="n">
        <f aca="false">J126</f>
        <v>0</v>
      </c>
      <c r="L99" s="136"/>
    </row>
    <row r="100" s="135" customFormat="true" ht="19.9" hidden="false" customHeight="true" outlineLevel="0" collapsed="false">
      <c r="B100" s="136"/>
      <c r="D100" s="137" t="s">
        <v>105</v>
      </c>
      <c r="E100" s="138"/>
      <c r="F100" s="138"/>
      <c r="G100" s="138"/>
      <c r="H100" s="138"/>
      <c r="I100" s="138"/>
      <c r="J100" s="139" t="n">
        <f aca="false">J162</f>
        <v>0</v>
      </c>
      <c r="L100" s="136"/>
    </row>
    <row r="101" s="135" customFormat="true" ht="19.9" hidden="false" customHeight="true" outlineLevel="0" collapsed="false">
      <c r="B101" s="136"/>
      <c r="D101" s="137" t="s">
        <v>106</v>
      </c>
      <c r="E101" s="138"/>
      <c r="F101" s="138"/>
      <c r="G101" s="138"/>
      <c r="H101" s="138"/>
      <c r="I101" s="138"/>
      <c r="J101" s="139" t="n">
        <f aca="false">J175</f>
        <v>0</v>
      </c>
      <c r="L101" s="136"/>
    </row>
    <row r="102" s="135" customFormat="true" ht="19.9" hidden="false" customHeight="true" outlineLevel="0" collapsed="false">
      <c r="B102" s="136"/>
      <c r="D102" s="137" t="s">
        <v>107</v>
      </c>
      <c r="E102" s="138"/>
      <c r="F102" s="138"/>
      <c r="G102" s="138"/>
      <c r="H102" s="138"/>
      <c r="I102" s="138"/>
      <c r="J102" s="139" t="n">
        <f aca="false">J178</f>
        <v>0</v>
      </c>
      <c r="L102" s="136"/>
    </row>
    <row r="103" s="27" customFormat="true" ht="21.85" hidden="false" customHeight="true" outlineLevel="0" collapsed="false">
      <c r="A103" s="22"/>
      <c r="B103" s="23"/>
      <c r="C103" s="22"/>
      <c r="D103" s="22"/>
      <c r="E103" s="22"/>
      <c r="F103" s="22"/>
      <c r="G103" s="22"/>
      <c r="H103" s="22"/>
      <c r="I103" s="22"/>
      <c r="J103" s="22"/>
      <c r="K103" s="22"/>
      <c r="L103" s="39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</row>
    <row r="104" s="27" customFormat="true" ht="6.95" hidden="false" customHeight="true" outlineLevel="0" collapsed="false">
      <c r="A104" s="22"/>
      <c r="B104" s="44"/>
      <c r="C104" s="45"/>
      <c r="D104" s="45"/>
      <c r="E104" s="45"/>
      <c r="F104" s="45"/>
      <c r="G104" s="45"/>
      <c r="H104" s="45"/>
      <c r="I104" s="45"/>
      <c r="J104" s="45"/>
      <c r="K104" s="45"/>
      <c r="L104" s="39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</row>
    <row r="108" s="27" customFormat="true" ht="6.95" hidden="false" customHeight="true" outlineLevel="0" collapsed="false">
      <c r="A108" s="22"/>
      <c r="B108" s="46"/>
      <c r="C108" s="47"/>
      <c r="D108" s="47"/>
      <c r="E108" s="47"/>
      <c r="F108" s="47"/>
      <c r="G108" s="47"/>
      <c r="H108" s="47"/>
      <c r="I108" s="47"/>
      <c r="J108" s="47"/>
      <c r="K108" s="47"/>
      <c r="L108" s="39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</row>
    <row r="109" s="27" customFormat="true" ht="24.95" hidden="false" customHeight="true" outlineLevel="0" collapsed="false">
      <c r="A109" s="22"/>
      <c r="B109" s="23"/>
      <c r="C109" s="7" t="s">
        <v>108</v>
      </c>
      <c r="D109" s="22"/>
      <c r="E109" s="22"/>
      <c r="F109" s="22"/>
      <c r="G109" s="22"/>
      <c r="H109" s="22"/>
      <c r="I109" s="22"/>
      <c r="J109" s="22"/>
      <c r="K109" s="22"/>
      <c r="L109" s="39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</row>
    <row r="110" s="27" customFormat="true" ht="6.95" hidden="false" customHeight="true" outlineLevel="0" collapsed="false">
      <c r="A110" s="22"/>
      <c r="B110" s="23"/>
      <c r="C110" s="22"/>
      <c r="D110" s="22"/>
      <c r="E110" s="22"/>
      <c r="F110" s="22"/>
      <c r="G110" s="22"/>
      <c r="H110" s="22"/>
      <c r="I110" s="22"/>
      <c r="J110" s="22"/>
      <c r="K110" s="22"/>
      <c r="L110" s="39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</row>
    <row r="111" s="27" customFormat="true" ht="12" hidden="false" customHeight="true" outlineLevel="0" collapsed="false">
      <c r="A111" s="22"/>
      <c r="B111" s="23"/>
      <c r="C111" s="15" t="s">
        <v>15</v>
      </c>
      <c r="D111" s="22"/>
      <c r="E111" s="22"/>
      <c r="F111" s="22"/>
      <c r="G111" s="22"/>
      <c r="H111" s="22"/>
      <c r="I111" s="22"/>
      <c r="J111" s="22"/>
      <c r="K111" s="22"/>
      <c r="L111" s="39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</row>
    <row r="112" s="27" customFormat="true" ht="26.25" hidden="false" customHeight="true" outlineLevel="0" collapsed="false">
      <c r="A112" s="22"/>
      <c r="B112" s="23"/>
      <c r="C112" s="22"/>
      <c r="D112" s="22"/>
      <c r="E112" s="105" t="str">
        <f aca="false">E7</f>
        <v>Stavební úpravy západní části 1.NP pavilonu D pro potřeby onkologie</v>
      </c>
      <c r="F112" s="105"/>
      <c r="G112" s="105"/>
      <c r="H112" s="105"/>
      <c r="I112" s="22"/>
      <c r="J112" s="22"/>
      <c r="K112" s="22"/>
      <c r="L112" s="39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</row>
    <row r="113" s="27" customFormat="true" ht="12" hidden="false" customHeight="true" outlineLevel="0" collapsed="false">
      <c r="A113" s="22"/>
      <c r="B113" s="23"/>
      <c r="C113" s="15" t="s">
        <v>94</v>
      </c>
      <c r="D113" s="22"/>
      <c r="E113" s="22"/>
      <c r="F113" s="22"/>
      <c r="G113" s="22"/>
      <c r="H113" s="22"/>
      <c r="I113" s="22"/>
      <c r="J113" s="22"/>
      <c r="K113" s="22"/>
      <c r="L113" s="39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</row>
    <row r="114" s="27" customFormat="true" ht="16.5" hidden="false" customHeight="true" outlineLevel="0" collapsed="false">
      <c r="A114" s="22"/>
      <c r="B114" s="23"/>
      <c r="C114" s="22"/>
      <c r="D114" s="22"/>
      <c r="E114" s="53" t="str">
        <f aca="false">E9</f>
        <v>02 - Slaboproud</v>
      </c>
      <c r="F114" s="53"/>
      <c r="G114" s="53"/>
      <c r="H114" s="53"/>
      <c r="I114" s="22"/>
      <c r="J114" s="22"/>
      <c r="K114" s="22"/>
      <c r="L114" s="39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</row>
    <row r="115" s="27" customFormat="true" ht="6.95" hidden="false" customHeight="true" outlineLevel="0" collapsed="false">
      <c r="A115" s="22"/>
      <c r="B115" s="23"/>
      <c r="C115" s="22"/>
      <c r="D115" s="22"/>
      <c r="E115" s="22"/>
      <c r="F115" s="22"/>
      <c r="G115" s="22"/>
      <c r="H115" s="22"/>
      <c r="I115" s="22"/>
      <c r="J115" s="22"/>
      <c r="K115" s="22"/>
      <c r="L115" s="39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</row>
    <row r="116" s="27" customFormat="true" ht="12" hidden="false" customHeight="true" outlineLevel="0" collapsed="false">
      <c r="A116" s="22"/>
      <c r="B116" s="23"/>
      <c r="C116" s="15" t="s">
        <v>19</v>
      </c>
      <c r="D116" s="22"/>
      <c r="E116" s="22"/>
      <c r="F116" s="16" t="str">
        <f aca="false">F12</f>
        <v>areál ON Trutnov</v>
      </c>
      <c r="G116" s="22"/>
      <c r="H116" s="22"/>
      <c r="I116" s="15" t="s">
        <v>21</v>
      </c>
      <c r="J116" s="106" t="str">
        <f aca="false">IF(J12="","",J12)</f>
        <v>10. 1. 2026</v>
      </c>
      <c r="K116" s="22"/>
      <c r="L116" s="39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</row>
    <row r="117" s="27" customFormat="true" ht="6.95" hidden="false" customHeight="true" outlineLevel="0" collapsed="false">
      <c r="A117" s="22"/>
      <c r="B117" s="23"/>
      <c r="C117" s="22"/>
      <c r="D117" s="22"/>
      <c r="E117" s="22"/>
      <c r="F117" s="22"/>
      <c r="G117" s="22"/>
      <c r="H117" s="22"/>
      <c r="I117" s="22"/>
      <c r="J117" s="22"/>
      <c r="K117" s="22"/>
      <c r="L117" s="39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</row>
    <row r="118" s="27" customFormat="true" ht="25.65" hidden="false" customHeight="true" outlineLevel="0" collapsed="false">
      <c r="A118" s="22"/>
      <c r="B118" s="23"/>
      <c r="C118" s="15" t="s">
        <v>23</v>
      </c>
      <c r="D118" s="22"/>
      <c r="E118" s="22"/>
      <c r="F118" s="16" t="str">
        <f aca="false">E15</f>
        <v> </v>
      </c>
      <c r="G118" s="22"/>
      <c r="H118" s="22"/>
      <c r="I118" s="15" t="s">
        <v>29</v>
      </c>
      <c r="J118" s="126" t="str">
        <f aca="false">E21</f>
        <v>Vladimír Kejklíček projekční kancelář</v>
      </c>
      <c r="K118" s="22"/>
      <c r="L118" s="39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</row>
    <row r="119" s="27" customFormat="true" ht="15.15" hidden="false" customHeight="true" outlineLevel="0" collapsed="false">
      <c r="A119" s="22"/>
      <c r="B119" s="23"/>
      <c r="C119" s="15" t="s">
        <v>27</v>
      </c>
      <c r="D119" s="22"/>
      <c r="E119" s="22"/>
      <c r="F119" s="16" t="str">
        <f aca="false">IF(E18="","",E18)</f>
        <v>Vyplň údaj</v>
      </c>
      <c r="G119" s="22"/>
      <c r="H119" s="22"/>
      <c r="I119" s="15" t="s">
        <v>33</v>
      </c>
      <c r="J119" s="126" t="str">
        <f aca="false">E24</f>
        <v>Vladimír Kejklíček</v>
      </c>
      <c r="K119" s="22"/>
      <c r="L119" s="39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</row>
    <row r="120" s="27" customFormat="true" ht="10.3" hidden="false" customHeight="true" outlineLevel="0" collapsed="false">
      <c r="A120" s="22"/>
      <c r="B120" s="23"/>
      <c r="C120" s="22"/>
      <c r="D120" s="22"/>
      <c r="E120" s="22"/>
      <c r="F120" s="22"/>
      <c r="G120" s="22"/>
      <c r="H120" s="22"/>
      <c r="I120" s="22"/>
      <c r="J120" s="22"/>
      <c r="K120" s="22"/>
      <c r="L120" s="39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</row>
    <row r="121" s="147" customFormat="true" ht="29.3" hidden="false" customHeight="true" outlineLevel="0" collapsed="false">
      <c r="A121" s="140"/>
      <c r="B121" s="141"/>
      <c r="C121" s="142" t="s">
        <v>109</v>
      </c>
      <c r="D121" s="143" t="s">
        <v>61</v>
      </c>
      <c r="E121" s="143" t="s">
        <v>57</v>
      </c>
      <c r="F121" s="143" t="s">
        <v>58</v>
      </c>
      <c r="G121" s="143" t="s">
        <v>110</v>
      </c>
      <c r="H121" s="143" t="s">
        <v>111</v>
      </c>
      <c r="I121" s="143" t="s">
        <v>112</v>
      </c>
      <c r="J121" s="144" t="s">
        <v>98</v>
      </c>
      <c r="K121" s="145" t="s">
        <v>113</v>
      </c>
      <c r="L121" s="146"/>
      <c r="M121" s="68"/>
      <c r="N121" s="69" t="s">
        <v>40</v>
      </c>
      <c r="O121" s="69" t="s">
        <v>114</v>
      </c>
      <c r="P121" s="69" t="s">
        <v>115</v>
      </c>
      <c r="Q121" s="69" t="s">
        <v>116</v>
      </c>
      <c r="R121" s="69" t="s">
        <v>117</v>
      </c>
      <c r="S121" s="69" t="s">
        <v>118</v>
      </c>
      <c r="T121" s="70" t="s">
        <v>119</v>
      </c>
      <c r="U121" s="140"/>
      <c r="V121" s="140"/>
      <c r="W121" s="140"/>
      <c r="X121" s="140"/>
      <c r="Y121" s="140"/>
      <c r="Z121" s="140"/>
      <c r="AA121" s="140"/>
      <c r="AB121" s="140"/>
      <c r="AC121" s="140"/>
      <c r="AD121" s="140"/>
      <c r="AE121" s="140"/>
    </row>
    <row r="122" s="27" customFormat="true" ht="22.8" hidden="false" customHeight="true" outlineLevel="0" collapsed="false">
      <c r="A122" s="22"/>
      <c r="B122" s="23"/>
      <c r="C122" s="76" t="s">
        <v>120</v>
      </c>
      <c r="D122" s="22"/>
      <c r="E122" s="22"/>
      <c r="F122" s="22"/>
      <c r="G122" s="22"/>
      <c r="H122" s="22"/>
      <c r="I122" s="22"/>
      <c r="J122" s="148" t="n">
        <f aca="false">BK122</f>
        <v>0</v>
      </c>
      <c r="K122" s="22"/>
      <c r="L122" s="23"/>
      <c r="M122" s="71"/>
      <c r="N122" s="58"/>
      <c r="O122" s="72"/>
      <c r="P122" s="149" t="n">
        <f aca="false">P123</f>
        <v>0</v>
      </c>
      <c r="Q122" s="72"/>
      <c r="R122" s="149" t="n">
        <f aca="false">R123</f>
        <v>0.19467</v>
      </c>
      <c r="S122" s="72"/>
      <c r="T122" s="150" t="n">
        <f aca="false">T123</f>
        <v>0.91368</v>
      </c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T122" s="3" t="s">
        <v>75</v>
      </c>
      <c r="AU122" s="3" t="s">
        <v>100</v>
      </c>
      <c r="BK122" s="151" t="n">
        <f aca="false">BK123</f>
        <v>0</v>
      </c>
    </row>
    <row r="123" s="152" customFormat="true" ht="25.9" hidden="false" customHeight="true" outlineLevel="0" collapsed="false">
      <c r="B123" s="153"/>
      <c r="D123" s="154" t="s">
        <v>75</v>
      </c>
      <c r="E123" s="155" t="s">
        <v>121</v>
      </c>
      <c r="F123" s="155" t="s">
        <v>121</v>
      </c>
      <c r="I123" s="156"/>
      <c r="J123" s="157" t="n">
        <f aca="false">BK123</f>
        <v>0</v>
      </c>
      <c r="L123" s="153"/>
      <c r="M123" s="158"/>
      <c r="N123" s="159"/>
      <c r="O123" s="159"/>
      <c r="P123" s="160" t="n">
        <f aca="false">P124+P126+P162+P175+P178</f>
        <v>0</v>
      </c>
      <c r="Q123" s="159"/>
      <c r="R123" s="160" t="n">
        <f aca="false">R124+R126+R162+R175+R178</f>
        <v>0.19467</v>
      </c>
      <c r="S123" s="159"/>
      <c r="T123" s="161" t="n">
        <f aca="false">T124+T126+T162+T175+T178</f>
        <v>0.91368</v>
      </c>
      <c r="AR123" s="154" t="s">
        <v>86</v>
      </c>
      <c r="AT123" s="162" t="s">
        <v>75</v>
      </c>
      <c r="AU123" s="162" t="s">
        <v>76</v>
      </c>
      <c r="AY123" s="154" t="s">
        <v>122</v>
      </c>
      <c r="BK123" s="163" t="n">
        <f aca="false">BK124+BK126+BK162+BK175+BK178</f>
        <v>0</v>
      </c>
    </row>
    <row r="124" s="152" customFormat="true" ht="22.8" hidden="false" customHeight="true" outlineLevel="0" collapsed="false">
      <c r="B124" s="153"/>
      <c r="D124" s="154" t="s">
        <v>75</v>
      </c>
      <c r="E124" s="164" t="s">
        <v>488</v>
      </c>
      <c r="F124" s="164" t="s">
        <v>489</v>
      </c>
      <c r="I124" s="156"/>
      <c r="J124" s="165" t="n">
        <f aca="false">BK124</f>
        <v>0</v>
      </c>
      <c r="L124" s="153"/>
      <c r="M124" s="158"/>
      <c r="N124" s="159"/>
      <c r="O124" s="159"/>
      <c r="P124" s="160" t="n">
        <f aca="false">P125</f>
        <v>0</v>
      </c>
      <c r="Q124" s="159"/>
      <c r="R124" s="160" t="n">
        <f aca="false">R125</f>
        <v>0</v>
      </c>
      <c r="S124" s="159"/>
      <c r="T124" s="161" t="n">
        <f aca="false">T125</f>
        <v>0</v>
      </c>
      <c r="AR124" s="154" t="s">
        <v>86</v>
      </c>
      <c r="AT124" s="162" t="s">
        <v>75</v>
      </c>
      <c r="AU124" s="162" t="s">
        <v>84</v>
      </c>
      <c r="AY124" s="154" t="s">
        <v>122</v>
      </c>
      <c r="BK124" s="163" t="n">
        <f aca="false">BK125</f>
        <v>0</v>
      </c>
    </row>
    <row r="125" s="27" customFormat="true" ht="37.8" hidden="false" customHeight="true" outlineLevel="0" collapsed="false">
      <c r="A125" s="22"/>
      <c r="B125" s="166"/>
      <c r="C125" s="182" t="s">
        <v>84</v>
      </c>
      <c r="D125" s="182" t="s">
        <v>277</v>
      </c>
      <c r="E125" s="183" t="s">
        <v>490</v>
      </c>
      <c r="F125" s="184" t="s">
        <v>491</v>
      </c>
      <c r="G125" s="185" t="s">
        <v>128</v>
      </c>
      <c r="H125" s="186" t="n">
        <v>1</v>
      </c>
      <c r="I125" s="187"/>
      <c r="J125" s="188" t="n">
        <f aca="false">ROUND(I125*H125,2)</f>
        <v>0</v>
      </c>
      <c r="K125" s="189"/>
      <c r="L125" s="23"/>
      <c r="M125" s="190"/>
      <c r="N125" s="191" t="s">
        <v>41</v>
      </c>
      <c r="O125" s="60"/>
      <c r="P125" s="178" t="n">
        <f aca="false">O125*H125</f>
        <v>0</v>
      </c>
      <c r="Q125" s="178" t="n">
        <v>0</v>
      </c>
      <c r="R125" s="178" t="n">
        <f aca="false">Q125*H125</f>
        <v>0</v>
      </c>
      <c r="S125" s="178" t="n">
        <v>0</v>
      </c>
      <c r="T125" s="179" t="n">
        <f aca="false">S125*H125</f>
        <v>0</v>
      </c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R125" s="180" t="s">
        <v>84</v>
      </c>
      <c r="AT125" s="180" t="s">
        <v>277</v>
      </c>
      <c r="AU125" s="180" t="s">
        <v>86</v>
      </c>
      <c r="AY125" s="3" t="s">
        <v>122</v>
      </c>
      <c r="BE125" s="181" t="n">
        <f aca="false">IF(N125="základní",J125,0)</f>
        <v>0</v>
      </c>
      <c r="BF125" s="181" t="n">
        <f aca="false">IF(N125="snížená",J125,0)</f>
        <v>0</v>
      </c>
      <c r="BG125" s="181" t="n">
        <f aca="false">IF(N125="zákl. přenesená",J125,0)</f>
        <v>0</v>
      </c>
      <c r="BH125" s="181" t="n">
        <f aca="false">IF(N125="sníž. přenesená",J125,0)</f>
        <v>0</v>
      </c>
      <c r="BI125" s="181" t="n">
        <f aca="false">IF(N125="nulová",J125,0)</f>
        <v>0</v>
      </c>
      <c r="BJ125" s="3" t="s">
        <v>84</v>
      </c>
      <c r="BK125" s="181" t="n">
        <f aca="false">ROUND(I125*H125,2)</f>
        <v>0</v>
      </c>
      <c r="BL125" s="3" t="s">
        <v>84</v>
      </c>
      <c r="BM125" s="180" t="s">
        <v>492</v>
      </c>
    </row>
    <row r="126" s="152" customFormat="true" ht="22.8" hidden="false" customHeight="true" outlineLevel="0" collapsed="false">
      <c r="B126" s="153"/>
      <c r="D126" s="154" t="s">
        <v>75</v>
      </c>
      <c r="E126" s="164" t="s">
        <v>156</v>
      </c>
      <c r="F126" s="164" t="s">
        <v>157</v>
      </c>
      <c r="I126" s="156"/>
      <c r="J126" s="165" t="n">
        <f aca="false">BK126</f>
        <v>0</v>
      </c>
      <c r="L126" s="153"/>
      <c r="M126" s="158"/>
      <c r="N126" s="159"/>
      <c r="O126" s="159"/>
      <c r="P126" s="160" t="n">
        <f aca="false">SUM(P127:P161)</f>
        <v>0</v>
      </c>
      <c r="Q126" s="159"/>
      <c r="R126" s="160" t="n">
        <f aca="false">SUM(R127:R161)</f>
        <v>0.07537</v>
      </c>
      <c r="S126" s="159"/>
      <c r="T126" s="161" t="n">
        <f aca="false">SUM(T127:T161)</f>
        <v>0.91368</v>
      </c>
      <c r="AR126" s="154" t="s">
        <v>86</v>
      </c>
      <c r="AT126" s="162" t="s">
        <v>75</v>
      </c>
      <c r="AU126" s="162" t="s">
        <v>84</v>
      </c>
      <c r="AY126" s="154" t="s">
        <v>122</v>
      </c>
      <c r="BK126" s="163" t="n">
        <f aca="false">SUM(BK127:BK161)</f>
        <v>0</v>
      </c>
    </row>
    <row r="127" s="27" customFormat="true" ht="16.5" hidden="false" customHeight="true" outlineLevel="0" collapsed="false">
      <c r="A127" s="22"/>
      <c r="B127" s="166"/>
      <c r="C127" s="167" t="s">
        <v>86</v>
      </c>
      <c r="D127" s="167" t="s">
        <v>125</v>
      </c>
      <c r="E127" s="168" t="s">
        <v>493</v>
      </c>
      <c r="F127" s="169" t="s">
        <v>494</v>
      </c>
      <c r="G127" s="170" t="s">
        <v>138</v>
      </c>
      <c r="H127" s="171" t="n">
        <v>2</v>
      </c>
      <c r="I127" s="172"/>
      <c r="J127" s="173" t="n">
        <f aca="false">ROUND(I127*H127,2)</f>
        <v>0</v>
      </c>
      <c r="K127" s="174"/>
      <c r="L127" s="175"/>
      <c r="M127" s="176"/>
      <c r="N127" s="177" t="s">
        <v>41</v>
      </c>
      <c r="O127" s="60"/>
      <c r="P127" s="178" t="n">
        <f aca="false">O127*H127</f>
        <v>0</v>
      </c>
      <c r="Q127" s="178" t="n">
        <v>0</v>
      </c>
      <c r="R127" s="178" t="n">
        <f aca="false">Q127*H127</f>
        <v>0</v>
      </c>
      <c r="S127" s="178" t="n">
        <v>0</v>
      </c>
      <c r="T127" s="179" t="n">
        <f aca="false">S127*H127</f>
        <v>0</v>
      </c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R127" s="180" t="s">
        <v>86</v>
      </c>
      <c r="AT127" s="180" t="s">
        <v>125</v>
      </c>
      <c r="AU127" s="180" t="s">
        <v>86</v>
      </c>
      <c r="AY127" s="3" t="s">
        <v>122</v>
      </c>
      <c r="BE127" s="181" t="n">
        <f aca="false">IF(N127="základní",J127,0)</f>
        <v>0</v>
      </c>
      <c r="BF127" s="181" t="n">
        <f aca="false">IF(N127="snížená",J127,0)</f>
        <v>0</v>
      </c>
      <c r="BG127" s="181" t="n">
        <f aca="false">IF(N127="zákl. přenesená",J127,0)</f>
        <v>0</v>
      </c>
      <c r="BH127" s="181" t="n">
        <f aca="false">IF(N127="sníž. přenesená",J127,0)</f>
        <v>0</v>
      </c>
      <c r="BI127" s="181" t="n">
        <f aca="false">IF(N127="nulová",J127,0)</f>
        <v>0</v>
      </c>
      <c r="BJ127" s="3" t="s">
        <v>84</v>
      </c>
      <c r="BK127" s="181" t="n">
        <f aca="false">ROUND(I127*H127,2)</f>
        <v>0</v>
      </c>
      <c r="BL127" s="3" t="s">
        <v>84</v>
      </c>
      <c r="BM127" s="180" t="s">
        <v>495</v>
      </c>
    </row>
    <row r="128" s="27" customFormat="true" ht="21.75" hidden="false" customHeight="true" outlineLevel="0" collapsed="false">
      <c r="A128" s="22"/>
      <c r="B128" s="166"/>
      <c r="C128" s="167" t="s">
        <v>135</v>
      </c>
      <c r="D128" s="167" t="s">
        <v>125</v>
      </c>
      <c r="E128" s="168" t="s">
        <v>172</v>
      </c>
      <c r="F128" s="169" t="s">
        <v>173</v>
      </c>
      <c r="G128" s="170" t="s">
        <v>174</v>
      </c>
      <c r="H128" s="171" t="n">
        <v>12</v>
      </c>
      <c r="I128" s="172"/>
      <c r="J128" s="173" t="n">
        <f aca="false">ROUND(I128*H128,2)</f>
        <v>0</v>
      </c>
      <c r="K128" s="174"/>
      <c r="L128" s="175"/>
      <c r="M128" s="176"/>
      <c r="N128" s="177" t="s">
        <v>41</v>
      </c>
      <c r="O128" s="60"/>
      <c r="P128" s="178" t="n">
        <f aca="false">O128*H128</f>
        <v>0</v>
      </c>
      <c r="Q128" s="178" t="n">
        <v>4E-005</v>
      </c>
      <c r="R128" s="178" t="n">
        <f aca="false">Q128*H128</f>
        <v>0.00048</v>
      </c>
      <c r="S128" s="178" t="n">
        <v>0</v>
      </c>
      <c r="T128" s="179" t="n">
        <f aca="false">S128*H128</f>
        <v>0</v>
      </c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R128" s="180" t="s">
        <v>86</v>
      </c>
      <c r="AT128" s="180" t="s">
        <v>125</v>
      </c>
      <c r="AU128" s="180" t="s">
        <v>86</v>
      </c>
      <c r="AY128" s="3" t="s">
        <v>122</v>
      </c>
      <c r="BE128" s="181" t="n">
        <f aca="false">IF(N128="základní",J128,0)</f>
        <v>0</v>
      </c>
      <c r="BF128" s="181" t="n">
        <f aca="false">IF(N128="snížená",J128,0)</f>
        <v>0</v>
      </c>
      <c r="BG128" s="181" t="n">
        <f aca="false">IF(N128="zákl. přenesená",J128,0)</f>
        <v>0</v>
      </c>
      <c r="BH128" s="181" t="n">
        <f aca="false">IF(N128="sníž. přenesená",J128,0)</f>
        <v>0</v>
      </c>
      <c r="BI128" s="181" t="n">
        <f aca="false">IF(N128="nulová",J128,0)</f>
        <v>0</v>
      </c>
      <c r="BJ128" s="3" t="s">
        <v>84</v>
      </c>
      <c r="BK128" s="181" t="n">
        <f aca="false">ROUND(I128*H128,2)</f>
        <v>0</v>
      </c>
      <c r="BL128" s="3" t="s">
        <v>84</v>
      </c>
      <c r="BM128" s="180" t="s">
        <v>496</v>
      </c>
    </row>
    <row r="129" s="27" customFormat="true" ht="24.15" hidden="false" customHeight="true" outlineLevel="0" collapsed="false">
      <c r="A129" s="22"/>
      <c r="B129" s="166"/>
      <c r="C129" s="167" t="s">
        <v>140</v>
      </c>
      <c r="D129" s="167" t="s">
        <v>125</v>
      </c>
      <c r="E129" s="168" t="s">
        <v>180</v>
      </c>
      <c r="F129" s="169" t="s">
        <v>181</v>
      </c>
      <c r="G129" s="170" t="s">
        <v>174</v>
      </c>
      <c r="H129" s="171" t="n">
        <v>10</v>
      </c>
      <c r="I129" s="172"/>
      <c r="J129" s="173" t="n">
        <f aca="false">ROUND(I129*H129,2)</f>
        <v>0</v>
      </c>
      <c r="K129" s="174"/>
      <c r="L129" s="175"/>
      <c r="M129" s="176"/>
      <c r="N129" s="177" t="s">
        <v>41</v>
      </c>
      <c r="O129" s="60"/>
      <c r="P129" s="178" t="n">
        <f aca="false">O129*H129</f>
        <v>0</v>
      </c>
      <c r="Q129" s="178" t="n">
        <v>4E-005</v>
      </c>
      <c r="R129" s="178" t="n">
        <f aca="false">Q129*H129</f>
        <v>0.0004</v>
      </c>
      <c r="S129" s="178" t="n">
        <v>0</v>
      </c>
      <c r="T129" s="179" t="n">
        <f aca="false">S129*H129</f>
        <v>0</v>
      </c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R129" s="180" t="s">
        <v>86</v>
      </c>
      <c r="AT129" s="180" t="s">
        <v>125</v>
      </c>
      <c r="AU129" s="180" t="s">
        <v>86</v>
      </c>
      <c r="AY129" s="3" t="s">
        <v>122</v>
      </c>
      <c r="BE129" s="181" t="n">
        <f aca="false">IF(N129="základní",J129,0)</f>
        <v>0</v>
      </c>
      <c r="BF129" s="181" t="n">
        <f aca="false">IF(N129="snížená",J129,0)</f>
        <v>0</v>
      </c>
      <c r="BG129" s="181" t="n">
        <f aca="false">IF(N129="zákl. přenesená",J129,0)</f>
        <v>0</v>
      </c>
      <c r="BH129" s="181" t="n">
        <f aca="false">IF(N129="sníž. přenesená",J129,0)</f>
        <v>0</v>
      </c>
      <c r="BI129" s="181" t="n">
        <f aca="false">IF(N129="nulová",J129,0)</f>
        <v>0</v>
      </c>
      <c r="BJ129" s="3" t="s">
        <v>84</v>
      </c>
      <c r="BK129" s="181" t="n">
        <f aca="false">ROUND(I129*H129,2)</f>
        <v>0</v>
      </c>
      <c r="BL129" s="3" t="s">
        <v>84</v>
      </c>
      <c r="BM129" s="180" t="s">
        <v>497</v>
      </c>
    </row>
    <row r="130" s="27" customFormat="true" ht="24.15" hidden="false" customHeight="true" outlineLevel="0" collapsed="false">
      <c r="A130" s="22"/>
      <c r="B130" s="166"/>
      <c r="C130" s="167" t="s">
        <v>144</v>
      </c>
      <c r="D130" s="167" t="s">
        <v>125</v>
      </c>
      <c r="E130" s="168" t="s">
        <v>498</v>
      </c>
      <c r="F130" s="169" t="s">
        <v>499</v>
      </c>
      <c r="G130" s="170" t="s">
        <v>174</v>
      </c>
      <c r="H130" s="171" t="n">
        <v>2</v>
      </c>
      <c r="I130" s="172"/>
      <c r="J130" s="173" t="n">
        <f aca="false">ROUND(I130*H130,2)</f>
        <v>0</v>
      </c>
      <c r="K130" s="174"/>
      <c r="L130" s="175"/>
      <c r="M130" s="176"/>
      <c r="N130" s="177" t="s">
        <v>41</v>
      </c>
      <c r="O130" s="60"/>
      <c r="P130" s="178" t="n">
        <f aca="false">O130*H130</f>
        <v>0</v>
      </c>
      <c r="Q130" s="178" t="n">
        <v>3E-005</v>
      </c>
      <c r="R130" s="178" t="n">
        <f aca="false">Q130*H130</f>
        <v>6E-005</v>
      </c>
      <c r="S130" s="178" t="n">
        <v>0</v>
      </c>
      <c r="T130" s="179" t="n">
        <f aca="false">S130*H130</f>
        <v>0</v>
      </c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R130" s="180" t="s">
        <v>86</v>
      </c>
      <c r="AT130" s="180" t="s">
        <v>125</v>
      </c>
      <c r="AU130" s="180" t="s">
        <v>86</v>
      </c>
      <c r="AY130" s="3" t="s">
        <v>122</v>
      </c>
      <c r="BE130" s="181" t="n">
        <f aca="false">IF(N130="základní",J130,0)</f>
        <v>0</v>
      </c>
      <c r="BF130" s="181" t="n">
        <f aca="false">IF(N130="snížená",J130,0)</f>
        <v>0</v>
      </c>
      <c r="BG130" s="181" t="n">
        <f aca="false">IF(N130="zákl. přenesená",J130,0)</f>
        <v>0</v>
      </c>
      <c r="BH130" s="181" t="n">
        <f aca="false">IF(N130="sníž. přenesená",J130,0)</f>
        <v>0</v>
      </c>
      <c r="BI130" s="181" t="n">
        <f aca="false">IF(N130="nulová",J130,0)</f>
        <v>0</v>
      </c>
      <c r="BJ130" s="3" t="s">
        <v>84</v>
      </c>
      <c r="BK130" s="181" t="n">
        <f aca="false">ROUND(I130*H130,2)</f>
        <v>0</v>
      </c>
      <c r="BL130" s="3" t="s">
        <v>84</v>
      </c>
      <c r="BM130" s="180" t="s">
        <v>500</v>
      </c>
    </row>
    <row r="131" s="27" customFormat="true" ht="24.15" hidden="false" customHeight="true" outlineLevel="0" collapsed="false">
      <c r="A131" s="22"/>
      <c r="B131" s="166"/>
      <c r="C131" s="167" t="s">
        <v>148</v>
      </c>
      <c r="D131" s="167" t="s">
        <v>125</v>
      </c>
      <c r="E131" s="168" t="s">
        <v>159</v>
      </c>
      <c r="F131" s="169" t="s">
        <v>160</v>
      </c>
      <c r="G131" s="170" t="s">
        <v>161</v>
      </c>
      <c r="H131" s="171" t="n">
        <v>30</v>
      </c>
      <c r="I131" s="172"/>
      <c r="J131" s="173" t="n">
        <f aca="false">ROUND(I131*H131,2)</f>
        <v>0</v>
      </c>
      <c r="K131" s="174"/>
      <c r="L131" s="175"/>
      <c r="M131" s="176"/>
      <c r="N131" s="177" t="s">
        <v>41</v>
      </c>
      <c r="O131" s="60"/>
      <c r="P131" s="178" t="n">
        <f aca="false">O131*H131</f>
        <v>0</v>
      </c>
      <c r="Q131" s="178" t="n">
        <v>0</v>
      </c>
      <c r="R131" s="178" t="n">
        <f aca="false">Q131*H131</f>
        <v>0</v>
      </c>
      <c r="S131" s="178" t="n">
        <v>0</v>
      </c>
      <c r="T131" s="179" t="n">
        <f aca="false">S131*H131</f>
        <v>0</v>
      </c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R131" s="180" t="s">
        <v>86</v>
      </c>
      <c r="AT131" s="180" t="s">
        <v>125</v>
      </c>
      <c r="AU131" s="180" t="s">
        <v>86</v>
      </c>
      <c r="AY131" s="3" t="s">
        <v>122</v>
      </c>
      <c r="BE131" s="181" t="n">
        <f aca="false">IF(N131="základní",J131,0)</f>
        <v>0</v>
      </c>
      <c r="BF131" s="181" t="n">
        <f aca="false">IF(N131="snížená",J131,0)</f>
        <v>0</v>
      </c>
      <c r="BG131" s="181" t="n">
        <f aca="false">IF(N131="zákl. přenesená",J131,0)</f>
        <v>0</v>
      </c>
      <c r="BH131" s="181" t="n">
        <f aca="false">IF(N131="sníž. přenesená",J131,0)</f>
        <v>0</v>
      </c>
      <c r="BI131" s="181" t="n">
        <f aca="false">IF(N131="nulová",J131,0)</f>
        <v>0</v>
      </c>
      <c r="BJ131" s="3" t="s">
        <v>84</v>
      </c>
      <c r="BK131" s="181" t="n">
        <f aca="false">ROUND(I131*H131,2)</f>
        <v>0</v>
      </c>
      <c r="BL131" s="3" t="s">
        <v>84</v>
      </c>
      <c r="BM131" s="180" t="s">
        <v>501</v>
      </c>
    </row>
    <row r="132" s="27" customFormat="true" ht="16.5" hidden="false" customHeight="true" outlineLevel="0" collapsed="false">
      <c r="A132" s="22"/>
      <c r="B132" s="166"/>
      <c r="C132" s="167" t="s">
        <v>152</v>
      </c>
      <c r="D132" s="167" t="s">
        <v>125</v>
      </c>
      <c r="E132" s="168" t="s">
        <v>164</v>
      </c>
      <c r="F132" s="169" t="s">
        <v>165</v>
      </c>
      <c r="G132" s="170" t="s">
        <v>138</v>
      </c>
      <c r="H132" s="171" t="n">
        <v>20</v>
      </c>
      <c r="I132" s="172"/>
      <c r="J132" s="173" t="n">
        <f aca="false">ROUND(I132*H132,2)</f>
        <v>0</v>
      </c>
      <c r="K132" s="174"/>
      <c r="L132" s="175"/>
      <c r="M132" s="176"/>
      <c r="N132" s="177" t="s">
        <v>41</v>
      </c>
      <c r="O132" s="60"/>
      <c r="P132" s="178" t="n">
        <f aca="false">O132*H132</f>
        <v>0</v>
      </c>
      <c r="Q132" s="178" t="n">
        <v>0</v>
      </c>
      <c r="R132" s="178" t="n">
        <f aca="false">Q132*H132</f>
        <v>0</v>
      </c>
      <c r="S132" s="178" t="n">
        <v>0</v>
      </c>
      <c r="T132" s="179" t="n">
        <f aca="false">S132*H132</f>
        <v>0</v>
      </c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R132" s="180" t="s">
        <v>86</v>
      </c>
      <c r="AT132" s="180" t="s">
        <v>125</v>
      </c>
      <c r="AU132" s="180" t="s">
        <v>86</v>
      </c>
      <c r="AY132" s="3" t="s">
        <v>122</v>
      </c>
      <c r="BE132" s="181" t="n">
        <f aca="false">IF(N132="základní",J132,0)</f>
        <v>0</v>
      </c>
      <c r="BF132" s="181" t="n">
        <f aca="false">IF(N132="snížená",J132,0)</f>
        <v>0</v>
      </c>
      <c r="BG132" s="181" t="n">
        <f aca="false">IF(N132="zákl. přenesená",J132,0)</f>
        <v>0</v>
      </c>
      <c r="BH132" s="181" t="n">
        <f aca="false">IF(N132="sníž. přenesená",J132,0)</f>
        <v>0</v>
      </c>
      <c r="BI132" s="181" t="n">
        <f aca="false">IF(N132="nulová",J132,0)</f>
        <v>0</v>
      </c>
      <c r="BJ132" s="3" t="s">
        <v>84</v>
      </c>
      <c r="BK132" s="181" t="n">
        <f aca="false">ROUND(I132*H132,2)</f>
        <v>0</v>
      </c>
      <c r="BL132" s="3" t="s">
        <v>84</v>
      </c>
      <c r="BM132" s="180" t="s">
        <v>502</v>
      </c>
    </row>
    <row r="133" s="27" customFormat="true" ht="21.75" hidden="false" customHeight="true" outlineLevel="0" collapsed="false">
      <c r="A133" s="22"/>
      <c r="B133" s="166"/>
      <c r="C133" s="167" t="s">
        <v>158</v>
      </c>
      <c r="D133" s="167" t="s">
        <v>125</v>
      </c>
      <c r="E133" s="168" t="s">
        <v>168</v>
      </c>
      <c r="F133" s="169" t="s">
        <v>169</v>
      </c>
      <c r="G133" s="170" t="s">
        <v>138</v>
      </c>
      <c r="H133" s="171" t="n">
        <v>100</v>
      </c>
      <c r="I133" s="172"/>
      <c r="J133" s="173" t="n">
        <f aca="false">ROUND(I133*H133,2)</f>
        <v>0</v>
      </c>
      <c r="K133" s="174"/>
      <c r="L133" s="175"/>
      <c r="M133" s="176"/>
      <c r="N133" s="177" t="s">
        <v>41</v>
      </c>
      <c r="O133" s="60"/>
      <c r="P133" s="178" t="n">
        <f aca="false">O133*H133</f>
        <v>0</v>
      </c>
      <c r="Q133" s="178" t="n">
        <v>0</v>
      </c>
      <c r="R133" s="178" t="n">
        <f aca="false">Q133*H133</f>
        <v>0</v>
      </c>
      <c r="S133" s="178" t="n">
        <v>0</v>
      </c>
      <c r="T133" s="179" t="n">
        <f aca="false">S133*H133</f>
        <v>0</v>
      </c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R133" s="180" t="s">
        <v>86</v>
      </c>
      <c r="AT133" s="180" t="s">
        <v>125</v>
      </c>
      <c r="AU133" s="180" t="s">
        <v>86</v>
      </c>
      <c r="AY133" s="3" t="s">
        <v>122</v>
      </c>
      <c r="BE133" s="181" t="n">
        <f aca="false">IF(N133="základní",J133,0)</f>
        <v>0</v>
      </c>
      <c r="BF133" s="181" t="n">
        <f aca="false">IF(N133="snížená",J133,0)</f>
        <v>0</v>
      </c>
      <c r="BG133" s="181" t="n">
        <f aca="false">IF(N133="zákl. přenesená",J133,0)</f>
        <v>0</v>
      </c>
      <c r="BH133" s="181" t="n">
        <f aca="false">IF(N133="sníž. přenesená",J133,0)</f>
        <v>0</v>
      </c>
      <c r="BI133" s="181" t="n">
        <f aca="false">IF(N133="nulová",J133,0)</f>
        <v>0</v>
      </c>
      <c r="BJ133" s="3" t="s">
        <v>84</v>
      </c>
      <c r="BK133" s="181" t="n">
        <f aca="false">ROUND(I133*H133,2)</f>
        <v>0</v>
      </c>
      <c r="BL133" s="3" t="s">
        <v>84</v>
      </c>
      <c r="BM133" s="180" t="s">
        <v>503</v>
      </c>
    </row>
    <row r="134" s="27" customFormat="true" ht="37.8" hidden="false" customHeight="true" outlineLevel="0" collapsed="false">
      <c r="A134" s="22"/>
      <c r="B134" s="166"/>
      <c r="C134" s="167" t="s">
        <v>163</v>
      </c>
      <c r="D134" s="167" t="s">
        <v>125</v>
      </c>
      <c r="E134" s="168" t="s">
        <v>504</v>
      </c>
      <c r="F134" s="169" t="s">
        <v>505</v>
      </c>
      <c r="G134" s="170" t="s">
        <v>161</v>
      </c>
      <c r="H134" s="171" t="n">
        <v>450</v>
      </c>
      <c r="I134" s="172"/>
      <c r="J134" s="173" t="n">
        <f aca="false">ROUND(I134*H134,2)</f>
        <v>0</v>
      </c>
      <c r="K134" s="174"/>
      <c r="L134" s="175"/>
      <c r="M134" s="176"/>
      <c r="N134" s="177" t="s">
        <v>41</v>
      </c>
      <c r="O134" s="60"/>
      <c r="P134" s="178" t="n">
        <f aca="false">O134*H134</f>
        <v>0</v>
      </c>
      <c r="Q134" s="178" t="n">
        <v>0.00014</v>
      </c>
      <c r="R134" s="178" t="n">
        <f aca="false">Q134*H134</f>
        <v>0.063</v>
      </c>
      <c r="S134" s="178" t="n">
        <v>0</v>
      </c>
      <c r="T134" s="179" t="n">
        <f aca="false">S134*H134</f>
        <v>0</v>
      </c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R134" s="180" t="s">
        <v>86</v>
      </c>
      <c r="AT134" s="180" t="s">
        <v>125</v>
      </c>
      <c r="AU134" s="180" t="s">
        <v>86</v>
      </c>
      <c r="AY134" s="3" t="s">
        <v>122</v>
      </c>
      <c r="BE134" s="181" t="n">
        <f aca="false">IF(N134="základní",J134,0)</f>
        <v>0</v>
      </c>
      <c r="BF134" s="181" t="n">
        <f aca="false">IF(N134="snížená",J134,0)</f>
        <v>0</v>
      </c>
      <c r="BG134" s="181" t="n">
        <f aca="false">IF(N134="zákl. přenesená",J134,0)</f>
        <v>0</v>
      </c>
      <c r="BH134" s="181" t="n">
        <f aca="false">IF(N134="sníž. přenesená",J134,0)</f>
        <v>0</v>
      </c>
      <c r="BI134" s="181" t="n">
        <f aca="false">IF(N134="nulová",J134,0)</f>
        <v>0</v>
      </c>
      <c r="BJ134" s="3" t="s">
        <v>84</v>
      </c>
      <c r="BK134" s="181" t="n">
        <f aca="false">ROUND(I134*H134,2)</f>
        <v>0</v>
      </c>
      <c r="BL134" s="3" t="s">
        <v>84</v>
      </c>
      <c r="BM134" s="180" t="s">
        <v>506</v>
      </c>
    </row>
    <row r="135" s="27" customFormat="true" ht="24.15" hidden="false" customHeight="true" outlineLevel="0" collapsed="false">
      <c r="A135" s="22"/>
      <c r="B135" s="166"/>
      <c r="C135" s="167" t="s">
        <v>167</v>
      </c>
      <c r="D135" s="167" t="s">
        <v>125</v>
      </c>
      <c r="E135" s="168" t="s">
        <v>507</v>
      </c>
      <c r="F135" s="169" t="s">
        <v>508</v>
      </c>
      <c r="G135" s="170" t="s">
        <v>161</v>
      </c>
      <c r="H135" s="171" t="n">
        <v>20</v>
      </c>
      <c r="I135" s="172"/>
      <c r="J135" s="173" t="n">
        <f aca="false">ROUND(I135*H135,2)</f>
        <v>0</v>
      </c>
      <c r="K135" s="174"/>
      <c r="L135" s="175"/>
      <c r="M135" s="176"/>
      <c r="N135" s="177" t="s">
        <v>41</v>
      </c>
      <c r="O135" s="60"/>
      <c r="P135" s="178" t="n">
        <f aca="false">O135*H135</f>
        <v>0</v>
      </c>
      <c r="Q135" s="178" t="n">
        <v>0.00057</v>
      </c>
      <c r="R135" s="178" t="n">
        <f aca="false">Q135*H135</f>
        <v>0.0114</v>
      </c>
      <c r="S135" s="178" t="n">
        <v>0</v>
      </c>
      <c r="T135" s="179" t="n">
        <f aca="false">S135*H135</f>
        <v>0</v>
      </c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R135" s="180" t="s">
        <v>86</v>
      </c>
      <c r="AT135" s="180" t="s">
        <v>125</v>
      </c>
      <c r="AU135" s="180" t="s">
        <v>86</v>
      </c>
      <c r="AY135" s="3" t="s">
        <v>122</v>
      </c>
      <c r="BE135" s="181" t="n">
        <f aca="false">IF(N135="základní",J135,0)</f>
        <v>0</v>
      </c>
      <c r="BF135" s="181" t="n">
        <f aca="false">IF(N135="snížená",J135,0)</f>
        <v>0</v>
      </c>
      <c r="BG135" s="181" t="n">
        <f aca="false">IF(N135="zákl. přenesená",J135,0)</f>
        <v>0</v>
      </c>
      <c r="BH135" s="181" t="n">
        <f aca="false">IF(N135="sníž. přenesená",J135,0)</f>
        <v>0</v>
      </c>
      <c r="BI135" s="181" t="n">
        <f aca="false">IF(N135="nulová",J135,0)</f>
        <v>0</v>
      </c>
      <c r="BJ135" s="3" t="s">
        <v>84</v>
      </c>
      <c r="BK135" s="181" t="n">
        <f aca="false">ROUND(I135*H135,2)</f>
        <v>0</v>
      </c>
      <c r="BL135" s="3" t="s">
        <v>84</v>
      </c>
      <c r="BM135" s="180" t="s">
        <v>509</v>
      </c>
    </row>
    <row r="136" s="27" customFormat="true" ht="16.5" hidden="false" customHeight="true" outlineLevel="0" collapsed="false">
      <c r="A136" s="22"/>
      <c r="B136" s="166"/>
      <c r="C136" s="167" t="s">
        <v>171</v>
      </c>
      <c r="D136" s="167" t="s">
        <v>125</v>
      </c>
      <c r="E136" s="168" t="s">
        <v>510</v>
      </c>
      <c r="F136" s="169" t="s">
        <v>511</v>
      </c>
      <c r="G136" s="170" t="s">
        <v>138</v>
      </c>
      <c r="H136" s="171" t="n">
        <v>27</v>
      </c>
      <c r="I136" s="172"/>
      <c r="J136" s="173" t="n">
        <f aca="false">ROUND(I136*H136,2)</f>
        <v>0</v>
      </c>
      <c r="K136" s="174"/>
      <c r="L136" s="175"/>
      <c r="M136" s="176"/>
      <c r="N136" s="177" t="s">
        <v>41</v>
      </c>
      <c r="O136" s="60"/>
      <c r="P136" s="178" t="n">
        <f aca="false">O136*H136</f>
        <v>0</v>
      </c>
      <c r="Q136" s="178" t="n">
        <v>0</v>
      </c>
      <c r="R136" s="178" t="n">
        <f aca="false">Q136*H136</f>
        <v>0</v>
      </c>
      <c r="S136" s="178" t="n">
        <v>0</v>
      </c>
      <c r="T136" s="179" t="n">
        <f aca="false">S136*H136</f>
        <v>0</v>
      </c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R136" s="180" t="s">
        <v>86</v>
      </c>
      <c r="AT136" s="180" t="s">
        <v>125</v>
      </c>
      <c r="AU136" s="180" t="s">
        <v>86</v>
      </c>
      <c r="AY136" s="3" t="s">
        <v>122</v>
      </c>
      <c r="BE136" s="181" t="n">
        <f aca="false">IF(N136="základní",J136,0)</f>
        <v>0</v>
      </c>
      <c r="BF136" s="181" t="n">
        <f aca="false">IF(N136="snížená",J136,0)</f>
        <v>0</v>
      </c>
      <c r="BG136" s="181" t="n">
        <f aca="false">IF(N136="zákl. přenesená",J136,0)</f>
        <v>0</v>
      </c>
      <c r="BH136" s="181" t="n">
        <f aca="false">IF(N136="sníž. přenesená",J136,0)</f>
        <v>0</v>
      </c>
      <c r="BI136" s="181" t="n">
        <f aca="false">IF(N136="nulová",J136,0)</f>
        <v>0</v>
      </c>
      <c r="BJ136" s="3" t="s">
        <v>84</v>
      </c>
      <c r="BK136" s="181" t="n">
        <f aca="false">ROUND(I136*H136,2)</f>
        <v>0</v>
      </c>
      <c r="BL136" s="3" t="s">
        <v>84</v>
      </c>
      <c r="BM136" s="180" t="s">
        <v>512</v>
      </c>
    </row>
    <row r="137" s="27" customFormat="true" ht="16.5" hidden="false" customHeight="true" outlineLevel="0" collapsed="false">
      <c r="A137" s="22"/>
      <c r="B137" s="166"/>
      <c r="C137" s="167" t="s">
        <v>7</v>
      </c>
      <c r="D137" s="167" t="s">
        <v>125</v>
      </c>
      <c r="E137" s="168" t="s">
        <v>513</v>
      </c>
      <c r="F137" s="169" t="s">
        <v>514</v>
      </c>
      <c r="G137" s="170" t="s">
        <v>138</v>
      </c>
      <c r="H137" s="171" t="n">
        <v>3</v>
      </c>
      <c r="I137" s="172"/>
      <c r="J137" s="173" t="n">
        <f aca="false">ROUND(I137*H137,2)</f>
        <v>0</v>
      </c>
      <c r="K137" s="174"/>
      <c r="L137" s="175"/>
      <c r="M137" s="176"/>
      <c r="N137" s="177" t="s">
        <v>41</v>
      </c>
      <c r="O137" s="60"/>
      <c r="P137" s="178" t="n">
        <f aca="false">O137*H137</f>
        <v>0</v>
      </c>
      <c r="Q137" s="178" t="n">
        <v>0</v>
      </c>
      <c r="R137" s="178" t="n">
        <f aca="false">Q137*H137</f>
        <v>0</v>
      </c>
      <c r="S137" s="178" t="n">
        <v>0</v>
      </c>
      <c r="T137" s="179" t="n">
        <f aca="false">S137*H137</f>
        <v>0</v>
      </c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R137" s="180" t="s">
        <v>86</v>
      </c>
      <c r="AT137" s="180" t="s">
        <v>125</v>
      </c>
      <c r="AU137" s="180" t="s">
        <v>86</v>
      </c>
      <c r="AY137" s="3" t="s">
        <v>122</v>
      </c>
      <c r="BE137" s="181" t="n">
        <f aca="false">IF(N137="základní",J137,0)</f>
        <v>0</v>
      </c>
      <c r="BF137" s="181" t="n">
        <f aca="false">IF(N137="snížená",J137,0)</f>
        <v>0</v>
      </c>
      <c r="BG137" s="181" t="n">
        <f aca="false">IF(N137="zákl. přenesená",J137,0)</f>
        <v>0</v>
      </c>
      <c r="BH137" s="181" t="n">
        <f aca="false">IF(N137="sníž. přenesená",J137,0)</f>
        <v>0</v>
      </c>
      <c r="BI137" s="181" t="n">
        <f aca="false">IF(N137="nulová",J137,0)</f>
        <v>0</v>
      </c>
      <c r="BJ137" s="3" t="s">
        <v>84</v>
      </c>
      <c r="BK137" s="181" t="n">
        <f aca="false">ROUND(I137*H137,2)</f>
        <v>0</v>
      </c>
      <c r="BL137" s="3" t="s">
        <v>84</v>
      </c>
      <c r="BM137" s="180" t="s">
        <v>515</v>
      </c>
    </row>
    <row r="138" s="27" customFormat="true" ht="24.15" hidden="false" customHeight="true" outlineLevel="0" collapsed="false">
      <c r="A138" s="22"/>
      <c r="B138" s="166"/>
      <c r="C138" s="167" t="s">
        <v>179</v>
      </c>
      <c r="D138" s="167" t="s">
        <v>125</v>
      </c>
      <c r="E138" s="168" t="s">
        <v>516</v>
      </c>
      <c r="F138" s="169" t="s">
        <v>517</v>
      </c>
      <c r="G138" s="170" t="s">
        <v>138</v>
      </c>
      <c r="H138" s="171" t="n">
        <v>3</v>
      </c>
      <c r="I138" s="172"/>
      <c r="J138" s="173" t="n">
        <f aca="false">ROUND(I138*H138,2)</f>
        <v>0</v>
      </c>
      <c r="K138" s="174"/>
      <c r="L138" s="175"/>
      <c r="M138" s="176"/>
      <c r="N138" s="177" t="s">
        <v>41</v>
      </c>
      <c r="O138" s="60"/>
      <c r="P138" s="178" t="n">
        <f aca="false">O138*H138</f>
        <v>0</v>
      </c>
      <c r="Q138" s="178" t="n">
        <v>0</v>
      </c>
      <c r="R138" s="178" t="n">
        <f aca="false">Q138*H138</f>
        <v>0</v>
      </c>
      <c r="S138" s="178" t="n">
        <v>0</v>
      </c>
      <c r="T138" s="179" t="n">
        <f aca="false">S138*H138</f>
        <v>0</v>
      </c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R138" s="180" t="s">
        <v>86</v>
      </c>
      <c r="AT138" s="180" t="s">
        <v>125</v>
      </c>
      <c r="AU138" s="180" t="s">
        <v>86</v>
      </c>
      <c r="AY138" s="3" t="s">
        <v>122</v>
      </c>
      <c r="BE138" s="181" t="n">
        <f aca="false">IF(N138="základní",J138,0)</f>
        <v>0</v>
      </c>
      <c r="BF138" s="181" t="n">
        <f aca="false">IF(N138="snížená",J138,0)</f>
        <v>0</v>
      </c>
      <c r="BG138" s="181" t="n">
        <f aca="false">IF(N138="zákl. přenesená",J138,0)</f>
        <v>0</v>
      </c>
      <c r="BH138" s="181" t="n">
        <f aca="false">IF(N138="sníž. přenesená",J138,0)</f>
        <v>0</v>
      </c>
      <c r="BI138" s="181" t="n">
        <f aca="false">IF(N138="nulová",J138,0)</f>
        <v>0</v>
      </c>
      <c r="BJ138" s="3" t="s">
        <v>84</v>
      </c>
      <c r="BK138" s="181" t="n">
        <f aca="false">ROUND(I138*H138,2)</f>
        <v>0</v>
      </c>
      <c r="BL138" s="3" t="s">
        <v>84</v>
      </c>
      <c r="BM138" s="180" t="s">
        <v>518</v>
      </c>
    </row>
    <row r="139" s="27" customFormat="true" ht="16.5" hidden="false" customHeight="true" outlineLevel="0" collapsed="false">
      <c r="A139" s="22"/>
      <c r="B139" s="166"/>
      <c r="C139" s="167" t="s">
        <v>183</v>
      </c>
      <c r="D139" s="167" t="s">
        <v>125</v>
      </c>
      <c r="E139" s="168" t="s">
        <v>235</v>
      </c>
      <c r="F139" s="169" t="s">
        <v>236</v>
      </c>
      <c r="G139" s="170" t="s">
        <v>174</v>
      </c>
      <c r="H139" s="171" t="n">
        <v>3</v>
      </c>
      <c r="I139" s="172"/>
      <c r="J139" s="173" t="n">
        <f aca="false">ROUND(I139*H139,2)</f>
        <v>0</v>
      </c>
      <c r="K139" s="174"/>
      <c r="L139" s="175"/>
      <c r="M139" s="176"/>
      <c r="N139" s="177" t="s">
        <v>41</v>
      </c>
      <c r="O139" s="60"/>
      <c r="P139" s="178" t="n">
        <f aca="false">O139*H139</f>
        <v>0</v>
      </c>
      <c r="Q139" s="178" t="n">
        <v>1E-005</v>
      </c>
      <c r="R139" s="178" t="n">
        <f aca="false">Q139*H139</f>
        <v>3E-005</v>
      </c>
      <c r="S139" s="178" t="n">
        <v>0</v>
      </c>
      <c r="T139" s="179" t="n">
        <f aca="false">S139*H139</f>
        <v>0</v>
      </c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R139" s="180" t="s">
        <v>86</v>
      </c>
      <c r="AT139" s="180" t="s">
        <v>125</v>
      </c>
      <c r="AU139" s="180" t="s">
        <v>86</v>
      </c>
      <c r="AY139" s="3" t="s">
        <v>122</v>
      </c>
      <c r="BE139" s="181" t="n">
        <f aca="false">IF(N139="základní",J139,0)</f>
        <v>0</v>
      </c>
      <c r="BF139" s="181" t="n">
        <f aca="false">IF(N139="snížená",J139,0)</f>
        <v>0</v>
      </c>
      <c r="BG139" s="181" t="n">
        <f aca="false">IF(N139="zákl. přenesená",J139,0)</f>
        <v>0</v>
      </c>
      <c r="BH139" s="181" t="n">
        <f aca="false">IF(N139="sníž. přenesená",J139,0)</f>
        <v>0</v>
      </c>
      <c r="BI139" s="181" t="n">
        <f aca="false">IF(N139="nulová",J139,0)</f>
        <v>0</v>
      </c>
      <c r="BJ139" s="3" t="s">
        <v>84</v>
      </c>
      <c r="BK139" s="181" t="n">
        <f aca="false">ROUND(I139*H139,2)</f>
        <v>0</v>
      </c>
      <c r="BL139" s="3" t="s">
        <v>84</v>
      </c>
      <c r="BM139" s="180" t="s">
        <v>519</v>
      </c>
    </row>
    <row r="140" s="27" customFormat="true" ht="16.5" hidden="false" customHeight="true" outlineLevel="0" collapsed="false">
      <c r="A140" s="22"/>
      <c r="B140" s="166"/>
      <c r="C140" s="167" t="s">
        <v>187</v>
      </c>
      <c r="D140" s="167" t="s">
        <v>125</v>
      </c>
      <c r="E140" s="168" t="s">
        <v>520</v>
      </c>
      <c r="F140" s="169" t="s">
        <v>521</v>
      </c>
      <c r="G140" s="170" t="s">
        <v>138</v>
      </c>
      <c r="H140" s="171" t="n">
        <v>30</v>
      </c>
      <c r="I140" s="172"/>
      <c r="J140" s="173" t="n">
        <f aca="false">ROUND(I140*H140,2)</f>
        <v>0</v>
      </c>
      <c r="K140" s="174"/>
      <c r="L140" s="175"/>
      <c r="M140" s="176"/>
      <c r="N140" s="177" t="s">
        <v>41</v>
      </c>
      <c r="O140" s="60"/>
      <c r="P140" s="178" t="n">
        <f aca="false">O140*H140</f>
        <v>0</v>
      </c>
      <c r="Q140" s="178" t="n">
        <v>0</v>
      </c>
      <c r="R140" s="178" t="n">
        <f aca="false">Q140*H140</f>
        <v>0</v>
      </c>
      <c r="S140" s="178" t="n">
        <v>0</v>
      </c>
      <c r="T140" s="179" t="n">
        <f aca="false">S140*H140</f>
        <v>0</v>
      </c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R140" s="180" t="s">
        <v>86</v>
      </c>
      <c r="AT140" s="180" t="s">
        <v>125</v>
      </c>
      <c r="AU140" s="180" t="s">
        <v>86</v>
      </c>
      <c r="AY140" s="3" t="s">
        <v>122</v>
      </c>
      <c r="BE140" s="181" t="n">
        <f aca="false">IF(N140="základní",J140,0)</f>
        <v>0</v>
      </c>
      <c r="BF140" s="181" t="n">
        <f aca="false">IF(N140="snížená",J140,0)</f>
        <v>0</v>
      </c>
      <c r="BG140" s="181" t="n">
        <f aca="false">IF(N140="zákl. přenesená",J140,0)</f>
        <v>0</v>
      </c>
      <c r="BH140" s="181" t="n">
        <f aca="false">IF(N140="sníž. přenesená",J140,0)</f>
        <v>0</v>
      </c>
      <c r="BI140" s="181" t="n">
        <f aca="false">IF(N140="nulová",J140,0)</f>
        <v>0</v>
      </c>
      <c r="BJ140" s="3" t="s">
        <v>84</v>
      </c>
      <c r="BK140" s="181" t="n">
        <f aca="false">ROUND(I140*H140,2)</f>
        <v>0</v>
      </c>
      <c r="BL140" s="3" t="s">
        <v>84</v>
      </c>
      <c r="BM140" s="180" t="s">
        <v>522</v>
      </c>
    </row>
    <row r="141" s="27" customFormat="true" ht="24.15" hidden="false" customHeight="true" outlineLevel="0" collapsed="false">
      <c r="A141" s="22"/>
      <c r="B141" s="166"/>
      <c r="C141" s="182" t="s">
        <v>191</v>
      </c>
      <c r="D141" s="182" t="s">
        <v>277</v>
      </c>
      <c r="E141" s="183" t="s">
        <v>523</v>
      </c>
      <c r="F141" s="184" t="s">
        <v>524</v>
      </c>
      <c r="G141" s="185" t="s">
        <v>174</v>
      </c>
      <c r="H141" s="186" t="n">
        <v>2</v>
      </c>
      <c r="I141" s="187"/>
      <c r="J141" s="188" t="n">
        <f aca="false">ROUND(I141*H141,2)</f>
        <v>0</v>
      </c>
      <c r="K141" s="189"/>
      <c r="L141" s="23"/>
      <c r="M141" s="190"/>
      <c r="N141" s="191" t="s">
        <v>41</v>
      </c>
      <c r="O141" s="60"/>
      <c r="P141" s="178" t="n">
        <f aca="false">O141*H141</f>
        <v>0</v>
      </c>
      <c r="Q141" s="178" t="n">
        <v>0</v>
      </c>
      <c r="R141" s="178" t="n">
        <f aca="false">Q141*H141</f>
        <v>0</v>
      </c>
      <c r="S141" s="178" t="n">
        <v>0</v>
      </c>
      <c r="T141" s="179" t="n">
        <f aca="false">S141*H141</f>
        <v>0</v>
      </c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R141" s="180" t="s">
        <v>84</v>
      </c>
      <c r="AT141" s="180" t="s">
        <v>277</v>
      </c>
      <c r="AU141" s="180" t="s">
        <v>86</v>
      </c>
      <c r="AY141" s="3" t="s">
        <v>122</v>
      </c>
      <c r="BE141" s="181" t="n">
        <f aca="false">IF(N141="základní",J141,0)</f>
        <v>0</v>
      </c>
      <c r="BF141" s="181" t="n">
        <f aca="false">IF(N141="snížená",J141,0)</f>
        <v>0</v>
      </c>
      <c r="BG141" s="181" t="n">
        <f aca="false">IF(N141="zákl. přenesená",J141,0)</f>
        <v>0</v>
      </c>
      <c r="BH141" s="181" t="n">
        <f aca="false">IF(N141="sníž. přenesená",J141,0)</f>
        <v>0</v>
      </c>
      <c r="BI141" s="181" t="n">
        <f aca="false">IF(N141="nulová",J141,0)</f>
        <v>0</v>
      </c>
      <c r="BJ141" s="3" t="s">
        <v>84</v>
      </c>
      <c r="BK141" s="181" t="n">
        <f aca="false">ROUND(I141*H141,2)</f>
        <v>0</v>
      </c>
      <c r="BL141" s="3" t="s">
        <v>84</v>
      </c>
      <c r="BM141" s="180" t="s">
        <v>525</v>
      </c>
    </row>
    <row r="142" s="27" customFormat="true" ht="16.5" hidden="false" customHeight="true" outlineLevel="0" collapsed="false">
      <c r="A142" s="22"/>
      <c r="B142" s="166"/>
      <c r="C142" s="182" t="s">
        <v>195</v>
      </c>
      <c r="D142" s="182" t="s">
        <v>277</v>
      </c>
      <c r="E142" s="183" t="s">
        <v>526</v>
      </c>
      <c r="F142" s="184" t="s">
        <v>527</v>
      </c>
      <c r="G142" s="185" t="s">
        <v>174</v>
      </c>
      <c r="H142" s="186" t="n">
        <v>2</v>
      </c>
      <c r="I142" s="187"/>
      <c r="J142" s="188" t="n">
        <f aca="false">ROUND(I142*H142,2)</f>
        <v>0</v>
      </c>
      <c r="K142" s="189"/>
      <c r="L142" s="23"/>
      <c r="M142" s="190"/>
      <c r="N142" s="191" t="s">
        <v>41</v>
      </c>
      <c r="O142" s="60"/>
      <c r="P142" s="178" t="n">
        <f aca="false">O142*H142</f>
        <v>0</v>
      </c>
      <c r="Q142" s="178" t="n">
        <v>0</v>
      </c>
      <c r="R142" s="178" t="n">
        <f aca="false">Q142*H142</f>
        <v>0</v>
      </c>
      <c r="S142" s="178" t="n">
        <v>0</v>
      </c>
      <c r="T142" s="179" t="n">
        <f aca="false">S142*H142</f>
        <v>0</v>
      </c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R142" s="180" t="s">
        <v>84</v>
      </c>
      <c r="AT142" s="180" t="s">
        <v>277</v>
      </c>
      <c r="AU142" s="180" t="s">
        <v>86</v>
      </c>
      <c r="AY142" s="3" t="s">
        <v>122</v>
      </c>
      <c r="BE142" s="181" t="n">
        <f aca="false">IF(N142="základní",J142,0)</f>
        <v>0</v>
      </c>
      <c r="BF142" s="181" t="n">
        <f aca="false">IF(N142="snížená",J142,0)</f>
        <v>0</v>
      </c>
      <c r="BG142" s="181" t="n">
        <f aca="false">IF(N142="zákl. přenesená",J142,0)</f>
        <v>0</v>
      </c>
      <c r="BH142" s="181" t="n">
        <f aca="false">IF(N142="sníž. přenesená",J142,0)</f>
        <v>0</v>
      </c>
      <c r="BI142" s="181" t="n">
        <f aca="false">IF(N142="nulová",J142,0)</f>
        <v>0</v>
      </c>
      <c r="BJ142" s="3" t="s">
        <v>84</v>
      </c>
      <c r="BK142" s="181" t="n">
        <f aca="false">ROUND(I142*H142,2)</f>
        <v>0</v>
      </c>
      <c r="BL142" s="3" t="s">
        <v>84</v>
      </c>
      <c r="BM142" s="180" t="s">
        <v>528</v>
      </c>
    </row>
    <row r="143" s="27" customFormat="true" ht="21.75" hidden="false" customHeight="true" outlineLevel="0" collapsed="false">
      <c r="A143" s="22"/>
      <c r="B143" s="166"/>
      <c r="C143" s="182" t="s">
        <v>199</v>
      </c>
      <c r="D143" s="182" t="s">
        <v>277</v>
      </c>
      <c r="E143" s="183" t="s">
        <v>298</v>
      </c>
      <c r="F143" s="184" t="s">
        <v>299</v>
      </c>
      <c r="G143" s="185" t="s">
        <v>174</v>
      </c>
      <c r="H143" s="186" t="n">
        <v>12</v>
      </c>
      <c r="I143" s="187"/>
      <c r="J143" s="188" t="n">
        <f aca="false">ROUND(I143*H143,2)</f>
        <v>0</v>
      </c>
      <c r="K143" s="189"/>
      <c r="L143" s="23"/>
      <c r="M143" s="190"/>
      <c r="N143" s="191" t="s">
        <v>41</v>
      </c>
      <c r="O143" s="60"/>
      <c r="P143" s="178" t="n">
        <f aca="false">O143*H143</f>
        <v>0</v>
      </c>
      <c r="Q143" s="178" t="n">
        <v>0</v>
      </c>
      <c r="R143" s="178" t="n">
        <f aca="false">Q143*H143</f>
        <v>0</v>
      </c>
      <c r="S143" s="178" t="n">
        <v>0</v>
      </c>
      <c r="T143" s="179" t="n">
        <f aca="false">S143*H143</f>
        <v>0</v>
      </c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R143" s="180" t="s">
        <v>84</v>
      </c>
      <c r="AT143" s="180" t="s">
        <v>277</v>
      </c>
      <c r="AU143" s="180" t="s">
        <v>86</v>
      </c>
      <c r="AY143" s="3" t="s">
        <v>122</v>
      </c>
      <c r="BE143" s="181" t="n">
        <f aca="false">IF(N143="základní",J143,0)</f>
        <v>0</v>
      </c>
      <c r="BF143" s="181" t="n">
        <f aca="false">IF(N143="snížená",J143,0)</f>
        <v>0</v>
      </c>
      <c r="BG143" s="181" t="n">
        <f aca="false">IF(N143="zákl. přenesená",J143,0)</f>
        <v>0</v>
      </c>
      <c r="BH143" s="181" t="n">
        <f aca="false">IF(N143="sníž. přenesená",J143,0)</f>
        <v>0</v>
      </c>
      <c r="BI143" s="181" t="n">
        <f aca="false">IF(N143="nulová",J143,0)</f>
        <v>0</v>
      </c>
      <c r="BJ143" s="3" t="s">
        <v>84</v>
      </c>
      <c r="BK143" s="181" t="n">
        <f aca="false">ROUND(I143*H143,2)</f>
        <v>0</v>
      </c>
      <c r="BL143" s="3" t="s">
        <v>84</v>
      </c>
      <c r="BM143" s="180" t="s">
        <v>529</v>
      </c>
    </row>
    <row r="144" s="27" customFormat="true" ht="16.5" hidden="false" customHeight="true" outlineLevel="0" collapsed="false">
      <c r="A144" s="22"/>
      <c r="B144" s="166"/>
      <c r="C144" s="182" t="s">
        <v>203</v>
      </c>
      <c r="D144" s="182" t="s">
        <v>277</v>
      </c>
      <c r="E144" s="183" t="s">
        <v>530</v>
      </c>
      <c r="F144" s="184" t="s">
        <v>531</v>
      </c>
      <c r="G144" s="185" t="s">
        <v>174</v>
      </c>
      <c r="H144" s="186" t="n">
        <v>10</v>
      </c>
      <c r="I144" s="187"/>
      <c r="J144" s="188" t="n">
        <f aca="false">ROUND(I144*H144,2)</f>
        <v>0</v>
      </c>
      <c r="K144" s="189"/>
      <c r="L144" s="23"/>
      <c r="M144" s="190"/>
      <c r="N144" s="191" t="s">
        <v>41</v>
      </c>
      <c r="O144" s="60"/>
      <c r="P144" s="178" t="n">
        <f aca="false">O144*H144</f>
        <v>0</v>
      </c>
      <c r="Q144" s="178" t="n">
        <v>0</v>
      </c>
      <c r="R144" s="178" t="n">
        <f aca="false">Q144*H144</f>
        <v>0</v>
      </c>
      <c r="S144" s="178" t="n">
        <v>0</v>
      </c>
      <c r="T144" s="179" t="n">
        <f aca="false">S144*H144</f>
        <v>0</v>
      </c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R144" s="180" t="s">
        <v>84</v>
      </c>
      <c r="AT144" s="180" t="s">
        <v>277</v>
      </c>
      <c r="AU144" s="180" t="s">
        <v>86</v>
      </c>
      <c r="AY144" s="3" t="s">
        <v>122</v>
      </c>
      <c r="BE144" s="181" t="n">
        <f aca="false">IF(N144="základní",J144,0)</f>
        <v>0</v>
      </c>
      <c r="BF144" s="181" t="n">
        <f aca="false">IF(N144="snížená",J144,0)</f>
        <v>0</v>
      </c>
      <c r="BG144" s="181" t="n">
        <f aca="false">IF(N144="zákl. přenesená",J144,0)</f>
        <v>0</v>
      </c>
      <c r="BH144" s="181" t="n">
        <f aca="false">IF(N144="sníž. přenesená",J144,0)</f>
        <v>0</v>
      </c>
      <c r="BI144" s="181" t="n">
        <f aca="false">IF(N144="nulová",J144,0)</f>
        <v>0</v>
      </c>
      <c r="BJ144" s="3" t="s">
        <v>84</v>
      </c>
      <c r="BK144" s="181" t="n">
        <f aca="false">ROUND(I144*H144,2)</f>
        <v>0</v>
      </c>
      <c r="BL144" s="3" t="s">
        <v>84</v>
      </c>
      <c r="BM144" s="180" t="s">
        <v>532</v>
      </c>
    </row>
    <row r="145" s="27" customFormat="true" ht="21.75" hidden="false" customHeight="true" outlineLevel="0" collapsed="false">
      <c r="A145" s="22"/>
      <c r="B145" s="166"/>
      <c r="C145" s="182" t="s">
        <v>207</v>
      </c>
      <c r="D145" s="182" t="s">
        <v>277</v>
      </c>
      <c r="E145" s="183" t="s">
        <v>533</v>
      </c>
      <c r="F145" s="184" t="s">
        <v>534</v>
      </c>
      <c r="G145" s="185" t="s">
        <v>174</v>
      </c>
      <c r="H145" s="186" t="n">
        <v>2</v>
      </c>
      <c r="I145" s="187"/>
      <c r="J145" s="188" t="n">
        <f aca="false">ROUND(I145*H145,2)</f>
        <v>0</v>
      </c>
      <c r="K145" s="189"/>
      <c r="L145" s="23"/>
      <c r="M145" s="190"/>
      <c r="N145" s="191" t="s">
        <v>41</v>
      </c>
      <c r="O145" s="60"/>
      <c r="P145" s="178" t="n">
        <f aca="false">O145*H145</f>
        <v>0</v>
      </c>
      <c r="Q145" s="178" t="n">
        <v>0</v>
      </c>
      <c r="R145" s="178" t="n">
        <f aca="false">Q145*H145</f>
        <v>0</v>
      </c>
      <c r="S145" s="178" t="n">
        <v>0</v>
      </c>
      <c r="T145" s="179" t="n">
        <f aca="false">S145*H145</f>
        <v>0</v>
      </c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R145" s="180" t="s">
        <v>84</v>
      </c>
      <c r="AT145" s="180" t="s">
        <v>277</v>
      </c>
      <c r="AU145" s="180" t="s">
        <v>86</v>
      </c>
      <c r="AY145" s="3" t="s">
        <v>122</v>
      </c>
      <c r="BE145" s="181" t="n">
        <f aca="false">IF(N145="základní",J145,0)</f>
        <v>0</v>
      </c>
      <c r="BF145" s="181" t="n">
        <f aca="false">IF(N145="snížená",J145,0)</f>
        <v>0</v>
      </c>
      <c r="BG145" s="181" t="n">
        <f aca="false">IF(N145="zákl. přenesená",J145,0)</f>
        <v>0</v>
      </c>
      <c r="BH145" s="181" t="n">
        <f aca="false">IF(N145="sníž. přenesená",J145,0)</f>
        <v>0</v>
      </c>
      <c r="BI145" s="181" t="n">
        <f aca="false">IF(N145="nulová",J145,0)</f>
        <v>0</v>
      </c>
      <c r="BJ145" s="3" t="s">
        <v>84</v>
      </c>
      <c r="BK145" s="181" t="n">
        <f aca="false">ROUND(I145*H145,2)</f>
        <v>0</v>
      </c>
      <c r="BL145" s="3" t="s">
        <v>84</v>
      </c>
      <c r="BM145" s="180" t="s">
        <v>535</v>
      </c>
    </row>
    <row r="146" s="27" customFormat="true" ht="24.15" hidden="false" customHeight="true" outlineLevel="0" collapsed="false">
      <c r="A146" s="22"/>
      <c r="B146" s="166"/>
      <c r="C146" s="182" t="s">
        <v>6</v>
      </c>
      <c r="D146" s="182" t="s">
        <v>277</v>
      </c>
      <c r="E146" s="183" t="s">
        <v>306</v>
      </c>
      <c r="F146" s="184" t="s">
        <v>307</v>
      </c>
      <c r="G146" s="185" t="s">
        <v>174</v>
      </c>
      <c r="H146" s="186" t="n">
        <v>24</v>
      </c>
      <c r="I146" s="187"/>
      <c r="J146" s="188" t="n">
        <f aca="false">ROUND(I146*H146,2)</f>
        <v>0</v>
      </c>
      <c r="K146" s="189"/>
      <c r="L146" s="23"/>
      <c r="M146" s="190"/>
      <c r="N146" s="191" t="s">
        <v>41</v>
      </c>
      <c r="O146" s="60"/>
      <c r="P146" s="178" t="n">
        <f aca="false">O146*H146</f>
        <v>0</v>
      </c>
      <c r="Q146" s="178" t="n">
        <v>0</v>
      </c>
      <c r="R146" s="178" t="n">
        <f aca="false">Q146*H146</f>
        <v>0</v>
      </c>
      <c r="S146" s="178" t="n">
        <v>0.00057</v>
      </c>
      <c r="T146" s="179" t="n">
        <f aca="false">S146*H146</f>
        <v>0.01368</v>
      </c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R146" s="180" t="s">
        <v>84</v>
      </c>
      <c r="AT146" s="180" t="s">
        <v>277</v>
      </c>
      <c r="AU146" s="180" t="s">
        <v>86</v>
      </c>
      <c r="AY146" s="3" t="s">
        <v>122</v>
      </c>
      <c r="BE146" s="181" t="n">
        <f aca="false">IF(N146="základní",J146,0)</f>
        <v>0</v>
      </c>
      <c r="BF146" s="181" t="n">
        <f aca="false">IF(N146="snížená",J146,0)</f>
        <v>0</v>
      </c>
      <c r="BG146" s="181" t="n">
        <f aca="false">IF(N146="zákl. přenesená",J146,0)</f>
        <v>0</v>
      </c>
      <c r="BH146" s="181" t="n">
        <f aca="false">IF(N146="sníž. přenesená",J146,0)</f>
        <v>0</v>
      </c>
      <c r="BI146" s="181" t="n">
        <f aca="false">IF(N146="nulová",J146,0)</f>
        <v>0</v>
      </c>
      <c r="BJ146" s="3" t="s">
        <v>84</v>
      </c>
      <c r="BK146" s="181" t="n">
        <f aca="false">ROUND(I146*H146,2)</f>
        <v>0</v>
      </c>
      <c r="BL146" s="3" t="s">
        <v>84</v>
      </c>
      <c r="BM146" s="180" t="s">
        <v>536</v>
      </c>
    </row>
    <row r="147" s="27" customFormat="true" ht="21.75" hidden="false" customHeight="true" outlineLevel="0" collapsed="false">
      <c r="A147" s="22"/>
      <c r="B147" s="166"/>
      <c r="C147" s="182" t="s">
        <v>214</v>
      </c>
      <c r="D147" s="182" t="s">
        <v>277</v>
      </c>
      <c r="E147" s="183" t="s">
        <v>290</v>
      </c>
      <c r="F147" s="184" t="s">
        <v>291</v>
      </c>
      <c r="G147" s="185" t="s">
        <v>161</v>
      </c>
      <c r="H147" s="186" t="n">
        <v>30</v>
      </c>
      <c r="I147" s="187"/>
      <c r="J147" s="188" t="n">
        <f aca="false">ROUND(I147*H147,2)</f>
        <v>0</v>
      </c>
      <c r="K147" s="189"/>
      <c r="L147" s="23"/>
      <c r="M147" s="190"/>
      <c r="N147" s="191" t="s">
        <v>41</v>
      </c>
      <c r="O147" s="60"/>
      <c r="P147" s="178" t="n">
        <f aca="false">O147*H147</f>
        <v>0</v>
      </c>
      <c r="Q147" s="178" t="n">
        <v>0</v>
      </c>
      <c r="R147" s="178" t="n">
        <f aca="false">Q147*H147</f>
        <v>0</v>
      </c>
      <c r="S147" s="178" t="n">
        <v>0</v>
      </c>
      <c r="T147" s="179" t="n">
        <f aca="false">S147*H147</f>
        <v>0</v>
      </c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R147" s="180" t="s">
        <v>84</v>
      </c>
      <c r="AT147" s="180" t="s">
        <v>277</v>
      </c>
      <c r="AU147" s="180" t="s">
        <v>86</v>
      </c>
      <c r="AY147" s="3" t="s">
        <v>122</v>
      </c>
      <c r="BE147" s="181" t="n">
        <f aca="false">IF(N147="základní",J147,0)</f>
        <v>0</v>
      </c>
      <c r="BF147" s="181" t="n">
        <f aca="false">IF(N147="snížená",J147,0)</f>
        <v>0</v>
      </c>
      <c r="BG147" s="181" t="n">
        <f aca="false">IF(N147="zákl. přenesená",J147,0)</f>
        <v>0</v>
      </c>
      <c r="BH147" s="181" t="n">
        <f aca="false">IF(N147="sníž. přenesená",J147,0)</f>
        <v>0</v>
      </c>
      <c r="BI147" s="181" t="n">
        <f aca="false">IF(N147="nulová",J147,0)</f>
        <v>0</v>
      </c>
      <c r="BJ147" s="3" t="s">
        <v>84</v>
      </c>
      <c r="BK147" s="181" t="n">
        <f aca="false">ROUND(I147*H147,2)</f>
        <v>0</v>
      </c>
      <c r="BL147" s="3" t="s">
        <v>84</v>
      </c>
      <c r="BM147" s="180" t="s">
        <v>537</v>
      </c>
    </row>
    <row r="148" s="27" customFormat="true" ht="24.15" hidden="false" customHeight="true" outlineLevel="0" collapsed="false">
      <c r="A148" s="22"/>
      <c r="B148" s="166"/>
      <c r="C148" s="182" t="s">
        <v>218</v>
      </c>
      <c r="D148" s="182" t="s">
        <v>277</v>
      </c>
      <c r="E148" s="183" t="s">
        <v>294</v>
      </c>
      <c r="F148" s="184" t="s">
        <v>295</v>
      </c>
      <c r="G148" s="185" t="s">
        <v>174</v>
      </c>
      <c r="H148" s="186" t="n">
        <v>100</v>
      </c>
      <c r="I148" s="187"/>
      <c r="J148" s="188" t="n">
        <f aca="false">ROUND(I148*H148,2)</f>
        <v>0</v>
      </c>
      <c r="K148" s="189"/>
      <c r="L148" s="23"/>
      <c r="M148" s="190"/>
      <c r="N148" s="191" t="s">
        <v>41</v>
      </c>
      <c r="O148" s="60"/>
      <c r="P148" s="178" t="n">
        <f aca="false">O148*H148</f>
        <v>0</v>
      </c>
      <c r="Q148" s="178" t="n">
        <v>0</v>
      </c>
      <c r="R148" s="178" t="n">
        <f aca="false">Q148*H148</f>
        <v>0</v>
      </c>
      <c r="S148" s="178" t="n">
        <v>0</v>
      </c>
      <c r="T148" s="179" t="n">
        <f aca="false">S148*H148</f>
        <v>0</v>
      </c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R148" s="180" t="s">
        <v>84</v>
      </c>
      <c r="AT148" s="180" t="s">
        <v>277</v>
      </c>
      <c r="AU148" s="180" t="s">
        <v>86</v>
      </c>
      <c r="AY148" s="3" t="s">
        <v>122</v>
      </c>
      <c r="BE148" s="181" t="n">
        <f aca="false">IF(N148="základní",J148,0)</f>
        <v>0</v>
      </c>
      <c r="BF148" s="181" t="n">
        <f aca="false">IF(N148="snížená",J148,0)</f>
        <v>0</v>
      </c>
      <c r="BG148" s="181" t="n">
        <f aca="false">IF(N148="zákl. přenesená",J148,0)</f>
        <v>0</v>
      </c>
      <c r="BH148" s="181" t="n">
        <f aca="false">IF(N148="sníž. přenesená",J148,0)</f>
        <v>0</v>
      </c>
      <c r="BI148" s="181" t="n">
        <f aca="false">IF(N148="nulová",J148,0)</f>
        <v>0</v>
      </c>
      <c r="BJ148" s="3" t="s">
        <v>84</v>
      </c>
      <c r="BK148" s="181" t="n">
        <f aca="false">ROUND(I148*H148,2)</f>
        <v>0</v>
      </c>
      <c r="BL148" s="3" t="s">
        <v>84</v>
      </c>
      <c r="BM148" s="180" t="s">
        <v>538</v>
      </c>
    </row>
    <row r="149" s="27" customFormat="true" ht="24.15" hidden="false" customHeight="true" outlineLevel="0" collapsed="false">
      <c r="A149" s="22"/>
      <c r="B149" s="166"/>
      <c r="C149" s="182" t="s">
        <v>222</v>
      </c>
      <c r="D149" s="182" t="s">
        <v>277</v>
      </c>
      <c r="E149" s="183" t="s">
        <v>539</v>
      </c>
      <c r="F149" s="184" t="s">
        <v>540</v>
      </c>
      <c r="G149" s="185" t="s">
        <v>161</v>
      </c>
      <c r="H149" s="186" t="n">
        <v>450</v>
      </c>
      <c r="I149" s="187"/>
      <c r="J149" s="188" t="n">
        <f aca="false">ROUND(I149*H149,2)</f>
        <v>0</v>
      </c>
      <c r="K149" s="189"/>
      <c r="L149" s="23"/>
      <c r="M149" s="190"/>
      <c r="N149" s="191" t="s">
        <v>41</v>
      </c>
      <c r="O149" s="60"/>
      <c r="P149" s="178" t="n">
        <f aca="false">O149*H149</f>
        <v>0</v>
      </c>
      <c r="Q149" s="178" t="n">
        <v>0</v>
      </c>
      <c r="R149" s="178" t="n">
        <f aca="false">Q149*H149</f>
        <v>0</v>
      </c>
      <c r="S149" s="178" t="n">
        <v>0</v>
      </c>
      <c r="T149" s="179" t="n">
        <f aca="false">S149*H149</f>
        <v>0</v>
      </c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R149" s="180" t="s">
        <v>84</v>
      </c>
      <c r="AT149" s="180" t="s">
        <v>277</v>
      </c>
      <c r="AU149" s="180" t="s">
        <v>86</v>
      </c>
      <c r="AY149" s="3" t="s">
        <v>122</v>
      </c>
      <c r="BE149" s="181" t="n">
        <f aca="false">IF(N149="základní",J149,0)</f>
        <v>0</v>
      </c>
      <c r="BF149" s="181" t="n">
        <f aca="false">IF(N149="snížená",J149,0)</f>
        <v>0</v>
      </c>
      <c r="BG149" s="181" t="n">
        <f aca="false">IF(N149="zákl. přenesená",J149,0)</f>
        <v>0</v>
      </c>
      <c r="BH149" s="181" t="n">
        <f aca="false">IF(N149="sníž. přenesená",J149,0)</f>
        <v>0</v>
      </c>
      <c r="BI149" s="181" t="n">
        <f aca="false">IF(N149="nulová",J149,0)</f>
        <v>0</v>
      </c>
      <c r="BJ149" s="3" t="s">
        <v>84</v>
      </c>
      <c r="BK149" s="181" t="n">
        <f aca="false">ROUND(I149*H149,2)</f>
        <v>0</v>
      </c>
      <c r="BL149" s="3" t="s">
        <v>84</v>
      </c>
      <c r="BM149" s="180" t="s">
        <v>541</v>
      </c>
    </row>
    <row r="150" s="27" customFormat="true" ht="24.15" hidden="false" customHeight="true" outlineLevel="0" collapsed="false">
      <c r="A150" s="22"/>
      <c r="B150" s="166"/>
      <c r="C150" s="182" t="s">
        <v>226</v>
      </c>
      <c r="D150" s="182" t="s">
        <v>277</v>
      </c>
      <c r="E150" s="183" t="s">
        <v>542</v>
      </c>
      <c r="F150" s="184" t="s">
        <v>543</v>
      </c>
      <c r="G150" s="185" t="s">
        <v>161</v>
      </c>
      <c r="H150" s="186" t="n">
        <v>450</v>
      </c>
      <c r="I150" s="187"/>
      <c r="J150" s="188" t="n">
        <f aca="false">ROUND(I150*H150,2)</f>
        <v>0</v>
      </c>
      <c r="K150" s="189"/>
      <c r="L150" s="23"/>
      <c r="M150" s="190"/>
      <c r="N150" s="191" t="s">
        <v>41</v>
      </c>
      <c r="O150" s="60"/>
      <c r="P150" s="178" t="n">
        <f aca="false">O150*H150</f>
        <v>0</v>
      </c>
      <c r="Q150" s="178" t="n">
        <v>0</v>
      </c>
      <c r="R150" s="178" t="n">
        <f aca="false">Q150*H150</f>
        <v>0</v>
      </c>
      <c r="S150" s="178" t="n">
        <v>0.002</v>
      </c>
      <c r="T150" s="179" t="n">
        <f aca="false">S150*H150</f>
        <v>0.9</v>
      </c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R150" s="180" t="s">
        <v>84</v>
      </c>
      <c r="AT150" s="180" t="s">
        <v>277</v>
      </c>
      <c r="AU150" s="180" t="s">
        <v>86</v>
      </c>
      <c r="AY150" s="3" t="s">
        <v>122</v>
      </c>
      <c r="BE150" s="181" t="n">
        <f aca="false">IF(N150="základní",J150,0)</f>
        <v>0</v>
      </c>
      <c r="BF150" s="181" t="n">
        <f aca="false">IF(N150="snížená",J150,0)</f>
        <v>0</v>
      </c>
      <c r="BG150" s="181" t="n">
        <f aca="false">IF(N150="zákl. přenesená",J150,0)</f>
        <v>0</v>
      </c>
      <c r="BH150" s="181" t="n">
        <f aca="false">IF(N150="sníž. přenesená",J150,0)</f>
        <v>0</v>
      </c>
      <c r="BI150" s="181" t="n">
        <f aca="false">IF(N150="nulová",J150,0)</f>
        <v>0</v>
      </c>
      <c r="BJ150" s="3" t="s">
        <v>84</v>
      </c>
      <c r="BK150" s="181" t="n">
        <f aca="false">ROUND(I150*H150,2)</f>
        <v>0</v>
      </c>
      <c r="BL150" s="3" t="s">
        <v>84</v>
      </c>
      <c r="BM150" s="180" t="s">
        <v>544</v>
      </c>
    </row>
    <row r="151" s="27" customFormat="true" ht="21.75" hidden="false" customHeight="true" outlineLevel="0" collapsed="false">
      <c r="A151" s="22"/>
      <c r="B151" s="166"/>
      <c r="C151" s="182" t="s">
        <v>230</v>
      </c>
      <c r="D151" s="182" t="s">
        <v>277</v>
      </c>
      <c r="E151" s="183" t="s">
        <v>545</v>
      </c>
      <c r="F151" s="184" t="s">
        <v>546</v>
      </c>
      <c r="G151" s="185" t="s">
        <v>174</v>
      </c>
      <c r="H151" s="186" t="n">
        <v>100</v>
      </c>
      <c r="I151" s="187"/>
      <c r="J151" s="188" t="n">
        <f aca="false">ROUND(I151*H151,2)</f>
        <v>0</v>
      </c>
      <c r="K151" s="189"/>
      <c r="L151" s="23"/>
      <c r="M151" s="190"/>
      <c r="N151" s="191" t="s">
        <v>41</v>
      </c>
      <c r="O151" s="60"/>
      <c r="P151" s="178" t="n">
        <f aca="false">O151*H151</f>
        <v>0</v>
      </c>
      <c r="Q151" s="178" t="n">
        <v>0</v>
      </c>
      <c r="R151" s="178" t="n">
        <f aca="false">Q151*H151</f>
        <v>0</v>
      </c>
      <c r="S151" s="178" t="n">
        <v>0</v>
      </c>
      <c r="T151" s="179" t="n">
        <f aca="false">S151*H151</f>
        <v>0</v>
      </c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R151" s="180" t="s">
        <v>84</v>
      </c>
      <c r="AT151" s="180" t="s">
        <v>277</v>
      </c>
      <c r="AU151" s="180" t="s">
        <v>86</v>
      </c>
      <c r="AY151" s="3" t="s">
        <v>122</v>
      </c>
      <c r="BE151" s="181" t="n">
        <f aca="false">IF(N151="základní",J151,0)</f>
        <v>0</v>
      </c>
      <c r="BF151" s="181" t="n">
        <f aca="false">IF(N151="snížená",J151,0)</f>
        <v>0</v>
      </c>
      <c r="BG151" s="181" t="n">
        <f aca="false">IF(N151="zákl. přenesená",J151,0)</f>
        <v>0</v>
      </c>
      <c r="BH151" s="181" t="n">
        <f aca="false">IF(N151="sníž. přenesená",J151,0)</f>
        <v>0</v>
      </c>
      <c r="BI151" s="181" t="n">
        <f aca="false">IF(N151="nulová",J151,0)</f>
        <v>0</v>
      </c>
      <c r="BJ151" s="3" t="s">
        <v>84</v>
      </c>
      <c r="BK151" s="181" t="n">
        <f aca="false">ROUND(I151*H151,2)</f>
        <v>0</v>
      </c>
      <c r="BL151" s="3" t="s">
        <v>84</v>
      </c>
      <c r="BM151" s="180" t="s">
        <v>547</v>
      </c>
    </row>
    <row r="152" s="27" customFormat="true" ht="24.15" hidden="false" customHeight="true" outlineLevel="0" collapsed="false">
      <c r="A152" s="22"/>
      <c r="B152" s="166"/>
      <c r="C152" s="182" t="s">
        <v>234</v>
      </c>
      <c r="D152" s="182" t="s">
        <v>277</v>
      </c>
      <c r="E152" s="183" t="s">
        <v>548</v>
      </c>
      <c r="F152" s="184" t="s">
        <v>549</v>
      </c>
      <c r="G152" s="185" t="s">
        <v>161</v>
      </c>
      <c r="H152" s="186" t="n">
        <v>20</v>
      </c>
      <c r="I152" s="187"/>
      <c r="J152" s="188" t="n">
        <f aca="false">ROUND(I152*H152,2)</f>
        <v>0</v>
      </c>
      <c r="K152" s="189"/>
      <c r="L152" s="23"/>
      <c r="M152" s="190"/>
      <c r="N152" s="191" t="s">
        <v>41</v>
      </c>
      <c r="O152" s="60"/>
      <c r="P152" s="178" t="n">
        <f aca="false">O152*H152</f>
        <v>0</v>
      </c>
      <c r="Q152" s="178" t="n">
        <v>0</v>
      </c>
      <c r="R152" s="178" t="n">
        <f aca="false">Q152*H152</f>
        <v>0</v>
      </c>
      <c r="S152" s="178" t="n">
        <v>0</v>
      </c>
      <c r="T152" s="179" t="n">
        <f aca="false">S152*H152</f>
        <v>0</v>
      </c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R152" s="180" t="s">
        <v>84</v>
      </c>
      <c r="AT152" s="180" t="s">
        <v>277</v>
      </c>
      <c r="AU152" s="180" t="s">
        <v>86</v>
      </c>
      <c r="AY152" s="3" t="s">
        <v>122</v>
      </c>
      <c r="BE152" s="181" t="n">
        <f aca="false">IF(N152="základní",J152,0)</f>
        <v>0</v>
      </c>
      <c r="BF152" s="181" t="n">
        <f aca="false">IF(N152="snížená",J152,0)</f>
        <v>0</v>
      </c>
      <c r="BG152" s="181" t="n">
        <f aca="false">IF(N152="zákl. přenesená",J152,0)</f>
        <v>0</v>
      </c>
      <c r="BH152" s="181" t="n">
        <f aca="false">IF(N152="sníž. přenesená",J152,0)</f>
        <v>0</v>
      </c>
      <c r="BI152" s="181" t="n">
        <f aca="false">IF(N152="nulová",J152,0)</f>
        <v>0</v>
      </c>
      <c r="BJ152" s="3" t="s">
        <v>84</v>
      </c>
      <c r="BK152" s="181" t="n">
        <f aca="false">ROUND(I152*H152,2)</f>
        <v>0</v>
      </c>
      <c r="BL152" s="3" t="s">
        <v>84</v>
      </c>
      <c r="BM152" s="180" t="s">
        <v>550</v>
      </c>
    </row>
    <row r="153" s="27" customFormat="true" ht="16.5" hidden="false" customHeight="true" outlineLevel="0" collapsed="false">
      <c r="A153" s="22"/>
      <c r="B153" s="166"/>
      <c r="C153" s="182" t="s">
        <v>238</v>
      </c>
      <c r="D153" s="182" t="s">
        <v>277</v>
      </c>
      <c r="E153" s="183" t="s">
        <v>551</v>
      </c>
      <c r="F153" s="184" t="s">
        <v>552</v>
      </c>
      <c r="G153" s="185" t="s">
        <v>174</v>
      </c>
      <c r="H153" s="186" t="n">
        <v>30</v>
      </c>
      <c r="I153" s="187"/>
      <c r="J153" s="188" t="n">
        <f aca="false">ROUND(I153*H153,2)</f>
        <v>0</v>
      </c>
      <c r="K153" s="189"/>
      <c r="L153" s="23"/>
      <c r="M153" s="190"/>
      <c r="N153" s="191" t="s">
        <v>41</v>
      </c>
      <c r="O153" s="60"/>
      <c r="P153" s="178" t="n">
        <f aca="false">O153*H153</f>
        <v>0</v>
      </c>
      <c r="Q153" s="178" t="n">
        <v>0</v>
      </c>
      <c r="R153" s="178" t="n">
        <f aca="false">Q153*H153</f>
        <v>0</v>
      </c>
      <c r="S153" s="178" t="n">
        <v>0</v>
      </c>
      <c r="T153" s="179" t="n">
        <f aca="false">S153*H153</f>
        <v>0</v>
      </c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R153" s="180" t="s">
        <v>84</v>
      </c>
      <c r="AT153" s="180" t="s">
        <v>277</v>
      </c>
      <c r="AU153" s="180" t="s">
        <v>86</v>
      </c>
      <c r="AY153" s="3" t="s">
        <v>122</v>
      </c>
      <c r="BE153" s="181" t="n">
        <f aca="false">IF(N153="základní",J153,0)</f>
        <v>0</v>
      </c>
      <c r="BF153" s="181" t="n">
        <f aca="false">IF(N153="snížená",J153,0)</f>
        <v>0</v>
      </c>
      <c r="BG153" s="181" t="n">
        <f aca="false">IF(N153="zákl. přenesená",J153,0)</f>
        <v>0</v>
      </c>
      <c r="BH153" s="181" t="n">
        <f aca="false">IF(N153="sníž. přenesená",J153,0)</f>
        <v>0</v>
      </c>
      <c r="BI153" s="181" t="n">
        <f aca="false">IF(N153="nulová",J153,0)</f>
        <v>0</v>
      </c>
      <c r="BJ153" s="3" t="s">
        <v>84</v>
      </c>
      <c r="BK153" s="181" t="n">
        <f aca="false">ROUND(I153*H153,2)</f>
        <v>0</v>
      </c>
      <c r="BL153" s="3" t="s">
        <v>84</v>
      </c>
      <c r="BM153" s="180" t="s">
        <v>553</v>
      </c>
    </row>
    <row r="154" s="27" customFormat="true" ht="24.15" hidden="false" customHeight="true" outlineLevel="0" collapsed="false">
      <c r="A154" s="22"/>
      <c r="B154" s="166"/>
      <c r="C154" s="182" t="s">
        <v>242</v>
      </c>
      <c r="D154" s="182" t="s">
        <v>277</v>
      </c>
      <c r="E154" s="183" t="s">
        <v>554</v>
      </c>
      <c r="F154" s="184" t="s">
        <v>555</v>
      </c>
      <c r="G154" s="185" t="s">
        <v>174</v>
      </c>
      <c r="H154" s="186" t="n">
        <v>37</v>
      </c>
      <c r="I154" s="187"/>
      <c r="J154" s="188" t="n">
        <f aca="false">ROUND(I154*H154,2)</f>
        <v>0</v>
      </c>
      <c r="K154" s="189"/>
      <c r="L154" s="23"/>
      <c r="M154" s="190"/>
      <c r="N154" s="191" t="s">
        <v>41</v>
      </c>
      <c r="O154" s="60"/>
      <c r="P154" s="178" t="n">
        <f aca="false">O154*H154</f>
        <v>0</v>
      </c>
      <c r="Q154" s="178" t="n">
        <v>0</v>
      </c>
      <c r="R154" s="178" t="n">
        <f aca="false">Q154*H154</f>
        <v>0</v>
      </c>
      <c r="S154" s="178" t="n">
        <v>0</v>
      </c>
      <c r="T154" s="179" t="n">
        <f aca="false">S154*H154</f>
        <v>0</v>
      </c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R154" s="180" t="s">
        <v>84</v>
      </c>
      <c r="AT154" s="180" t="s">
        <v>277</v>
      </c>
      <c r="AU154" s="180" t="s">
        <v>86</v>
      </c>
      <c r="AY154" s="3" t="s">
        <v>122</v>
      </c>
      <c r="BE154" s="181" t="n">
        <f aca="false">IF(N154="základní",J154,0)</f>
        <v>0</v>
      </c>
      <c r="BF154" s="181" t="n">
        <f aca="false">IF(N154="snížená",J154,0)</f>
        <v>0</v>
      </c>
      <c r="BG154" s="181" t="n">
        <f aca="false">IF(N154="zákl. přenesená",J154,0)</f>
        <v>0</v>
      </c>
      <c r="BH154" s="181" t="n">
        <f aca="false">IF(N154="sníž. přenesená",J154,0)</f>
        <v>0</v>
      </c>
      <c r="BI154" s="181" t="n">
        <f aca="false">IF(N154="nulová",J154,0)</f>
        <v>0</v>
      </c>
      <c r="BJ154" s="3" t="s">
        <v>84</v>
      </c>
      <c r="BK154" s="181" t="n">
        <f aca="false">ROUND(I154*H154,2)</f>
        <v>0</v>
      </c>
      <c r="BL154" s="3" t="s">
        <v>84</v>
      </c>
      <c r="BM154" s="180" t="s">
        <v>556</v>
      </c>
    </row>
    <row r="155" s="27" customFormat="true" ht="33" hidden="false" customHeight="true" outlineLevel="0" collapsed="false">
      <c r="A155" s="22"/>
      <c r="B155" s="166"/>
      <c r="C155" s="182" t="s">
        <v>246</v>
      </c>
      <c r="D155" s="182" t="s">
        <v>277</v>
      </c>
      <c r="E155" s="183" t="s">
        <v>557</v>
      </c>
      <c r="F155" s="184" t="s">
        <v>558</v>
      </c>
      <c r="G155" s="185" t="s">
        <v>138</v>
      </c>
      <c r="H155" s="186" t="n">
        <v>2</v>
      </c>
      <c r="I155" s="187"/>
      <c r="J155" s="188" t="n">
        <f aca="false">ROUND(I155*H155,2)</f>
        <v>0</v>
      </c>
      <c r="K155" s="189"/>
      <c r="L155" s="23"/>
      <c r="M155" s="190"/>
      <c r="N155" s="191" t="s">
        <v>41</v>
      </c>
      <c r="O155" s="60"/>
      <c r="P155" s="178" t="n">
        <f aca="false">O155*H155</f>
        <v>0</v>
      </c>
      <c r="Q155" s="178" t="n">
        <v>0</v>
      </c>
      <c r="R155" s="178" t="n">
        <f aca="false">Q155*H155</f>
        <v>0</v>
      </c>
      <c r="S155" s="178" t="n">
        <v>0</v>
      </c>
      <c r="T155" s="179" t="n">
        <f aca="false">S155*H155</f>
        <v>0</v>
      </c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R155" s="180" t="s">
        <v>84</v>
      </c>
      <c r="AT155" s="180" t="s">
        <v>277</v>
      </c>
      <c r="AU155" s="180" t="s">
        <v>86</v>
      </c>
      <c r="AY155" s="3" t="s">
        <v>122</v>
      </c>
      <c r="BE155" s="181" t="n">
        <f aca="false">IF(N155="základní",J155,0)</f>
        <v>0</v>
      </c>
      <c r="BF155" s="181" t="n">
        <f aca="false">IF(N155="snížená",J155,0)</f>
        <v>0</v>
      </c>
      <c r="BG155" s="181" t="n">
        <f aca="false">IF(N155="zákl. přenesená",J155,0)</f>
        <v>0</v>
      </c>
      <c r="BH155" s="181" t="n">
        <f aca="false">IF(N155="sníž. přenesená",J155,0)</f>
        <v>0</v>
      </c>
      <c r="BI155" s="181" t="n">
        <f aca="false">IF(N155="nulová",J155,0)</f>
        <v>0</v>
      </c>
      <c r="BJ155" s="3" t="s">
        <v>84</v>
      </c>
      <c r="BK155" s="181" t="n">
        <f aca="false">ROUND(I155*H155,2)</f>
        <v>0</v>
      </c>
      <c r="BL155" s="3" t="s">
        <v>84</v>
      </c>
      <c r="BM155" s="180" t="s">
        <v>559</v>
      </c>
    </row>
    <row r="156" s="27" customFormat="true" ht="33" hidden="false" customHeight="true" outlineLevel="0" collapsed="false">
      <c r="A156" s="22"/>
      <c r="B156" s="166"/>
      <c r="C156" s="182" t="s">
        <v>250</v>
      </c>
      <c r="D156" s="182" t="s">
        <v>277</v>
      </c>
      <c r="E156" s="183" t="s">
        <v>560</v>
      </c>
      <c r="F156" s="184" t="s">
        <v>561</v>
      </c>
      <c r="G156" s="185" t="s">
        <v>138</v>
      </c>
      <c r="H156" s="186" t="n">
        <v>2</v>
      </c>
      <c r="I156" s="187"/>
      <c r="J156" s="188" t="n">
        <f aca="false">ROUND(I156*H156,2)</f>
        <v>0</v>
      </c>
      <c r="K156" s="189"/>
      <c r="L156" s="23"/>
      <c r="M156" s="190"/>
      <c r="N156" s="191" t="s">
        <v>41</v>
      </c>
      <c r="O156" s="60"/>
      <c r="P156" s="178" t="n">
        <f aca="false">O156*H156</f>
        <v>0</v>
      </c>
      <c r="Q156" s="178" t="n">
        <v>0</v>
      </c>
      <c r="R156" s="178" t="n">
        <f aca="false">Q156*H156</f>
        <v>0</v>
      </c>
      <c r="S156" s="178" t="n">
        <v>0</v>
      </c>
      <c r="T156" s="179" t="n">
        <f aca="false">S156*H156</f>
        <v>0</v>
      </c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R156" s="180" t="s">
        <v>84</v>
      </c>
      <c r="AT156" s="180" t="s">
        <v>277</v>
      </c>
      <c r="AU156" s="180" t="s">
        <v>86</v>
      </c>
      <c r="AY156" s="3" t="s">
        <v>122</v>
      </c>
      <c r="BE156" s="181" t="n">
        <f aca="false">IF(N156="základní",J156,0)</f>
        <v>0</v>
      </c>
      <c r="BF156" s="181" t="n">
        <f aca="false">IF(N156="snížená",J156,0)</f>
        <v>0</v>
      </c>
      <c r="BG156" s="181" t="n">
        <f aca="false">IF(N156="zákl. přenesená",J156,0)</f>
        <v>0</v>
      </c>
      <c r="BH156" s="181" t="n">
        <f aca="false">IF(N156="sníž. přenesená",J156,0)</f>
        <v>0</v>
      </c>
      <c r="BI156" s="181" t="n">
        <f aca="false">IF(N156="nulová",J156,0)</f>
        <v>0</v>
      </c>
      <c r="BJ156" s="3" t="s">
        <v>84</v>
      </c>
      <c r="BK156" s="181" t="n">
        <f aca="false">ROUND(I156*H156,2)</f>
        <v>0</v>
      </c>
      <c r="BL156" s="3" t="s">
        <v>84</v>
      </c>
      <c r="BM156" s="180" t="s">
        <v>562</v>
      </c>
    </row>
    <row r="157" s="27" customFormat="true" ht="33" hidden="false" customHeight="true" outlineLevel="0" collapsed="false">
      <c r="A157" s="22"/>
      <c r="B157" s="166"/>
      <c r="C157" s="182" t="s">
        <v>254</v>
      </c>
      <c r="D157" s="182" t="s">
        <v>277</v>
      </c>
      <c r="E157" s="183" t="s">
        <v>563</v>
      </c>
      <c r="F157" s="184" t="s">
        <v>564</v>
      </c>
      <c r="G157" s="185" t="s">
        <v>138</v>
      </c>
      <c r="H157" s="186" t="n">
        <v>1</v>
      </c>
      <c r="I157" s="187"/>
      <c r="J157" s="188" t="n">
        <f aca="false">ROUND(I157*H157,2)</f>
        <v>0</v>
      </c>
      <c r="K157" s="189"/>
      <c r="L157" s="23"/>
      <c r="M157" s="190"/>
      <c r="N157" s="191" t="s">
        <v>41</v>
      </c>
      <c r="O157" s="60"/>
      <c r="P157" s="178" t="n">
        <f aca="false">O157*H157</f>
        <v>0</v>
      </c>
      <c r="Q157" s="178" t="n">
        <v>0</v>
      </c>
      <c r="R157" s="178" t="n">
        <f aca="false">Q157*H157</f>
        <v>0</v>
      </c>
      <c r="S157" s="178" t="n">
        <v>0</v>
      </c>
      <c r="T157" s="179" t="n">
        <f aca="false">S157*H157</f>
        <v>0</v>
      </c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R157" s="180" t="s">
        <v>84</v>
      </c>
      <c r="AT157" s="180" t="s">
        <v>277</v>
      </c>
      <c r="AU157" s="180" t="s">
        <v>86</v>
      </c>
      <c r="AY157" s="3" t="s">
        <v>122</v>
      </c>
      <c r="BE157" s="181" t="n">
        <f aca="false">IF(N157="základní",J157,0)</f>
        <v>0</v>
      </c>
      <c r="BF157" s="181" t="n">
        <f aca="false">IF(N157="snížená",J157,0)</f>
        <v>0</v>
      </c>
      <c r="BG157" s="181" t="n">
        <f aca="false">IF(N157="zákl. přenesená",J157,0)</f>
        <v>0</v>
      </c>
      <c r="BH157" s="181" t="n">
        <f aca="false">IF(N157="sníž. přenesená",J157,0)</f>
        <v>0</v>
      </c>
      <c r="BI157" s="181" t="n">
        <f aca="false">IF(N157="nulová",J157,0)</f>
        <v>0</v>
      </c>
      <c r="BJ157" s="3" t="s">
        <v>84</v>
      </c>
      <c r="BK157" s="181" t="n">
        <f aca="false">ROUND(I157*H157,2)</f>
        <v>0</v>
      </c>
      <c r="BL157" s="3" t="s">
        <v>84</v>
      </c>
      <c r="BM157" s="180" t="s">
        <v>565</v>
      </c>
    </row>
    <row r="158" s="27" customFormat="true" ht="24.15" hidden="false" customHeight="true" outlineLevel="0" collapsed="false">
      <c r="A158" s="22"/>
      <c r="B158" s="166"/>
      <c r="C158" s="182" t="s">
        <v>258</v>
      </c>
      <c r="D158" s="182" t="s">
        <v>277</v>
      </c>
      <c r="E158" s="183" t="s">
        <v>566</v>
      </c>
      <c r="F158" s="184" t="s">
        <v>567</v>
      </c>
      <c r="G158" s="185" t="s">
        <v>138</v>
      </c>
      <c r="H158" s="186" t="n">
        <v>2</v>
      </c>
      <c r="I158" s="187"/>
      <c r="J158" s="188" t="n">
        <f aca="false">ROUND(I158*H158,2)</f>
        <v>0</v>
      </c>
      <c r="K158" s="189"/>
      <c r="L158" s="23"/>
      <c r="M158" s="190"/>
      <c r="N158" s="191" t="s">
        <v>41</v>
      </c>
      <c r="O158" s="60"/>
      <c r="P158" s="178" t="n">
        <f aca="false">O158*H158</f>
        <v>0</v>
      </c>
      <c r="Q158" s="178" t="n">
        <v>0</v>
      </c>
      <c r="R158" s="178" t="n">
        <f aca="false">Q158*H158</f>
        <v>0</v>
      </c>
      <c r="S158" s="178" t="n">
        <v>0</v>
      </c>
      <c r="T158" s="179" t="n">
        <f aca="false">S158*H158</f>
        <v>0</v>
      </c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R158" s="180" t="s">
        <v>84</v>
      </c>
      <c r="AT158" s="180" t="s">
        <v>277</v>
      </c>
      <c r="AU158" s="180" t="s">
        <v>86</v>
      </c>
      <c r="AY158" s="3" t="s">
        <v>122</v>
      </c>
      <c r="BE158" s="181" t="n">
        <f aca="false">IF(N158="základní",J158,0)</f>
        <v>0</v>
      </c>
      <c r="BF158" s="181" t="n">
        <f aca="false">IF(N158="snížená",J158,0)</f>
        <v>0</v>
      </c>
      <c r="BG158" s="181" t="n">
        <f aca="false">IF(N158="zákl. přenesená",J158,0)</f>
        <v>0</v>
      </c>
      <c r="BH158" s="181" t="n">
        <f aca="false">IF(N158="sníž. přenesená",J158,0)</f>
        <v>0</v>
      </c>
      <c r="BI158" s="181" t="n">
        <f aca="false">IF(N158="nulová",J158,0)</f>
        <v>0</v>
      </c>
      <c r="BJ158" s="3" t="s">
        <v>84</v>
      </c>
      <c r="BK158" s="181" t="n">
        <f aca="false">ROUND(I158*H158,2)</f>
        <v>0</v>
      </c>
      <c r="BL158" s="3" t="s">
        <v>84</v>
      </c>
      <c r="BM158" s="180" t="s">
        <v>568</v>
      </c>
    </row>
    <row r="159" s="27" customFormat="true" ht="16.5" hidden="false" customHeight="true" outlineLevel="0" collapsed="false">
      <c r="A159" s="22"/>
      <c r="B159" s="166"/>
      <c r="C159" s="182" t="s">
        <v>262</v>
      </c>
      <c r="D159" s="182" t="s">
        <v>277</v>
      </c>
      <c r="E159" s="183" t="s">
        <v>450</v>
      </c>
      <c r="F159" s="184" t="s">
        <v>451</v>
      </c>
      <c r="G159" s="185" t="s">
        <v>174</v>
      </c>
      <c r="H159" s="186" t="n">
        <v>41</v>
      </c>
      <c r="I159" s="187"/>
      <c r="J159" s="188" t="n">
        <f aca="false">ROUND(I159*H159,2)</f>
        <v>0</v>
      </c>
      <c r="K159" s="189"/>
      <c r="L159" s="23"/>
      <c r="M159" s="190"/>
      <c r="N159" s="191" t="s">
        <v>41</v>
      </c>
      <c r="O159" s="60"/>
      <c r="P159" s="178" t="n">
        <f aca="false">O159*H159</f>
        <v>0</v>
      </c>
      <c r="Q159" s="178" t="n">
        <v>0</v>
      </c>
      <c r="R159" s="178" t="n">
        <f aca="false">Q159*H159</f>
        <v>0</v>
      </c>
      <c r="S159" s="178" t="n">
        <v>0</v>
      </c>
      <c r="T159" s="179" t="n">
        <f aca="false">S159*H159</f>
        <v>0</v>
      </c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R159" s="180" t="s">
        <v>84</v>
      </c>
      <c r="AT159" s="180" t="s">
        <v>277</v>
      </c>
      <c r="AU159" s="180" t="s">
        <v>86</v>
      </c>
      <c r="AY159" s="3" t="s">
        <v>122</v>
      </c>
      <c r="BE159" s="181" t="n">
        <f aca="false">IF(N159="základní",J159,0)</f>
        <v>0</v>
      </c>
      <c r="BF159" s="181" t="n">
        <f aca="false">IF(N159="snížená",J159,0)</f>
        <v>0</v>
      </c>
      <c r="BG159" s="181" t="n">
        <f aca="false">IF(N159="zákl. přenesená",J159,0)</f>
        <v>0</v>
      </c>
      <c r="BH159" s="181" t="n">
        <f aca="false">IF(N159="sníž. přenesená",J159,0)</f>
        <v>0</v>
      </c>
      <c r="BI159" s="181" t="n">
        <f aca="false">IF(N159="nulová",J159,0)</f>
        <v>0</v>
      </c>
      <c r="BJ159" s="3" t="s">
        <v>84</v>
      </c>
      <c r="BK159" s="181" t="n">
        <f aca="false">ROUND(I159*H159,2)</f>
        <v>0</v>
      </c>
      <c r="BL159" s="3" t="s">
        <v>84</v>
      </c>
      <c r="BM159" s="180" t="s">
        <v>569</v>
      </c>
    </row>
    <row r="160" s="27" customFormat="true" ht="21.75" hidden="false" customHeight="true" outlineLevel="0" collapsed="false">
      <c r="A160" s="22"/>
      <c r="B160" s="166"/>
      <c r="C160" s="182" t="s">
        <v>266</v>
      </c>
      <c r="D160" s="182" t="s">
        <v>277</v>
      </c>
      <c r="E160" s="183" t="s">
        <v>570</v>
      </c>
      <c r="F160" s="184" t="s">
        <v>571</v>
      </c>
      <c r="G160" s="185" t="s">
        <v>174</v>
      </c>
      <c r="H160" s="186" t="n">
        <v>41</v>
      </c>
      <c r="I160" s="187"/>
      <c r="J160" s="188" t="n">
        <f aca="false">ROUND(I160*H160,2)</f>
        <v>0</v>
      </c>
      <c r="K160" s="189"/>
      <c r="L160" s="23"/>
      <c r="M160" s="190"/>
      <c r="N160" s="191" t="s">
        <v>41</v>
      </c>
      <c r="O160" s="60"/>
      <c r="P160" s="178" t="n">
        <f aca="false">O160*H160</f>
        <v>0</v>
      </c>
      <c r="Q160" s="178" t="n">
        <v>0</v>
      </c>
      <c r="R160" s="178" t="n">
        <f aca="false">Q160*H160</f>
        <v>0</v>
      </c>
      <c r="S160" s="178" t="n">
        <v>0</v>
      </c>
      <c r="T160" s="179" t="n">
        <f aca="false">S160*H160</f>
        <v>0</v>
      </c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R160" s="180" t="s">
        <v>84</v>
      </c>
      <c r="AT160" s="180" t="s">
        <v>277</v>
      </c>
      <c r="AU160" s="180" t="s">
        <v>86</v>
      </c>
      <c r="AY160" s="3" t="s">
        <v>122</v>
      </c>
      <c r="BE160" s="181" t="n">
        <f aca="false">IF(N160="základní",J160,0)</f>
        <v>0</v>
      </c>
      <c r="BF160" s="181" t="n">
        <f aca="false">IF(N160="snížená",J160,0)</f>
        <v>0</v>
      </c>
      <c r="BG160" s="181" t="n">
        <f aca="false">IF(N160="zákl. přenesená",J160,0)</f>
        <v>0</v>
      </c>
      <c r="BH160" s="181" t="n">
        <f aca="false">IF(N160="sníž. přenesená",J160,0)</f>
        <v>0</v>
      </c>
      <c r="BI160" s="181" t="n">
        <f aca="false">IF(N160="nulová",J160,0)</f>
        <v>0</v>
      </c>
      <c r="BJ160" s="3" t="s">
        <v>84</v>
      </c>
      <c r="BK160" s="181" t="n">
        <f aca="false">ROUND(I160*H160,2)</f>
        <v>0</v>
      </c>
      <c r="BL160" s="3" t="s">
        <v>84</v>
      </c>
      <c r="BM160" s="180" t="s">
        <v>572</v>
      </c>
    </row>
    <row r="161" s="27" customFormat="true" ht="37.8" hidden="false" customHeight="true" outlineLevel="0" collapsed="false">
      <c r="A161" s="22"/>
      <c r="B161" s="166"/>
      <c r="C161" s="182" t="s">
        <v>268</v>
      </c>
      <c r="D161" s="182" t="s">
        <v>277</v>
      </c>
      <c r="E161" s="183" t="s">
        <v>573</v>
      </c>
      <c r="F161" s="184" t="s">
        <v>574</v>
      </c>
      <c r="G161" s="185" t="s">
        <v>128</v>
      </c>
      <c r="H161" s="186" t="n">
        <v>1</v>
      </c>
      <c r="I161" s="187"/>
      <c r="J161" s="188" t="n">
        <f aca="false">ROUND(I161*H161,2)</f>
        <v>0</v>
      </c>
      <c r="K161" s="189"/>
      <c r="L161" s="23"/>
      <c r="M161" s="190"/>
      <c r="N161" s="191" t="s">
        <v>41</v>
      </c>
      <c r="O161" s="60"/>
      <c r="P161" s="178" t="n">
        <f aca="false">O161*H161</f>
        <v>0</v>
      </c>
      <c r="Q161" s="178" t="n">
        <v>0</v>
      </c>
      <c r="R161" s="178" t="n">
        <f aca="false">Q161*H161</f>
        <v>0</v>
      </c>
      <c r="S161" s="178" t="n">
        <v>0</v>
      </c>
      <c r="T161" s="179" t="n">
        <f aca="false">S161*H161</f>
        <v>0</v>
      </c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R161" s="180" t="s">
        <v>84</v>
      </c>
      <c r="AT161" s="180" t="s">
        <v>277</v>
      </c>
      <c r="AU161" s="180" t="s">
        <v>86</v>
      </c>
      <c r="AY161" s="3" t="s">
        <v>122</v>
      </c>
      <c r="BE161" s="181" t="n">
        <f aca="false">IF(N161="základní",J161,0)</f>
        <v>0</v>
      </c>
      <c r="BF161" s="181" t="n">
        <f aca="false">IF(N161="snížená",J161,0)</f>
        <v>0</v>
      </c>
      <c r="BG161" s="181" t="n">
        <f aca="false">IF(N161="zákl. přenesená",J161,0)</f>
        <v>0</v>
      </c>
      <c r="BH161" s="181" t="n">
        <f aca="false">IF(N161="sníž. přenesená",J161,0)</f>
        <v>0</v>
      </c>
      <c r="BI161" s="181" t="n">
        <f aca="false">IF(N161="nulová",J161,0)</f>
        <v>0</v>
      </c>
      <c r="BJ161" s="3" t="s">
        <v>84</v>
      </c>
      <c r="BK161" s="181" t="n">
        <f aca="false">ROUND(I161*H161,2)</f>
        <v>0</v>
      </c>
      <c r="BL161" s="3" t="s">
        <v>84</v>
      </c>
      <c r="BM161" s="180" t="s">
        <v>575</v>
      </c>
    </row>
    <row r="162" s="152" customFormat="true" ht="22.8" hidden="false" customHeight="true" outlineLevel="0" collapsed="false">
      <c r="B162" s="153"/>
      <c r="D162" s="154" t="s">
        <v>75</v>
      </c>
      <c r="E162" s="164" t="s">
        <v>395</v>
      </c>
      <c r="F162" s="164" t="s">
        <v>396</v>
      </c>
      <c r="I162" s="156"/>
      <c r="J162" s="165" t="n">
        <f aca="false">BK162</f>
        <v>0</v>
      </c>
      <c r="L162" s="153"/>
      <c r="M162" s="158"/>
      <c r="N162" s="159"/>
      <c r="O162" s="159"/>
      <c r="P162" s="160" t="n">
        <f aca="false">SUM(P163:P174)</f>
        <v>0</v>
      </c>
      <c r="Q162" s="159"/>
      <c r="R162" s="160" t="n">
        <f aca="false">SUM(R163:R174)</f>
        <v>0.1193</v>
      </c>
      <c r="S162" s="159"/>
      <c r="T162" s="161" t="n">
        <f aca="false">SUM(T163:T174)</f>
        <v>0</v>
      </c>
      <c r="AR162" s="154" t="s">
        <v>86</v>
      </c>
      <c r="AT162" s="162" t="s">
        <v>75</v>
      </c>
      <c r="AU162" s="162" t="s">
        <v>84</v>
      </c>
      <c r="AY162" s="154" t="s">
        <v>122</v>
      </c>
      <c r="BK162" s="163" t="n">
        <f aca="false">SUM(BK163:BK174)</f>
        <v>0</v>
      </c>
    </row>
    <row r="163" s="27" customFormat="true" ht="24.15" hidden="false" customHeight="true" outlineLevel="0" collapsed="false">
      <c r="A163" s="22"/>
      <c r="B163" s="166"/>
      <c r="C163" s="167" t="s">
        <v>272</v>
      </c>
      <c r="D163" s="167" t="s">
        <v>125</v>
      </c>
      <c r="E163" s="168" t="s">
        <v>576</v>
      </c>
      <c r="F163" s="169" t="s">
        <v>577</v>
      </c>
      <c r="G163" s="170" t="s">
        <v>161</v>
      </c>
      <c r="H163" s="171" t="n">
        <v>3895</v>
      </c>
      <c r="I163" s="172"/>
      <c r="J163" s="173" t="n">
        <f aca="false">ROUND(I163*H163,2)</f>
        <v>0</v>
      </c>
      <c r="K163" s="174"/>
      <c r="L163" s="175"/>
      <c r="M163" s="176"/>
      <c r="N163" s="177" t="s">
        <v>41</v>
      </c>
      <c r="O163" s="60"/>
      <c r="P163" s="178" t="n">
        <f aca="false">O163*H163</f>
        <v>0</v>
      </c>
      <c r="Q163" s="178" t="n">
        <v>3E-005</v>
      </c>
      <c r="R163" s="178" t="n">
        <f aca="false">Q163*H163</f>
        <v>0.11685</v>
      </c>
      <c r="S163" s="178" t="n">
        <v>0</v>
      </c>
      <c r="T163" s="179" t="n">
        <f aca="false">S163*H163</f>
        <v>0</v>
      </c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R163" s="180" t="s">
        <v>86</v>
      </c>
      <c r="AT163" s="180" t="s">
        <v>125</v>
      </c>
      <c r="AU163" s="180" t="s">
        <v>86</v>
      </c>
      <c r="AY163" s="3" t="s">
        <v>122</v>
      </c>
      <c r="BE163" s="181" t="n">
        <f aca="false">IF(N163="základní",J163,0)</f>
        <v>0</v>
      </c>
      <c r="BF163" s="181" t="n">
        <f aca="false">IF(N163="snížená",J163,0)</f>
        <v>0</v>
      </c>
      <c r="BG163" s="181" t="n">
        <f aca="false">IF(N163="zákl. přenesená",J163,0)</f>
        <v>0</v>
      </c>
      <c r="BH163" s="181" t="n">
        <f aca="false">IF(N163="sníž. přenesená",J163,0)</f>
        <v>0</v>
      </c>
      <c r="BI163" s="181" t="n">
        <f aca="false">IF(N163="nulová",J163,0)</f>
        <v>0</v>
      </c>
      <c r="BJ163" s="3" t="s">
        <v>84</v>
      </c>
      <c r="BK163" s="181" t="n">
        <f aca="false">ROUND(I163*H163,2)</f>
        <v>0</v>
      </c>
      <c r="BL163" s="3" t="s">
        <v>84</v>
      </c>
      <c r="BM163" s="180" t="s">
        <v>578</v>
      </c>
    </row>
    <row r="164" s="197" customFormat="true" ht="19.4" hidden="false" customHeight="false" outlineLevel="0" collapsed="false">
      <c r="B164" s="198"/>
      <c r="D164" s="199" t="s">
        <v>579</v>
      </c>
      <c r="E164" s="200"/>
      <c r="F164" s="201" t="s">
        <v>580</v>
      </c>
      <c r="H164" s="200"/>
      <c r="I164" s="202"/>
      <c r="L164" s="198"/>
      <c r="M164" s="203"/>
      <c r="N164" s="204"/>
      <c r="O164" s="204"/>
      <c r="P164" s="204"/>
      <c r="Q164" s="204"/>
      <c r="R164" s="204"/>
      <c r="S164" s="204"/>
      <c r="T164" s="205"/>
      <c r="AT164" s="200" t="s">
        <v>579</v>
      </c>
      <c r="AU164" s="200" t="s">
        <v>86</v>
      </c>
      <c r="AV164" s="197" t="s">
        <v>84</v>
      </c>
      <c r="AW164" s="197" t="s">
        <v>32</v>
      </c>
      <c r="AX164" s="197" t="s">
        <v>76</v>
      </c>
      <c r="AY164" s="200" t="s">
        <v>122</v>
      </c>
    </row>
    <row r="165" s="206" customFormat="true" ht="12.8" hidden="false" customHeight="false" outlineLevel="0" collapsed="false">
      <c r="B165" s="207"/>
      <c r="D165" s="199" t="s">
        <v>579</v>
      </c>
      <c r="E165" s="208"/>
      <c r="F165" s="209" t="s">
        <v>581</v>
      </c>
      <c r="H165" s="210" t="n">
        <v>3515</v>
      </c>
      <c r="I165" s="211"/>
      <c r="L165" s="207"/>
      <c r="M165" s="212"/>
      <c r="N165" s="213"/>
      <c r="O165" s="213"/>
      <c r="P165" s="213"/>
      <c r="Q165" s="213"/>
      <c r="R165" s="213"/>
      <c r="S165" s="213"/>
      <c r="T165" s="214"/>
      <c r="AT165" s="208" t="s">
        <v>579</v>
      </c>
      <c r="AU165" s="208" t="s">
        <v>86</v>
      </c>
      <c r="AV165" s="206" t="s">
        <v>86</v>
      </c>
      <c r="AW165" s="206" t="s">
        <v>32</v>
      </c>
      <c r="AX165" s="206" t="s">
        <v>76</v>
      </c>
      <c r="AY165" s="208" t="s">
        <v>122</v>
      </c>
    </row>
    <row r="166" s="197" customFormat="true" ht="12.8" hidden="false" customHeight="false" outlineLevel="0" collapsed="false">
      <c r="B166" s="198"/>
      <c r="D166" s="199" t="s">
        <v>579</v>
      </c>
      <c r="E166" s="200"/>
      <c r="F166" s="201" t="s">
        <v>582</v>
      </c>
      <c r="H166" s="200"/>
      <c r="I166" s="202"/>
      <c r="L166" s="198"/>
      <c r="M166" s="203"/>
      <c r="N166" s="204"/>
      <c r="O166" s="204"/>
      <c r="P166" s="204"/>
      <c r="Q166" s="204"/>
      <c r="R166" s="204"/>
      <c r="S166" s="204"/>
      <c r="T166" s="205"/>
      <c r="AT166" s="200" t="s">
        <v>579</v>
      </c>
      <c r="AU166" s="200" t="s">
        <v>86</v>
      </c>
      <c r="AV166" s="197" t="s">
        <v>84</v>
      </c>
      <c r="AW166" s="197" t="s">
        <v>32</v>
      </c>
      <c r="AX166" s="197" t="s">
        <v>76</v>
      </c>
      <c r="AY166" s="200" t="s">
        <v>122</v>
      </c>
    </row>
    <row r="167" s="206" customFormat="true" ht="12.8" hidden="false" customHeight="false" outlineLevel="0" collapsed="false">
      <c r="B167" s="207"/>
      <c r="D167" s="199" t="s">
        <v>579</v>
      </c>
      <c r="E167" s="208"/>
      <c r="F167" s="209" t="s">
        <v>583</v>
      </c>
      <c r="H167" s="210" t="n">
        <v>380</v>
      </c>
      <c r="I167" s="211"/>
      <c r="L167" s="207"/>
      <c r="M167" s="212"/>
      <c r="N167" s="213"/>
      <c r="O167" s="213"/>
      <c r="P167" s="213"/>
      <c r="Q167" s="213"/>
      <c r="R167" s="213"/>
      <c r="S167" s="213"/>
      <c r="T167" s="214"/>
      <c r="AT167" s="208" t="s">
        <v>579</v>
      </c>
      <c r="AU167" s="208" t="s">
        <v>86</v>
      </c>
      <c r="AV167" s="206" t="s">
        <v>86</v>
      </c>
      <c r="AW167" s="206" t="s">
        <v>32</v>
      </c>
      <c r="AX167" s="206" t="s">
        <v>76</v>
      </c>
      <c r="AY167" s="208" t="s">
        <v>122</v>
      </c>
    </row>
    <row r="168" s="215" customFormat="true" ht="12.8" hidden="false" customHeight="false" outlineLevel="0" collapsed="false">
      <c r="B168" s="216"/>
      <c r="D168" s="199" t="s">
        <v>579</v>
      </c>
      <c r="E168" s="217"/>
      <c r="F168" s="218" t="s">
        <v>584</v>
      </c>
      <c r="H168" s="219" t="n">
        <v>3895</v>
      </c>
      <c r="I168" s="220"/>
      <c r="L168" s="216"/>
      <c r="M168" s="221"/>
      <c r="N168" s="222"/>
      <c r="O168" s="222"/>
      <c r="P168" s="222"/>
      <c r="Q168" s="222"/>
      <c r="R168" s="222"/>
      <c r="S168" s="222"/>
      <c r="T168" s="223"/>
      <c r="AT168" s="217" t="s">
        <v>579</v>
      </c>
      <c r="AU168" s="217" t="s">
        <v>86</v>
      </c>
      <c r="AV168" s="215" t="s">
        <v>140</v>
      </c>
      <c r="AW168" s="215" t="s">
        <v>32</v>
      </c>
      <c r="AX168" s="215" t="s">
        <v>84</v>
      </c>
      <c r="AY168" s="217" t="s">
        <v>122</v>
      </c>
    </row>
    <row r="169" s="27" customFormat="true" ht="37.8" hidden="false" customHeight="true" outlineLevel="0" collapsed="false">
      <c r="A169" s="22"/>
      <c r="B169" s="166"/>
      <c r="C169" s="167" t="s">
        <v>276</v>
      </c>
      <c r="D169" s="167" t="s">
        <v>125</v>
      </c>
      <c r="E169" s="168" t="s">
        <v>585</v>
      </c>
      <c r="F169" s="169" t="s">
        <v>586</v>
      </c>
      <c r="G169" s="170" t="s">
        <v>161</v>
      </c>
      <c r="H169" s="171" t="n">
        <v>35</v>
      </c>
      <c r="I169" s="172"/>
      <c r="J169" s="173" t="n">
        <f aca="false">ROUND(I169*H169,2)</f>
        <v>0</v>
      </c>
      <c r="K169" s="174"/>
      <c r="L169" s="175"/>
      <c r="M169" s="176"/>
      <c r="N169" s="177" t="s">
        <v>41</v>
      </c>
      <c r="O169" s="60"/>
      <c r="P169" s="178" t="n">
        <f aca="false">O169*H169</f>
        <v>0</v>
      </c>
      <c r="Q169" s="178" t="n">
        <v>7E-005</v>
      </c>
      <c r="R169" s="178" t="n">
        <f aca="false">Q169*H169</f>
        <v>0.00245</v>
      </c>
      <c r="S169" s="178" t="n">
        <v>0</v>
      </c>
      <c r="T169" s="179" t="n">
        <f aca="false">S169*H169</f>
        <v>0</v>
      </c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R169" s="180" t="s">
        <v>86</v>
      </c>
      <c r="AT169" s="180" t="s">
        <v>125</v>
      </c>
      <c r="AU169" s="180" t="s">
        <v>86</v>
      </c>
      <c r="AY169" s="3" t="s">
        <v>122</v>
      </c>
      <c r="BE169" s="181" t="n">
        <f aca="false">IF(N169="základní",J169,0)</f>
        <v>0</v>
      </c>
      <c r="BF169" s="181" t="n">
        <f aca="false">IF(N169="snížená",J169,0)</f>
        <v>0</v>
      </c>
      <c r="BG169" s="181" t="n">
        <f aca="false">IF(N169="zákl. přenesená",J169,0)</f>
        <v>0</v>
      </c>
      <c r="BH169" s="181" t="n">
        <f aca="false">IF(N169="sníž. přenesená",J169,0)</f>
        <v>0</v>
      </c>
      <c r="BI169" s="181" t="n">
        <f aca="false">IF(N169="nulová",J169,0)</f>
        <v>0</v>
      </c>
      <c r="BJ169" s="3" t="s">
        <v>84</v>
      </c>
      <c r="BK169" s="181" t="n">
        <f aca="false">ROUND(I169*H169,2)</f>
        <v>0</v>
      </c>
      <c r="BL169" s="3" t="s">
        <v>84</v>
      </c>
      <c r="BM169" s="180" t="s">
        <v>587</v>
      </c>
    </row>
    <row r="170" s="27" customFormat="true" ht="24.15" hidden="false" customHeight="true" outlineLevel="0" collapsed="false">
      <c r="A170" s="22"/>
      <c r="B170" s="166"/>
      <c r="C170" s="182" t="s">
        <v>281</v>
      </c>
      <c r="D170" s="182" t="s">
        <v>277</v>
      </c>
      <c r="E170" s="183" t="s">
        <v>588</v>
      </c>
      <c r="F170" s="184" t="s">
        <v>589</v>
      </c>
      <c r="G170" s="185" t="s">
        <v>161</v>
      </c>
      <c r="H170" s="186" t="n">
        <v>3300</v>
      </c>
      <c r="I170" s="187"/>
      <c r="J170" s="188" t="n">
        <f aca="false">ROUND(I170*H170,2)</f>
        <v>0</v>
      </c>
      <c r="K170" s="189"/>
      <c r="L170" s="23"/>
      <c r="M170" s="190"/>
      <c r="N170" s="191" t="s">
        <v>41</v>
      </c>
      <c r="O170" s="60"/>
      <c r="P170" s="178" t="n">
        <f aca="false">O170*H170</f>
        <v>0</v>
      </c>
      <c r="Q170" s="178" t="n">
        <v>0</v>
      </c>
      <c r="R170" s="178" t="n">
        <f aca="false">Q170*H170</f>
        <v>0</v>
      </c>
      <c r="S170" s="178" t="n">
        <v>0</v>
      </c>
      <c r="T170" s="179" t="n">
        <f aca="false">S170*H170</f>
        <v>0</v>
      </c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R170" s="180" t="s">
        <v>84</v>
      </c>
      <c r="AT170" s="180" t="s">
        <v>277</v>
      </c>
      <c r="AU170" s="180" t="s">
        <v>86</v>
      </c>
      <c r="AY170" s="3" t="s">
        <v>122</v>
      </c>
      <c r="BE170" s="181" t="n">
        <f aca="false">IF(N170="základní",J170,0)</f>
        <v>0</v>
      </c>
      <c r="BF170" s="181" t="n">
        <f aca="false">IF(N170="snížená",J170,0)</f>
        <v>0</v>
      </c>
      <c r="BG170" s="181" t="n">
        <f aca="false">IF(N170="zákl. přenesená",J170,0)</f>
        <v>0</v>
      </c>
      <c r="BH170" s="181" t="n">
        <f aca="false">IF(N170="sníž. přenesená",J170,0)</f>
        <v>0</v>
      </c>
      <c r="BI170" s="181" t="n">
        <f aca="false">IF(N170="nulová",J170,0)</f>
        <v>0</v>
      </c>
      <c r="BJ170" s="3" t="s">
        <v>84</v>
      </c>
      <c r="BK170" s="181" t="n">
        <f aca="false">ROUND(I170*H170,2)</f>
        <v>0</v>
      </c>
      <c r="BL170" s="3" t="s">
        <v>84</v>
      </c>
      <c r="BM170" s="180" t="s">
        <v>590</v>
      </c>
    </row>
    <row r="171" s="27" customFormat="true" ht="16.5" hidden="false" customHeight="true" outlineLevel="0" collapsed="false">
      <c r="A171" s="22"/>
      <c r="B171" s="166"/>
      <c r="C171" s="182" t="s">
        <v>285</v>
      </c>
      <c r="D171" s="182" t="s">
        <v>277</v>
      </c>
      <c r="E171" s="183" t="s">
        <v>591</v>
      </c>
      <c r="F171" s="184" t="s">
        <v>592</v>
      </c>
      <c r="G171" s="185" t="s">
        <v>174</v>
      </c>
      <c r="H171" s="186" t="n">
        <v>150</v>
      </c>
      <c r="I171" s="187"/>
      <c r="J171" s="188" t="n">
        <f aca="false">ROUND(I171*H171,2)</f>
        <v>0</v>
      </c>
      <c r="K171" s="189"/>
      <c r="L171" s="23"/>
      <c r="M171" s="190"/>
      <c r="N171" s="191" t="s">
        <v>41</v>
      </c>
      <c r="O171" s="60"/>
      <c r="P171" s="178" t="n">
        <f aca="false">O171*H171</f>
        <v>0</v>
      </c>
      <c r="Q171" s="178" t="n">
        <v>0</v>
      </c>
      <c r="R171" s="178" t="n">
        <f aca="false">Q171*H171</f>
        <v>0</v>
      </c>
      <c r="S171" s="178" t="n">
        <v>0</v>
      </c>
      <c r="T171" s="179" t="n">
        <f aca="false">S171*H171</f>
        <v>0</v>
      </c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R171" s="180" t="s">
        <v>84</v>
      </c>
      <c r="AT171" s="180" t="s">
        <v>277</v>
      </c>
      <c r="AU171" s="180" t="s">
        <v>86</v>
      </c>
      <c r="AY171" s="3" t="s">
        <v>122</v>
      </c>
      <c r="BE171" s="181" t="n">
        <f aca="false">IF(N171="základní",J171,0)</f>
        <v>0</v>
      </c>
      <c r="BF171" s="181" t="n">
        <f aca="false">IF(N171="snížená",J171,0)</f>
        <v>0</v>
      </c>
      <c r="BG171" s="181" t="n">
        <f aca="false">IF(N171="zákl. přenesená",J171,0)</f>
        <v>0</v>
      </c>
      <c r="BH171" s="181" t="n">
        <f aca="false">IF(N171="sníž. přenesená",J171,0)</f>
        <v>0</v>
      </c>
      <c r="BI171" s="181" t="n">
        <f aca="false">IF(N171="nulová",J171,0)</f>
        <v>0</v>
      </c>
      <c r="BJ171" s="3" t="s">
        <v>84</v>
      </c>
      <c r="BK171" s="181" t="n">
        <f aca="false">ROUND(I171*H171,2)</f>
        <v>0</v>
      </c>
      <c r="BL171" s="3" t="s">
        <v>84</v>
      </c>
      <c r="BM171" s="180" t="s">
        <v>593</v>
      </c>
    </row>
    <row r="172" s="27" customFormat="true" ht="24.15" hidden="false" customHeight="true" outlineLevel="0" collapsed="false">
      <c r="A172" s="22"/>
      <c r="B172" s="166"/>
      <c r="C172" s="182" t="s">
        <v>289</v>
      </c>
      <c r="D172" s="182" t="s">
        <v>277</v>
      </c>
      <c r="E172" s="183" t="s">
        <v>594</v>
      </c>
      <c r="F172" s="184" t="s">
        <v>595</v>
      </c>
      <c r="G172" s="185" t="s">
        <v>161</v>
      </c>
      <c r="H172" s="186" t="n">
        <v>595</v>
      </c>
      <c r="I172" s="187"/>
      <c r="J172" s="188" t="n">
        <f aca="false">ROUND(I172*H172,2)</f>
        <v>0</v>
      </c>
      <c r="K172" s="189"/>
      <c r="L172" s="23"/>
      <c r="M172" s="190"/>
      <c r="N172" s="191" t="s">
        <v>41</v>
      </c>
      <c r="O172" s="60"/>
      <c r="P172" s="178" t="n">
        <f aca="false">O172*H172</f>
        <v>0</v>
      </c>
      <c r="Q172" s="178" t="n">
        <v>0</v>
      </c>
      <c r="R172" s="178" t="n">
        <f aca="false">Q172*H172</f>
        <v>0</v>
      </c>
      <c r="S172" s="178" t="n">
        <v>0</v>
      </c>
      <c r="T172" s="179" t="n">
        <f aca="false">S172*H172</f>
        <v>0</v>
      </c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R172" s="180" t="s">
        <v>84</v>
      </c>
      <c r="AT172" s="180" t="s">
        <v>277</v>
      </c>
      <c r="AU172" s="180" t="s">
        <v>86</v>
      </c>
      <c r="AY172" s="3" t="s">
        <v>122</v>
      </c>
      <c r="BE172" s="181" t="n">
        <f aca="false">IF(N172="základní",J172,0)</f>
        <v>0</v>
      </c>
      <c r="BF172" s="181" t="n">
        <f aca="false">IF(N172="snížená",J172,0)</f>
        <v>0</v>
      </c>
      <c r="BG172" s="181" t="n">
        <f aca="false">IF(N172="zákl. přenesená",J172,0)</f>
        <v>0</v>
      </c>
      <c r="BH172" s="181" t="n">
        <f aca="false">IF(N172="sníž. přenesená",J172,0)</f>
        <v>0</v>
      </c>
      <c r="BI172" s="181" t="n">
        <f aca="false">IF(N172="nulová",J172,0)</f>
        <v>0</v>
      </c>
      <c r="BJ172" s="3" t="s">
        <v>84</v>
      </c>
      <c r="BK172" s="181" t="n">
        <f aca="false">ROUND(I172*H172,2)</f>
        <v>0</v>
      </c>
      <c r="BL172" s="3" t="s">
        <v>84</v>
      </c>
      <c r="BM172" s="180" t="s">
        <v>596</v>
      </c>
    </row>
    <row r="173" s="27" customFormat="true" ht="21.75" hidden="false" customHeight="true" outlineLevel="0" collapsed="false">
      <c r="A173" s="22"/>
      <c r="B173" s="166"/>
      <c r="C173" s="182" t="s">
        <v>293</v>
      </c>
      <c r="D173" s="182" t="s">
        <v>277</v>
      </c>
      <c r="E173" s="183" t="s">
        <v>597</v>
      </c>
      <c r="F173" s="184" t="s">
        <v>598</v>
      </c>
      <c r="G173" s="185" t="s">
        <v>161</v>
      </c>
      <c r="H173" s="186" t="n">
        <v>35</v>
      </c>
      <c r="I173" s="187"/>
      <c r="J173" s="188" t="n">
        <f aca="false">ROUND(I173*H173,2)</f>
        <v>0</v>
      </c>
      <c r="K173" s="189"/>
      <c r="L173" s="23"/>
      <c r="M173" s="190"/>
      <c r="N173" s="191" t="s">
        <v>41</v>
      </c>
      <c r="O173" s="60"/>
      <c r="P173" s="178" t="n">
        <f aca="false">O173*H173</f>
        <v>0</v>
      </c>
      <c r="Q173" s="178" t="n">
        <v>0</v>
      </c>
      <c r="R173" s="178" t="n">
        <f aca="false">Q173*H173</f>
        <v>0</v>
      </c>
      <c r="S173" s="178" t="n">
        <v>0</v>
      </c>
      <c r="T173" s="179" t="n">
        <f aca="false">S173*H173</f>
        <v>0</v>
      </c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R173" s="180" t="s">
        <v>84</v>
      </c>
      <c r="AT173" s="180" t="s">
        <v>277</v>
      </c>
      <c r="AU173" s="180" t="s">
        <v>86</v>
      </c>
      <c r="AY173" s="3" t="s">
        <v>122</v>
      </c>
      <c r="BE173" s="181" t="n">
        <f aca="false">IF(N173="základní",J173,0)</f>
        <v>0</v>
      </c>
      <c r="BF173" s="181" t="n">
        <f aca="false">IF(N173="snížená",J173,0)</f>
        <v>0</v>
      </c>
      <c r="BG173" s="181" t="n">
        <f aca="false">IF(N173="zákl. přenesená",J173,0)</f>
        <v>0</v>
      </c>
      <c r="BH173" s="181" t="n">
        <f aca="false">IF(N173="sníž. přenesená",J173,0)</f>
        <v>0</v>
      </c>
      <c r="BI173" s="181" t="n">
        <f aca="false">IF(N173="nulová",J173,0)</f>
        <v>0</v>
      </c>
      <c r="BJ173" s="3" t="s">
        <v>84</v>
      </c>
      <c r="BK173" s="181" t="n">
        <f aca="false">ROUND(I173*H173,2)</f>
        <v>0</v>
      </c>
      <c r="BL173" s="3" t="s">
        <v>84</v>
      </c>
      <c r="BM173" s="180" t="s">
        <v>599</v>
      </c>
    </row>
    <row r="174" s="27" customFormat="true" ht="24.15" hidden="false" customHeight="true" outlineLevel="0" collapsed="false">
      <c r="A174" s="22"/>
      <c r="B174" s="166"/>
      <c r="C174" s="182" t="s">
        <v>297</v>
      </c>
      <c r="D174" s="182" t="s">
        <v>277</v>
      </c>
      <c r="E174" s="183" t="s">
        <v>600</v>
      </c>
      <c r="F174" s="184" t="s">
        <v>601</v>
      </c>
      <c r="G174" s="185" t="s">
        <v>174</v>
      </c>
      <c r="H174" s="186" t="n">
        <v>4</v>
      </c>
      <c r="I174" s="187"/>
      <c r="J174" s="188" t="n">
        <f aca="false">ROUND(I174*H174,2)</f>
        <v>0</v>
      </c>
      <c r="K174" s="189"/>
      <c r="L174" s="23"/>
      <c r="M174" s="190"/>
      <c r="N174" s="191" t="s">
        <v>41</v>
      </c>
      <c r="O174" s="60"/>
      <c r="P174" s="178" t="n">
        <f aca="false">O174*H174</f>
        <v>0</v>
      </c>
      <c r="Q174" s="178" t="n">
        <v>0</v>
      </c>
      <c r="R174" s="178" t="n">
        <f aca="false">Q174*H174</f>
        <v>0</v>
      </c>
      <c r="S174" s="178" t="n">
        <v>0</v>
      </c>
      <c r="T174" s="179" t="n">
        <f aca="false">S174*H174</f>
        <v>0</v>
      </c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R174" s="180" t="s">
        <v>84</v>
      </c>
      <c r="AT174" s="180" t="s">
        <v>277</v>
      </c>
      <c r="AU174" s="180" t="s">
        <v>86</v>
      </c>
      <c r="AY174" s="3" t="s">
        <v>122</v>
      </c>
      <c r="BE174" s="181" t="n">
        <f aca="false">IF(N174="základní",J174,0)</f>
        <v>0</v>
      </c>
      <c r="BF174" s="181" t="n">
        <f aca="false">IF(N174="snížená",J174,0)</f>
        <v>0</v>
      </c>
      <c r="BG174" s="181" t="n">
        <f aca="false">IF(N174="zákl. přenesená",J174,0)</f>
        <v>0</v>
      </c>
      <c r="BH174" s="181" t="n">
        <f aca="false">IF(N174="sníž. přenesená",J174,0)</f>
        <v>0</v>
      </c>
      <c r="BI174" s="181" t="n">
        <f aca="false">IF(N174="nulová",J174,0)</f>
        <v>0</v>
      </c>
      <c r="BJ174" s="3" t="s">
        <v>84</v>
      </c>
      <c r="BK174" s="181" t="n">
        <f aca="false">ROUND(I174*H174,2)</f>
        <v>0</v>
      </c>
      <c r="BL174" s="3" t="s">
        <v>84</v>
      </c>
      <c r="BM174" s="180" t="s">
        <v>602</v>
      </c>
    </row>
    <row r="175" s="152" customFormat="true" ht="22.8" hidden="false" customHeight="true" outlineLevel="0" collapsed="false">
      <c r="B175" s="153"/>
      <c r="D175" s="154" t="s">
        <v>75</v>
      </c>
      <c r="E175" s="164" t="s">
        <v>453</v>
      </c>
      <c r="F175" s="164" t="s">
        <v>454</v>
      </c>
      <c r="I175" s="156"/>
      <c r="J175" s="165" t="n">
        <f aca="false">BK175</f>
        <v>0</v>
      </c>
      <c r="L175" s="153"/>
      <c r="M175" s="158"/>
      <c r="N175" s="159"/>
      <c r="O175" s="159"/>
      <c r="P175" s="160" t="n">
        <f aca="false">SUM(P176:P177)</f>
        <v>0</v>
      </c>
      <c r="Q175" s="159"/>
      <c r="R175" s="160" t="n">
        <f aca="false">SUM(R176:R177)</f>
        <v>0</v>
      </c>
      <c r="S175" s="159"/>
      <c r="T175" s="161" t="n">
        <f aca="false">SUM(T176:T177)</f>
        <v>0</v>
      </c>
      <c r="AR175" s="154" t="s">
        <v>86</v>
      </c>
      <c r="AT175" s="162" t="s">
        <v>75</v>
      </c>
      <c r="AU175" s="162" t="s">
        <v>84</v>
      </c>
      <c r="AY175" s="154" t="s">
        <v>122</v>
      </c>
      <c r="BK175" s="163" t="n">
        <f aca="false">SUM(BK176:BK177)</f>
        <v>0</v>
      </c>
    </row>
    <row r="176" s="27" customFormat="true" ht="16.5" hidden="false" customHeight="true" outlineLevel="0" collapsed="false">
      <c r="A176" s="22"/>
      <c r="B176" s="166"/>
      <c r="C176" s="182" t="s">
        <v>301</v>
      </c>
      <c r="D176" s="182" t="s">
        <v>277</v>
      </c>
      <c r="E176" s="183" t="s">
        <v>456</v>
      </c>
      <c r="F176" s="184" t="s">
        <v>457</v>
      </c>
      <c r="G176" s="185" t="s">
        <v>458</v>
      </c>
      <c r="H176" s="186" t="n">
        <v>10</v>
      </c>
      <c r="I176" s="187"/>
      <c r="J176" s="188" t="n">
        <f aca="false">ROUND(I176*H176,2)</f>
        <v>0</v>
      </c>
      <c r="K176" s="189"/>
      <c r="L176" s="23"/>
      <c r="M176" s="190"/>
      <c r="N176" s="191" t="s">
        <v>41</v>
      </c>
      <c r="O176" s="60"/>
      <c r="P176" s="178" t="n">
        <f aca="false">O176*H176</f>
        <v>0</v>
      </c>
      <c r="Q176" s="178" t="n">
        <v>0</v>
      </c>
      <c r="R176" s="178" t="n">
        <f aca="false">Q176*H176</f>
        <v>0</v>
      </c>
      <c r="S176" s="178" t="n">
        <v>0</v>
      </c>
      <c r="T176" s="179" t="n">
        <f aca="false">S176*H176</f>
        <v>0</v>
      </c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R176" s="180" t="s">
        <v>84</v>
      </c>
      <c r="AT176" s="180" t="s">
        <v>277</v>
      </c>
      <c r="AU176" s="180" t="s">
        <v>86</v>
      </c>
      <c r="AY176" s="3" t="s">
        <v>122</v>
      </c>
      <c r="BE176" s="181" t="n">
        <f aca="false">IF(N176="základní",J176,0)</f>
        <v>0</v>
      </c>
      <c r="BF176" s="181" t="n">
        <f aca="false">IF(N176="snížená",J176,0)</f>
        <v>0</v>
      </c>
      <c r="BG176" s="181" t="n">
        <f aca="false">IF(N176="zákl. přenesená",J176,0)</f>
        <v>0</v>
      </c>
      <c r="BH176" s="181" t="n">
        <f aca="false">IF(N176="sníž. přenesená",J176,0)</f>
        <v>0</v>
      </c>
      <c r="BI176" s="181" t="n">
        <f aca="false">IF(N176="nulová",J176,0)</f>
        <v>0</v>
      </c>
      <c r="BJ176" s="3" t="s">
        <v>84</v>
      </c>
      <c r="BK176" s="181" t="n">
        <f aca="false">ROUND(I176*H176,2)</f>
        <v>0</v>
      </c>
      <c r="BL176" s="3" t="s">
        <v>84</v>
      </c>
      <c r="BM176" s="180" t="s">
        <v>603</v>
      </c>
    </row>
    <row r="177" s="27" customFormat="true" ht="24.15" hidden="false" customHeight="true" outlineLevel="0" collapsed="false">
      <c r="A177" s="22"/>
      <c r="B177" s="166"/>
      <c r="C177" s="182" t="s">
        <v>305</v>
      </c>
      <c r="D177" s="182" t="s">
        <v>277</v>
      </c>
      <c r="E177" s="183" t="s">
        <v>461</v>
      </c>
      <c r="F177" s="184" t="s">
        <v>462</v>
      </c>
      <c r="G177" s="185" t="s">
        <v>458</v>
      </c>
      <c r="H177" s="186" t="n">
        <v>20</v>
      </c>
      <c r="I177" s="187"/>
      <c r="J177" s="188" t="n">
        <f aca="false">ROUND(I177*H177,2)</f>
        <v>0</v>
      </c>
      <c r="K177" s="189"/>
      <c r="L177" s="23"/>
      <c r="M177" s="190"/>
      <c r="N177" s="191" t="s">
        <v>41</v>
      </c>
      <c r="O177" s="60"/>
      <c r="P177" s="178" t="n">
        <f aca="false">O177*H177</f>
        <v>0</v>
      </c>
      <c r="Q177" s="178" t="n">
        <v>0</v>
      </c>
      <c r="R177" s="178" t="n">
        <f aca="false">Q177*H177</f>
        <v>0</v>
      </c>
      <c r="S177" s="178" t="n">
        <v>0</v>
      </c>
      <c r="T177" s="179" t="n">
        <f aca="false">S177*H177</f>
        <v>0</v>
      </c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R177" s="180" t="s">
        <v>84</v>
      </c>
      <c r="AT177" s="180" t="s">
        <v>277</v>
      </c>
      <c r="AU177" s="180" t="s">
        <v>86</v>
      </c>
      <c r="AY177" s="3" t="s">
        <v>122</v>
      </c>
      <c r="BE177" s="181" t="n">
        <f aca="false">IF(N177="základní",J177,0)</f>
        <v>0</v>
      </c>
      <c r="BF177" s="181" t="n">
        <f aca="false">IF(N177="snížená",J177,0)</f>
        <v>0</v>
      </c>
      <c r="BG177" s="181" t="n">
        <f aca="false">IF(N177="zákl. přenesená",J177,0)</f>
        <v>0</v>
      </c>
      <c r="BH177" s="181" t="n">
        <f aca="false">IF(N177="sníž. přenesená",J177,0)</f>
        <v>0</v>
      </c>
      <c r="BI177" s="181" t="n">
        <f aca="false">IF(N177="nulová",J177,0)</f>
        <v>0</v>
      </c>
      <c r="BJ177" s="3" t="s">
        <v>84</v>
      </c>
      <c r="BK177" s="181" t="n">
        <f aca="false">ROUND(I177*H177,2)</f>
        <v>0</v>
      </c>
      <c r="BL177" s="3" t="s">
        <v>84</v>
      </c>
      <c r="BM177" s="180" t="s">
        <v>604</v>
      </c>
    </row>
    <row r="178" s="152" customFormat="true" ht="22.8" hidden="false" customHeight="true" outlineLevel="0" collapsed="false">
      <c r="B178" s="153"/>
      <c r="D178" s="154" t="s">
        <v>75</v>
      </c>
      <c r="E178" s="164" t="s">
        <v>476</v>
      </c>
      <c r="F178" s="164" t="s">
        <v>477</v>
      </c>
      <c r="I178" s="156"/>
      <c r="J178" s="165" t="n">
        <f aca="false">BK178</f>
        <v>0</v>
      </c>
      <c r="L178" s="153"/>
      <c r="M178" s="158"/>
      <c r="N178" s="159"/>
      <c r="O178" s="159"/>
      <c r="P178" s="160" t="n">
        <f aca="false">SUM(P179:P180)</f>
        <v>0</v>
      </c>
      <c r="Q178" s="159"/>
      <c r="R178" s="160" t="n">
        <f aca="false">SUM(R179:R180)</f>
        <v>0</v>
      </c>
      <c r="S178" s="159"/>
      <c r="T178" s="161" t="n">
        <f aca="false">SUM(T179:T180)</f>
        <v>0</v>
      </c>
      <c r="AR178" s="154" t="s">
        <v>86</v>
      </c>
      <c r="AT178" s="162" t="s">
        <v>75</v>
      </c>
      <c r="AU178" s="162" t="s">
        <v>84</v>
      </c>
      <c r="AY178" s="154" t="s">
        <v>122</v>
      </c>
      <c r="BK178" s="163" t="n">
        <f aca="false">SUM(BK179:BK180)</f>
        <v>0</v>
      </c>
    </row>
    <row r="179" s="27" customFormat="true" ht="21.75" hidden="false" customHeight="true" outlineLevel="0" collapsed="false">
      <c r="A179" s="22"/>
      <c r="B179" s="166"/>
      <c r="C179" s="182" t="s">
        <v>309</v>
      </c>
      <c r="D179" s="182" t="s">
        <v>277</v>
      </c>
      <c r="E179" s="183" t="s">
        <v>483</v>
      </c>
      <c r="F179" s="184" t="s">
        <v>484</v>
      </c>
      <c r="G179" s="185" t="s">
        <v>128</v>
      </c>
      <c r="H179" s="186" t="n">
        <v>1</v>
      </c>
      <c r="I179" s="187"/>
      <c r="J179" s="188" t="n">
        <f aca="false">ROUND(I179*H179,2)</f>
        <v>0</v>
      </c>
      <c r="K179" s="189"/>
      <c r="L179" s="23"/>
      <c r="M179" s="190"/>
      <c r="N179" s="191" t="s">
        <v>41</v>
      </c>
      <c r="O179" s="60"/>
      <c r="P179" s="178" t="n">
        <f aca="false">O179*H179</f>
        <v>0</v>
      </c>
      <c r="Q179" s="178" t="n">
        <v>0</v>
      </c>
      <c r="R179" s="178" t="n">
        <f aca="false">Q179*H179</f>
        <v>0</v>
      </c>
      <c r="S179" s="178" t="n">
        <v>0</v>
      </c>
      <c r="T179" s="179" t="n">
        <f aca="false">S179*H179</f>
        <v>0</v>
      </c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R179" s="180" t="s">
        <v>84</v>
      </c>
      <c r="AT179" s="180" t="s">
        <v>277</v>
      </c>
      <c r="AU179" s="180" t="s">
        <v>86</v>
      </c>
      <c r="AY179" s="3" t="s">
        <v>122</v>
      </c>
      <c r="BE179" s="181" t="n">
        <f aca="false">IF(N179="základní",J179,0)</f>
        <v>0</v>
      </c>
      <c r="BF179" s="181" t="n">
        <f aca="false">IF(N179="snížená",J179,0)</f>
        <v>0</v>
      </c>
      <c r="BG179" s="181" t="n">
        <f aca="false">IF(N179="zákl. přenesená",J179,0)</f>
        <v>0</v>
      </c>
      <c r="BH179" s="181" t="n">
        <f aca="false">IF(N179="sníž. přenesená",J179,0)</f>
        <v>0</v>
      </c>
      <c r="BI179" s="181" t="n">
        <f aca="false">IF(N179="nulová",J179,0)</f>
        <v>0</v>
      </c>
      <c r="BJ179" s="3" t="s">
        <v>84</v>
      </c>
      <c r="BK179" s="181" t="n">
        <f aca="false">ROUND(I179*H179,2)</f>
        <v>0</v>
      </c>
      <c r="BL179" s="3" t="s">
        <v>84</v>
      </c>
      <c r="BM179" s="180" t="s">
        <v>605</v>
      </c>
    </row>
    <row r="180" s="27" customFormat="true" ht="16.5" hidden="false" customHeight="true" outlineLevel="0" collapsed="false">
      <c r="A180" s="22"/>
      <c r="B180" s="166"/>
      <c r="C180" s="182" t="s">
        <v>313</v>
      </c>
      <c r="D180" s="182" t="s">
        <v>277</v>
      </c>
      <c r="E180" s="183" t="s">
        <v>479</v>
      </c>
      <c r="F180" s="184" t="s">
        <v>480</v>
      </c>
      <c r="G180" s="185" t="s">
        <v>128</v>
      </c>
      <c r="H180" s="186" t="n">
        <v>1</v>
      </c>
      <c r="I180" s="187"/>
      <c r="J180" s="188" t="n">
        <f aca="false">ROUND(I180*H180,2)</f>
        <v>0</v>
      </c>
      <c r="K180" s="189"/>
      <c r="L180" s="23"/>
      <c r="M180" s="192"/>
      <c r="N180" s="193" t="s">
        <v>41</v>
      </c>
      <c r="O180" s="194"/>
      <c r="P180" s="195" t="n">
        <f aca="false">O180*H180</f>
        <v>0</v>
      </c>
      <c r="Q180" s="195" t="n">
        <v>0</v>
      </c>
      <c r="R180" s="195" t="n">
        <f aca="false">Q180*H180</f>
        <v>0</v>
      </c>
      <c r="S180" s="195" t="n">
        <v>0</v>
      </c>
      <c r="T180" s="196" t="n">
        <f aca="false">S180*H180</f>
        <v>0</v>
      </c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R180" s="180" t="s">
        <v>84</v>
      </c>
      <c r="AT180" s="180" t="s">
        <v>277</v>
      </c>
      <c r="AU180" s="180" t="s">
        <v>86</v>
      </c>
      <c r="AY180" s="3" t="s">
        <v>122</v>
      </c>
      <c r="BE180" s="181" t="n">
        <f aca="false">IF(N180="základní",J180,0)</f>
        <v>0</v>
      </c>
      <c r="BF180" s="181" t="n">
        <f aca="false">IF(N180="snížená",J180,0)</f>
        <v>0</v>
      </c>
      <c r="BG180" s="181" t="n">
        <f aca="false">IF(N180="zákl. přenesená",J180,0)</f>
        <v>0</v>
      </c>
      <c r="BH180" s="181" t="n">
        <f aca="false">IF(N180="sníž. přenesená",J180,0)</f>
        <v>0</v>
      </c>
      <c r="BI180" s="181" t="n">
        <f aca="false">IF(N180="nulová",J180,0)</f>
        <v>0</v>
      </c>
      <c r="BJ180" s="3" t="s">
        <v>84</v>
      </c>
      <c r="BK180" s="181" t="n">
        <f aca="false">ROUND(I180*H180,2)</f>
        <v>0</v>
      </c>
      <c r="BL180" s="3" t="s">
        <v>84</v>
      </c>
      <c r="BM180" s="180" t="s">
        <v>606</v>
      </c>
    </row>
    <row r="181" s="27" customFormat="true" ht="6.95" hidden="false" customHeight="true" outlineLevel="0" collapsed="false">
      <c r="A181" s="22"/>
      <c r="B181" s="44"/>
      <c r="C181" s="45"/>
      <c r="D181" s="45"/>
      <c r="E181" s="45"/>
      <c r="F181" s="45"/>
      <c r="G181" s="45"/>
      <c r="H181" s="45"/>
      <c r="I181" s="45"/>
      <c r="J181" s="45"/>
      <c r="K181" s="45"/>
      <c r="L181" s="23"/>
      <c r="M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</row>
  </sheetData>
  <autoFilter ref="C121:K180"/>
  <mergeCells count="9">
    <mergeCell ref="L2:V2"/>
    <mergeCell ref="E7:H7"/>
    <mergeCell ref="E9:H9"/>
    <mergeCell ref="E18:H18"/>
    <mergeCell ref="E27:H27"/>
    <mergeCell ref="E85:H85"/>
    <mergeCell ref="E87:H87"/>
    <mergeCell ref="E112:H112"/>
    <mergeCell ref="E114:H114"/>
  </mergeCells>
  <printOptions headings="false" gridLines="false" gridLinesSet="true" horizontalCentered="false" verticalCentered="false"/>
  <pageMargins left="0.39375" right="0.39375" top="0.39375" bottom="0.39375" header="0.511811023622047" footer="0"/>
  <pageSetup paperSize="9" scale="100" fitToWidth="1" fitToHeight="100" pageOrder="downThenOver" orientation="portrait" blackAndWhite="false" draft="false" cellComments="none" horizontalDpi="300" verticalDpi="300" copies="1"/>
  <headerFooter differentFirst="false" differentOddEven="false">
    <oddHeader/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BM15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2.8" customHeight="true" zeroHeight="false" outlineLevelRow="0" outlineLevelCol="0"/>
  <cols>
    <col collapsed="false" customWidth="true" hidden="false" outlineLevel="0" max="1" min="1" style="0" width="8.34"/>
    <col collapsed="false" customWidth="true" hidden="false" outlineLevel="0" max="2" min="2" style="0" width="1.17"/>
    <col collapsed="false" customWidth="true" hidden="false" outlineLevel="0" max="3" min="3" style="0" width="4.16"/>
    <col collapsed="false" customWidth="true" hidden="false" outlineLevel="0" max="4" min="4" style="0" width="4.34"/>
    <col collapsed="false" customWidth="true" hidden="false" outlineLevel="0" max="5" min="5" style="0" width="17.15"/>
    <col collapsed="false" customWidth="true" hidden="false" outlineLevel="0" max="6" min="6" style="0" width="50.83"/>
    <col collapsed="false" customWidth="true" hidden="false" outlineLevel="0" max="7" min="7" style="0" width="7.5"/>
    <col collapsed="false" customWidth="true" hidden="false" outlineLevel="0" max="8" min="8" style="0" width="14"/>
    <col collapsed="false" customWidth="true" hidden="false" outlineLevel="0" max="9" min="9" style="0" width="15.83"/>
    <col collapsed="false" customWidth="true" hidden="false" outlineLevel="0" max="10" min="10" style="0" width="22.34"/>
    <col collapsed="false" customWidth="true" hidden="true" outlineLevel="0" max="11" min="11" style="0" width="22.34"/>
    <col collapsed="false" customWidth="true" hidden="false" outlineLevel="0" max="12" min="12" style="0" width="9.34"/>
    <col collapsed="false" customWidth="true" hidden="true" outlineLevel="0" max="13" min="13" style="0" width="10.83"/>
    <col collapsed="false" customWidth="true" hidden="true" outlineLevel="0" max="14" min="14" style="0" width="9.34"/>
    <col collapsed="false" customWidth="true" hidden="true" outlineLevel="0" max="20" min="15" style="0" width="14.16"/>
    <col collapsed="false" customWidth="true" hidden="true" outlineLevel="0" max="21" min="21" style="0" width="16.34"/>
    <col collapsed="false" customWidth="true" hidden="false" outlineLevel="0" max="22" min="22" style="0" width="12.34"/>
    <col collapsed="false" customWidth="true" hidden="false" outlineLevel="0" max="23" min="23" style="0" width="16.34"/>
    <col collapsed="false" customWidth="true" hidden="false" outlineLevel="0" max="24" min="24" style="0" width="12.34"/>
    <col collapsed="false" customWidth="true" hidden="false" outlineLevel="0" max="25" min="25" style="0" width="15"/>
    <col collapsed="false" customWidth="true" hidden="false" outlineLevel="0" max="26" min="26" style="0" width="11"/>
    <col collapsed="false" customWidth="true" hidden="false" outlineLevel="0" max="27" min="27" style="0" width="15"/>
    <col collapsed="false" customWidth="true" hidden="false" outlineLevel="0" max="28" min="28" style="0" width="16.34"/>
    <col collapsed="false" customWidth="true" hidden="false" outlineLevel="0" max="29" min="29" style="0" width="11"/>
    <col collapsed="false" customWidth="true" hidden="false" outlineLevel="0" max="30" min="30" style="0" width="15"/>
    <col collapsed="false" customWidth="true" hidden="false" outlineLevel="0" max="31" min="31" style="0" width="16.34"/>
    <col collapsed="false" customWidth="true" hidden="true" outlineLevel="0" max="65" min="44" style="0" width="9.34"/>
  </cols>
  <sheetData>
    <row r="2" customFormat="false" ht="36.95" hidden="false" customHeight="true" outlineLevel="0" collapsed="false">
      <c r="L2" s="2" t="s">
        <v>4</v>
      </c>
      <c r="M2" s="2"/>
      <c r="N2" s="2"/>
      <c r="O2" s="2"/>
      <c r="P2" s="2"/>
      <c r="Q2" s="2"/>
      <c r="R2" s="2"/>
      <c r="S2" s="2"/>
      <c r="T2" s="2"/>
      <c r="U2" s="2"/>
      <c r="V2" s="2"/>
      <c r="AT2" s="3" t="s">
        <v>92</v>
      </c>
    </row>
    <row r="3" customFormat="false" ht="6.95" hidden="false" customHeight="true" outlineLevel="0" collapsed="false">
      <c r="B3" s="4"/>
      <c r="C3" s="5"/>
      <c r="D3" s="5"/>
      <c r="E3" s="5"/>
      <c r="F3" s="5"/>
      <c r="G3" s="5"/>
      <c r="H3" s="5"/>
      <c r="I3" s="5"/>
      <c r="J3" s="5"/>
      <c r="K3" s="5"/>
      <c r="L3" s="6"/>
      <c r="AT3" s="3" t="s">
        <v>86</v>
      </c>
    </row>
    <row r="4" customFormat="false" ht="24.95" hidden="false" customHeight="true" outlineLevel="0" collapsed="false">
      <c r="B4" s="6"/>
      <c r="D4" s="7" t="s">
        <v>93</v>
      </c>
      <c r="L4" s="6"/>
      <c r="M4" s="104" t="s">
        <v>9</v>
      </c>
      <c r="AT4" s="3" t="s">
        <v>2</v>
      </c>
    </row>
    <row r="5" customFormat="false" ht="6.95" hidden="false" customHeight="true" outlineLevel="0" collapsed="false">
      <c r="B5" s="6"/>
      <c r="L5" s="6"/>
    </row>
    <row r="6" customFormat="false" ht="12" hidden="false" customHeight="true" outlineLevel="0" collapsed="false">
      <c r="B6" s="6"/>
      <c r="D6" s="15" t="s">
        <v>15</v>
      </c>
      <c r="L6" s="6"/>
    </row>
    <row r="7" customFormat="false" ht="26.25" hidden="false" customHeight="true" outlineLevel="0" collapsed="false">
      <c r="B7" s="6"/>
      <c r="E7" s="105" t="str">
        <f aca="false">'Rekapitulace stavby'!K6</f>
        <v>Stavební úpravy západní části 1.NP pavilonu D pro potřeby onkologie</v>
      </c>
      <c r="F7" s="105"/>
      <c r="G7" s="105"/>
      <c r="H7" s="105"/>
      <c r="L7" s="6"/>
    </row>
    <row r="8" s="27" customFormat="true" ht="12" hidden="false" customHeight="true" outlineLevel="0" collapsed="false">
      <c r="A8" s="22"/>
      <c r="B8" s="23"/>
      <c r="C8" s="22"/>
      <c r="D8" s="15" t="s">
        <v>94</v>
      </c>
      <c r="E8" s="22"/>
      <c r="F8" s="22"/>
      <c r="G8" s="22"/>
      <c r="H8" s="22"/>
      <c r="I8" s="22"/>
      <c r="J8" s="22"/>
      <c r="K8" s="22"/>
      <c r="L8" s="39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</row>
    <row r="9" s="27" customFormat="true" ht="16.5" hidden="false" customHeight="true" outlineLevel="0" collapsed="false">
      <c r="A9" s="22"/>
      <c r="B9" s="23"/>
      <c r="C9" s="22"/>
      <c r="D9" s="22"/>
      <c r="E9" s="53" t="s">
        <v>607</v>
      </c>
      <c r="F9" s="53"/>
      <c r="G9" s="53"/>
      <c r="H9" s="53"/>
      <c r="I9" s="22"/>
      <c r="J9" s="22"/>
      <c r="K9" s="22"/>
      <c r="L9" s="39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</row>
    <row r="10" s="27" customFormat="true" ht="12.8" hidden="false" customHeight="false" outlineLevel="0" collapsed="false">
      <c r="A10" s="22"/>
      <c r="B10" s="23"/>
      <c r="C10" s="22"/>
      <c r="D10" s="22"/>
      <c r="E10" s="22"/>
      <c r="F10" s="22"/>
      <c r="G10" s="22"/>
      <c r="H10" s="22"/>
      <c r="I10" s="22"/>
      <c r="J10" s="22"/>
      <c r="K10" s="22"/>
      <c r="L10" s="39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</row>
    <row r="11" s="27" customFormat="true" ht="12" hidden="false" customHeight="true" outlineLevel="0" collapsed="false">
      <c r="A11" s="22"/>
      <c r="B11" s="23"/>
      <c r="C11" s="22"/>
      <c r="D11" s="15" t="s">
        <v>17</v>
      </c>
      <c r="E11" s="22"/>
      <c r="F11" s="16"/>
      <c r="G11" s="22"/>
      <c r="H11" s="22"/>
      <c r="I11" s="15" t="s">
        <v>18</v>
      </c>
      <c r="J11" s="16"/>
      <c r="K11" s="22"/>
      <c r="L11" s="39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</row>
    <row r="12" s="27" customFormat="true" ht="12" hidden="false" customHeight="true" outlineLevel="0" collapsed="false">
      <c r="A12" s="22"/>
      <c r="B12" s="23"/>
      <c r="C12" s="22"/>
      <c r="D12" s="15" t="s">
        <v>19</v>
      </c>
      <c r="E12" s="22"/>
      <c r="F12" s="16" t="s">
        <v>20</v>
      </c>
      <c r="G12" s="22"/>
      <c r="H12" s="22"/>
      <c r="I12" s="15" t="s">
        <v>21</v>
      </c>
      <c r="J12" s="106" t="str">
        <f aca="false">'Rekapitulace stavby'!AN8</f>
        <v>10. 1. 2026</v>
      </c>
      <c r="K12" s="22"/>
      <c r="L12" s="39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</row>
    <row r="13" s="27" customFormat="true" ht="10.8" hidden="false" customHeight="true" outlineLevel="0" collapsed="false">
      <c r="A13" s="22"/>
      <c r="B13" s="23"/>
      <c r="C13" s="22"/>
      <c r="D13" s="22"/>
      <c r="E13" s="22"/>
      <c r="F13" s="22"/>
      <c r="G13" s="22"/>
      <c r="H13" s="22"/>
      <c r="I13" s="22"/>
      <c r="J13" s="22"/>
      <c r="K13" s="22"/>
      <c r="L13" s="39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</row>
    <row r="14" s="27" customFormat="true" ht="12" hidden="false" customHeight="true" outlineLevel="0" collapsed="false">
      <c r="A14" s="22"/>
      <c r="B14" s="23"/>
      <c r="C14" s="22"/>
      <c r="D14" s="15" t="s">
        <v>23</v>
      </c>
      <c r="E14" s="22"/>
      <c r="F14" s="22"/>
      <c r="G14" s="22"/>
      <c r="H14" s="22"/>
      <c r="I14" s="15" t="s">
        <v>24</v>
      </c>
      <c r="J14" s="16" t="str">
        <f aca="false">IF('Rekapitulace stavby'!AN10="","",'Rekapitulace stavby'!AN10)</f>
        <v/>
      </c>
      <c r="K14" s="22"/>
      <c r="L14" s="39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</row>
    <row r="15" s="27" customFormat="true" ht="18" hidden="false" customHeight="true" outlineLevel="0" collapsed="false">
      <c r="A15" s="22"/>
      <c r="B15" s="23"/>
      <c r="C15" s="22"/>
      <c r="D15" s="22"/>
      <c r="E15" s="16" t="str">
        <f aca="false">IF('Rekapitulace stavby'!E11="","",'Rekapitulace stavby'!E11)</f>
        <v> </v>
      </c>
      <c r="F15" s="22"/>
      <c r="G15" s="22"/>
      <c r="H15" s="22"/>
      <c r="I15" s="15" t="s">
        <v>26</v>
      </c>
      <c r="J15" s="16" t="str">
        <f aca="false">IF('Rekapitulace stavby'!AN11="","",'Rekapitulace stavby'!AN11)</f>
        <v/>
      </c>
      <c r="K15" s="22"/>
      <c r="L15" s="39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</row>
    <row r="16" s="27" customFormat="true" ht="6.95" hidden="false" customHeight="true" outlineLevel="0" collapsed="false">
      <c r="A16" s="22"/>
      <c r="B16" s="23"/>
      <c r="C16" s="22"/>
      <c r="D16" s="22"/>
      <c r="E16" s="22"/>
      <c r="F16" s="22"/>
      <c r="G16" s="22"/>
      <c r="H16" s="22"/>
      <c r="I16" s="22"/>
      <c r="J16" s="22"/>
      <c r="K16" s="22"/>
      <c r="L16" s="39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</row>
    <row r="17" s="27" customFormat="true" ht="12" hidden="false" customHeight="true" outlineLevel="0" collapsed="false">
      <c r="A17" s="22"/>
      <c r="B17" s="23"/>
      <c r="C17" s="22"/>
      <c r="D17" s="15" t="s">
        <v>27</v>
      </c>
      <c r="E17" s="22"/>
      <c r="F17" s="22"/>
      <c r="G17" s="22"/>
      <c r="H17" s="22"/>
      <c r="I17" s="15" t="s">
        <v>24</v>
      </c>
      <c r="J17" s="17" t="str">
        <f aca="false">'Rekapitulace stavby'!AN13</f>
        <v>Vyplň údaj</v>
      </c>
      <c r="K17" s="22"/>
      <c r="L17" s="39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</row>
    <row r="18" s="27" customFormat="true" ht="18" hidden="false" customHeight="true" outlineLevel="0" collapsed="false">
      <c r="A18" s="22"/>
      <c r="B18" s="23"/>
      <c r="C18" s="22"/>
      <c r="D18" s="22"/>
      <c r="E18" s="107" t="str">
        <f aca="false">'Rekapitulace stavby'!E14</f>
        <v>Vyplň údaj</v>
      </c>
      <c r="F18" s="107"/>
      <c r="G18" s="107"/>
      <c r="H18" s="107"/>
      <c r="I18" s="15" t="s">
        <v>26</v>
      </c>
      <c r="J18" s="17" t="str">
        <f aca="false">'Rekapitulace stavby'!AN14</f>
        <v>Vyplň údaj</v>
      </c>
      <c r="K18" s="22"/>
      <c r="L18" s="39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</row>
    <row r="19" s="27" customFormat="true" ht="6.95" hidden="false" customHeight="true" outlineLevel="0" collapsed="false">
      <c r="A19" s="22"/>
      <c r="B19" s="23"/>
      <c r="C19" s="22"/>
      <c r="D19" s="22"/>
      <c r="E19" s="22"/>
      <c r="F19" s="22"/>
      <c r="G19" s="22"/>
      <c r="H19" s="22"/>
      <c r="I19" s="22"/>
      <c r="J19" s="22"/>
      <c r="K19" s="22"/>
      <c r="L19" s="39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</row>
    <row r="20" s="27" customFormat="true" ht="12" hidden="false" customHeight="true" outlineLevel="0" collapsed="false">
      <c r="A20" s="22"/>
      <c r="B20" s="23"/>
      <c r="C20" s="22"/>
      <c r="D20" s="15" t="s">
        <v>29</v>
      </c>
      <c r="E20" s="22"/>
      <c r="F20" s="22"/>
      <c r="G20" s="22"/>
      <c r="H20" s="22"/>
      <c r="I20" s="15" t="s">
        <v>24</v>
      </c>
      <c r="J20" s="16" t="s">
        <v>30</v>
      </c>
      <c r="K20" s="22"/>
      <c r="L20" s="39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</row>
    <row r="21" s="27" customFormat="true" ht="18" hidden="false" customHeight="true" outlineLevel="0" collapsed="false">
      <c r="A21" s="22"/>
      <c r="B21" s="23"/>
      <c r="C21" s="22"/>
      <c r="D21" s="22"/>
      <c r="E21" s="16" t="s">
        <v>31</v>
      </c>
      <c r="F21" s="22"/>
      <c r="G21" s="22"/>
      <c r="H21" s="22"/>
      <c r="I21" s="15" t="s">
        <v>26</v>
      </c>
      <c r="J21" s="16"/>
      <c r="K21" s="22"/>
      <c r="L21" s="39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</row>
    <row r="22" s="27" customFormat="true" ht="6.95" hidden="false" customHeight="true" outlineLevel="0" collapsed="false">
      <c r="A22" s="22"/>
      <c r="B22" s="23"/>
      <c r="C22" s="22"/>
      <c r="D22" s="22"/>
      <c r="E22" s="22"/>
      <c r="F22" s="22"/>
      <c r="G22" s="22"/>
      <c r="H22" s="22"/>
      <c r="I22" s="22"/>
      <c r="J22" s="22"/>
      <c r="K22" s="22"/>
      <c r="L22" s="39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</row>
    <row r="23" s="27" customFormat="true" ht="12" hidden="false" customHeight="true" outlineLevel="0" collapsed="false">
      <c r="A23" s="22"/>
      <c r="B23" s="23"/>
      <c r="C23" s="22"/>
      <c r="D23" s="15" t="s">
        <v>33</v>
      </c>
      <c r="E23" s="22"/>
      <c r="F23" s="22"/>
      <c r="G23" s="22"/>
      <c r="H23" s="22"/>
      <c r="I23" s="15" t="s">
        <v>24</v>
      </c>
      <c r="J23" s="16" t="s">
        <v>30</v>
      </c>
      <c r="K23" s="22"/>
      <c r="L23" s="39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</row>
    <row r="24" s="27" customFormat="true" ht="18" hidden="false" customHeight="true" outlineLevel="0" collapsed="false">
      <c r="A24" s="22"/>
      <c r="B24" s="23"/>
      <c r="C24" s="22"/>
      <c r="D24" s="22"/>
      <c r="E24" s="16" t="s">
        <v>34</v>
      </c>
      <c r="F24" s="22"/>
      <c r="G24" s="22"/>
      <c r="H24" s="22"/>
      <c r="I24" s="15" t="s">
        <v>26</v>
      </c>
      <c r="J24" s="16"/>
      <c r="K24" s="22"/>
      <c r="L24" s="39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</row>
    <row r="25" s="27" customFormat="true" ht="6.95" hidden="false" customHeight="true" outlineLevel="0" collapsed="false">
      <c r="A25" s="22"/>
      <c r="B25" s="23"/>
      <c r="C25" s="22"/>
      <c r="D25" s="22"/>
      <c r="E25" s="22"/>
      <c r="F25" s="22"/>
      <c r="G25" s="22"/>
      <c r="H25" s="22"/>
      <c r="I25" s="22"/>
      <c r="J25" s="22"/>
      <c r="K25" s="22"/>
      <c r="L25" s="39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</row>
    <row r="26" s="27" customFormat="true" ht="12" hidden="false" customHeight="true" outlineLevel="0" collapsed="false">
      <c r="A26" s="22"/>
      <c r="B26" s="23"/>
      <c r="C26" s="22"/>
      <c r="D26" s="15" t="s">
        <v>35</v>
      </c>
      <c r="E26" s="22"/>
      <c r="F26" s="22"/>
      <c r="G26" s="22"/>
      <c r="H26" s="22"/>
      <c r="I26" s="22"/>
      <c r="J26" s="22"/>
      <c r="K26" s="22"/>
      <c r="L26" s="39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</row>
    <row r="27" s="111" customFormat="true" ht="16.5" hidden="false" customHeight="true" outlineLevel="0" collapsed="false">
      <c r="A27" s="108"/>
      <c r="B27" s="109"/>
      <c r="C27" s="108"/>
      <c r="D27" s="108"/>
      <c r="E27" s="20"/>
      <c r="F27" s="20"/>
      <c r="G27" s="20"/>
      <c r="H27" s="20"/>
      <c r="I27" s="108"/>
      <c r="J27" s="108"/>
      <c r="K27" s="108"/>
      <c r="L27" s="110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</row>
    <row r="28" s="27" customFormat="true" ht="6.95" hidden="false" customHeight="true" outlineLevel="0" collapsed="false">
      <c r="A28" s="22"/>
      <c r="B28" s="23"/>
      <c r="C28" s="22"/>
      <c r="D28" s="22"/>
      <c r="E28" s="22"/>
      <c r="F28" s="22"/>
      <c r="G28" s="22"/>
      <c r="H28" s="22"/>
      <c r="I28" s="22"/>
      <c r="J28" s="22"/>
      <c r="K28" s="22"/>
      <c r="L28" s="39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</row>
    <row r="29" s="27" customFormat="true" ht="6.95" hidden="false" customHeight="true" outlineLevel="0" collapsed="false">
      <c r="A29" s="22"/>
      <c r="B29" s="23"/>
      <c r="C29" s="22"/>
      <c r="D29" s="72"/>
      <c r="E29" s="72"/>
      <c r="F29" s="72"/>
      <c r="G29" s="72"/>
      <c r="H29" s="72"/>
      <c r="I29" s="72"/>
      <c r="J29" s="72"/>
      <c r="K29" s="72"/>
      <c r="L29" s="39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</row>
    <row r="30" s="27" customFormat="true" ht="25.45" hidden="false" customHeight="true" outlineLevel="0" collapsed="false">
      <c r="A30" s="22"/>
      <c r="B30" s="23"/>
      <c r="C30" s="22"/>
      <c r="D30" s="112" t="s">
        <v>36</v>
      </c>
      <c r="E30" s="22"/>
      <c r="F30" s="22"/>
      <c r="G30" s="22"/>
      <c r="H30" s="22"/>
      <c r="I30" s="22"/>
      <c r="J30" s="113" t="n">
        <f aca="false">ROUND(J122, 2)</f>
        <v>0</v>
      </c>
      <c r="K30" s="22"/>
      <c r="L30" s="39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</row>
    <row r="31" s="27" customFormat="true" ht="6.95" hidden="false" customHeight="true" outlineLevel="0" collapsed="false">
      <c r="A31" s="22"/>
      <c r="B31" s="23"/>
      <c r="C31" s="22"/>
      <c r="D31" s="72"/>
      <c r="E31" s="72"/>
      <c r="F31" s="72"/>
      <c r="G31" s="72"/>
      <c r="H31" s="72"/>
      <c r="I31" s="72"/>
      <c r="J31" s="72"/>
      <c r="K31" s="72"/>
      <c r="L31" s="39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</row>
    <row r="32" s="27" customFormat="true" ht="14.4" hidden="false" customHeight="true" outlineLevel="0" collapsed="false">
      <c r="A32" s="22"/>
      <c r="B32" s="23"/>
      <c r="C32" s="22"/>
      <c r="D32" s="22"/>
      <c r="E32" s="22"/>
      <c r="F32" s="114" t="s">
        <v>38</v>
      </c>
      <c r="G32" s="22"/>
      <c r="H32" s="22"/>
      <c r="I32" s="114" t="s">
        <v>37</v>
      </c>
      <c r="J32" s="114" t="s">
        <v>39</v>
      </c>
      <c r="K32" s="22"/>
      <c r="L32" s="39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</row>
    <row r="33" s="27" customFormat="true" ht="14.4" hidden="false" customHeight="true" outlineLevel="0" collapsed="false">
      <c r="A33" s="22"/>
      <c r="B33" s="23"/>
      <c r="C33" s="22"/>
      <c r="D33" s="115" t="s">
        <v>40</v>
      </c>
      <c r="E33" s="15" t="s">
        <v>41</v>
      </c>
      <c r="F33" s="116" t="n">
        <f aca="false">ROUND((SUM(BE122:BE157)),  2)</f>
        <v>0</v>
      </c>
      <c r="G33" s="22"/>
      <c r="H33" s="22"/>
      <c r="I33" s="117" t="n">
        <v>0.21</v>
      </c>
      <c r="J33" s="116" t="n">
        <f aca="false">ROUND(((SUM(BE122:BE157))*I33),  2)</f>
        <v>0</v>
      </c>
      <c r="K33" s="22"/>
      <c r="L33" s="39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</row>
    <row r="34" s="27" customFormat="true" ht="14.4" hidden="false" customHeight="true" outlineLevel="0" collapsed="false">
      <c r="A34" s="22"/>
      <c r="B34" s="23"/>
      <c r="C34" s="22"/>
      <c r="D34" s="22"/>
      <c r="E34" s="15" t="s">
        <v>42</v>
      </c>
      <c r="F34" s="116" t="n">
        <f aca="false">ROUND((SUM(BF122:BF157)),  2)</f>
        <v>0</v>
      </c>
      <c r="G34" s="22"/>
      <c r="H34" s="22"/>
      <c r="I34" s="117" t="n">
        <v>0.12</v>
      </c>
      <c r="J34" s="116" t="n">
        <f aca="false">ROUND(((SUM(BF122:BF157))*I34),  2)</f>
        <v>0</v>
      </c>
      <c r="K34" s="22"/>
      <c r="L34" s="39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</row>
    <row r="35" s="27" customFormat="true" ht="14.4" hidden="true" customHeight="true" outlineLevel="0" collapsed="false">
      <c r="A35" s="22"/>
      <c r="B35" s="23"/>
      <c r="C35" s="22"/>
      <c r="D35" s="22"/>
      <c r="E35" s="15" t="s">
        <v>43</v>
      </c>
      <c r="F35" s="116" t="n">
        <f aca="false">ROUND((SUM(BG122:BG157)),  2)</f>
        <v>0</v>
      </c>
      <c r="G35" s="22"/>
      <c r="H35" s="22"/>
      <c r="I35" s="117" t="n">
        <v>0.21</v>
      </c>
      <c r="J35" s="116" t="n">
        <f aca="false">0</f>
        <v>0</v>
      </c>
      <c r="K35" s="22"/>
      <c r="L35" s="39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</row>
    <row r="36" s="27" customFormat="true" ht="14.4" hidden="true" customHeight="true" outlineLevel="0" collapsed="false">
      <c r="A36" s="22"/>
      <c r="B36" s="23"/>
      <c r="C36" s="22"/>
      <c r="D36" s="22"/>
      <c r="E36" s="15" t="s">
        <v>44</v>
      </c>
      <c r="F36" s="116" t="n">
        <f aca="false">ROUND((SUM(BH122:BH157)),  2)</f>
        <v>0</v>
      </c>
      <c r="G36" s="22"/>
      <c r="H36" s="22"/>
      <c r="I36" s="117" t="n">
        <v>0.12</v>
      </c>
      <c r="J36" s="116" t="n">
        <f aca="false">0</f>
        <v>0</v>
      </c>
      <c r="K36" s="22"/>
      <c r="L36" s="39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</row>
    <row r="37" s="27" customFormat="true" ht="14.4" hidden="true" customHeight="true" outlineLevel="0" collapsed="false">
      <c r="A37" s="22"/>
      <c r="B37" s="23"/>
      <c r="C37" s="22"/>
      <c r="D37" s="22"/>
      <c r="E37" s="15" t="s">
        <v>45</v>
      </c>
      <c r="F37" s="116" t="n">
        <f aca="false">ROUND((SUM(BI122:BI157)),  2)</f>
        <v>0</v>
      </c>
      <c r="G37" s="22"/>
      <c r="H37" s="22"/>
      <c r="I37" s="117" t="n">
        <v>0</v>
      </c>
      <c r="J37" s="116" t="n">
        <f aca="false">0</f>
        <v>0</v>
      </c>
      <c r="K37" s="22"/>
      <c r="L37" s="39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</row>
    <row r="38" s="27" customFormat="true" ht="6.95" hidden="false" customHeight="true" outlineLevel="0" collapsed="false">
      <c r="A38" s="22"/>
      <c r="B38" s="23"/>
      <c r="C38" s="22"/>
      <c r="D38" s="22"/>
      <c r="E38" s="22"/>
      <c r="F38" s="22"/>
      <c r="G38" s="22"/>
      <c r="H38" s="22"/>
      <c r="I38" s="22"/>
      <c r="J38" s="22"/>
      <c r="K38" s="22"/>
      <c r="L38" s="39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</row>
    <row r="39" s="27" customFormat="true" ht="25.45" hidden="false" customHeight="true" outlineLevel="0" collapsed="false">
      <c r="A39" s="22"/>
      <c r="B39" s="23"/>
      <c r="C39" s="118"/>
      <c r="D39" s="119" t="s">
        <v>46</v>
      </c>
      <c r="E39" s="63"/>
      <c r="F39" s="63"/>
      <c r="G39" s="120" t="s">
        <v>47</v>
      </c>
      <c r="H39" s="121" t="s">
        <v>48</v>
      </c>
      <c r="I39" s="63"/>
      <c r="J39" s="122" t="n">
        <f aca="false">SUM(J30:J37)</f>
        <v>0</v>
      </c>
      <c r="K39" s="123"/>
      <c r="L39" s="39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</row>
    <row r="40" s="27" customFormat="true" ht="14.4" hidden="false" customHeight="true" outlineLevel="0" collapsed="false">
      <c r="A40" s="22"/>
      <c r="B40" s="23"/>
      <c r="C40" s="22"/>
      <c r="D40" s="22"/>
      <c r="E40" s="22"/>
      <c r="F40" s="22"/>
      <c r="G40" s="22"/>
      <c r="H40" s="22"/>
      <c r="I40" s="22"/>
      <c r="J40" s="22"/>
      <c r="K40" s="22"/>
      <c r="L40" s="39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</row>
    <row r="41" customFormat="false" ht="14.4" hidden="false" customHeight="true" outlineLevel="0" collapsed="false">
      <c r="B41" s="6"/>
      <c r="L41" s="6"/>
    </row>
    <row r="42" customFormat="false" ht="14.4" hidden="false" customHeight="true" outlineLevel="0" collapsed="false">
      <c r="B42" s="6"/>
      <c r="L42" s="6"/>
    </row>
    <row r="43" customFormat="false" ht="14.4" hidden="false" customHeight="true" outlineLevel="0" collapsed="false">
      <c r="B43" s="6"/>
      <c r="L43" s="6"/>
    </row>
    <row r="44" customFormat="false" ht="14.4" hidden="false" customHeight="true" outlineLevel="0" collapsed="false">
      <c r="B44" s="6"/>
      <c r="L44" s="6"/>
    </row>
    <row r="45" customFormat="false" ht="14.4" hidden="false" customHeight="true" outlineLevel="0" collapsed="false">
      <c r="B45" s="6"/>
      <c r="L45" s="6"/>
    </row>
    <row r="46" customFormat="false" ht="14.4" hidden="false" customHeight="true" outlineLevel="0" collapsed="false">
      <c r="B46" s="6"/>
      <c r="L46" s="6"/>
    </row>
    <row r="47" customFormat="false" ht="14.4" hidden="false" customHeight="true" outlineLevel="0" collapsed="false">
      <c r="B47" s="6"/>
      <c r="L47" s="6"/>
    </row>
    <row r="48" customFormat="false" ht="14.4" hidden="false" customHeight="true" outlineLevel="0" collapsed="false">
      <c r="B48" s="6"/>
      <c r="L48" s="6"/>
    </row>
    <row r="49" customFormat="false" ht="14.4" hidden="false" customHeight="true" outlineLevel="0" collapsed="false">
      <c r="B49" s="6"/>
      <c r="L49" s="6"/>
    </row>
    <row r="50" s="27" customFormat="true" ht="14.4" hidden="false" customHeight="true" outlineLevel="0" collapsed="false">
      <c r="B50" s="39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39"/>
    </row>
    <row r="51" customFormat="false" ht="12.8" hidden="false" customHeight="false" outlineLevel="0" collapsed="false">
      <c r="B51" s="6"/>
      <c r="L51" s="6"/>
    </row>
    <row r="52" customFormat="false" ht="12.8" hidden="false" customHeight="false" outlineLevel="0" collapsed="false">
      <c r="B52" s="6"/>
      <c r="L52" s="6"/>
    </row>
    <row r="53" customFormat="false" ht="12.8" hidden="false" customHeight="false" outlineLevel="0" collapsed="false">
      <c r="B53" s="6"/>
      <c r="L53" s="6"/>
    </row>
    <row r="54" customFormat="false" ht="12.8" hidden="false" customHeight="false" outlineLevel="0" collapsed="false">
      <c r="B54" s="6"/>
      <c r="L54" s="6"/>
    </row>
    <row r="55" customFormat="false" ht="12.8" hidden="false" customHeight="false" outlineLevel="0" collapsed="false">
      <c r="B55" s="6"/>
      <c r="L55" s="6"/>
    </row>
    <row r="56" customFormat="false" ht="12.8" hidden="false" customHeight="false" outlineLevel="0" collapsed="false">
      <c r="B56" s="6"/>
      <c r="L56" s="6"/>
    </row>
    <row r="57" customFormat="false" ht="12.8" hidden="false" customHeight="false" outlineLevel="0" collapsed="false">
      <c r="B57" s="6"/>
      <c r="L57" s="6"/>
    </row>
    <row r="58" customFormat="false" ht="12.8" hidden="false" customHeight="false" outlineLevel="0" collapsed="false">
      <c r="B58" s="6"/>
      <c r="L58" s="6"/>
    </row>
    <row r="59" customFormat="false" ht="12.8" hidden="false" customHeight="false" outlineLevel="0" collapsed="false">
      <c r="B59" s="6"/>
      <c r="L59" s="6"/>
    </row>
    <row r="60" customFormat="false" ht="12.8" hidden="false" customHeight="false" outlineLevel="0" collapsed="false">
      <c r="B60" s="6"/>
      <c r="L60" s="6"/>
    </row>
    <row r="61" s="27" customFormat="true" ht="12.8" hidden="false" customHeight="false" outlineLevel="0" collapsed="false">
      <c r="A61" s="22"/>
      <c r="B61" s="23"/>
      <c r="C61" s="22"/>
      <c r="D61" s="42" t="s">
        <v>51</v>
      </c>
      <c r="E61" s="25"/>
      <c r="F61" s="124" t="s">
        <v>52</v>
      </c>
      <c r="G61" s="42" t="s">
        <v>51</v>
      </c>
      <c r="H61" s="25"/>
      <c r="I61" s="25"/>
      <c r="J61" s="125" t="s">
        <v>52</v>
      </c>
      <c r="K61" s="25"/>
      <c r="L61" s="39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</row>
    <row r="62" customFormat="false" ht="12.8" hidden="false" customHeight="false" outlineLevel="0" collapsed="false">
      <c r="B62" s="6"/>
      <c r="L62" s="6"/>
    </row>
    <row r="63" customFormat="false" ht="12.8" hidden="false" customHeight="false" outlineLevel="0" collapsed="false">
      <c r="B63" s="6"/>
      <c r="L63" s="6"/>
    </row>
    <row r="64" customFormat="false" ht="12.8" hidden="false" customHeight="false" outlineLevel="0" collapsed="false">
      <c r="B64" s="6"/>
      <c r="L64" s="6"/>
    </row>
    <row r="65" s="27" customFormat="true" ht="12.8" hidden="false" customHeight="false" outlineLevel="0" collapsed="false">
      <c r="A65" s="22"/>
      <c r="B65" s="23"/>
      <c r="C65" s="22"/>
      <c r="D65" s="40" t="s">
        <v>53</v>
      </c>
      <c r="E65" s="43"/>
      <c r="F65" s="43"/>
      <c r="G65" s="40" t="s">
        <v>54</v>
      </c>
      <c r="H65" s="43"/>
      <c r="I65" s="43"/>
      <c r="J65" s="43"/>
      <c r="K65" s="43"/>
      <c r="L65" s="39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</row>
    <row r="66" customFormat="false" ht="12.8" hidden="false" customHeight="false" outlineLevel="0" collapsed="false">
      <c r="B66" s="6"/>
      <c r="L66" s="6"/>
    </row>
    <row r="67" customFormat="false" ht="12.8" hidden="false" customHeight="false" outlineLevel="0" collapsed="false">
      <c r="B67" s="6"/>
      <c r="L67" s="6"/>
    </row>
    <row r="68" customFormat="false" ht="12.8" hidden="false" customHeight="false" outlineLevel="0" collapsed="false">
      <c r="B68" s="6"/>
      <c r="L68" s="6"/>
    </row>
    <row r="69" customFormat="false" ht="12.8" hidden="false" customHeight="false" outlineLevel="0" collapsed="false">
      <c r="B69" s="6"/>
      <c r="L69" s="6"/>
    </row>
    <row r="70" customFormat="false" ht="12.8" hidden="false" customHeight="false" outlineLevel="0" collapsed="false">
      <c r="B70" s="6"/>
      <c r="L70" s="6"/>
    </row>
    <row r="71" customFormat="false" ht="12.8" hidden="false" customHeight="false" outlineLevel="0" collapsed="false">
      <c r="B71" s="6"/>
      <c r="L71" s="6"/>
    </row>
    <row r="72" customFormat="false" ht="12.8" hidden="false" customHeight="false" outlineLevel="0" collapsed="false">
      <c r="B72" s="6"/>
      <c r="L72" s="6"/>
    </row>
    <row r="73" customFormat="false" ht="12.8" hidden="false" customHeight="false" outlineLevel="0" collapsed="false">
      <c r="B73" s="6"/>
      <c r="L73" s="6"/>
    </row>
    <row r="74" customFormat="false" ht="12.8" hidden="false" customHeight="false" outlineLevel="0" collapsed="false">
      <c r="B74" s="6"/>
      <c r="L74" s="6"/>
    </row>
    <row r="75" customFormat="false" ht="12.8" hidden="false" customHeight="false" outlineLevel="0" collapsed="false">
      <c r="B75" s="6"/>
      <c r="L75" s="6"/>
    </row>
    <row r="76" s="27" customFormat="true" ht="12.8" hidden="false" customHeight="false" outlineLevel="0" collapsed="false">
      <c r="A76" s="22"/>
      <c r="B76" s="23"/>
      <c r="C76" s="22"/>
      <c r="D76" s="42" t="s">
        <v>51</v>
      </c>
      <c r="E76" s="25"/>
      <c r="F76" s="124" t="s">
        <v>52</v>
      </c>
      <c r="G76" s="42" t="s">
        <v>51</v>
      </c>
      <c r="H76" s="25"/>
      <c r="I76" s="25"/>
      <c r="J76" s="125" t="s">
        <v>52</v>
      </c>
      <c r="K76" s="25"/>
      <c r="L76" s="39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</row>
    <row r="77" s="27" customFormat="true" ht="14.4" hidden="false" customHeight="true" outlineLevel="0" collapsed="false">
      <c r="A77" s="22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</row>
    <row r="81" s="27" customFormat="true" ht="6.95" hidden="false" customHeight="true" outlineLevel="0" collapsed="false">
      <c r="A81" s="22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</row>
    <row r="82" s="27" customFormat="true" ht="24.95" hidden="false" customHeight="true" outlineLevel="0" collapsed="false">
      <c r="A82" s="22"/>
      <c r="B82" s="23"/>
      <c r="C82" s="7" t="s">
        <v>96</v>
      </c>
      <c r="D82" s="22"/>
      <c r="E82" s="22"/>
      <c r="F82" s="22"/>
      <c r="G82" s="22"/>
      <c r="H82" s="22"/>
      <c r="I82" s="22"/>
      <c r="J82" s="22"/>
      <c r="K82" s="22"/>
      <c r="L82" s="39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</row>
    <row r="83" s="27" customFormat="true" ht="6.95" hidden="false" customHeight="true" outlineLevel="0" collapsed="false">
      <c r="A83" s="22"/>
      <c r="B83" s="23"/>
      <c r="C83" s="22"/>
      <c r="D83" s="22"/>
      <c r="E83" s="22"/>
      <c r="F83" s="22"/>
      <c r="G83" s="22"/>
      <c r="H83" s="22"/>
      <c r="I83" s="22"/>
      <c r="J83" s="22"/>
      <c r="K83" s="22"/>
      <c r="L83" s="39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</row>
    <row r="84" s="27" customFormat="true" ht="12" hidden="false" customHeight="true" outlineLevel="0" collapsed="false">
      <c r="A84" s="22"/>
      <c r="B84" s="23"/>
      <c r="C84" s="15" t="s">
        <v>15</v>
      </c>
      <c r="D84" s="22"/>
      <c r="E84" s="22"/>
      <c r="F84" s="22"/>
      <c r="G84" s="22"/>
      <c r="H84" s="22"/>
      <c r="I84" s="22"/>
      <c r="J84" s="22"/>
      <c r="K84" s="22"/>
      <c r="L84" s="39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</row>
    <row r="85" s="27" customFormat="true" ht="26.25" hidden="false" customHeight="true" outlineLevel="0" collapsed="false">
      <c r="A85" s="22"/>
      <c r="B85" s="23"/>
      <c r="C85" s="22"/>
      <c r="D85" s="22"/>
      <c r="E85" s="105" t="str">
        <f aca="false">E7</f>
        <v>Stavební úpravy západní části 1.NP pavilonu D pro potřeby onkologie</v>
      </c>
      <c r="F85" s="105"/>
      <c r="G85" s="105"/>
      <c r="H85" s="105"/>
      <c r="I85" s="22"/>
      <c r="J85" s="22"/>
      <c r="K85" s="22"/>
      <c r="L85" s="39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</row>
    <row r="86" s="27" customFormat="true" ht="12" hidden="false" customHeight="true" outlineLevel="0" collapsed="false">
      <c r="A86" s="22"/>
      <c r="B86" s="23"/>
      <c r="C86" s="15" t="s">
        <v>94</v>
      </c>
      <c r="D86" s="22"/>
      <c r="E86" s="22"/>
      <c r="F86" s="22"/>
      <c r="G86" s="22"/>
      <c r="H86" s="22"/>
      <c r="I86" s="22"/>
      <c r="J86" s="22"/>
      <c r="K86" s="22"/>
      <c r="L86" s="39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</row>
    <row r="87" s="27" customFormat="true" ht="16.5" hidden="false" customHeight="true" outlineLevel="0" collapsed="false">
      <c r="A87" s="22"/>
      <c r="B87" s="23"/>
      <c r="C87" s="22"/>
      <c r="D87" s="22"/>
      <c r="E87" s="53" t="str">
        <f aca="false">E9</f>
        <v>03 - Elektrická požární signalizace (EPS)</v>
      </c>
      <c r="F87" s="53"/>
      <c r="G87" s="53"/>
      <c r="H87" s="53"/>
      <c r="I87" s="22"/>
      <c r="J87" s="22"/>
      <c r="K87" s="22"/>
      <c r="L87" s="39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</row>
    <row r="88" s="27" customFormat="true" ht="6.95" hidden="false" customHeight="true" outlineLevel="0" collapsed="false">
      <c r="A88" s="22"/>
      <c r="B88" s="23"/>
      <c r="C88" s="22"/>
      <c r="D88" s="22"/>
      <c r="E88" s="22"/>
      <c r="F88" s="22"/>
      <c r="G88" s="22"/>
      <c r="H88" s="22"/>
      <c r="I88" s="22"/>
      <c r="J88" s="22"/>
      <c r="K88" s="22"/>
      <c r="L88" s="39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</row>
    <row r="89" s="27" customFormat="true" ht="12" hidden="false" customHeight="true" outlineLevel="0" collapsed="false">
      <c r="A89" s="22"/>
      <c r="B89" s="23"/>
      <c r="C89" s="15" t="s">
        <v>19</v>
      </c>
      <c r="D89" s="22"/>
      <c r="E89" s="22"/>
      <c r="F89" s="16" t="str">
        <f aca="false">F12</f>
        <v>areál ON Trutnov</v>
      </c>
      <c r="G89" s="22"/>
      <c r="H89" s="22"/>
      <c r="I89" s="15" t="s">
        <v>21</v>
      </c>
      <c r="J89" s="106" t="str">
        <f aca="false">IF(J12="","",J12)</f>
        <v>10. 1. 2026</v>
      </c>
      <c r="K89" s="22"/>
      <c r="L89" s="39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</row>
    <row r="90" s="27" customFormat="true" ht="6.95" hidden="false" customHeight="true" outlineLevel="0" collapsed="false">
      <c r="A90" s="22"/>
      <c r="B90" s="23"/>
      <c r="C90" s="22"/>
      <c r="D90" s="22"/>
      <c r="E90" s="22"/>
      <c r="F90" s="22"/>
      <c r="G90" s="22"/>
      <c r="H90" s="22"/>
      <c r="I90" s="22"/>
      <c r="J90" s="22"/>
      <c r="K90" s="22"/>
      <c r="L90" s="39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</row>
    <row r="91" s="27" customFormat="true" ht="25.65" hidden="false" customHeight="true" outlineLevel="0" collapsed="false">
      <c r="A91" s="22"/>
      <c r="B91" s="23"/>
      <c r="C91" s="15" t="s">
        <v>23</v>
      </c>
      <c r="D91" s="22"/>
      <c r="E91" s="22"/>
      <c r="F91" s="16" t="str">
        <f aca="false">E15</f>
        <v> </v>
      </c>
      <c r="G91" s="22"/>
      <c r="H91" s="22"/>
      <c r="I91" s="15" t="s">
        <v>29</v>
      </c>
      <c r="J91" s="126" t="str">
        <f aca="false">E21</f>
        <v>Vladimír Kejklíček projekční kancelář</v>
      </c>
      <c r="K91" s="22"/>
      <c r="L91" s="39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</row>
    <row r="92" s="27" customFormat="true" ht="15.15" hidden="false" customHeight="true" outlineLevel="0" collapsed="false">
      <c r="A92" s="22"/>
      <c r="B92" s="23"/>
      <c r="C92" s="15" t="s">
        <v>27</v>
      </c>
      <c r="D92" s="22"/>
      <c r="E92" s="22"/>
      <c r="F92" s="16" t="str">
        <f aca="false">IF(E18="","",E18)</f>
        <v>Vyplň údaj</v>
      </c>
      <c r="G92" s="22"/>
      <c r="H92" s="22"/>
      <c r="I92" s="15" t="s">
        <v>33</v>
      </c>
      <c r="J92" s="126" t="str">
        <f aca="false">E24</f>
        <v>Vladimír Kejklíček</v>
      </c>
      <c r="K92" s="22"/>
      <c r="L92" s="39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</row>
    <row r="93" s="27" customFormat="true" ht="10.3" hidden="false" customHeight="true" outlineLevel="0" collapsed="false">
      <c r="A93" s="22"/>
      <c r="B93" s="23"/>
      <c r="C93" s="22"/>
      <c r="D93" s="22"/>
      <c r="E93" s="22"/>
      <c r="F93" s="22"/>
      <c r="G93" s="22"/>
      <c r="H93" s="22"/>
      <c r="I93" s="22"/>
      <c r="J93" s="22"/>
      <c r="K93" s="22"/>
      <c r="L93" s="39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</row>
    <row r="94" s="27" customFormat="true" ht="29.3" hidden="false" customHeight="true" outlineLevel="0" collapsed="false">
      <c r="A94" s="22"/>
      <c r="B94" s="23"/>
      <c r="C94" s="127" t="s">
        <v>97</v>
      </c>
      <c r="D94" s="118"/>
      <c r="E94" s="118"/>
      <c r="F94" s="118"/>
      <c r="G94" s="118"/>
      <c r="H94" s="118"/>
      <c r="I94" s="118"/>
      <c r="J94" s="128" t="s">
        <v>98</v>
      </c>
      <c r="K94" s="118"/>
      <c r="L94" s="39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</row>
    <row r="95" s="27" customFormat="true" ht="10.3" hidden="false" customHeight="true" outlineLevel="0" collapsed="false">
      <c r="A95" s="22"/>
      <c r="B95" s="23"/>
      <c r="C95" s="22"/>
      <c r="D95" s="22"/>
      <c r="E95" s="22"/>
      <c r="F95" s="22"/>
      <c r="G95" s="22"/>
      <c r="H95" s="22"/>
      <c r="I95" s="22"/>
      <c r="J95" s="22"/>
      <c r="K95" s="22"/>
      <c r="L95" s="39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</row>
    <row r="96" s="27" customFormat="true" ht="22.8" hidden="false" customHeight="true" outlineLevel="0" collapsed="false">
      <c r="A96" s="22"/>
      <c r="B96" s="23"/>
      <c r="C96" s="129" t="s">
        <v>99</v>
      </c>
      <c r="D96" s="22"/>
      <c r="E96" s="22"/>
      <c r="F96" s="22"/>
      <c r="G96" s="22"/>
      <c r="H96" s="22"/>
      <c r="I96" s="22"/>
      <c r="J96" s="113" t="n">
        <f aca="false">J122</f>
        <v>0</v>
      </c>
      <c r="K96" s="22"/>
      <c r="L96" s="39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U96" s="3" t="s">
        <v>100</v>
      </c>
    </row>
    <row r="97" s="130" customFormat="true" ht="24.95" hidden="false" customHeight="true" outlineLevel="0" collapsed="false">
      <c r="B97" s="131"/>
      <c r="D97" s="132" t="s">
        <v>101</v>
      </c>
      <c r="E97" s="133"/>
      <c r="F97" s="133"/>
      <c r="G97" s="133"/>
      <c r="H97" s="133"/>
      <c r="I97" s="133"/>
      <c r="J97" s="134" t="n">
        <f aca="false">J123</f>
        <v>0</v>
      </c>
      <c r="L97" s="131"/>
    </row>
    <row r="98" s="135" customFormat="true" ht="19.9" hidden="false" customHeight="true" outlineLevel="0" collapsed="false">
      <c r="B98" s="136"/>
      <c r="D98" s="137" t="s">
        <v>608</v>
      </c>
      <c r="E98" s="138"/>
      <c r="F98" s="138"/>
      <c r="G98" s="138"/>
      <c r="H98" s="138"/>
      <c r="I98" s="138"/>
      <c r="J98" s="139" t="n">
        <f aca="false">J124</f>
        <v>0</v>
      </c>
      <c r="L98" s="136"/>
    </row>
    <row r="99" s="135" customFormat="true" ht="19.9" hidden="false" customHeight="true" outlineLevel="0" collapsed="false">
      <c r="B99" s="136"/>
      <c r="D99" s="137" t="s">
        <v>104</v>
      </c>
      <c r="E99" s="138"/>
      <c r="F99" s="138"/>
      <c r="G99" s="138"/>
      <c r="H99" s="138"/>
      <c r="I99" s="138"/>
      <c r="J99" s="139" t="n">
        <f aca="false">J126</f>
        <v>0</v>
      </c>
      <c r="L99" s="136"/>
    </row>
    <row r="100" s="135" customFormat="true" ht="19.9" hidden="false" customHeight="true" outlineLevel="0" collapsed="false">
      <c r="B100" s="136"/>
      <c r="D100" s="137" t="s">
        <v>105</v>
      </c>
      <c r="E100" s="138"/>
      <c r="F100" s="138"/>
      <c r="G100" s="138"/>
      <c r="H100" s="138"/>
      <c r="I100" s="138"/>
      <c r="J100" s="139" t="n">
        <f aca="false">J147</f>
        <v>0</v>
      </c>
      <c r="L100" s="136"/>
    </row>
    <row r="101" s="135" customFormat="true" ht="19.9" hidden="false" customHeight="true" outlineLevel="0" collapsed="false">
      <c r="B101" s="136"/>
      <c r="D101" s="137" t="s">
        <v>106</v>
      </c>
      <c r="E101" s="138"/>
      <c r="F101" s="138"/>
      <c r="G101" s="138"/>
      <c r="H101" s="138"/>
      <c r="I101" s="138"/>
      <c r="J101" s="139" t="n">
        <f aca="false">J152</f>
        <v>0</v>
      </c>
      <c r="L101" s="136"/>
    </row>
    <row r="102" s="135" customFormat="true" ht="19.9" hidden="false" customHeight="true" outlineLevel="0" collapsed="false">
      <c r="B102" s="136"/>
      <c r="D102" s="137" t="s">
        <v>107</v>
      </c>
      <c r="E102" s="138"/>
      <c r="F102" s="138"/>
      <c r="G102" s="138"/>
      <c r="H102" s="138"/>
      <c r="I102" s="138"/>
      <c r="J102" s="139" t="n">
        <f aca="false">J155</f>
        <v>0</v>
      </c>
      <c r="L102" s="136"/>
    </row>
    <row r="103" s="27" customFormat="true" ht="21.85" hidden="false" customHeight="true" outlineLevel="0" collapsed="false">
      <c r="A103" s="22"/>
      <c r="B103" s="23"/>
      <c r="C103" s="22"/>
      <c r="D103" s="22"/>
      <c r="E103" s="22"/>
      <c r="F103" s="22"/>
      <c r="G103" s="22"/>
      <c r="H103" s="22"/>
      <c r="I103" s="22"/>
      <c r="J103" s="22"/>
      <c r="K103" s="22"/>
      <c r="L103" s="39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</row>
    <row r="104" s="27" customFormat="true" ht="6.95" hidden="false" customHeight="true" outlineLevel="0" collapsed="false">
      <c r="A104" s="22"/>
      <c r="B104" s="44"/>
      <c r="C104" s="45"/>
      <c r="D104" s="45"/>
      <c r="E104" s="45"/>
      <c r="F104" s="45"/>
      <c r="G104" s="45"/>
      <c r="H104" s="45"/>
      <c r="I104" s="45"/>
      <c r="J104" s="45"/>
      <c r="K104" s="45"/>
      <c r="L104" s="39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</row>
    <row r="108" s="27" customFormat="true" ht="6.95" hidden="false" customHeight="true" outlineLevel="0" collapsed="false">
      <c r="A108" s="22"/>
      <c r="B108" s="46"/>
      <c r="C108" s="47"/>
      <c r="D108" s="47"/>
      <c r="E108" s="47"/>
      <c r="F108" s="47"/>
      <c r="G108" s="47"/>
      <c r="H108" s="47"/>
      <c r="I108" s="47"/>
      <c r="J108" s="47"/>
      <c r="K108" s="47"/>
      <c r="L108" s="39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</row>
    <row r="109" s="27" customFormat="true" ht="24.95" hidden="false" customHeight="true" outlineLevel="0" collapsed="false">
      <c r="A109" s="22"/>
      <c r="B109" s="23"/>
      <c r="C109" s="7" t="s">
        <v>108</v>
      </c>
      <c r="D109" s="22"/>
      <c r="E109" s="22"/>
      <c r="F109" s="22"/>
      <c r="G109" s="22"/>
      <c r="H109" s="22"/>
      <c r="I109" s="22"/>
      <c r="J109" s="22"/>
      <c r="K109" s="22"/>
      <c r="L109" s="39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</row>
    <row r="110" s="27" customFormat="true" ht="6.95" hidden="false" customHeight="true" outlineLevel="0" collapsed="false">
      <c r="A110" s="22"/>
      <c r="B110" s="23"/>
      <c r="C110" s="22"/>
      <c r="D110" s="22"/>
      <c r="E110" s="22"/>
      <c r="F110" s="22"/>
      <c r="G110" s="22"/>
      <c r="H110" s="22"/>
      <c r="I110" s="22"/>
      <c r="J110" s="22"/>
      <c r="K110" s="22"/>
      <c r="L110" s="39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</row>
    <row r="111" s="27" customFormat="true" ht="12" hidden="false" customHeight="true" outlineLevel="0" collapsed="false">
      <c r="A111" s="22"/>
      <c r="B111" s="23"/>
      <c r="C111" s="15" t="s">
        <v>15</v>
      </c>
      <c r="D111" s="22"/>
      <c r="E111" s="22"/>
      <c r="F111" s="22"/>
      <c r="G111" s="22"/>
      <c r="H111" s="22"/>
      <c r="I111" s="22"/>
      <c r="J111" s="22"/>
      <c r="K111" s="22"/>
      <c r="L111" s="39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</row>
    <row r="112" s="27" customFormat="true" ht="26.25" hidden="false" customHeight="true" outlineLevel="0" collapsed="false">
      <c r="A112" s="22"/>
      <c r="B112" s="23"/>
      <c r="C112" s="22"/>
      <c r="D112" s="22"/>
      <c r="E112" s="105" t="str">
        <f aca="false">E7</f>
        <v>Stavební úpravy západní části 1.NP pavilonu D pro potřeby onkologie</v>
      </c>
      <c r="F112" s="105"/>
      <c r="G112" s="105"/>
      <c r="H112" s="105"/>
      <c r="I112" s="22"/>
      <c r="J112" s="22"/>
      <c r="K112" s="22"/>
      <c r="L112" s="39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</row>
    <row r="113" s="27" customFormat="true" ht="12" hidden="false" customHeight="true" outlineLevel="0" collapsed="false">
      <c r="A113" s="22"/>
      <c r="B113" s="23"/>
      <c r="C113" s="15" t="s">
        <v>94</v>
      </c>
      <c r="D113" s="22"/>
      <c r="E113" s="22"/>
      <c r="F113" s="22"/>
      <c r="G113" s="22"/>
      <c r="H113" s="22"/>
      <c r="I113" s="22"/>
      <c r="J113" s="22"/>
      <c r="K113" s="22"/>
      <c r="L113" s="39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</row>
    <row r="114" s="27" customFormat="true" ht="16.5" hidden="false" customHeight="true" outlineLevel="0" collapsed="false">
      <c r="A114" s="22"/>
      <c r="B114" s="23"/>
      <c r="C114" s="22"/>
      <c r="D114" s="22"/>
      <c r="E114" s="53" t="str">
        <f aca="false">E9</f>
        <v>03 - Elektrická požární signalizace (EPS)</v>
      </c>
      <c r="F114" s="53"/>
      <c r="G114" s="53"/>
      <c r="H114" s="53"/>
      <c r="I114" s="22"/>
      <c r="J114" s="22"/>
      <c r="K114" s="22"/>
      <c r="L114" s="39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</row>
    <row r="115" s="27" customFormat="true" ht="6.95" hidden="false" customHeight="true" outlineLevel="0" collapsed="false">
      <c r="A115" s="22"/>
      <c r="B115" s="23"/>
      <c r="C115" s="22"/>
      <c r="D115" s="22"/>
      <c r="E115" s="22"/>
      <c r="F115" s="22"/>
      <c r="G115" s="22"/>
      <c r="H115" s="22"/>
      <c r="I115" s="22"/>
      <c r="J115" s="22"/>
      <c r="K115" s="22"/>
      <c r="L115" s="39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</row>
    <row r="116" s="27" customFormat="true" ht="12" hidden="false" customHeight="true" outlineLevel="0" collapsed="false">
      <c r="A116" s="22"/>
      <c r="B116" s="23"/>
      <c r="C116" s="15" t="s">
        <v>19</v>
      </c>
      <c r="D116" s="22"/>
      <c r="E116" s="22"/>
      <c r="F116" s="16" t="str">
        <f aca="false">F12</f>
        <v>areál ON Trutnov</v>
      </c>
      <c r="G116" s="22"/>
      <c r="H116" s="22"/>
      <c r="I116" s="15" t="s">
        <v>21</v>
      </c>
      <c r="J116" s="106" t="str">
        <f aca="false">IF(J12="","",J12)</f>
        <v>10. 1. 2026</v>
      </c>
      <c r="K116" s="22"/>
      <c r="L116" s="39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</row>
    <row r="117" s="27" customFormat="true" ht="6.95" hidden="false" customHeight="true" outlineLevel="0" collapsed="false">
      <c r="A117" s="22"/>
      <c r="B117" s="23"/>
      <c r="C117" s="22"/>
      <c r="D117" s="22"/>
      <c r="E117" s="22"/>
      <c r="F117" s="22"/>
      <c r="G117" s="22"/>
      <c r="H117" s="22"/>
      <c r="I117" s="22"/>
      <c r="J117" s="22"/>
      <c r="K117" s="22"/>
      <c r="L117" s="39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</row>
    <row r="118" s="27" customFormat="true" ht="25.65" hidden="false" customHeight="true" outlineLevel="0" collapsed="false">
      <c r="A118" s="22"/>
      <c r="B118" s="23"/>
      <c r="C118" s="15" t="s">
        <v>23</v>
      </c>
      <c r="D118" s="22"/>
      <c r="E118" s="22"/>
      <c r="F118" s="16" t="str">
        <f aca="false">E15</f>
        <v> </v>
      </c>
      <c r="G118" s="22"/>
      <c r="H118" s="22"/>
      <c r="I118" s="15" t="s">
        <v>29</v>
      </c>
      <c r="J118" s="126" t="str">
        <f aca="false">E21</f>
        <v>Vladimír Kejklíček projekční kancelář</v>
      </c>
      <c r="K118" s="22"/>
      <c r="L118" s="39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</row>
    <row r="119" s="27" customFormat="true" ht="15.15" hidden="false" customHeight="true" outlineLevel="0" collapsed="false">
      <c r="A119" s="22"/>
      <c r="B119" s="23"/>
      <c r="C119" s="15" t="s">
        <v>27</v>
      </c>
      <c r="D119" s="22"/>
      <c r="E119" s="22"/>
      <c r="F119" s="16" t="str">
        <f aca="false">IF(E18="","",E18)</f>
        <v>Vyplň údaj</v>
      </c>
      <c r="G119" s="22"/>
      <c r="H119" s="22"/>
      <c r="I119" s="15" t="s">
        <v>33</v>
      </c>
      <c r="J119" s="126" t="str">
        <f aca="false">E24</f>
        <v>Vladimír Kejklíček</v>
      </c>
      <c r="K119" s="22"/>
      <c r="L119" s="39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</row>
    <row r="120" s="27" customFormat="true" ht="10.3" hidden="false" customHeight="true" outlineLevel="0" collapsed="false">
      <c r="A120" s="22"/>
      <c r="B120" s="23"/>
      <c r="C120" s="22"/>
      <c r="D120" s="22"/>
      <c r="E120" s="22"/>
      <c r="F120" s="22"/>
      <c r="G120" s="22"/>
      <c r="H120" s="22"/>
      <c r="I120" s="22"/>
      <c r="J120" s="22"/>
      <c r="K120" s="22"/>
      <c r="L120" s="39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</row>
    <row r="121" s="147" customFormat="true" ht="29.3" hidden="false" customHeight="true" outlineLevel="0" collapsed="false">
      <c r="A121" s="140"/>
      <c r="B121" s="141"/>
      <c r="C121" s="142" t="s">
        <v>109</v>
      </c>
      <c r="D121" s="143" t="s">
        <v>61</v>
      </c>
      <c r="E121" s="143" t="s">
        <v>57</v>
      </c>
      <c r="F121" s="143" t="s">
        <v>58</v>
      </c>
      <c r="G121" s="143" t="s">
        <v>110</v>
      </c>
      <c r="H121" s="143" t="s">
        <v>111</v>
      </c>
      <c r="I121" s="143" t="s">
        <v>112</v>
      </c>
      <c r="J121" s="144" t="s">
        <v>98</v>
      </c>
      <c r="K121" s="145" t="s">
        <v>113</v>
      </c>
      <c r="L121" s="146"/>
      <c r="M121" s="68"/>
      <c r="N121" s="69" t="s">
        <v>40</v>
      </c>
      <c r="O121" s="69" t="s">
        <v>114</v>
      </c>
      <c r="P121" s="69" t="s">
        <v>115</v>
      </c>
      <c r="Q121" s="69" t="s">
        <v>116</v>
      </c>
      <c r="R121" s="69" t="s">
        <v>117</v>
      </c>
      <c r="S121" s="69" t="s">
        <v>118</v>
      </c>
      <c r="T121" s="70" t="s">
        <v>119</v>
      </c>
      <c r="U121" s="140"/>
      <c r="V121" s="140"/>
      <c r="W121" s="140"/>
      <c r="X121" s="140"/>
      <c r="Y121" s="140"/>
      <c r="Z121" s="140"/>
      <c r="AA121" s="140"/>
      <c r="AB121" s="140"/>
      <c r="AC121" s="140"/>
      <c r="AD121" s="140"/>
      <c r="AE121" s="140"/>
    </row>
    <row r="122" s="27" customFormat="true" ht="22.8" hidden="false" customHeight="true" outlineLevel="0" collapsed="false">
      <c r="A122" s="22"/>
      <c r="B122" s="23"/>
      <c r="C122" s="76" t="s">
        <v>120</v>
      </c>
      <c r="D122" s="22"/>
      <c r="E122" s="22"/>
      <c r="F122" s="22"/>
      <c r="G122" s="22"/>
      <c r="H122" s="22"/>
      <c r="I122" s="22"/>
      <c r="J122" s="148" t="n">
        <f aca="false">BK122</f>
        <v>0</v>
      </c>
      <c r="K122" s="22"/>
      <c r="L122" s="23"/>
      <c r="M122" s="71"/>
      <c r="N122" s="58"/>
      <c r="O122" s="72"/>
      <c r="P122" s="149" t="n">
        <f aca="false">P123</f>
        <v>0</v>
      </c>
      <c r="Q122" s="72"/>
      <c r="R122" s="149" t="n">
        <f aca="false">R123</f>
        <v>0.08896</v>
      </c>
      <c r="S122" s="72"/>
      <c r="T122" s="150" t="n">
        <f aca="false">T123</f>
        <v>0.30513</v>
      </c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T122" s="3" t="s">
        <v>75</v>
      </c>
      <c r="AU122" s="3" t="s">
        <v>100</v>
      </c>
      <c r="BK122" s="151" t="n">
        <f aca="false">BK123</f>
        <v>0</v>
      </c>
    </row>
    <row r="123" s="152" customFormat="true" ht="25.9" hidden="false" customHeight="true" outlineLevel="0" collapsed="false">
      <c r="B123" s="153"/>
      <c r="D123" s="154" t="s">
        <v>75</v>
      </c>
      <c r="E123" s="155" t="s">
        <v>121</v>
      </c>
      <c r="F123" s="155" t="s">
        <v>121</v>
      </c>
      <c r="I123" s="156"/>
      <c r="J123" s="157" t="n">
        <f aca="false">BK123</f>
        <v>0</v>
      </c>
      <c r="L123" s="153"/>
      <c r="M123" s="158"/>
      <c r="N123" s="159"/>
      <c r="O123" s="159"/>
      <c r="P123" s="160" t="n">
        <f aca="false">P124+P126+P147+P152+P155</f>
        <v>0</v>
      </c>
      <c r="Q123" s="159"/>
      <c r="R123" s="160" t="n">
        <f aca="false">R124+R126+R147+R152+R155</f>
        <v>0.08896</v>
      </c>
      <c r="S123" s="159"/>
      <c r="T123" s="161" t="n">
        <f aca="false">T124+T126+T147+T152+T155</f>
        <v>0.30513</v>
      </c>
      <c r="AR123" s="154" t="s">
        <v>86</v>
      </c>
      <c r="AT123" s="162" t="s">
        <v>75</v>
      </c>
      <c r="AU123" s="162" t="s">
        <v>76</v>
      </c>
      <c r="AY123" s="154" t="s">
        <v>122</v>
      </c>
      <c r="BK123" s="163" t="n">
        <f aca="false">BK124+BK126+BK147+BK152+BK155</f>
        <v>0</v>
      </c>
    </row>
    <row r="124" s="152" customFormat="true" ht="22.8" hidden="false" customHeight="true" outlineLevel="0" collapsed="false">
      <c r="B124" s="153"/>
      <c r="D124" s="154" t="s">
        <v>75</v>
      </c>
      <c r="E124" s="164" t="s">
        <v>609</v>
      </c>
      <c r="F124" s="164" t="s">
        <v>610</v>
      </c>
      <c r="I124" s="156"/>
      <c r="J124" s="165" t="n">
        <f aca="false">BK124</f>
        <v>0</v>
      </c>
      <c r="L124" s="153"/>
      <c r="M124" s="158"/>
      <c r="N124" s="159"/>
      <c r="O124" s="159"/>
      <c r="P124" s="160" t="n">
        <f aca="false">P125</f>
        <v>0</v>
      </c>
      <c r="Q124" s="159"/>
      <c r="R124" s="160" t="n">
        <f aca="false">R125</f>
        <v>0</v>
      </c>
      <c r="S124" s="159"/>
      <c r="T124" s="161" t="n">
        <f aca="false">T125</f>
        <v>0</v>
      </c>
      <c r="AR124" s="154" t="s">
        <v>86</v>
      </c>
      <c r="AT124" s="162" t="s">
        <v>75</v>
      </c>
      <c r="AU124" s="162" t="s">
        <v>84</v>
      </c>
      <c r="AY124" s="154" t="s">
        <v>122</v>
      </c>
      <c r="BK124" s="163" t="n">
        <f aca="false">BK125</f>
        <v>0</v>
      </c>
    </row>
    <row r="125" s="27" customFormat="true" ht="21.75" hidden="false" customHeight="true" outlineLevel="0" collapsed="false">
      <c r="A125" s="22"/>
      <c r="B125" s="166"/>
      <c r="C125" s="182" t="s">
        <v>84</v>
      </c>
      <c r="D125" s="182" t="s">
        <v>277</v>
      </c>
      <c r="E125" s="183" t="s">
        <v>611</v>
      </c>
      <c r="F125" s="184" t="s">
        <v>612</v>
      </c>
      <c r="G125" s="185" t="s">
        <v>128</v>
      </c>
      <c r="H125" s="186" t="n">
        <v>1</v>
      </c>
      <c r="I125" s="187"/>
      <c r="J125" s="188" t="n">
        <f aca="false">ROUND(I125*H125,2)</f>
        <v>0</v>
      </c>
      <c r="K125" s="189"/>
      <c r="L125" s="23"/>
      <c r="M125" s="190"/>
      <c r="N125" s="191" t="s">
        <v>41</v>
      </c>
      <c r="O125" s="60"/>
      <c r="P125" s="178" t="n">
        <f aca="false">O125*H125</f>
        <v>0</v>
      </c>
      <c r="Q125" s="178" t="n">
        <v>0</v>
      </c>
      <c r="R125" s="178" t="n">
        <f aca="false">Q125*H125</f>
        <v>0</v>
      </c>
      <c r="S125" s="178" t="n">
        <v>0</v>
      </c>
      <c r="T125" s="179" t="n">
        <f aca="false">S125*H125</f>
        <v>0</v>
      </c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R125" s="180" t="s">
        <v>84</v>
      </c>
      <c r="AT125" s="180" t="s">
        <v>277</v>
      </c>
      <c r="AU125" s="180" t="s">
        <v>86</v>
      </c>
      <c r="AY125" s="3" t="s">
        <v>122</v>
      </c>
      <c r="BE125" s="181" t="n">
        <f aca="false">IF(N125="základní",J125,0)</f>
        <v>0</v>
      </c>
      <c r="BF125" s="181" t="n">
        <f aca="false">IF(N125="snížená",J125,0)</f>
        <v>0</v>
      </c>
      <c r="BG125" s="181" t="n">
        <f aca="false">IF(N125="zákl. přenesená",J125,0)</f>
        <v>0</v>
      </c>
      <c r="BH125" s="181" t="n">
        <f aca="false">IF(N125="sníž. přenesená",J125,0)</f>
        <v>0</v>
      </c>
      <c r="BI125" s="181" t="n">
        <f aca="false">IF(N125="nulová",J125,0)</f>
        <v>0</v>
      </c>
      <c r="BJ125" s="3" t="s">
        <v>84</v>
      </c>
      <c r="BK125" s="181" t="n">
        <f aca="false">ROUND(I125*H125,2)</f>
        <v>0</v>
      </c>
      <c r="BL125" s="3" t="s">
        <v>84</v>
      </c>
      <c r="BM125" s="180" t="s">
        <v>613</v>
      </c>
    </row>
    <row r="126" s="152" customFormat="true" ht="22.8" hidden="false" customHeight="true" outlineLevel="0" collapsed="false">
      <c r="B126" s="153"/>
      <c r="D126" s="154" t="s">
        <v>75</v>
      </c>
      <c r="E126" s="164" t="s">
        <v>156</v>
      </c>
      <c r="F126" s="164" t="s">
        <v>157</v>
      </c>
      <c r="I126" s="156"/>
      <c r="J126" s="165" t="n">
        <f aca="false">BK126</f>
        <v>0</v>
      </c>
      <c r="L126" s="153"/>
      <c r="M126" s="158"/>
      <c r="N126" s="159"/>
      <c r="O126" s="159"/>
      <c r="P126" s="160" t="n">
        <f aca="false">SUM(P127:P146)</f>
        <v>0</v>
      </c>
      <c r="Q126" s="159"/>
      <c r="R126" s="160" t="n">
        <f aca="false">SUM(R127:R146)</f>
        <v>0.02176</v>
      </c>
      <c r="S126" s="159"/>
      <c r="T126" s="161" t="n">
        <f aca="false">SUM(T127:T146)</f>
        <v>0.30513</v>
      </c>
      <c r="AR126" s="154" t="s">
        <v>86</v>
      </c>
      <c r="AT126" s="162" t="s">
        <v>75</v>
      </c>
      <c r="AU126" s="162" t="s">
        <v>84</v>
      </c>
      <c r="AY126" s="154" t="s">
        <v>122</v>
      </c>
      <c r="BK126" s="163" t="n">
        <f aca="false">SUM(BK127:BK146)</f>
        <v>0</v>
      </c>
    </row>
    <row r="127" s="27" customFormat="true" ht="16.5" hidden="false" customHeight="true" outlineLevel="0" collapsed="false">
      <c r="A127" s="22"/>
      <c r="B127" s="166"/>
      <c r="C127" s="167" t="s">
        <v>86</v>
      </c>
      <c r="D127" s="167" t="s">
        <v>125</v>
      </c>
      <c r="E127" s="168" t="s">
        <v>614</v>
      </c>
      <c r="F127" s="169" t="s">
        <v>615</v>
      </c>
      <c r="G127" s="170" t="s">
        <v>138</v>
      </c>
      <c r="H127" s="171" t="n">
        <v>9</v>
      </c>
      <c r="I127" s="172"/>
      <c r="J127" s="173" t="n">
        <f aca="false">ROUND(I127*H127,2)</f>
        <v>0</v>
      </c>
      <c r="K127" s="174"/>
      <c r="L127" s="175"/>
      <c r="M127" s="176"/>
      <c r="N127" s="177" t="s">
        <v>41</v>
      </c>
      <c r="O127" s="60"/>
      <c r="P127" s="178" t="n">
        <f aca="false">O127*H127</f>
        <v>0</v>
      </c>
      <c r="Q127" s="178" t="n">
        <v>0</v>
      </c>
      <c r="R127" s="178" t="n">
        <f aca="false">Q127*H127</f>
        <v>0</v>
      </c>
      <c r="S127" s="178" t="n">
        <v>0</v>
      </c>
      <c r="T127" s="179" t="n">
        <f aca="false">S127*H127</f>
        <v>0</v>
      </c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R127" s="180" t="s">
        <v>86</v>
      </c>
      <c r="AT127" s="180" t="s">
        <v>125</v>
      </c>
      <c r="AU127" s="180" t="s">
        <v>86</v>
      </c>
      <c r="AY127" s="3" t="s">
        <v>122</v>
      </c>
      <c r="BE127" s="181" t="n">
        <f aca="false">IF(N127="základní",J127,0)</f>
        <v>0</v>
      </c>
      <c r="BF127" s="181" t="n">
        <f aca="false">IF(N127="snížená",J127,0)</f>
        <v>0</v>
      </c>
      <c r="BG127" s="181" t="n">
        <f aca="false">IF(N127="zákl. přenesená",J127,0)</f>
        <v>0</v>
      </c>
      <c r="BH127" s="181" t="n">
        <f aca="false">IF(N127="sníž. přenesená",J127,0)</f>
        <v>0</v>
      </c>
      <c r="BI127" s="181" t="n">
        <f aca="false">IF(N127="nulová",J127,0)</f>
        <v>0</v>
      </c>
      <c r="BJ127" s="3" t="s">
        <v>84</v>
      </c>
      <c r="BK127" s="181" t="n">
        <f aca="false">ROUND(I127*H127,2)</f>
        <v>0</v>
      </c>
      <c r="BL127" s="3" t="s">
        <v>84</v>
      </c>
      <c r="BM127" s="180" t="s">
        <v>616</v>
      </c>
    </row>
    <row r="128" s="27" customFormat="true" ht="21.75" hidden="false" customHeight="true" outlineLevel="0" collapsed="false">
      <c r="A128" s="22"/>
      <c r="B128" s="166"/>
      <c r="C128" s="167" t="s">
        <v>135</v>
      </c>
      <c r="D128" s="167" t="s">
        <v>125</v>
      </c>
      <c r="E128" s="168" t="s">
        <v>617</v>
      </c>
      <c r="F128" s="169" t="s">
        <v>618</v>
      </c>
      <c r="G128" s="170" t="s">
        <v>138</v>
      </c>
      <c r="H128" s="171" t="n">
        <v>31</v>
      </c>
      <c r="I128" s="172"/>
      <c r="J128" s="173" t="n">
        <f aca="false">ROUND(I128*H128,2)</f>
        <v>0</v>
      </c>
      <c r="K128" s="174"/>
      <c r="L128" s="175"/>
      <c r="M128" s="176"/>
      <c r="N128" s="177" t="s">
        <v>41</v>
      </c>
      <c r="O128" s="60"/>
      <c r="P128" s="178" t="n">
        <f aca="false">O128*H128</f>
        <v>0</v>
      </c>
      <c r="Q128" s="178" t="n">
        <v>0</v>
      </c>
      <c r="R128" s="178" t="n">
        <f aca="false">Q128*H128</f>
        <v>0</v>
      </c>
      <c r="S128" s="178" t="n">
        <v>0</v>
      </c>
      <c r="T128" s="179" t="n">
        <f aca="false">S128*H128</f>
        <v>0</v>
      </c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R128" s="180" t="s">
        <v>86</v>
      </c>
      <c r="AT128" s="180" t="s">
        <v>125</v>
      </c>
      <c r="AU128" s="180" t="s">
        <v>86</v>
      </c>
      <c r="AY128" s="3" t="s">
        <v>122</v>
      </c>
      <c r="BE128" s="181" t="n">
        <f aca="false">IF(N128="základní",J128,0)</f>
        <v>0</v>
      </c>
      <c r="BF128" s="181" t="n">
        <f aca="false">IF(N128="snížená",J128,0)</f>
        <v>0</v>
      </c>
      <c r="BG128" s="181" t="n">
        <f aca="false">IF(N128="zákl. přenesená",J128,0)</f>
        <v>0</v>
      </c>
      <c r="BH128" s="181" t="n">
        <f aca="false">IF(N128="sníž. přenesená",J128,0)</f>
        <v>0</v>
      </c>
      <c r="BI128" s="181" t="n">
        <f aca="false">IF(N128="nulová",J128,0)</f>
        <v>0</v>
      </c>
      <c r="BJ128" s="3" t="s">
        <v>84</v>
      </c>
      <c r="BK128" s="181" t="n">
        <f aca="false">ROUND(I128*H128,2)</f>
        <v>0</v>
      </c>
      <c r="BL128" s="3" t="s">
        <v>84</v>
      </c>
      <c r="BM128" s="180" t="s">
        <v>619</v>
      </c>
    </row>
    <row r="129" s="27" customFormat="true" ht="16.5" hidden="false" customHeight="true" outlineLevel="0" collapsed="false">
      <c r="A129" s="22"/>
      <c r="B129" s="166"/>
      <c r="C129" s="167" t="s">
        <v>140</v>
      </c>
      <c r="D129" s="167" t="s">
        <v>125</v>
      </c>
      <c r="E129" s="168" t="s">
        <v>620</v>
      </c>
      <c r="F129" s="169" t="s">
        <v>621</v>
      </c>
      <c r="G129" s="170" t="s">
        <v>138</v>
      </c>
      <c r="H129" s="171" t="n">
        <v>1</v>
      </c>
      <c r="I129" s="172"/>
      <c r="J129" s="173" t="n">
        <f aca="false">ROUND(I129*H129,2)</f>
        <v>0</v>
      </c>
      <c r="K129" s="174"/>
      <c r="L129" s="175"/>
      <c r="M129" s="176"/>
      <c r="N129" s="177" t="s">
        <v>41</v>
      </c>
      <c r="O129" s="60"/>
      <c r="P129" s="178" t="n">
        <f aca="false">O129*H129</f>
        <v>0</v>
      </c>
      <c r="Q129" s="178" t="n">
        <v>0</v>
      </c>
      <c r="R129" s="178" t="n">
        <f aca="false">Q129*H129</f>
        <v>0</v>
      </c>
      <c r="S129" s="178" t="n">
        <v>0</v>
      </c>
      <c r="T129" s="179" t="n">
        <f aca="false">S129*H129</f>
        <v>0</v>
      </c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R129" s="180" t="s">
        <v>86</v>
      </c>
      <c r="AT129" s="180" t="s">
        <v>125</v>
      </c>
      <c r="AU129" s="180" t="s">
        <v>86</v>
      </c>
      <c r="AY129" s="3" t="s">
        <v>122</v>
      </c>
      <c r="BE129" s="181" t="n">
        <f aca="false">IF(N129="základní",J129,0)</f>
        <v>0</v>
      </c>
      <c r="BF129" s="181" t="n">
        <f aca="false">IF(N129="snížená",J129,0)</f>
        <v>0</v>
      </c>
      <c r="BG129" s="181" t="n">
        <f aca="false">IF(N129="zákl. přenesená",J129,0)</f>
        <v>0</v>
      </c>
      <c r="BH129" s="181" t="n">
        <f aca="false">IF(N129="sníž. přenesená",J129,0)</f>
        <v>0</v>
      </c>
      <c r="BI129" s="181" t="n">
        <f aca="false">IF(N129="nulová",J129,0)</f>
        <v>0</v>
      </c>
      <c r="BJ129" s="3" t="s">
        <v>84</v>
      </c>
      <c r="BK129" s="181" t="n">
        <f aca="false">ROUND(I129*H129,2)</f>
        <v>0</v>
      </c>
      <c r="BL129" s="3" t="s">
        <v>84</v>
      </c>
      <c r="BM129" s="180" t="s">
        <v>622</v>
      </c>
    </row>
    <row r="130" s="27" customFormat="true" ht="21.75" hidden="false" customHeight="true" outlineLevel="0" collapsed="false">
      <c r="A130" s="22"/>
      <c r="B130" s="166"/>
      <c r="C130" s="167" t="s">
        <v>144</v>
      </c>
      <c r="D130" s="167" t="s">
        <v>125</v>
      </c>
      <c r="E130" s="168" t="s">
        <v>172</v>
      </c>
      <c r="F130" s="169" t="s">
        <v>173</v>
      </c>
      <c r="G130" s="170" t="s">
        <v>174</v>
      </c>
      <c r="H130" s="171" t="n">
        <v>9</v>
      </c>
      <c r="I130" s="172"/>
      <c r="J130" s="173" t="n">
        <f aca="false">ROUND(I130*H130,2)</f>
        <v>0</v>
      </c>
      <c r="K130" s="174"/>
      <c r="L130" s="175"/>
      <c r="M130" s="176"/>
      <c r="N130" s="177" t="s">
        <v>41</v>
      </c>
      <c r="O130" s="60"/>
      <c r="P130" s="178" t="n">
        <f aca="false">O130*H130</f>
        <v>0</v>
      </c>
      <c r="Q130" s="178" t="n">
        <v>4E-005</v>
      </c>
      <c r="R130" s="178" t="n">
        <f aca="false">Q130*H130</f>
        <v>0.00036</v>
      </c>
      <c r="S130" s="178" t="n">
        <v>0</v>
      </c>
      <c r="T130" s="179" t="n">
        <f aca="false">S130*H130</f>
        <v>0</v>
      </c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R130" s="180" t="s">
        <v>86</v>
      </c>
      <c r="AT130" s="180" t="s">
        <v>125</v>
      </c>
      <c r="AU130" s="180" t="s">
        <v>86</v>
      </c>
      <c r="AY130" s="3" t="s">
        <v>122</v>
      </c>
      <c r="BE130" s="181" t="n">
        <f aca="false">IF(N130="základní",J130,0)</f>
        <v>0</v>
      </c>
      <c r="BF130" s="181" t="n">
        <f aca="false">IF(N130="snížená",J130,0)</f>
        <v>0</v>
      </c>
      <c r="BG130" s="181" t="n">
        <f aca="false">IF(N130="zákl. přenesená",J130,0)</f>
        <v>0</v>
      </c>
      <c r="BH130" s="181" t="n">
        <f aca="false">IF(N130="sníž. přenesená",J130,0)</f>
        <v>0</v>
      </c>
      <c r="BI130" s="181" t="n">
        <f aca="false">IF(N130="nulová",J130,0)</f>
        <v>0</v>
      </c>
      <c r="BJ130" s="3" t="s">
        <v>84</v>
      </c>
      <c r="BK130" s="181" t="n">
        <f aca="false">ROUND(I130*H130,2)</f>
        <v>0</v>
      </c>
      <c r="BL130" s="3" t="s">
        <v>84</v>
      </c>
      <c r="BM130" s="180" t="s">
        <v>623</v>
      </c>
    </row>
    <row r="131" s="27" customFormat="true" ht="24.15" hidden="false" customHeight="true" outlineLevel="0" collapsed="false">
      <c r="A131" s="22"/>
      <c r="B131" s="166"/>
      <c r="C131" s="167" t="s">
        <v>148</v>
      </c>
      <c r="D131" s="167" t="s">
        <v>125</v>
      </c>
      <c r="E131" s="168" t="s">
        <v>180</v>
      </c>
      <c r="F131" s="169" t="s">
        <v>181</v>
      </c>
      <c r="G131" s="170" t="s">
        <v>174</v>
      </c>
      <c r="H131" s="171" t="n">
        <v>10</v>
      </c>
      <c r="I131" s="172"/>
      <c r="J131" s="173" t="n">
        <f aca="false">ROUND(I131*H131,2)</f>
        <v>0</v>
      </c>
      <c r="K131" s="174"/>
      <c r="L131" s="175"/>
      <c r="M131" s="176"/>
      <c r="N131" s="177" t="s">
        <v>41</v>
      </c>
      <c r="O131" s="60"/>
      <c r="P131" s="178" t="n">
        <f aca="false">O131*H131</f>
        <v>0</v>
      </c>
      <c r="Q131" s="178" t="n">
        <v>4E-005</v>
      </c>
      <c r="R131" s="178" t="n">
        <f aca="false">Q131*H131</f>
        <v>0.0004</v>
      </c>
      <c r="S131" s="178" t="n">
        <v>0</v>
      </c>
      <c r="T131" s="179" t="n">
        <f aca="false">S131*H131</f>
        <v>0</v>
      </c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R131" s="180" t="s">
        <v>86</v>
      </c>
      <c r="AT131" s="180" t="s">
        <v>125</v>
      </c>
      <c r="AU131" s="180" t="s">
        <v>86</v>
      </c>
      <c r="AY131" s="3" t="s">
        <v>122</v>
      </c>
      <c r="BE131" s="181" t="n">
        <f aca="false">IF(N131="základní",J131,0)</f>
        <v>0</v>
      </c>
      <c r="BF131" s="181" t="n">
        <f aca="false">IF(N131="snížená",J131,0)</f>
        <v>0</v>
      </c>
      <c r="BG131" s="181" t="n">
        <f aca="false">IF(N131="zákl. přenesená",J131,0)</f>
        <v>0</v>
      </c>
      <c r="BH131" s="181" t="n">
        <f aca="false">IF(N131="sníž. přenesená",J131,0)</f>
        <v>0</v>
      </c>
      <c r="BI131" s="181" t="n">
        <f aca="false">IF(N131="nulová",J131,0)</f>
        <v>0</v>
      </c>
      <c r="BJ131" s="3" t="s">
        <v>84</v>
      </c>
      <c r="BK131" s="181" t="n">
        <f aca="false">ROUND(I131*H131,2)</f>
        <v>0</v>
      </c>
      <c r="BL131" s="3" t="s">
        <v>84</v>
      </c>
      <c r="BM131" s="180" t="s">
        <v>624</v>
      </c>
    </row>
    <row r="132" s="27" customFormat="true" ht="21.75" hidden="false" customHeight="true" outlineLevel="0" collapsed="false">
      <c r="A132" s="22"/>
      <c r="B132" s="166"/>
      <c r="C132" s="167" t="s">
        <v>152</v>
      </c>
      <c r="D132" s="167" t="s">
        <v>125</v>
      </c>
      <c r="E132" s="168" t="s">
        <v>168</v>
      </c>
      <c r="F132" s="169" t="s">
        <v>169</v>
      </c>
      <c r="G132" s="170" t="s">
        <v>138</v>
      </c>
      <c r="H132" s="171" t="n">
        <v>150</v>
      </c>
      <c r="I132" s="172"/>
      <c r="J132" s="173" t="n">
        <f aca="false">ROUND(I132*H132,2)</f>
        <v>0</v>
      </c>
      <c r="K132" s="174"/>
      <c r="L132" s="175"/>
      <c r="M132" s="176"/>
      <c r="N132" s="177" t="s">
        <v>41</v>
      </c>
      <c r="O132" s="60"/>
      <c r="P132" s="178" t="n">
        <f aca="false">O132*H132</f>
        <v>0</v>
      </c>
      <c r="Q132" s="178" t="n">
        <v>0</v>
      </c>
      <c r="R132" s="178" t="n">
        <f aca="false">Q132*H132</f>
        <v>0</v>
      </c>
      <c r="S132" s="178" t="n">
        <v>0</v>
      </c>
      <c r="T132" s="179" t="n">
        <f aca="false">S132*H132</f>
        <v>0</v>
      </c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R132" s="180" t="s">
        <v>86</v>
      </c>
      <c r="AT132" s="180" t="s">
        <v>125</v>
      </c>
      <c r="AU132" s="180" t="s">
        <v>86</v>
      </c>
      <c r="AY132" s="3" t="s">
        <v>122</v>
      </c>
      <c r="BE132" s="181" t="n">
        <f aca="false">IF(N132="základní",J132,0)</f>
        <v>0</v>
      </c>
      <c r="BF132" s="181" t="n">
        <f aca="false">IF(N132="snížená",J132,0)</f>
        <v>0</v>
      </c>
      <c r="BG132" s="181" t="n">
        <f aca="false">IF(N132="zákl. přenesená",J132,0)</f>
        <v>0</v>
      </c>
      <c r="BH132" s="181" t="n">
        <f aca="false">IF(N132="sníž. přenesená",J132,0)</f>
        <v>0</v>
      </c>
      <c r="BI132" s="181" t="n">
        <f aca="false">IF(N132="nulová",J132,0)</f>
        <v>0</v>
      </c>
      <c r="BJ132" s="3" t="s">
        <v>84</v>
      </c>
      <c r="BK132" s="181" t="n">
        <f aca="false">ROUND(I132*H132,2)</f>
        <v>0</v>
      </c>
      <c r="BL132" s="3" t="s">
        <v>84</v>
      </c>
      <c r="BM132" s="180" t="s">
        <v>625</v>
      </c>
    </row>
    <row r="133" s="27" customFormat="true" ht="37.8" hidden="false" customHeight="true" outlineLevel="0" collapsed="false">
      <c r="A133" s="22"/>
      <c r="B133" s="166"/>
      <c r="C133" s="167" t="s">
        <v>158</v>
      </c>
      <c r="D133" s="167" t="s">
        <v>125</v>
      </c>
      <c r="E133" s="168" t="s">
        <v>504</v>
      </c>
      <c r="F133" s="169" t="s">
        <v>505</v>
      </c>
      <c r="G133" s="170" t="s">
        <v>161</v>
      </c>
      <c r="H133" s="171" t="n">
        <v>150</v>
      </c>
      <c r="I133" s="172"/>
      <c r="J133" s="173" t="n">
        <f aca="false">ROUND(I133*H133,2)</f>
        <v>0</v>
      </c>
      <c r="K133" s="174"/>
      <c r="L133" s="175"/>
      <c r="M133" s="176"/>
      <c r="N133" s="177" t="s">
        <v>41</v>
      </c>
      <c r="O133" s="60"/>
      <c r="P133" s="178" t="n">
        <f aca="false">O133*H133</f>
        <v>0</v>
      </c>
      <c r="Q133" s="178" t="n">
        <v>0.00014</v>
      </c>
      <c r="R133" s="178" t="n">
        <f aca="false">Q133*H133</f>
        <v>0.021</v>
      </c>
      <c r="S133" s="178" t="n">
        <v>0</v>
      </c>
      <c r="T133" s="179" t="n">
        <f aca="false">S133*H133</f>
        <v>0</v>
      </c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R133" s="180" t="s">
        <v>86</v>
      </c>
      <c r="AT133" s="180" t="s">
        <v>125</v>
      </c>
      <c r="AU133" s="180" t="s">
        <v>86</v>
      </c>
      <c r="AY133" s="3" t="s">
        <v>122</v>
      </c>
      <c r="BE133" s="181" t="n">
        <f aca="false">IF(N133="základní",J133,0)</f>
        <v>0</v>
      </c>
      <c r="BF133" s="181" t="n">
        <f aca="false">IF(N133="snížená",J133,0)</f>
        <v>0</v>
      </c>
      <c r="BG133" s="181" t="n">
        <f aca="false">IF(N133="zákl. přenesená",J133,0)</f>
        <v>0</v>
      </c>
      <c r="BH133" s="181" t="n">
        <f aca="false">IF(N133="sníž. přenesená",J133,0)</f>
        <v>0</v>
      </c>
      <c r="BI133" s="181" t="n">
        <f aca="false">IF(N133="nulová",J133,0)</f>
        <v>0</v>
      </c>
      <c r="BJ133" s="3" t="s">
        <v>84</v>
      </c>
      <c r="BK133" s="181" t="n">
        <f aca="false">ROUND(I133*H133,2)</f>
        <v>0</v>
      </c>
      <c r="BL133" s="3" t="s">
        <v>84</v>
      </c>
      <c r="BM133" s="180" t="s">
        <v>626</v>
      </c>
    </row>
    <row r="134" s="27" customFormat="true" ht="16.5" hidden="false" customHeight="true" outlineLevel="0" collapsed="false">
      <c r="A134" s="22"/>
      <c r="B134" s="166"/>
      <c r="C134" s="182" t="s">
        <v>163</v>
      </c>
      <c r="D134" s="182" t="s">
        <v>277</v>
      </c>
      <c r="E134" s="183" t="s">
        <v>627</v>
      </c>
      <c r="F134" s="184" t="s">
        <v>628</v>
      </c>
      <c r="G134" s="185" t="s">
        <v>174</v>
      </c>
      <c r="H134" s="186" t="n">
        <v>9</v>
      </c>
      <c r="I134" s="187"/>
      <c r="J134" s="188" t="n">
        <f aca="false">ROUND(I134*H134,2)</f>
        <v>0</v>
      </c>
      <c r="K134" s="189"/>
      <c r="L134" s="23"/>
      <c r="M134" s="190"/>
      <c r="N134" s="191" t="s">
        <v>41</v>
      </c>
      <c r="O134" s="60"/>
      <c r="P134" s="178" t="n">
        <f aca="false">O134*H134</f>
        <v>0</v>
      </c>
      <c r="Q134" s="178" t="n">
        <v>0</v>
      </c>
      <c r="R134" s="178" t="n">
        <f aca="false">Q134*H134</f>
        <v>0</v>
      </c>
      <c r="S134" s="178" t="n">
        <v>0</v>
      </c>
      <c r="T134" s="179" t="n">
        <f aca="false">S134*H134</f>
        <v>0</v>
      </c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R134" s="180" t="s">
        <v>84</v>
      </c>
      <c r="AT134" s="180" t="s">
        <v>277</v>
      </c>
      <c r="AU134" s="180" t="s">
        <v>86</v>
      </c>
      <c r="AY134" s="3" t="s">
        <v>122</v>
      </c>
      <c r="BE134" s="181" t="n">
        <f aca="false">IF(N134="základní",J134,0)</f>
        <v>0</v>
      </c>
      <c r="BF134" s="181" t="n">
        <f aca="false">IF(N134="snížená",J134,0)</f>
        <v>0</v>
      </c>
      <c r="BG134" s="181" t="n">
        <f aca="false">IF(N134="zákl. přenesená",J134,0)</f>
        <v>0</v>
      </c>
      <c r="BH134" s="181" t="n">
        <f aca="false">IF(N134="sníž. přenesená",J134,0)</f>
        <v>0</v>
      </c>
      <c r="BI134" s="181" t="n">
        <f aca="false">IF(N134="nulová",J134,0)</f>
        <v>0</v>
      </c>
      <c r="BJ134" s="3" t="s">
        <v>84</v>
      </c>
      <c r="BK134" s="181" t="n">
        <f aca="false">ROUND(I134*H134,2)</f>
        <v>0</v>
      </c>
      <c r="BL134" s="3" t="s">
        <v>84</v>
      </c>
      <c r="BM134" s="180" t="s">
        <v>629</v>
      </c>
    </row>
    <row r="135" s="27" customFormat="true" ht="16.5" hidden="false" customHeight="true" outlineLevel="0" collapsed="false">
      <c r="A135" s="22"/>
      <c r="B135" s="166"/>
      <c r="C135" s="182" t="s">
        <v>167</v>
      </c>
      <c r="D135" s="182" t="s">
        <v>277</v>
      </c>
      <c r="E135" s="183" t="s">
        <v>630</v>
      </c>
      <c r="F135" s="184" t="s">
        <v>631</v>
      </c>
      <c r="G135" s="185" t="s">
        <v>174</v>
      </c>
      <c r="H135" s="186" t="n">
        <v>31</v>
      </c>
      <c r="I135" s="187"/>
      <c r="J135" s="188" t="n">
        <f aca="false">ROUND(I135*H135,2)</f>
        <v>0</v>
      </c>
      <c r="K135" s="189"/>
      <c r="L135" s="23"/>
      <c r="M135" s="190"/>
      <c r="N135" s="191" t="s">
        <v>41</v>
      </c>
      <c r="O135" s="60"/>
      <c r="P135" s="178" t="n">
        <f aca="false">O135*H135</f>
        <v>0</v>
      </c>
      <c r="Q135" s="178" t="n">
        <v>0</v>
      </c>
      <c r="R135" s="178" t="n">
        <f aca="false">Q135*H135</f>
        <v>0</v>
      </c>
      <c r="S135" s="178" t="n">
        <v>0</v>
      </c>
      <c r="T135" s="179" t="n">
        <f aca="false">S135*H135</f>
        <v>0</v>
      </c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R135" s="180" t="s">
        <v>84</v>
      </c>
      <c r="AT135" s="180" t="s">
        <v>277</v>
      </c>
      <c r="AU135" s="180" t="s">
        <v>86</v>
      </c>
      <c r="AY135" s="3" t="s">
        <v>122</v>
      </c>
      <c r="BE135" s="181" t="n">
        <f aca="false">IF(N135="základní",J135,0)</f>
        <v>0</v>
      </c>
      <c r="BF135" s="181" t="n">
        <f aca="false">IF(N135="snížená",J135,0)</f>
        <v>0</v>
      </c>
      <c r="BG135" s="181" t="n">
        <f aca="false">IF(N135="zákl. přenesená",J135,0)</f>
        <v>0</v>
      </c>
      <c r="BH135" s="181" t="n">
        <f aca="false">IF(N135="sníž. přenesená",J135,0)</f>
        <v>0</v>
      </c>
      <c r="BI135" s="181" t="n">
        <f aca="false">IF(N135="nulová",J135,0)</f>
        <v>0</v>
      </c>
      <c r="BJ135" s="3" t="s">
        <v>84</v>
      </c>
      <c r="BK135" s="181" t="n">
        <f aca="false">ROUND(I135*H135,2)</f>
        <v>0</v>
      </c>
      <c r="BL135" s="3" t="s">
        <v>84</v>
      </c>
      <c r="BM135" s="180" t="s">
        <v>632</v>
      </c>
    </row>
    <row r="136" s="27" customFormat="true" ht="16.5" hidden="false" customHeight="true" outlineLevel="0" collapsed="false">
      <c r="A136" s="22"/>
      <c r="B136" s="166"/>
      <c r="C136" s="182" t="s">
        <v>171</v>
      </c>
      <c r="D136" s="182" t="s">
        <v>277</v>
      </c>
      <c r="E136" s="183" t="s">
        <v>633</v>
      </c>
      <c r="F136" s="184" t="s">
        <v>634</v>
      </c>
      <c r="G136" s="185" t="s">
        <v>174</v>
      </c>
      <c r="H136" s="186" t="n">
        <v>31</v>
      </c>
      <c r="I136" s="187"/>
      <c r="J136" s="188" t="n">
        <f aca="false">ROUND(I136*H136,2)</f>
        <v>0</v>
      </c>
      <c r="K136" s="189"/>
      <c r="L136" s="23"/>
      <c r="M136" s="190"/>
      <c r="N136" s="191" t="s">
        <v>41</v>
      </c>
      <c r="O136" s="60"/>
      <c r="P136" s="178" t="n">
        <f aca="false">O136*H136</f>
        <v>0</v>
      </c>
      <c r="Q136" s="178" t="n">
        <v>0</v>
      </c>
      <c r="R136" s="178" t="n">
        <f aca="false">Q136*H136</f>
        <v>0</v>
      </c>
      <c r="S136" s="178" t="n">
        <v>0</v>
      </c>
      <c r="T136" s="179" t="n">
        <f aca="false">S136*H136</f>
        <v>0</v>
      </c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R136" s="180" t="s">
        <v>84</v>
      </c>
      <c r="AT136" s="180" t="s">
        <v>277</v>
      </c>
      <c r="AU136" s="180" t="s">
        <v>86</v>
      </c>
      <c r="AY136" s="3" t="s">
        <v>122</v>
      </c>
      <c r="BE136" s="181" t="n">
        <f aca="false">IF(N136="základní",J136,0)</f>
        <v>0</v>
      </c>
      <c r="BF136" s="181" t="n">
        <f aca="false">IF(N136="snížená",J136,0)</f>
        <v>0</v>
      </c>
      <c r="BG136" s="181" t="n">
        <f aca="false">IF(N136="zákl. přenesená",J136,0)</f>
        <v>0</v>
      </c>
      <c r="BH136" s="181" t="n">
        <f aca="false">IF(N136="sníž. přenesená",J136,0)</f>
        <v>0</v>
      </c>
      <c r="BI136" s="181" t="n">
        <f aca="false">IF(N136="nulová",J136,0)</f>
        <v>0</v>
      </c>
      <c r="BJ136" s="3" t="s">
        <v>84</v>
      </c>
      <c r="BK136" s="181" t="n">
        <f aca="false">ROUND(I136*H136,2)</f>
        <v>0</v>
      </c>
      <c r="BL136" s="3" t="s">
        <v>84</v>
      </c>
      <c r="BM136" s="180" t="s">
        <v>635</v>
      </c>
    </row>
    <row r="137" s="27" customFormat="true" ht="16.5" hidden="false" customHeight="true" outlineLevel="0" collapsed="false">
      <c r="A137" s="22"/>
      <c r="B137" s="166"/>
      <c r="C137" s="182" t="s">
        <v>7</v>
      </c>
      <c r="D137" s="182" t="s">
        <v>277</v>
      </c>
      <c r="E137" s="183" t="s">
        <v>636</v>
      </c>
      <c r="F137" s="184" t="s">
        <v>637</v>
      </c>
      <c r="G137" s="185" t="s">
        <v>174</v>
      </c>
      <c r="H137" s="186" t="n">
        <v>1</v>
      </c>
      <c r="I137" s="187"/>
      <c r="J137" s="188" t="n">
        <f aca="false">ROUND(I137*H137,2)</f>
        <v>0</v>
      </c>
      <c r="K137" s="189"/>
      <c r="L137" s="23"/>
      <c r="M137" s="190"/>
      <c r="N137" s="191" t="s">
        <v>41</v>
      </c>
      <c r="O137" s="60"/>
      <c r="P137" s="178" t="n">
        <f aca="false">O137*H137</f>
        <v>0</v>
      </c>
      <c r="Q137" s="178" t="n">
        <v>0</v>
      </c>
      <c r="R137" s="178" t="n">
        <f aca="false">Q137*H137</f>
        <v>0</v>
      </c>
      <c r="S137" s="178" t="n">
        <v>0</v>
      </c>
      <c r="T137" s="179" t="n">
        <f aca="false">S137*H137</f>
        <v>0</v>
      </c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R137" s="180" t="s">
        <v>84</v>
      </c>
      <c r="AT137" s="180" t="s">
        <v>277</v>
      </c>
      <c r="AU137" s="180" t="s">
        <v>86</v>
      </c>
      <c r="AY137" s="3" t="s">
        <v>122</v>
      </c>
      <c r="BE137" s="181" t="n">
        <f aca="false">IF(N137="základní",J137,0)</f>
        <v>0</v>
      </c>
      <c r="BF137" s="181" t="n">
        <f aca="false">IF(N137="snížená",J137,0)</f>
        <v>0</v>
      </c>
      <c r="BG137" s="181" t="n">
        <f aca="false">IF(N137="zákl. přenesená",J137,0)</f>
        <v>0</v>
      </c>
      <c r="BH137" s="181" t="n">
        <f aca="false">IF(N137="sníž. přenesená",J137,0)</f>
        <v>0</v>
      </c>
      <c r="BI137" s="181" t="n">
        <f aca="false">IF(N137="nulová",J137,0)</f>
        <v>0</v>
      </c>
      <c r="BJ137" s="3" t="s">
        <v>84</v>
      </c>
      <c r="BK137" s="181" t="n">
        <f aca="false">ROUND(I137*H137,2)</f>
        <v>0</v>
      </c>
      <c r="BL137" s="3" t="s">
        <v>84</v>
      </c>
      <c r="BM137" s="180" t="s">
        <v>638</v>
      </c>
    </row>
    <row r="138" s="27" customFormat="true" ht="24.15" hidden="false" customHeight="true" outlineLevel="0" collapsed="false">
      <c r="A138" s="22"/>
      <c r="B138" s="166"/>
      <c r="C138" s="182" t="s">
        <v>179</v>
      </c>
      <c r="D138" s="182" t="s">
        <v>277</v>
      </c>
      <c r="E138" s="183" t="s">
        <v>306</v>
      </c>
      <c r="F138" s="184" t="s">
        <v>307</v>
      </c>
      <c r="G138" s="185" t="s">
        <v>174</v>
      </c>
      <c r="H138" s="186" t="n">
        <v>9</v>
      </c>
      <c r="I138" s="187"/>
      <c r="J138" s="188" t="n">
        <f aca="false">ROUND(I138*H138,2)</f>
        <v>0</v>
      </c>
      <c r="K138" s="189"/>
      <c r="L138" s="23"/>
      <c r="M138" s="190"/>
      <c r="N138" s="191" t="s">
        <v>41</v>
      </c>
      <c r="O138" s="60"/>
      <c r="P138" s="178" t="n">
        <f aca="false">O138*H138</f>
        <v>0</v>
      </c>
      <c r="Q138" s="178" t="n">
        <v>0</v>
      </c>
      <c r="R138" s="178" t="n">
        <f aca="false">Q138*H138</f>
        <v>0</v>
      </c>
      <c r="S138" s="178" t="n">
        <v>0.00057</v>
      </c>
      <c r="T138" s="179" t="n">
        <f aca="false">S138*H138</f>
        <v>0.00513</v>
      </c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R138" s="180" t="s">
        <v>84</v>
      </c>
      <c r="AT138" s="180" t="s">
        <v>277</v>
      </c>
      <c r="AU138" s="180" t="s">
        <v>86</v>
      </c>
      <c r="AY138" s="3" t="s">
        <v>122</v>
      </c>
      <c r="BE138" s="181" t="n">
        <f aca="false">IF(N138="základní",J138,0)</f>
        <v>0</v>
      </c>
      <c r="BF138" s="181" t="n">
        <f aca="false">IF(N138="snížená",J138,0)</f>
        <v>0</v>
      </c>
      <c r="BG138" s="181" t="n">
        <f aca="false">IF(N138="zákl. přenesená",J138,0)</f>
        <v>0</v>
      </c>
      <c r="BH138" s="181" t="n">
        <f aca="false">IF(N138="sníž. přenesená",J138,0)</f>
        <v>0</v>
      </c>
      <c r="BI138" s="181" t="n">
        <f aca="false">IF(N138="nulová",J138,0)</f>
        <v>0</v>
      </c>
      <c r="BJ138" s="3" t="s">
        <v>84</v>
      </c>
      <c r="BK138" s="181" t="n">
        <f aca="false">ROUND(I138*H138,2)</f>
        <v>0</v>
      </c>
      <c r="BL138" s="3" t="s">
        <v>84</v>
      </c>
      <c r="BM138" s="180" t="s">
        <v>639</v>
      </c>
    </row>
    <row r="139" s="27" customFormat="true" ht="24.15" hidden="false" customHeight="true" outlineLevel="0" collapsed="false">
      <c r="A139" s="22"/>
      <c r="B139" s="166"/>
      <c r="C139" s="182" t="s">
        <v>183</v>
      </c>
      <c r="D139" s="182" t="s">
        <v>277</v>
      </c>
      <c r="E139" s="183" t="s">
        <v>542</v>
      </c>
      <c r="F139" s="184" t="s">
        <v>543</v>
      </c>
      <c r="G139" s="185" t="s">
        <v>161</v>
      </c>
      <c r="H139" s="186" t="n">
        <v>150</v>
      </c>
      <c r="I139" s="187"/>
      <c r="J139" s="188" t="n">
        <f aca="false">ROUND(I139*H139,2)</f>
        <v>0</v>
      </c>
      <c r="K139" s="189"/>
      <c r="L139" s="23"/>
      <c r="M139" s="190"/>
      <c r="N139" s="191" t="s">
        <v>41</v>
      </c>
      <c r="O139" s="60"/>
      <c r="P139" s="178" t="n">
        <f aca="false">O139*H139</f>
        <v>0</v>
      </c>
      <c r="Q139" s="178" t="n">
        <v>0</v>
      </c>
      <c r="R139" s="178" t="n">
        <f aca="false">Q139*H139</f>
        <v>0</v>
      </c>
      <c r="S139" s="178" t="n">
        <v>0.002</v>
      </c>
      <c r="T139" s="179" t="n">
        <f aca="false">S139*H139</f>
        <v>0.3</v>
      </c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R139" s="180" t="s">
        <v>84</v>
      </c>
      <c r="AT139" s="180" t="s">
        <v>277</v>
      </c>
      <c r="AU139" s="180" t="s">
        <v>86</v>
      </c>
      <c r="AY139" s="3" t="s">
        <v>122</v>
      </c>
      <c r="BE139" s="181" t="n">
        <f aca="false">IF(N139="základní",J139,0)</f>
        <v>0</v>
      </c>
      <c r="BF139" s="181" t="n">
        <f aca="false">IF(N139="snížená",J139,0)</f>
        <v>0</v>
      </c>
      <c r="BG139" s="181" t="n">
        <f aca="false">IF(N139="zákl. přenesená",J139,0)</f>
        <v>0</v>
      </c>
      <c r="BH139" s="181" t="n">
        <f aca="false">IF(N139="sníž. přenesená",J139,0)</f>
        <v>0</v>
      </c>
      <c r="BI139" s="181" t="n">
        <f aca="false">IF(N139="nulová",J139,0)</f>
        <v>0</v>
      </c>
      <c r="BJ139" s="3" t="s">
        <v>84</v>
      </c>
      <c r="BK139" s="181" t="n">
        <f aca="false">ROUND(I139*H139,2)</f>
        <v>0</v>
      </c>
      <c r="BL139" s="3" t="s">
        <v>84</v>
      </c>
      <c r="BM139" s="180" t="s">
        <v>640</v>
      </c>
    </row>
    <row r="140" s="27" customFormat="true" ht="21.75" hidden="false" customHeight="true" outlineLevel="0" collapsed="false">
      <c r="A140" s="22"/>
      <c r="B140" s="166"/>
      <c r="C140" s="182" t="s">
        <v>187</v>
      </c>
      <c r="D140" s="182" t="s">
        <v>277</v>
      </c>
      <c r="E140" s="183" t="s">
        <v>298</v>
      </c>
      <c r="F140" s="184" t="s">
        <v>299</v>
      </c>
      <c r="G140" s="185" t="s">
        <v>174</v>
      </c>
      <c r="H140" s="186" t="n">
        <v>9</v>
      </c>
      <c r="I140" s="187"/>
      <c r="J140" s="188" t="n">
        <f aca="false">ROUND(I140*H140,2)</f>
        <v>0</v>
      </c>
      <c r="K140" s="189"/>
      <c r="L140" s="23"/>
      <c r="M140" s="190"/>
      <c r="N140" s="191" t="s">
        <v>41</v>
      </c>
      <c r="O140" s="60"/>
      <c r="P140" s="178" t="n">
        <f aca="false">O140*H140</f>
        <v>0</v>
      </c>
      <c r="Q140" s="178" t="n">
        <v>0</v>
      </c>
      <c r="R140" s="178" t="n">
        <f aca="false">Q140*H140</f>
        <v>0</v>
      </c>
      <c r="S140" s="178" t="n">
        <v>0</v>
      </c>
      <c r="T140" s="179" t="n">
        <f aca="false">S140*H140</f>
        <v>0</v>
      </c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R140" s="180" t="s">
        <v>84</v>
      </c>
      <c r="AT140" s="180" t="s">
        <v>277</v>
      </c>
      <c r="AU140" s="180" t="s">
        <v>86</v>
      </c>
      <c r="AY140" s="3" t="s">
        <v>122</v>
      </c>
      <c r="BE140" s="181" t="n">
        <f aca="false">IF(N140="základní",J140,0)</f>
        <v>0</v>
      </c>
      <c r="BF140" s="181" t="n">
        <f aca="false">IF(N140="snížená",J140,0)</f>
        <v>0</v>
      </c>
      <c r="BG140" s="181" t="n">
        <f aca="false">IF(N140="zákl. přenesená",J140,0)</f>
        <v>0</v>
      </c>
      <c r="BH140" s="181" t="n">
        <f aca="false">IF(N140="sníž. přenesená",J140,0)</f>
        <v>0</v>
      </c>
      <c r="BI140" s="181" t="n">
        <f aca="false">IF(N140="nulová",J140,0)</f>
        <v>0</v>
      </c>
      <c r="BJ140" s="3" t="s">
        <v>84</v>
      </c>
      <c r="BK140" s="181" t="n">
        <f aca="false">ROUND(I140*H140,2)</f>
        <v>0</v>
      </c>
      <c r="BL140" s="3" t="s">
        <v>84</v>
      </c>
      <c r="BM140" s="180" t="s">
        <v>641</v>
      </c>
    </row>
    <row r="141" s="27" customFormat="true" ht="16.5" hidden="false" customHeight="true" outlineLevel="0" collapsed="false">
      <c r="A141" s="22"/>
      <c r="B141" s="166"/>
      <c r="C141" s="182" t="s">
        <v>191</v>
      </c>
      <c r="D141" s="182" t="s">
        <v>277</v>
      </c>
      <c r="E141" s="183" t="s">
        <v>530</v>
      </c>
      <c r="F141" s="184" t="s">
        <v>531</v>
      </c>
      <c r="G141" s="185" t="s">
        <v>174</v>
      </c>
      <c r="H141" s="186" t="n">
        <v>10</v>
      </c>
      <c r="I141" s="187"/>
      <c r="J141" s="188" t="n">
        <f aca="false">ROUND(I141*H141,2)</f>
        <v>0</v>
      </c>
      <c r="K141" s="189"/>
      <c r="L141" s="23"/>
      <c r="M141" s="190"/>
      <c r="N141" s="191" t="s">
        <v>41</v>
      </c>
      <c r="O141" s="60"/>
      <c r="P141" s="178" t="n">
        <f aca="false">O141*H141</f>
        <v>0</v>
      </c>
      <c r="Q141" s="178" t="n">
        <v>0</v>
      </c>
      <c r="R141" s="178" t="n">
        <f aca="false">Q141*H141</f>
        <v>0</v>
      </c>
      <c r="S141" s="178" t="n">
        <v>0</v>
      </c>
      <c r="T141" s="179" t="n">
        <f aca="false">S141*H141</f>
        <v>0</v>
      </c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R141" s="180" t="s">
        <v>84</v>
      </c>
      <c r="AT141" s="180" t="s">
        <v>277</v>
      </c>
      <c r="AU141" s="180" t="s">
        <v>86</v>
      </c>
      <c r="AY141" s="3" t="s">
        <v>122</v>
      </c>
      <c r="BE141" s="181" t="n">
        <f aca="false">IF(N141="základní",J141,0)</f>
        <v>0</v>
      </c>
      <c r="BF141" s="181" t="n">
        <f aca="false">IF(N141="snížená",J141,0)</f>
        <v>0</v>
      </c>
      <c r="BG141" s="181" t="n">
        <f aca="false">IF(N141="zákl. přenesená",J141,0)</f>
        <v>0</v>
      </c>
      <c r="BH141" s="181" t="n">
        <f aca="false">IF(N141="sníž. přenesená",J141,0)</f>
        <v>0</v>
      </c>
      <c r="BI141" s="181" t="n">
        <f aca="false">IF(N141="nulová",J141,0)</f>
        <v>0</v>
      </c>
      <c r="BJ141" s="3" t="s">
        <v>84</v>
      </c>
      <c r="BK141" s="181" t="n">
        <f aca="false">ROUND(I141*H141,2)</f>
        <v>0</v>
      </c>
      <c r="BL141" s="3" t="s">
        <v>84</v>
      </c>
      <c r="BM141" s="180" t="s">
        <v>642</v>
      </c>
    </row>
    <row r="142" s="27" customFormat="true" ht="24.15" hidden="false" customHeight="true" outlineLevel="0" collapsed="false">
      <c r="A142" s="22"/>
      <c r="B142" s="166"/>
      <c r="C142" s="182" t="s">
        <v>195</v>
      </c>
      <c r="D142" s="182" t="s">
        <v>277</v>
      </c>
      <c r="E142" s="183" t="s">
        <v>539</v>
      </c>
      <c r="F142" s="184" t="s">
        <v>540</v>
      </c>
      <c r="G142" s="185" t="s">
        <v>161</v>
      </c>
      <c r="H142" s="186" t="n">
        <v>150</v>
      </c>
      <c r="I142" s="187"/>
      <c r="J142" s="188" t="n">
        <f aca="false">ROUND(I142*H142,2)</f>
        <v>0</v>
      </c>
      <c r="K142" s="189"/>
      <c r="L142" s="23"/>
      <c r="M142" s="190"/>
      <c r="N142" s="191" t="s">
        <v>41</v>
      </c>
      <c r="O142" s="60"/>
      <c r="P142" s="178" t="n">
        <f aca="false">O142*H142</f>
        <v>0</v>
      </c>
      <c r="Q142" s="178" t="n">
        <v>0</v>
      </c>
      <c r="R142" s="178" t="n">
        <f aca="false">Q142*H142</f>
        <v>0</v>
      </c>
      <c r="S142" s="178" t="n">
        <v>0</v>
      </c>
      <c r="T142" s="179" t="n">
        <f aca="false">S142*H142</f>
        <v>0</v>
      </c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R142" s="180" t="s">
        <v>84</v>
      </c>
      <c r="AT142" s="180" t="s">
        <v>277</v>
      </c>
      <c r="AU142" s="180" t="s">
        <v>86</v>
      </c>
      <c r="AY142" s="3" t="s">
        <v>122</v>
      </c>
      <c r="BE142" s="181" t="n">
        <f aca="false">IF(N142="základní",J142,0)</f>
        <v>0</v>
      </c>
      <c r="BF142" s="181" t="n">
        <f aca="false">IF(N142="snížená",J142,0)</f>
        <v>0</v>
      </c>
      <c r="BG142" s="181" t="n">
        <f aca="false">IF(N142="zákl. přenesená",J142,0)</f>
        <v>0</v>
      </c>
      <c r="BH142" s="181" t="n">
        <f aca="false">IF(N142="sníž. přenesená",J142,0)</f>
        <v>0</v>
      </c>
      <c r="BI142" s="181" t="n">
        <f aca="false">IF(N142="nulová",J142,0)</f>
        <v>0</v>
      </c>
      <c r="BJ142" s="3" t="s">
        <v>84</v>
      </c>
      <c r="BK142" s="181" t="n">
        <f aca="false">ROUND(I142*H142,2)</f>
        <v>0</v>
      </c>
      <c r="BL142" s="3" t="s">
        <v>84</v>
      </c>
      <c r="BM142" s="180" t="s">
        <v>643</v>
      </c>
    </row>
    <row r="143" s="27" customFormat="true" ht="21.75" hidden="false" customHeight="true" outlineLevel="0" collapsed="false">
      <c r="A143" s="22"/>
      <c r="B143" s="166"/>
      <c r="C143" s="182" t="s">
        <v>199</v>
      </c>
      <c r="D143" s="182" t="s">
        <v>277</v>
      </c>
      <c r="E143" s="183" t="s">
        <v>545</v>
      </c>
      <c r="F143" s="184" t="s">
        <v>546</v>
      </c>
      <c r="G143" s="185" t="s">
        <v>174</v>
      </c>
      <c r="H143" s="186" t="n">
        <v>150</v>
      </c>
      <c r="I143" s="187"/>
      <c r="J143" s="188" t="n">
        <f aca="false">ROUND(I143*H143,2)</f>
        <v>0</v>
      </c>
      <c r="K143" s="189"/>
      <c r="L143" s="23"/>
      <c r="M143" s="190"/>
      <c r="N143" s="191" t="s">
        <v>41</v>
      </c>
      <c r="O143" s="60"/>
      <c r="P143" s="178" t="n">
        <f aca="false">O143*H143</f>
        <v>0</v>
      </c>
      <c r="Q143" s="178" t="n">
        <v>0</v>
      </c>
      <c r="R143" s="178" t="n">
        <f aca="false">Q143*H143</f>
        <v>0</v>
      </c>
      <c r="S143" s="178" t="n">
        <v>0</v>
      </c>
      <c r="T143" s="179" t="n">
        <f aca="false">S143*H143</f>
        <v>0</v>
      </c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R143" s="180" t="s">
        <v>84</v>
      </c>
      <c r="AT143" s="180" t="s">
        <v>277</v>
      </c>
      <c r="AU143" s="180" t="s">
        <v>86</v>
      </c>
      <c r="AY143" s="3" t="s">
        <v>122</v>
      </c>
      <c r="BE143" s="181" t="n">
        <f aca="false">IF(N143="základní",J143,0)</f>
        <v>0</v>
      </c>
      <c r="BF143" s="181" t="n">
        <f aca="false">IF(N143="snížená",J143,0)</f>
        <v>0</v>
      </c>
      <c r="BG143" s="181" t="n">
        <f aca="false">IF(N143="zákl. přenesená",J143,0)</f>
        <v>0</v>
      </c>
      <c r="BH143" s="181" t="n">
        <f aca="false">IF(N143="sníž. přenesená",J143,0)</f>
        <v>0</v>
      </c>
      <c r="BI143" s="181" t="n">
        <f aca="false">IF(N143="nulová",J143,0)</f>
        <v>0</v>
      </c>
      <c r="BJ143" s="3" t="s">
        <v>84</v>
      </c>
      <c r="BK143" s="181" t="n">
        <f aca="false">ROUND(I143*H143,2)</f>
        <v>0</v>
      </c>
      <c r="BL143" s="3" t="s">
        <v>84</v>
      </c>
      <c r="BM143" s="180" t="s">
        <v>644</v>
      </c>
    </row>
    <row r="144" s="27" customFormat="true" ht="16.5" hidden="false" customHeight="true" outlineLevel="0" collapsed="false">
      <c r="A144" s="22"/>
      <c r="B144" s="166"/>
      <c r="C144" s="182" t="s">
        <v>203</v>
      </c>
      <c r="D144" s="182" t="s">
        <v>277</v>
      </c>
      <c r="E144" s="183" t="s">
        <v>645</v>
      </c>
      <c r="F144" s="184" t="s">
        <v>646</v>
      </c>
      <c r="G144" s="185" t="s">
        <v>174</v>
      </c>
      <c r="H144" s="186" t="n">
        <v>1</v>
      </c>
      <c r="I144" s="187"/>
      <c r="J144" s="188" t="n">
        <f aca="false">ROUND(I144*H144,2)</f>
        <v>0</v>
      </c>
      <c r="K144" s="189"/>
      <c r="L144" s="23"/>
      <c r="M144" s="190"/>
      <c r="N144" s="191" t="s">
        <v>41</v>
      </c>
      <c r="O144" s="60"/>
      <c r="P144" s="178" t="n">
        <f aca="false">O144*H144</f>
        <v>0</v>
      </c>
      <c r="Q144" s="178" t="n">
        <v>0</v>
      </c>
      <c r="R144" s="178" t="n">
        <f aca="false">Q144*H144</f>
        <v>0</v>
      </c>
      <c r="S144" s="178" t="n">
        <v>0</v>
      </c>
      <c r="T144" s="179" t="n">
        <f aca="false">S144*H144</f>
        <v>0</v>
      </c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R144" s="180" t="s">
        <v>84</v>
      </c>
      <c r="AT144" s="180" t="s">
        <v>277</v>
      </c>
      <c r="AU144" s="180" t="s">
        <v>86</v>
      </c>
      <c r="AY144" s="3" t="s">
        <v>122</v>
      </c>
      <c r="BE144" s="181" t="n">
        <f aca="false">IF(N144="základní",J144,0)</f>
        <v>0</v>
      </c>
      <c r="BF144" s="181" t="n">
        <f aca="false">IF(N144="snížená",J144,0)</f>
        <v>0</v>
      </c>
      <c r="BG144" s="181" t="n">
        <f aca="false">IF(N144="zákl. přenesená",J144,0)</f>
        <v>0</v>
      </c>
      <c r="BH144" s="181" t="n">
        <f aca="false">IF(N144="sníž. přenesená",J144,0)</f>
        <v>0</v>
      </c>
      <c r="BI144" s="181" t="n">
        <f aca="false">IF(N144="nulová",J144,0)</f>
        <v>0</v>
      </c>
      <c r="BJ144" s="3" t="s">
        <v>84</v>
      </c>
      <c r="BK144" s="181" t="n">
        <f aca="false">ROUND(I144*H144,2)</f>
        <v>0</v>
      </c>
      <c r="BL144" s="3" t="s">
        <v>84</v>
      </c>
      <c r="BM144" s="180" t="s">
        <v>647</v>
      </c>
    </row>
    <row r="145" s="27" customFormat="true" ht="24.15" hidden="false" customHeight="true" outlineLevel="0" collapsed="false">
      <c r="A145" s="22"/>
      <c r="B145" s="166"/>
      <c r="C145" s="182" t="s">
        <v>207</v>
      </c>
      <c r="D145" s="182" t="s">
        <v>277</v>
      </c>
      <c r="E145" s="183" t="s">
        <v>648</v>
      </c>
      <c r="F145" s="184" t="s">
        <v>649</v>
      </c>
      <c r="G145" s="185" t="s">
        <v>174</v>
      </c>
      <c r="H145" s="186" t="n">
        <v>41</v>
      </c>
      <c r="I145" s="187"/>
      <c r="J145" s="188" t="n">
        <f aca="false">ROUND(I145*H145,2)</f>
        <v>0</v>
      </c>
      <c r="K145" s="189"/>
      <c r="L145" s="23"/>
      <c r="M145" s="190"/>
      <c r="N145" s="191" t="s">
        <v>41</v>
      </c>
      <c r="O145" s="60"/>
      <c r="P145" s="178" t="n">
        <f aca="false">O145*H145</f>
        <v>0</v>
      </c>
      <c r="Q145" s="178" t="n">
        <v>0</v>
      </c>
      <c r="R145" s="178" t="n">
        <f aca="false">Q145*H145</f>
        <v>0</v>
      </c>
      <c r="S145" s="178" t="n">
        <v>0</v>
      </c>
      <c r="T145" s="179" t="n">
        <f aca="false">S145*H145</f>
        <v>0</v>
      </c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R145" s="180" t="s">
        <v>84</v>
      </c>
      <c r="AT145" s="180" t="s">
        <v>277</v>
      </c>
      <c r="AU145" s="180" t="s">
        <v>86</v>
      </c>
      <c r="AY145" s="3" t="s">
        <v>122</v>
      </c>
      <c r="BE145" s="181" t="n">
        <f aca="false">IF(N145="základní",J145,0)</f>
        <v>0</v>
      </c>
      <c r="BF145" s="181" t="n">
        <f aca="false">IF(N145="snížená",J145,0)</f>
        <v>0</v>
      </c>
      <c r="BG145" s="181" t="n">
        <f aca="false">IF(N145="zákl. přenesená",J145,0)</f>
        <v>0</v>
      </c>
      <c r="BH145" s="181" t="n">
        <f aca="false">IF(N145="sníž. přenesená",J145,0)</f>
        <v>0</v>
      </c>
      <c r="BI145" s="181" t="n">
        <f aca="false">IF(N145="nulová",J145,0)</f>
        <v>0</v>
      </c>
      <c r="BJ145" s="3" t="s">
        <v>84</v>
      </c>
      <c r="BK145" s="181" t="n">
        <f aca="false">ROUND(I145*H145,2)</f>
        <v>0</v>
      </c>
      <c r="BL145" s="3" t="s">
        <v>84</v>
      </c>
      <c r="BM145" s="180" t="s">
        <v>650</v>
      </c>
    </row>
    <row r="146" s="27" customFormat="true" ht="16.5" hidden="false" customHeight="true" outlineLevel="0" collapsed="false">
      <c r="A146" s="22"/>
      <c r="B146" s="166"/>
      <c r="C146" s="182" t="s">
        <v>6</v>
      </c>
      <c r="D146" s="182" t="s">
        <v>277</v>
      </c>
      <c r="E146" s="183" t="s">
        <v>651</v>
      </c>
      <c r="F146" s="184" t="s">
        <v>652</v>
      </c>
      <c r="G146" s="185" t="s">
        <v>174</v>
      </c>
      <c r="H146" s="186" t="n">
        <v>41</v>
      </c>
      <c r="I146" s="187"/>
      <c r="J146" s="188" t="n">
        <f aca="false">ROUND(I146*H146,2)</f>
        <v>0</v>
      </c>
      <c r="K146" s="189"/>
      <c r="L146" s="23"/>
      <c r="M146" s="190"/>
      <c r="N146" s="191" t="s">
        <v>41</v>
      </c>
      <c r="O146" s="60"/>
      <c r="P146" s="178" t="n">
        <f aca="false">O146*H146</f>
        <v>0</v>
      </c>
      <c r="Q146" s="178" t="n">
        <v>0</v>
      </c>
      <c r="R146" s="178" t="n">
        <f aca="false">Q146*H146</f>
        <v>0</v>
      </c>
      <c r="S146" s="178" t="n">
        <v>0</v>
      </c>
      <c r="T146" s="179" t="n">
        <f aca="false">S146*H146</f>
        <v>0</v>
      </c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R146" s="180" t="s">
        <v>84</v>
      </c>
      <c r="AT146" s="180" t="s">
        <v>277</v>
      </c>
      <c r="AU146" s="180" t="s">
        <v>86</v>
      </c>
      <c r="AY146" s="3" t="s">
        <v>122</v>
      </c>
      <c r="BE146" s="181" t="n">
        <f aca="false">IF(N146="základní",J146,0)</f>
        <v>0</v>
      </c>
      <c r="BF146" s="181" t="n">
        <f aca="false">IF(N146="snížená",J146,0)</f>
        <v>0</v>
      </c>
      <c r="BG146" s="181" t="n">
        <f aca="false">IF(N146="zákl. přenesená",J146,0)</f>
        <v>0</v>
      </c>
      <c r="BH146" s="181" t="n">
        <f aca="false">IF(N146="sníž. přenesená",J146,0)</f>
        <v>0</v>
      </c>
      <c r="BI146" s="181" t="n">
        <f aca="false">IF(N146="nulová",J146,0)</f>
        <v>0</v>
      </c>
      <c r="BJ146" s="3" t="s">
        <v>84</v>
      </c>
      <c r="BK146" s="181" t="n">
        <f aca="false">ROUND(I146*H146,2)</f>
        <v>0</v>
      </c>
      <c r="BL146" s="3" t="s">
        <v>84</v>
      </c>
      <c r="BM146" s="180" t="s">
        <v>653</v>
      </c>
    </row>
    <row r="147" s="152" customFormat="true" ht="22.8" hidden="false" customHeight="true" outlineLevel="0" collapsed="false">
      <c r="B147" s="153"/>
      <c r="D147" s="154" t="s">
        <v>75</v>
      </c>
      <c r="E147" s="164" t="s">
        <v>395</v>
      </c>
      <c r="F147" s="164" t="s">
        <v>396</v>
      </c>
      <c r="I147" s="156"/>
      <c r="J147" s="165" t="n">
        <f aca="false">BK147</f>
        <v>0</v>
      </c>
      <c r="L147" s="153"/>
      <c r="M147" s="158"/>
      <c r="N147" s="159"/>
      <c r="O147" s="159"/>
      <c r="P147" s="160" t="n">
        <f aca="false">SUM(P148:P151)</f>
        <v>0</v>
      </c>
      <c r="Q147" s="159"/>
      <c r="R147" s="160" t="n">
        <f aca="false">SUM(R148:R151)</f>
        <v>0.0672</v>
      </c>
      <c r="S147" s="159"/>
      <c r="T147" s="161" t="n">
        <f aca="false">SUM(T148:T151)</f>
        <v>0</v>
      </c>
      <c r="AR147" s="154" t="s">
        <v>86</v>
      </c>
      <c r="AT147" s="162" t="s">
        <v>75</v>
      </c>
      <c r="AU147" s="162" t="s">
        <v>84</v>
      </c>
      <c r="AY147" s="154" t="s">
        <v>122</v>
      </c>
      <c r="BK147" s="163" t="n">
        <f aca="false">SUM(BK148:BK151)</f>
        <v>0</v>
      </c>
    </row>
    <row r="148" s="27" customFormat="true" ht="62.7" hidden="false" customHeight="true" outlineLevel="0" collapsed="false">
      <c r="A148" s="22"/>
      <c r="B148" s="166"/>
      <c r="C148" s="167" t="s">
        <v>214</v>
      </c>
      <c r="D148" s="167" t="s">
        <v>125</v>
      </c>
      <c r="E148" s="168" t="s">
        <v>654</v>
      </c>
      <c r="F148" s="169" t="s">
        <v>655</v>
      </c>
      <c r="G148" s="170" t="s">
        <v>161</v>
      </c>
      <c r="H148" s="171" t="n">
        <v>960</v>
      </c>
      <c r="I148" s="172"/>
      <c r="J148" s="173" t="n">
        <f aca="false">ROUND(I148*H148,2)</f>
        <v>0</v>
      </c>
      <c r="K148" s="174"/>
      <c r="L148" s="175"/>
      <c r="M148" s="176"/>
      <c r="N148" s="177" t="s">
        <v>41</v>
      </c>
      <c r="O148" s="60"/>
      <c r="P148" s="178" t="n">
        <f aca="false">O148*H148</f>
        <v>0</v>
      </c>
      <c r="Q148" s="178" t="n">
        <v>7E-005</v>
      </c>
      <c r="R148" s="178" t="n">
        <f aca="false">Q148*H148</f>
        <v>0.0672</v>
      </c>
      <c r="S148" s="178" t="n">
        <v>0</v>
      </c>
      <c r="T148" s="179" t="n">
        <f aca="false">S148*H148</f>
        <v>0</v>
      </c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R148" s="180" t="s">
        <v>86</v>
      </c>
      <c r="AT148" s="180" t="s">
        <v>125</v>
      </c>
      <c r="AU148" s="180" t="s">
        <v>86</v>
      </c>
      <c r="AY148" s="3" t="s">
        <v>122</v>
      </c>
      <c r="BE148" s="181" t="n">
        <f aca="false">IF(N148="základní",J148,0)</f>
        <v>0</v>
      </c>
      <c r="BF148" s="181" t="n">
        <f aca="false">IF(N148="snížená",J148,0)</f>
        <v>0</v>
      </c>
      <c r="BG148" s="181" t="n">
        <f aca="false">IF(N148="zákl. přenesená",J148,0)</f>
        <v>0</v>
      </c>
      <c r="BH148" s="181" t="n">
        <f aca="false">IF(N148="sníž. přenesená",J148,0)</f>
        <v>0</v>
      </c>
      <c r="BI148" s="181" t="n">
        <f aca="false">IF(N148="nulová",J148,0)</f>
        <v>0</v>
      </c>
      <c r="BJ148" s="3" t="s">
        <v>84</v>
      </c>
      <c r="BK148" s="181" t="n">
        <f aca="false">ROUND(I148*H148,2)</f>
        <v>0</v>
      </c>
      <c r="BL148" s="3" t="s">
        <v>84</v>
      </c>
      <c r="BM148" s="180" t="s">
        <v>656</v>
      </c>
    </row>
    <row r="149" s="27" customFormat="true" ht="21.75" hidden="false" customHeight="true" outlineLevel="0" collapsed="false">
      <c r="A149" s="22"/>
      <c r="B149" s="166"/>
      <c r="C149" s="182" t="s">
        <v>218</v>
      </c>
      <c r="D149" s="182" t="s">
        <v>277</v>
      </c>
      <c r="E149" s="183" t="s">
        <v>597</v>
      </c>
      <c r="F149" s="184" t="s">
        <v>598</v>
      </c>
      <c r="G149" s="185" t="s">
        <v>161</v>
      </c>
      <c r="H149" s="186" t="n">
        <v>960</v>
      </c>
      <c r="I149" s="187"/>
      <c r="J149" s="188" t="n">
        <f aca="false">ROUND(I149*H149,2)</f>
        <v>0</v>
      </c>
      <c r="K149" s="189"/>
      <c r="L149" s="23"/>
      <c r="M149" s="190"/>
      <c r="N149" s="191" t="s">
        <v>41</v>
      </c>
      <c r="O149" s="60"/>
      <c r="P149" s="178" t="n">
        <f aca="false">O149*H149</f>
        <v>0</v>
      </c>
      <c r="Q149" s="178" t="n">
        <v>0</v>
      </c>
      <c r="R149" s="178" t="n">
        <f aca="false">Q149*H149</f>
        <v>0</v>
      </c>
      <c r="S149" s="178" t="n">
        <v>0</v>
      </c>
      <c r="T149" s="179" t="n">
        <f aca="false">S149*H149</f>
        <v>0</v>
      </c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R149" s="180" t="s">
        <v>84</v>
      </c>
      <c r="AT149" s="180" t="s">
        <v>277</v>
      </c>
      <c r="AU149" s="180" t="s">
        <v>86</v>
      </c>
      <c r="AY149" s="3" t="s">
        <v>122</v>
      </c>
      <c r="BE149" s="181" t="n">
        <f aca="false">IF(N149="základní",J149,0)</f>
        <v>0</v>
      </c>
      <c r="BF149" s="181" t="n">
        <f aca="false">IF(N149="snížená",J149,0)</f>
        <v>0</v>
      </c>
      <c r="BG149" s="181" t="n">
        <f aca="false">IF(N149="zákl. přenesená",J149,0)</f>
        <v>0</v>
      </c>
      <c r="BH149" s="181" t="n">
        <f aca="false">IF(N149="sníž. přenesená",J149,0)</f>
        <v>0</v>
      </c>
      <c r="BI149" s="181" t="n">
        <f aca="false">IF(N149="nulová",J149,0)</f>
        <v>0</v>
      </c>
      <c r="BJ149" s="3" t="s">
        <v>84</v>
      </c>
      <c r="BK149" s="181" t="n">
        <f aca="false">ROUND(I149*H149,2)</f>
        <v>0</v>
      </c>
      <c r="BL149" s="3" t="s">
        <v>84</v>
      </c>
      <c r="BM149" s="180" t="s">
        <v>657</v>
      </c>
    </row>
    <row r="150" s="27" customFormat="true" ht="24.15" hidden="false" customHeight="true" outlineLevel="0" collapsed="false">
      <c r="A150" s="22"/>
      <c r="B150" s="166"/>
      <c r="C150" s="182" t="s">
        <v>222</v>
      </c>
      <c r="D150" s="182" t="s">
        <v>277</v>
      </c>
      <c r="E150" s="183" t="s">
        <v>600</v>
      </c>
      <c r="F150" s="184" t="s">
        <v>601</v>
      </c>
      <c r="G150" s="185" t="s">
        <v>174</v>
      </c>
      <c r="H150" s="186" t="n">
        <v>4</v>
      </c>
      <c r="I150" s="187"/>
      <c r="J150" s="188" t="n">
        <f aca="false">ROUND(I150*H150,2)</f>
        <v>0</v>
      </c>
      <c r="K150" s="189"/>
      <c r="L150" s="23"/>
      <c r="M150" s="190"/>
      <c r="N150" s="191" t="s">
        <v>41</v>
      </c>
      <c r="O150" s="60"/>
      <c r="P150" s="178" t="n">
        <f aca="false">O150*H150</f>
        <v>0</v>
      </c>
      <c r="Q150" s="178" t="n">
        <v>0</v>
      </c>
      <c r="R150" s="178" t="n">
        <f aca="false">Q150*H150</f>
        <v>0</v>
      </c>
      <c r="S150" s="178" t="n">
        <v>0</v>
      </c>
      <c r="T150" s="179" t="n">
        <f aca="false">S150*H150</f>
        <v>0</v>
      </c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R150" s="180" t="s">
        <v>84</v>
      </c>
      <c r="AT150" s="180" t="s">
        <v>277</v>
      </c>
      <c r="AU150" s="180" t="s">
        <v>86</v>
      </c>
      <c r="AY150" s="3" t="s">
        <v>122</v>
      </c>
      <c r="BE150" s="181" t="n">
        <f aca="false">IF(N150="základní",J150,0)</f>
        <v>0</v>
      </c>
      <c r="BF150" s="181" t="n">
        <f aca="false">IF(N150="snížená",J150,0)</f>
        <v>0</v>
      </c>
      <c r="BG150" s="181" t="n">
        <f aca="false">IF(N150="zákl. přenesená",J150,0)</f>
        <v>0</v>
      </c>
      <c r="BH150" s="181" t="n">
        <f aca="false">IF(N150="sníž. přenesená",J150,0)</f>
        <v>0</v>
      </c>
      <c r="BI150" s="181" t="n">
        <f aca="false">IF(N150="nulová",J150,0)</f>
        <v>0</v>
      </c>
      <c r="BJ150" s="3" t="s">
        <v>84</v>
      </c>
      <c r="BK150" s="181" t="n">
        <f aca="false">ROUND(I150*H150,2)</f>
        <v>0</v>
      </c>
      <c r="BL150" s="3" t="s">
        <v>84</v>
      </c>
      <c r="BM150" s="180" t="s">
        <v>658</v>
      </c>
    </row>
    <row r="151" s="27" customFormat="true" ht="16.5" hidden="false" customHeight="true" outlineLevel="0" collapsed="false">
      <c r="A151" s="22"/>
      <c r="B151" s="166"/>
      <c r="C151" s="182" t="s">
        <v>226</v>
      </c>
      <c r="D151" s="182" t="s">
        <v>277</v>
      </c>
      <c r="E151" s="183" t="s">
        <v>591</v>
      </c>
      <c r="F151" s="184" t="s">
        <v>592</v>
      </c>
      <c r="G151" s="185" t="s">
        <v>174</v>
      </c>
      <c r="H151" s="186" t="n">
        <v>70</v>
      </c>
      <c r="I151" s="187"/>
      <c r="J151" s="188" t="n">
        <f aca="false">ROUND(I151*H151,2)</f>
        <v>0</v>
      </c>
      <c r="K151" s="189"/>
      <c r="L151" s="23"/>
      <c r="M151" s="190"/>
      <c r="N151" s="191" t="s">
        <v>41</v>
      </c>
      <c r="O151" s="60"/>
      <c r="P151" s="178" t="n">
        <f aca="false">O151*H151</f>
        <v>0</v>
      </c>
      <c r="Q151" s="178" t="n">
        <v>0</v>
      </c>
      <c r="R151" s="178" t="n">
        <f aca="false">Q151*H151</f>
        <v>0</v>
      </c>
      <c r="S151" s="178" t="n">
        <v>0</v>
      </c>
      <c r="T151" s="179" t="n">
        <f aca="false">S151*H151</f>
        <v>0</v>
      </c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R151" s="180" t="s">
        <v>84</v>
      </c>
      <c r="AT151" s="180" t="s">
        <v>277</v>
      </c>
      <c r="AU151" s="180" t="s">
        <v>86</v>
      </c>
      <c r="AY151" s="3" t="s">
        <v>122</v>
      </c>
      <c r="BE151" s="181" t="n">
        <f aca="false">IF(N151="základní",J151,0)</f>
        <v>0</v>
      </c>
      <c r="BF151" s="181" t="n">
        <f aca="false">IF(N151="snížená",J151,0)</f>
        <v>0</v>
      </c>
      <c r="BG151" s="181" t="n">
        <f aca="false">IF(N151="zákl. přenesená",J151,0)</f>
        <v>0</v>
      </c>
      <c r="BH151" s="181" t="n">
        <f aca="false">IF(N151="sníž. přenesená",J151,0)</f>
        <v>0</v>
      </c>
      <c r="BI151" s="181" t="n">
        <f aca="false">IF(N151="nulová",J151,0)</f>
        <v>0</v>
      </c>
      <c r="BJ151" s="3" t="s">
        <v>84</v>
      </c>
      <c r="BK151" s="181" t="n">
        <f aca="false">ROUND(I151*H151,2)</f>
        <v>0</v>
      </c>
      <c r="BL151" s="3" t="s">
        <v>84</v>
      </c>
      <c r="BM151" s="180" t="s">
        <v>659</v>
      </c>
    </row>
    <row r="152" s="152" customFormat="true" ht="22.8" hidden="false" customHeight="true" outlineLevel="0" collapsed="false">
      <c r="B152" s="153"/>
      <c r="D152" s="154" t="s">
        <v>75</v>
      </c>
      <c r="E152" s="164" t="s">
        <v>453</v>
      </c>
      <c r="F152" s="164" t="s">
        <v>454</v>
      </c>
      <c r="I152" s="156"/>
      <c r="J152" s="165" t="n">
        <f aca="false">BK152</f>
        <v>0</v>
      </c>
      <c r="L152" s="153"/>
      <c r="M152" s="158"/>
      <c r="N152" s="159"/>
      <c r="O152" s="159"/>
      <c r="P152" s="160" t="n">
        <f aca="false">SUM(P153:P154)</f>
        <v>0</v>
      </c>
      <c r="Q152" s="159"/>
      <c r="R152" s="160" t="n">
        <f aca="false">SUM(R153:R154)</f>
        <v>0</v>
      </c>
      <c r="S152" s="159"/>
      <c r="T152" s="161" t="n">
        <f aca="false">SUM(T153:T154)</f>
        <v>0</v>
      </c>
      <c r="AR152" s="154" t="s">
        <v>86</v>
      </c>
      <c r="AT152" s="162" t="s">
        <v>75</v>
      </c>
      <c r="AU152" s="162" t="s">
        <v>84</v>
      </c>
      <c r="AY152" s="154" t="s">
        <v>122</v>
      </c>
      <c r="BK152" s="163" t="n">
        <f aca="false">SUM(BK153:BK154)</f>
        <v>0</v>
      </c>
    </row>
    <row r="153" s="27" customFormat="true" ht="16.5" hidden="false" customHeight="true" outlineLevel="0" collapsed="false">
      <c r="A153" s="22"/>
      <c r="B153" s="166"/>
      <c r="C153" s="182" t="s">
        <v>230</v>
      </c>
      <c r="D153" s="182" t="s">
        <v>277</v>
      </c>
      <c r="E153" s="183" t="s">
        <v>456</v>
      </c>
      <c r="F153" s="184" t="s">
        <v>457</v>
      </c>
      <c r="G153" s="185" t="s">
        <v>458</v>
      </c>
      <c r="H153" s="186" t="n">
        <v>5</v>
      </c>
      <c r="I153" s="187"/>
      <c r="J153" s="188" t="n">
        <f aca="false">ROUND(I153*H153,2)</f>
        <v>0</v>
      </c>
      <c r="K153" s="189"/>
      <c r="L153" s="23"/>
      <c r="M153" s="190"/>
      <c r="N153" s="191" t="s">
        <v>41</v>
      </c>
      <c r="O153" s="60"/>
      <c r="P153" s="178" t="n">
        <f aca="false">O153*H153</f>
        <v>0</v>
      </c>
      <c r="Q153" s="178" t="n">
        <v>0</v>
      </c>
      <c r="R153" s="178" t="n">
        <f aca="false">Q153*H153</f>
        <v>0</v>
      </c>
      <c r="S153" s="178" t="n">
        <v>0</v>
      </c>
      <c r="T153" s="179" t="n">
        <f aca="false">S153*H153</f>
        <v>0</v>
      </c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R153" s="180" t="s">
        <v>84</v>
      </c>
      <c r="AT153" s="180" t="s">
        <v>277</v>
      </c>
      <c r="AU153" s="180" t="s">
        <v>86</v>
      </c>
      <c r="AY153" s="3" t="s">
        <v>122</v>
      </c>
      <c r="BE153" s="181" t="n">
        <f aca="false">IF(N153="základní",J153,0)</f>
        <v>0</v>
      </c>
      <c r="BF153" s="181" t="n">
        <f aca="false">IF(N153="snížená",J153,0)</f>
        <v>0</v>
      </c>
      <c r="BG153" s="181" t="n">
        <f aca="false">IF(N153="zákl. přenesená",J153,0)</f>
        <v>0</v>
      </c>
      <c r="BH153" s="181" t="n">
        <f aca="false">IF(N153="sníž. přenesená",J153,0)</f>
        <v>0</v>
      </c>
      <c r="BI153" s="181" t="n">
        <f aca="false">IF(N153="nulová",J153,0)</f>
        <v>0</v>
      </c>
      <c r="BJ153" s="3" t="s">
        <v>84</v>
      </c>
      <c r="BK153" s="181" t="n">
        <f aca="false">ROUND(I153*H153,2)</f>
        <v>0</v>
      </c>
      <c r="BL153" s="3" t="s">
        <v>84</v>
      </c>
      <c r="BM153" s="180" t="s">
        <v>660</v>
      </c>
    </row>
    <row r="154" s="27" customFormat="true" ht="24.15" hidden="false" customHeight="true" outlineLevel="0" collapsed="false">
      <c r="A154" s="22"/>
      <c r="B154" s="166"/>
      <c r="C154" s="182" t="s">
        <v>234</v>
      </c>
      <c r="D154" s="182" t="s">
        <v>277</v>
      </c>
      <c r="E154" s="183" t="s">
        <v>461</v>
      </c>
      <c r="F154" s="184" t="s">
        <v>462</v>
      </c>
      <c r="G154" s="185" t="s">
        <v>458</v>
      </c>
      <c r="H154" s="186" t="n">
        <v>10</v>
      </c>
      <c r="I154" s="187"/>
      <c r="J154" s="188" t="n">
        <f aca="false">ROUND(I154*H154,2)</f>
        <v>0</v>
      </c>
      <c r="K154" s="189"/>
      <c r="L154" s="23"/>
      <c r="M154" s="190"/>
      <c r="N154" s="191" t="s">
        <v>41</v>
      </c>
      <c r="O154" s="60"/>
      <c r="P154" s="178" t="n">
        <f aca="false">O154*H154</f>
        <v>0</v>
      </c>
      <c r="Q154" s="178" t="n">
        <v>0</v>
      </c>
      <c r="R154" s="178" t="n">
        <f aca="false">Q154*H154</f>
        <v>0</v>
      </c>
      <c r="S154" s="178" t="n">
        <v>0</v>
      </c>
      <c r="T154" s="179" t="n">
        <f aca="false">S154*H154</f>
        <v>0</v>
      </c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R154" s="180" t="s">
        <v>84</v>
      </c>
      <c r="AT154" s="180" t="s">
        <v>277</v>
      </c>
      <c r="AU154" s="180" t="s">
        <v>86</v>
      </c>
      <c r="AY154" s="3" t="s">
        <v>122</v>
      </c>
      <c r="BE154" s="181" t="n">
        <f aca="false">IF(N154="základní",J154,0)</f>
        <v>0</v>
      </c>
      <c r="BF154" s="181" t="n">
        <f aca="false">IF(N154="snížená",J154,0)</f>
        <v>0</v>
      </c>
      <c r="BG154" s="181" t="n">
        <f aca="false">IF(N154="zákl. přenesená",J154,0)</f>
        <v>0</v>
      </c>
      <c r="BH154" s="181" t="n">
        <f aca="false">IF(N154="sníž. přenesená",J154,0)</f>
        <v>0</v>
      </c>
      <c r="BI154" s="181" t="n">
        <f aca="false">IF(N154="nulová",J154,0)</f>
        <v>0</v>
      </c>
      <c r="BJ154" s="3" t="s">
        <v>84</v>
      </c>
      <c r="BK154" s="181" t="n">
        <f aca="false">ROUND(I154*H154,2)</f>
        <v>0</v>
      </c>
      <c r="BL154" s="3" t="s">
        <v>84</v>
      </c>
      <c r="BM154" s="180" t="s">
        <v>661</v>
      </c>
    </row>
    <row r="155" s="152" customFormat="true" ht="22.8" hidden="false" customHeight="true" outlineLevel="0" collapsed="false">
      <c r="B155" s="153"/>
      <c r="D155" s="154" t="s">
        <v>75</v>
      </c>
      <c r="E155" s="164" t="s">
        <v>476</v>
      </c>
      <c r="F155" s="164" t="s">
        <v>477</v>
      </c>
      <c r="I155" s="156"/>
      <c r="J155" s="165" t="n">
        <f aca="false">BK155</f>
        <v>0</v>
      </c>
      <c r="L155" s="153"/>
      <c r="M155" s="158"/>
      <c r="N155" s="159"/>
      <c r="O155" s="159"/>
      <c r="P155" s="160" t="n">
        <f aca="false">SUM(P156:P157)</f>
        <v>0</v>
      </c>
      <c r="Q155" s="159"/>
      <c r="R155" s="160" t="n">
        <f aca="false">SUM(R156:R157)</f>
        <v>0</v>
      </c>
      <c r="S155" s="159"/>
      <c r="T155" s="161" t="n">
        <f aca="false">SUM(T156:T157)</f>
        <v>0</v>
      </c>
      <c r="AR155" s="154" t="s">
        <v>86</v>
      </c>
      <c r="AT155" s="162" t="s">
        <v>75</v>
      </c>
      <c r="AU155" s="162" t="s">
        <v>84</v>
      </c>
      <c r="AY155" s="154" t="s">
        <v>122</v>
      </c>
      <c r="BK155" s="163" t="n">
        <f aca="false">SUM(BK156:BK157)</f>
        <v>0</v>
      </c>
    </row>
    <row r="156" s="27" customFormat="true" ht="21.75" hidden="false" customHeight="true" outlineLevel="0" collapsed="false">
      <c r="A156" s="22"/>
      <c r="B156" s="166"/>
      <c r="C156" s="182" t="s">
        <v>238</v>
      </c>
      <c r="D156" s="182" t="s">
        <v>277</v>
      </c>
      <c r="E156" s="183" t="s">
        <v>483</v>
      </c>
      <c r="F156" s="184" t="s">
        <v>484</v>
      </c>
      <c r="G156" s="185" t="s">
        <v>128</v>
      </c>
      <c r="H156" s="186" t="n">
        <v>1</v>
      </c>
      <c r="I156" s="187"/>
      <c r="J156" s="188" t="n">
        <f aca="false">ROUND(I156*H156,2)</f>
        <v>0</v>
      </c>
      <c r="K156" s="189"/>
      <c r="L156" s="23"/>
      <c r="M156" s="190"/>
      <c r="N156" s="191" t="s">
        <v>41</v>
      </c>
      <c r="O156" s="60"/>
      <c r="P156" s="178" t="n">
        <f aca="false">O156*H156</f>
        <v>0</v>
      </c>
      <c r="Q156" s="178" t="n">
        <v>0</v>
      </c>
      <c r="R156" s="178" t="n">
        <f aca="false">Q156*H156</f>
        <v>0</v>
      </c>
      <c r="S156" s="178" t="n">
        <v>0</v>
      </c>
      <c r="T156" s="179" t="n">
        <f aca="false">S156*H156</f>
        <v>0</v>
      </c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R156" s="180" t="s">
        <v>84</v>
      </c>
      <c r="AT156" s="180" t="s">
        <v>277</v>
      </c>
      <c r="AU156" s="180" t="s">
        <v>86</v>
      </c>
      <c r="AY156" s="3" t="s">
        <v>122</v>
      </c>
      <c r="BE156" s="181" t="n">
        <f aca="false">IF(N156="základní",J156,0)</f>
        <v>0</v>
      </c>
      <c r="BF156" s="181" t="n">
        <f aca="false">IF(N156="snížená",J156,0)</f>
        <v>0</v>
      </c>
      <c r="BG156" s="181" t="n">
        <f aca="false">IF(N156="zákl. přenesená",J156,0)</f>
        <v>0</v>
      </c>
      <c r="BH156" s="181" t="n">
        <f aca="false">IF(N156="sníž. přenesená",J156,0)</f>
        <v>0</v>
      </c>
      <c r="BI156" s="181" t="n">
        <f aca="false">IF(N156="nulová",J156,0)</f>
        <v>0</v>
      </c>
      <c r="BJ156" s="3" t="s">
        <v>84</v>
      </c>
      <c r="BK156" s="181" t="n">
        <f aca="false">ROUND(I156*H156,2)</f>
        <v>0</v>
      </c>
      <c r="BL156" s="3" t="s">
        <v>84</v>
      </c>
      <c r="BM156" s="180" t="s">
        <v>662</v>
      </c>
    </row>
    <row r="157" s="27" customFormat="true" ht="16.5" hidden="false" customHeight="true" outlineLevel="0" collapsed="false">
      <c r="A157" s="22"/>
      <c r="B157" s="166"/>
      <c r="C157" s="182" t="s">
        <v>242</v>
      </c>
      <c r="D157" s="182" t="s">
        <v>277</v>
      </c>
      <c r="E157" s="183" t="s">
        <v>479</v>
      </c>
      <c r="F157" s="184" t="s">
        <v>480</v>
      </c>
      <c r="G157" s="185" t="s">
        <v>128</v>
      </c>
      <c r="H157" s="186" t="n">
        <v>1</v>
      </c>
      <c r="I157" s="187"/>
      <c r="J157" s="188" t="n">
        <f aca="false">ROUND(I157*H157,2)</f>
        <v>0</v>
      </c>
      <c r="K157" s="189"/>
      <c r="L157" s="23"/>
      <c r="M157" s="192"/>
      <c r="N157" s="193" t="s">
        <v>41</v>
      </c>
      <c r="O157" s="194"/>
      <c r="P157" s="195" t="n">
        <f aca="false">O157*H157</f>
        <v>0</v>
      </c>
      <c r="Q157" s="195" t="n">
        <v>0</v>
      </c>
      <c r="R157" s="195" t="n">
        <f aca="false">Q157*H157</f>
        <v>0</v>
      </c>
      <c r="S157" s="195" t="n">
        <v>0</v>
      </c>
      <c r="T157" s="196" t="n">
        <f aca="false">S157*H157</f>
        <v>0</v>
      </c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R157" s="180" t="s">
        <v>84</v>
      </c>
      <c r="AT157" s="180" t="s">
        <v>277</v>
      </c>
      <c r="AU157" s="180" t="s">
        <v>86</v>
      </c>
      <c r="AY157" s="3" t="s">
        <v>122</v>
      </c>
      <c r="BE157" s="181" t="n">
        <f aca="false">IF(N157="základní",J157,0)</f>
        <v>0</v>
      </c>
      <c r="BF157" s="181" t="n">
        <f aca="false">IF(N157="snížená",J157,0)</f>
        <v>0</v>
      </c>
      <c r="BG157" s="181" t="n">
        <f aca="false">IF(N157="zákl. přenesená",J157,0)</f>
        <v>0</v>
      </c>
      <c r="BH157" s="181" t="n">
        <f aca="false">IF(N157="sníž. přenesená",J157,0)</f>
        <v>0</v>
      </c>
      <c r="BI157" s="181" t="n">
        <f aca="false">IF(N157="nulová",J157,0)</f>
        <v>0</v>
      </c>
      <c r="BJ157" s="3" t="s">
        <v>84</v>
      </c>
      <c r="BK157" s="181" t="n">
        <f aca="false">ROUND(I157*H157,2)</f>
        <v>0</v>
      </c>
      <c r="BL157" s="3" t="s">
        <v>84</v>
      </c>
      <c r="BM157" s="180" t="s">
        <v>663</v>
      </c>
    </row>
    <row r="158" s="27" customFormat="true" ht="6.95" hidden="false" customHeight="true" outlineLevel="0" collapsed="false">
      <c r="A158" s="22"/>
      <c r="B158" s="44"/>
      <c r="C158" s="45"/>
      <c r="D158" s="45"/>
      <c r="E158" s="45"/>
      <c r="F158" s="45"/>
      <c r="G158" s="45"/>
      <c r="H158" s="45"/>
      <c r="I158" s="45"/>
      <c r="J158" s="45"/>
      <c r="K158" s="45"/>
      <c r="L158" s="23"/>
      <c r="M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</row>
  </sheetData>
  <autoFilter ref="C121:K157"/>
  <mergeCells count="9">
    <mergeCell ref="L2:V2"/>
    <mergeCell ref="E7:H7"/>
    <mergeCell ref="E9:H9"/>
    <mergeCell ref="E18:H18"/>
    <mergeCell ref="E27:H27"/>
    <mergeCell ref="E85:H85"/>
    <mergeCell ref="E87:H87"/>
    <mergeCell ref="E112:H112"/>
    <mergeCell ref="E114:H114"/>
  </mergeCells>
  <printOptions headings="false" gridLines="false" gridLinesSet="true" horizontalCentered="false" verticalCentered="false"/>
  <pageMargins left="0.39375" right="0.39375" top="0.39375" bottom="0.39375" header="0.511811023622047" footer="0"/>
  <pageSetup paperSize="9" scale="100" fitToWidth="1" fitToHeight="100" pageOrder="downThenOver" orientation="portrait" blackAndWhite="false" draft="false" cellComments="none" horizontalDpi="300" verticalDpi="300" copies="1"/>
  <headerFooter differentFirst="false" differentOddEven="false">
    <oddHeader/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2026-02-04T14:07:54Z</dcterms:created>
  <dc:creator>Jan Krejcar</dc:creator>
  <dc:description/>
  <dc:language>cs-CZ</dc:language>
  <cp:lastModifiedBy>Jan Krejcar</cp:lastModifiedBy>
  <dcterms:modified xsi:type="dcterms:W3CDTF">2026-02-04T14:07:57Z</dcterms:modified>
  <cp:revision>0</cp:revision>
  <dc:subject/>
  <dc:title/>
</cp:coreProperties>
</file>