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Stavební část" sheetId="2" r:id="rId2"/>
    <sheet name="02 - VZT,UT" sheetId="3" r:id="rId3"/>
    <sheet name="03 - ZT,mobiliář,IT,ostatní" sheetId="4" r:id="rId4"/>
    <sheet name="04 - Interiér" sheetId="5" r:id="rId5"/>
    <sheet name="05 - MaR" sheetId="6" r:id="rId6"/>
    <sheet name="06 - Zdravotně-technické ..." sheetId="7" r:id="rId7"/>
    <sheet name="07 - EL - Silnoproud" sheetId="8" r:id="rId8"/>
    <sheet name="08 - EL - slaboproud" sheetId="9" r:id="rId9"/>
    <sheet name="09 - Mediciální plyny" sheetId="10" r:id="rId10"/>
    <sheet name="VRN - VRN" sheetId="11" r:id="rId11"/>
    <sheet name="Seznam figur" sheetId="12" r:id="rId12"/>
  </sheets>
  <definedNames>
    <definedName name="_xlnm.Print_Area" localSheetId="0">'Rekapitulace stavby'!$D$4:$AO$76,'Rekapitulace stavby'!$C$82:$AQ$105</definedName>
    <definedName name="_xlnm.Print_Titles" localSheetId="0">'Rekapitulace stavby'!$92:$92</definedName>
    <definedName name="_xlnm._FilterDatabase" localSheetId="1" hidden="1">'01 - Stavební část'!$C$131:$K$701</definedName>
    <definedName name="_xlnm.Print_Area" localSheetId="1">'01 - Stavební část'!$C$119:$K$701</definedName>
    <definedName name="_xlnm.Print_Titles" localSheetId="1">'01 - Stavební část'!$131:$131</definedName>
    <definedName name="_xlnm._FilterDatabase" localSheetId="2" hidden="1">'02 - VZT,UT'!$C$123:$K$190</definedName>
    <definedName name="_xlnm.Print_Area" localSheetId="2">'02 - VZT,UT'!$C$111:$K$190</definedName>
    <definedName name="_xlnm.Print_Titles" localSheetId="2">'02 - VZT,UT'!$123:$123</definedName>
    <definedName name="_xlnm._FilterDatabase" localSheetId="3" hidden="1">'03 - ZT,mobiliář,IT,ostatní'!$C$115:$K$174</definedName>
    <definedName name="_xlnm.Print_Area" localSheetId="3">'03 - ZT,mobiliář,IT,ostatní'!$C$103:$K$174</definedName>
    <definedName name="_xlnm.Print_Titles" localSheetId="3">'03 - ZT,mobiliář,IT,ostatní'!$115:$115</definedName>
    <definedName name="_xlnm._FilterDatabase" localSheetId="4" hidden="1">'04 - Interiér'!$C$115:$K$159</definedName>
    <definedName name="_xlnm.Print_Area" localSheetId="4">'04 - Interiér'!$C$103:$K$159</definedName>
    <definedName name="_xlnm.Print_Titles" localSheetId="4">'04 - Interiér'!$115:$115</definedName>
    <definedName name="_xlnm._FilterDatabase" localSheetId="5" hidden="1">'05 - MaR'!$C$117:$K$146</definedName>
    <definedName name="_xlnm.Print_Area" localSheetId="5">'05 - MaR'!$C$105:$K$146</definedName>
    <definedName name="_xlnm.Print_Titles" localSheetId="5">'05 - MaR'!$117:$117</definedName>
    <definedName name="_xlnm._FilterDatabase" localSheetId="6" hidden="1">'06 - Zdravotně-technické ...'!$C$122:$K$292</definedName>
    <definedName name="_xlnm.Print_Area" localSheetId="6">'06 - Zdravotně-technické ...'!$C$110:$K$292</definedName>
    <definedName name="_xlnm.Print_Titles" localSheetId="6">'06 - Zdravotně-technické ...'!$122:$122</definedName>
    <definedName name="_xlnm._FilterDatabase" localSheetId="7" hidden="1">'07 - EL - Silnoproud'!$C$116:$K$190</definedName>
    <definedName name="_xlnm.Print_Area" localSheetId="7">'07 - EL - Silnoproud'!$C$104:$K$190</definedName>
    <definedName name="_xlnm.Print_Titles" localSheetId="7">'07 - EL - Silnoproud'!$116:$116</definedName>
    <definedName name="_xlnm._FilterDatabase" localSheetId="8" hidden="1">'08 - EL - slaboproud'!$C$116:$K$174</definedName>
    <definedName name="_xlnm.Print_Area" localSheetId="8">'08 - EL - slaboproud'!$C$104:$K$174</definedName>
    <definedName name="_xlnm.Print_Titles" localSheetId="8">'08 - EL - slaboproud'!$116:$116</definedName>
    <definedName name="_xlnm._FilterDatabase" localSheetId="9" hidden="1">'09 - Mediciální plyny'!$C$116:$K$149</definedName>
    <definedName name="_xlnm.Print_Area" localSheetId="9">'09 - Mediciální plyny'!$C$104:$K$149</definedName>
    <definedName name="_xlnm.Print_Titles" localSheetId="9">'09 - Mediciální plyny'!$116:$116</definedName>
    <definedName name="_xlnm._FilterDatabase" localSheetId="10" hidden="1">'VRN - VRN'!$C$122:$K$138</definedName>
    <definedName name="_xlnm.Print_Area" localSheetId="10">'VRN - VRN'!$C$110:$K$138</definedName>
    <definedName name="_xlnm.Print_Titles" localSheetId="10">'VRN - VRN'!$122:$122</definedName>
    <definedName name="_xlnm.Print_Area" localSheetId="11">'Seznam figur'!$C$4:$G$127</definedName>
    <definedName name="_xlnm.Print_Titles" localSheetId="11">'Seznam figur'!$9:$9</definedName>
  </definedNames>
  <calcPr/>
</workbook>
</file>

<file path=xl/calcChain.xml><?xml version="1.0" encoding="utf-8"?>
<calcChain xmlns="http://schemas.openxmlformats.org/spreadsheetml/2006/main">
  <c i="12" l="1" r="D7"/>
  <c i="11" r="J37"/>
  <c r="J36"/>
  <c i="1" r="AY104"/>
  <c i="11" r="J35"/>
  <c i="1" r="AX104"/>
  <c i="11"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T134"/>
  <c r="R135"/>
  <c r="R134"/>
  <c r="P135"/>
  <c r="P134"/>
  <c r="BI133"/>
  <c r="BH133"/>
  <c r="BG133"/>
  <c r="BF133"/>
  <c r="T133"/>
  <c r="T132"/>
  <c r="R133"/>
  <c r="R132"/>
  <c r="P133"/>
  <c r="P132"/>
  <c r="BI130"/>
  <c r="BH130"/>
  <c r="BG130"/>
  <c r="BF130"/>
  <c r="T130"/>
  <c r="T129"/>
  <c r="R130"/>
  <c r="R129"/>
  <c r="P130"/>
  <c r="P129"/>
  <c r="BI128"/>
  <c r="BH128"/>
  <c r="BG128"/>
  <c r="BF128"/>
  <c r="T128"/>
  <c r="T127"/>
  <c r="R128"/>
  <c r="R127"/>
  <c r="P128"/>
  <c r="P127"/>
  <c r="BI126"/>
  <c r="BH126"/>
  <c r="BG126"/>
  <c r="BF126"/>
  <c r="T126"/>
  <c r="T125"/>
  <c r="R126"/>
  <c r="R125"/>
  <c r="P126"/>
  <c r="P125"/>
  <c r="J120"/>
  <c r="J119"/>
  <c r="F119"/>
  <c r="F117"/>
  <c r="E115"/>
  <c r="J92"/>
  <c r="J91"/>
  <c r="F91"/>
  <c r="F89"/>
  <c r="E87"/>
  <c r="J18"/>
  <c r="E18"/>
  <c r="F120"/>
  <c r="J17"/>
  <c r="J12"/>
  <c r="J117"/>
  <c r="E7"/>
  <c r="E113"/>
  <c i="10" r="J37"/>
  <c r="J36"/>
  <c i="1" r="AY103"/>
  <c i="10" r="J35"/>
  <c i="1" r="AX103"/>
  <c i="10"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J114"/>
  <c r="J113"/>
  <c r="F113"/>
  <c r="F111"/>
  <c r="E109"/>
  <c r="J92"/>
  <c r="J91"/>
  <c r="F91"/>
  <c r="F89"/>
  <c r="E87"/>
  <c r="J18"/>
  <c r="E18"/>
  <c r="F92"/>
  <c r="J17"/>
  <c r="J12"/>
  <c r="J89"/>
  <c r="E7"/>
  <c r="E107"/>
  <c i="9" r="J37"/>
  <c r="J36"/>
  <c i="1" r="AY102"/>
  <c i="9" r="J35"/>
  <c i="1" r="AX102"/>
  <c i="9"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F111"/>
  <c r="E109"/>
  <c r="F89"/>
  <c r="E87"/>
  <c r="J24"/>
  <c r="E24"/>
  <c r="J92"/>
  <c r="J23"/>
  <c r="J21"/>
  <c r="E21"/>
  <c r="J113"/>
  <c r="J20"/>
  <c r="J18"/>
  <c r="E18"/>
  <c r="F114"/>
  <c r="J17"/>
  <c r="J15"/>
  <c r="E15"/>
  <c r="F91"/>
  <c r="J14"/>
  <c r="J12"/>
  <c r="J89"/>
  <c r="E7"/>
  <c r="E107"/>
  <c i="8" r="J37"/>
  <c r="J36"/>
  <c i="1" r="AY101"/>
  <c i="8" r="J35"/>
  <c i="1" r="AX101"/>
  <c i="8"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F111"/>
  <c r="E109"/>
  <c r="F89"/>
  <c r="E87"/>
  <c r="J24"/>
  <c r="E24"/>
  <c r="J114"/>
  <c r="J23"/>
  <c r="J21"/>
  <c r="E21"/>
  <c r="J113"/>
  <c r="J20"/>
  <c r="J18"/>
  <c r="E18"/>
  <c r="F114"/>
  <c r="J17"/>
  <c r="J15"/>
  <c r="E15"/>
  <c r="F113"/>
  <c r="J14"/>
  <c r="J12"/>
  <c r="J89"/>
  <c r="E7"/>
  <c r="E107"/>
  <c i="7" r="J37"/>
  <c r="J36"/>
  <c i="1" r="AY100"/>
  <c i="7" r="J35"/>
  <c i="1" r="AX100"/>
  <c i="7"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R127"/>
  <c r="P127"/>
  <c r="BI126"/>
  <c r="BH126"/>
  <c r="BG126"/>
  <c r="BF126"/>
  <c r="T126"/>
  <c r="R126"/>
  <c r="P126"/>
  <c r="J120"/>
  <c r="J119"/>
  <c r="F119"/>
  <c r="F117"/>
  <c r="E115"/>
  <c r="J92"/>
  <c r="J91"/>
  <c r="F91"/>
  <c r="F89"/>
  <c r="E87"/>
  <c r="J18"/>
  <c r="E18"/>
  <c r="F120"/>
  <c r="J17"/>
  <c r="J12"/>
  <c r="J89"/>
  <c r="E7"/>
  <c r="E113"/>
  <c i="6" r="J37"/>
  <c r="J36"/>
  <c i="1" r="AY99"/>
  <c i="6" r="J35"/>
  <c i="1" r="AX99"/>
  <c i="6"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F112"/>
  <c r="E110"/>
  <c r="F89"/>
  <c r="E87"/>
  <c r="J24"/>
  <c r="E24"/>
  <c r="J92"/>
  <c r="J23"/>
  <c r="J21"/>
  <c r="E21"/>
  <c r="J91"/>
  <c r="J20"/>
  <c r="J18"/>
  <c r="E18"/>
  <c r="F115"/>
  <c r="J17"/>
  <c r="J15"/>
  <c r="E15"/>
  <c r="F114"/>
  <c r="J14"/>
  <c r="J12"/>
  <c r="J112"/>
  <c r="E7"/>
  <c r="E108"/>
  <c i="5" r="J37"/>
  <c r="J36"/>
  <c i="1" r="AY98"/>
  <c i="5" r="J35"/>
  <c i="1" r="AX98"/>
  <c i="5"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F110"/>
  <c r="E108"/>
  <c r="F89"/>
  <c r="E87"/>
  <c r="J24"/>
  <c r="E24"/>
  <c r="J113"/>
  <c r="J23"/>
  <c r="J21"/>
  <c r="E21"/>
  <c r="J91"/>
  <c r="J20"/>
  <c r="J18"/>
  <c r="E18"/>
  <c r="F92"/>
  <c r="J17"/>
  <c r="J15"/>
  <c r="E15"/>
  <c r="F112"/>
  <c r="J14"/>
  <c r="J12"/>
  <c r="J89"/>
  <c r="E7"/>
  <c r="E85"/>
  <c i="4" r="J37"/>
  <c r="J36"/>
  <c i="1" r="AY97"/>
  <c i="4" r="J35"/>
  <c i="1" r="AX97"/>
  <c i="4"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47"/>
  <c r="BH147"/>
  <c r="BG147"/>
  <c r="BF147"/>
  <c r="T147"/>
  <c r="R147"/>
  <c r="P147"/>
  <c r="BI140"/>
  <c r="BH140"/>
  <c r="BG140"/>
  <c r="BF140"/>
  <c r="T140"/>
  <c r="R140"/>
  <c r="P140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F110"/>
  <c r="E108"/>
  <c r="F89"/>
  <c r="E87"/>
  <c r="J24"/>
  <c r="E24"/>
  <c r="J113"/>
  <c r="J23"/>
  <c r="J21"/>
  <c r="E21"/>
  <c r="J91"/>
  <c r="J20"/>
  <c r="J18"/>
  <c r="E18"/>
  <c r="F113"/>
  <c r="J17"/>
  <c r="J15"/>
  <c r="E15"/>
  <c r="F112"/>
  <c r="J14"/>
  <c r="J12"/>
  <c r="J110"/>
  <c r="E7"/>
  <c r="E106"/>
  <c i="3" r="J37"/>
  <c r="J36"/>
  <c i="1" r="AY96"/>
  <c i="3" r="J35"/>
  <c i="1" r="AX96"/>
  <c i="3" r="BI190"/>
  <c r="BH190"/>
  <c r="BG190"/>
  <c r="BF190"/>
  <c r="T190"/>
  <c r="R190"/>
  <c r="P190"/>
  <c r="BI189"/>
  <c r="BH189"/>
  <c r="BG189"/>
  <c r="BF189"/>
  <c r="T189"/>
  <c r="R189"/>
  <c r="P189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J121"/>
  <c r="J120"/>
  <c r="F120"/>
  <c r="F118"/>
  <c r="E116"/>
  <c r="J92"/>
  <c r="J91"/>
  <c r="F91"/>
  <c r="F89"/>
  <c r="E87"/>
  <c r="J18"/>
  <c r="E18"/>
  <c r="F121"/>
  <c r="J17"/>
  <c r="J12"/>
  <c r="J118"/>
  <c r="E7"/>
  <c r="E114"/>
  <c i="2" r="J37"/>
  <c r="J36"/>
  <c i="1" r="AY95"/>
  <c i="2" r="J35"/>
  <c i="1" r="AX95"/>
  <c i="2" r="BI693"/>
  <c r="BH693"/>
  <c r="BG693"/>
  <c r="BF693"/>
  <c r="T693"/>
  <c r="R693"/>
  <c r="P693"/>
  <c r="BI692"/>
  <c r="BH692"/>
  <c r="BG692"/>
  <c r="BF692"/>
  <c r="T692"/>
  <c r="R692"/>
  <c r="P692"/>
  <c r="BI683"/>
  <c r="BH683"/>
  <c r="BG683"/>
  <c r="BF683"/>
  <c r="T683"/>
  <c r="R683"/>
  <c r="P683"/>
  <c r="BI681"/>
  <c r="BH681"/>
  <c r="BG681"/>
  <c r="BF681"/>
  <c r="T681"/>
  <c r="R681"/>
  <c r="P681"/>
  <c r="BI680"/>
  <c r="BH680"/>
  <c r="BG680"/>
  <c r="BF680"/>
  <c r="T680"/>
  <c r="R680"/>
  <c r="P680"/>
  <c r="BI671"/>
  <c r="BH671"/>
  <c r="BG671"/>
  <c r="BF671"/>
  <c r="T671"/>
  <c r="R671"/>
  <c r="P671"/>
  <c r="BI662"/>
  <c r="BH662"/>
  <c r="BG662"/>
  <c r="BF662"/>
  <c r="T662"/>
  <c r="R662"/>
  <c r="P662"/>
  <c r="BI653"/>
  <c r="BH653"/>
  <c r="BG653"/>
  <c r="BF653"/>
  <c r="T653"/>
  <c r="R653"/>
  <c r="P653"/>
  <c r="BI625"/>
  <c r="BH625"/>
  <c r="BG625"/>
  <c r="BF625"/>
  <c r="T625"/>
  <c r="R625"/>
  <c r="P625"/>
  <c r="BI619"/>
  <c r="BH619"/>
  <c r="BG619"/>
  <c r="BF619"/>
  <c r="T619"/>
  <c r="R619"/>
  <c r="P619"/>
  <c r="BI614"/>
  <c r="BH614"/>
  <c r="BG614"/>
  <c r="BF614"/>
  <c r="T614"/>
  <c r="R614"/>
  <c r="P614"/>
  <c r="BI609"/>
  <c r="BH609"/>
  <c r="BG609"/>
  <c r="BF609"/>
  <c r="T609"/>
  <c r="R609"/>
  <c r="P609"/>
  <c r="BI608"/>
  <c r="BH608"/>
  <c r="BG608"/>
  <c r="BF608"/>
  <c r="T608"/>
  <c r="R608"/>
  <c r="P608"/>
  <c r="BI605"/>
  <c r="BH605"/>
  <c r="BG605"/>
  <c r="BF605"/>
  <c r="T605"/>
  <c r="R605"/>
  <c r="P605"/>
  <c r="BI600"/>
  <c r="BH600"/>
  <c r="BG600"/>
  <c r="BF600"/>
  <c r="T600"/>
  <c r="R600"/>
  <c r="P600"/>
  <c r="BI598"/>
  <c r="BH598"/>
  <c r="BG598"/>
  <c r="BF598"/>
  <c r="T598"/>
  <c r="R598"/>
  <c r="P598"/>
  <c r="BI591"/>
  <c r="BH591"/>
  <c r="BG591"/>
  <c r="BF591"/>
  <c r="T591"/>
  <c r="R591"/>
  <c r="P591"/>
  <c r="BI589"/>
  <c r="BH589"/>
  <c r="BG589"/>
  <c r="BF589"/>
  <c r="T589"/>
  <c r="R589"/>
  <c r="P589"/>
  <c r="BI585"/>
  <c r="BH585"/>
  <c r="BG585"/>
  <c r="BF585"/>
  <c r="T585"/>
  <c r="R585"/>
  <c r="P585"/>
  <c r="BI583"/>
  <c r="BH583"/>
  <c r="BG583"/>
  <c r="BF583"/>
  <c r="T583"/>
  <c r="R583"/>
  <c r="P583"/>
  <c r="BI576"/>
  <c r="BH576"/>
  <c r="BG576"/>
  <c r="BF576"/>
  <c r="T576"/>
  <c r="R576"/>
  <c r="P576"/>
  <c r="BI571"/>
  <c r="BH571"/>
  <c r="BG571"/>
  <c r="BF571"/>
  <c r="T571"/>
  <c r="R571"/>
  <c r="P571"/>
  <c r="BI564"/>
  <c r="BH564"/>
  <c r="BG564"/>
  <c r="BF564"/>
  <c r="T564"/>
  <c r="R564"/>
  <c r="P564"/>
  <c r="BI557"/>
  <c r="BH557"/>
  <c r="BG557"/>
  <c r="BF557"/>
  <c r="T557"/>
  <c r="R557"/>
  <c r="P557"/>
  <c r="BI550"/>
  <c r="BH550"/>
  <c r="BG550"/>
  <c r="BF550"/>
  <c r="T550"/>
  <c r="R550"/>
  <c r="P550"/>
  <c r="BI545"/>
  <c r="BH545"/>
  <c r="BG545"/>
  <c r="BF545"/>
  <c r="T545"/>
  <c r="R545"/>
  <c r="P545"/>
  <c r="BI543"/>
  <c r="BH543"/>
  <c r="BG543"/>
  <c r="BF543"/>
  <c r="T543"/>
  <c r="R543"/>
  <c r="P543"/>
  <c r="BI533"/>
  <c r="BH533"/>
  <c r="BG533"/>
  <c r="BF533"/>
  <c r="T533"/>
  <c r="R533"/>
  <c r="P533"/>
  <c r="BI523"/>
  <c r="BH523"/>
  <c r="BG523"/>
  <c r="BF523"/>
  <c r="T523"/>
  <c r="R523"/>
  <c r="P523"/>
  <c r="BI519"/>
  <c r="BH519"/>
  <c r="BG519"/>
  <c r="BF519"/>
  <c r="T519"/>
  <c r="R519"/>
  <c r="P519"/>
  <c r="BI515"/>
  <c r="BH515"/>
  <c r="BG515"/>
  <c r="BF515"/>
  <c r="T515"/>
  <c r="R515"/>
  <c r="P515"/>
  <c r="BI509"/>
  <c r="BH509"/>
  <c r="BG509"/>
  <c r="BF509"/>
  <c r="T509"/>
  <c r="R509"/>
  <c r="P509"/>
  <c r="BI506"/>
  <c r="BH506"/>
  <c r="BG506"/>
  <c r="BF506"/>
  <c r="T506"/>
  <c r="R506"/>
  <c r="P506"/>
  <c r="BI504"/>
  <c r="BH504"/>
  <c r="BG504"/>
  <c r="BF504"/>
  <c r="T504"/>
  <c r="R504"/>
  <c r="P504"/>
  <c r="BI498"/>
  <c r="BH498"/>
  <c r="BG498"/>
  <c r="BF498"/>
  <c r="T498"/>
  <c r="R498"/>
  <c r="P498"/>
  <c r="BI496"/>
  <c r="BH496"/>
  <c r="BG496"/>
  <c r="BF496"/>
  <c r="T496"/>
  <c r="R496"/>
  <c r="P496"/>
  <c r="BI490"/>
  <c r="BH490"/>
  <c r="BG490"/>
  <c r="BF490"/>
  <c r="T490"/>
  <c r="R490"/>
  <c r="P490"/>
  <c r="BI487"/>
  <c r="BH487"/>
  <c r="BG487"/>
  <c r="BF487"/>
  <c r="T487"/>
  <c r="R487"/>
  <c r="P487"/>
  <c r="BI477"/>
  <c r="BH477"/>
  <c r="BG477"/>
  <c r="BF477"/>
  <c r="T477"/>
  <c r="R477"/>
  <c r="P477"/>
  <c r="BI467"/>
  <c r="BH467"/>
  <c r="BG467"/>
  <c r="BF467"/>
  <c r="T467"/>
  <c r="R467"/>
  <c r="P467"/>
  <c r="BI457"/>
  <c r="BH457"/>
  <c r="BG457"/>
  <c r="BF457"/>
  <c r="T457"/>
  <c r="R457"/>
  <c r="P457"/>
  <c r="BI447"/>
  <c r="BH447"/>
  <c r="BG447"/>
  <c r="BF447"/>
  <c r="T447"/>
  <c r="R447"/>
  <c r="P447"/>
  <c r="BI439"/>
  <c r="BH439"/>
  <c r="BG439"/>
  <c r="BF439"/>
  <c r="T439"/>
  <c r="R439"/>
  <c r="P439"/>
  <c r="BI437"/>
  <c r="BH437"/>
  <c r="BG437"/>
  <c r="BF437"/>
  <c r="T437"/>
  <c r="R437"/>
  <c r="P437"/>
  <c r="BI431"/>
  <c r="BH431"/>
  <c r="BG431"/>
  <c r="BF431"/>
  <c r="T431"/>
  <c r="R431"/>
  <c r="P431"/>
  <c r="BI425"/>
  <c r="BH425"/>
  <c r="BG425"/>
  <c r="BF425"/>
  <c r="T425"/>
  <c r="R425"/>
  <c r="P425"/>
  <c r="BI419"/>
  <c r="BH419"/>
  <c r="BG419"/>
  <c r="BF419"/>
  <c r="T419"/>
  <c r="R419"/>
  <c r="P419"/>
  <c r="BI417"/>
  <c r="BH417"/>
  <c r="BG417"/>
  <c r="BF417"/>
  <c r="T417"/>
  <c r="R417"/>
  <c r="P417"/>
  <c r="BI411"/>
  <c r="BH411"/>
  <c r="BG411"/>
  <c r="BF411"/>
  <c r="T411"/>
  <c r="R411"/>
  <c r="P411"/>
  <c r="BI408"/>
  <c r="BH408"/>
  <c r="BG408"/>
  <c r="BF408"/>
  <c r="T408"/>
  <c r="R408"/>
  <c r="P408"/>
  <c r="BI406"/>
  <c r="BH406"/>
  <c r="BG406"/>
  <c r="BF406"/>
  <c r="T406"/>
  <c r="R406"/>
  <c r="P406"/>
  <c r="BI403"/>
  <c r="BH403"/>
  <c r="BG403"/>
  <c r="BF403"/>
  <c r="T403"/>
  <c r="R403"/>
  <c r="P403"/>
  <c r="BI400"/>
  <c r="BH400"/>
  <c r="BG400"/>
  <c r="BF400"/>
  <c r="T400"/>
  <c r="R400"/>
  <c r="P400"/>
  <c r="BI394"/>
  <c r="BH394"/>
  <c r="BG394"/>
  <c r="BF394"/>
  <c r="T394"/>
  <c r="R394"/>
  <c r="P394"/>
  <c r="BI388"/>
  <c r="BH388"/>
  <c r="BG388"/>
  <c r="BF388"/>
  <c r="T388"/>
  <c r="R388"/>
  <c r="P388"/>
  <c r="BI382"/>
  <c r="BH382"/>
  <c r="BG382"/>
  <c r="BF382"/>
  <c r="T382"/>
  <c r="R382"/>
  <c r="P382"/>
  <c r="BI378"/>
  <c r="BH378"/>
  <c r="BG378"/>
  <c r="BF378"/>
  <c r="T378"/>
  <c r="R378"/>
  <c r="P378"/>
  <c r="BI376"/>
  <c r="BH376"/>
  <c r="BG376"/>
  <c r="BF376"/>
  <c r="T376"/>
  <c r="R376"/>
  <c r="P376"/>
  <c r="BI375"/>
  <c r="BH375"/>
  <c r="BG375"/>
  <c r="BF375"/>
  <c r="T375"/>
  <c r="R375"/>
  <c r="P375"/>
  <c r="BI374"/>
  <c r="BH374"/>
  <c r="BG374"/>
  <c r="BF374"/>
  <c r="T374"/>
  <c r="R374"/>
  <c r="P374"/>
  <c r="BI372"/>
  <c r="BH372"/>
  <c r="BG372"/>
  <c r="BF372"/>
  <c r="T372"/>
  <c r="R372"/>
  <c r="P372"/>
  <c r="BI371"/>
  <c r="BH371"/>
  <c r="BG371"/>
  <c r="BF371"/>
  <c r="T371"/>
  <c r="R371"/>
  <c r="P371"/>
  <c r="BI370"/>
  <c r="BH370"/>
  <c r="BG370"/>
  <c r="BF370"/>
  <c r="T370"/>
  <c r="R370"/>
  <c r="P370"/>
  <c r="BI369"/>
  <c r="BH369"/>
  <c r="BG369"/>
  <c r="BF369"/>
  <c r="T369"/>
  <c r="R369"/>
  <c r="P369"/>
  <c r="BI368"/>
  <c r="BH368"/>
  <c r="BG368"/>
  <c r="BF368"/>
  <c r="T368"/>
  <c r="R368"/>
  <c r="P368"/>
  <c r="BI367"/>
  <c r="BH367"/>
  <c r="BG367"/>
  <c r="BF367"/>
  <c r="T367"/>
  <c r="R367"/>
  <c r="P367"/>
  <c r="BI366"/>
  <c r="BH366"/>
  <c r="BG366"/>
  <c r="BF366"/>
  <c r="T366"/>
  <c r="R366"/>
  <c r="P366"/>
  <c r="BI365"/>
  <c r="BH365"/>
  <c r="BG365"/>
  <c r="BF365"/>
  <c r="T365"/>
  <c r="R365"/>
  <c r="P365"/>
  <c r="BI364"/>
  <c r="BH364"/>
  <c r="BG364"/>
  <c r="BF364"/>
  <c r="T364"/>
  <c r="R364"/>
  <c r="P364"/>
  <c r="BI363"/>
  <c r="BH363"/>
  <c r="BG363"/>
  <c r="BF363"/>
  <c r="T363"/>
  <c r="R363"/>
  <c r="P363"/>
  <c r="BI362"/>
  <c r="BH362"/>
  <c r="BG362"/>
  <c r="BF362"/>
  <c r="T362"/>
  <c r="R362"/>
  <c r="P362"/>
  <c r="BI361"/>
  <c r="BH361"/>
  <c r="BG361"/>
  <c r="BF361"/>
  <c r="T361"/>
  <c r="R361"/>
  <c r="P361"/>
  <c r="BI360"/>
  <c r="BH360"/>
  <c r="BG360"/>
  <c r="BF360"/>
  <c r="T360"/>
  <c r="R360"/>
  <c r="P360"/>
  <c r="BI358"/>
  <c r="BH358"/>
  <c r="BG358"/>
  <c r="BF358"/>
  <c r="T358"/>
  <c r="R358"/>
  <c r="P358"/>
  <c r="BI355"/>
  <c r="BH355"/>
  <c r="BG355"/>
  <c r="BF355"/>
  <c r="T355"/>
  <c r="R355"/>
  <c r="P355"/>
  <c r="BI351"/>
  <c r="BH351"/>
  <c r="BG351"/>
  <c r="BF351"/>
  <c r="T351"/>
  <c r="R351"/>
  <c r="P351"/>
  <c r="BI350"/>
  <c r="BH350"/>
  <c r="BG350"/>
  <c r="BF350"/>
  <c r="T350"/>
  <c r="R350"/>
  <c r="P350"/>
  <c r="BI347"/>
  <c r="BH347"/>
  <c r="BG347"/>
  <c r="BF347"/>
  <c r="T347"/>
  <c r="R347"/>
  <c r="P347"/>
  <c r="BI346"/>
  <c r="BH346"/>
  <c r="BG346"/>
  <c r="BF346"/>
  <c r="T346"/>
  <c r="R346"/>
  <c r="P346"/>
  <c r="BI345"/>
  <c r="BH345"/>
  <c r="BG345"/>
  <c r="BF345"/>
  <c r="T345"/>
  <c r="R345"/>
  <c r="P345"/>
  <c r="BI343"/>
  <c r="BH343"/>
  <c r="BG343"/>
  <c r="BF343"/>
  <c r="T343"/>
  <c r="R343"/>
  <c r="P343"/>
  <c r="BI336"/>
  <c r="BH336"/>
  <c r="BG336"/>
  <c r="BF336"/>
  <c r="T336"/>
  <c r="R336"/>
  <c r="P336"/>
  <c r="BI333"/>
  <c r="BH333"/>
  <c r="BG333"/>
  <c r="BF333"/>
  <c r="T333"/>
  <c r="R333"/>
  <c r="P333"/>
  <c r="BI330"/>
  <c r="BH330"/>
  <c r="BG330"/>
  <c r="BF330"/>
  <c r="T330"/>
  <c r="R330"/>
  <c r="P330"/>
  <c r="BI327"/>
  <c r="BH327"/>
  <c r="BG327"/>
  <c r="BF327"/>
  <c r="T327"/>
  <c r="R327"/>
  <c r="P327"/>
  <c r="BI324"/>
  <c r="BH324"/>
  <c r="BG324"/>
  <c r="BF324"/>
  <c r="T324"/>
  <c r="R324"/>
  <c r="P324"/>
  <c r="BI322"/>
  <c r="BH322"/>
  <c r="BG322"/>
  <c r="BF322"/>
  <c r="T322"/>
  <c r="R322"/>
  <c r="P322"/>
  <c r="BI321"/>
  <c r="BH321"/>
  <c r="BG321"/>
  <c r="BF321"/>
  <c r="T321"/>
  <c r="R321"/>
  <c r="P321"/>
  <c r="BI320"/>
  <c r="BH320"/>
  <c r="BG320"/>
  <c r="BF320"/>
  <c r="T320"/>
  <c r="R320"/>
  <c r="P320"/>
  <c r="BI319"/>
  <c r="BH319"/>
  <c r="BG319"/>
  <c r="BF319"/>
  <c r="T319"/>
  <c r="R319"/>
  <c r="P319"/>
  <c r="BI318"/>
  <c r="BH318"/>
  <c r="BG318"/>
  <c r="BF318"/>
  <c r="T318"/>
  <c r="R318"/>
  <c r="P318"/>
  <c r="BI315"/>
  <c r="BH315"/>
  <c r="BG315"/>
  <c r="BF315"/>
  <c r="T315"/>
  <c r="T314"/>
  <c r="R315"/>
  <c r="R314"/>
  <c r="P315"/>
  <c r="P314"/>
  <c r="BI311"/>
  <c r="BH311"/>
  <c r="BG311"/>
  <c r="BF311"/>
  <c r="T311"/>
  <c r="R311"/>
  <c r="P311"/>
  <c r="BI308"/>
  <c r="BH308"/>
  <c r="BG308"/>
  <c r="BF308"/>
  <c r="T308"/>
  <c r="R308"/>
  <c r="P308"/>
  <c r="BI305"/>
  <c r="BH305"/>
  <c r="BG305"/>
  <c r="BF305"/>
  <c r="T305"/>
  <c r="R305"/>
  <c r="P305"/>
  <c r="BI302"/>
  <c r="BH302"/>
  <c r="BG302"/>
  <c r="BF302"/>
  <c r="T302"/>
  <c r="R302"/>
  <c r="P302"/>
  <c r="BI294"/>
  <c r="BH294"/>
  <c r="BG294"/>
  <c r="BF294"/>
  <c r="T294"/>
  <c r="R294"/>
  <c r="P294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8"/>
  <c r="BH288"/>
  <c r="BG288"/>
  <c r="BF288"/>
  <c r="T288"/>
  <c r="R288"/>
  <c r="P288"/>
  <c r="BI286"/>
  <c r="BH286"/>
  <c r="BG286"/>
  <c r="BF286"/>
  <c r="T286"/>
  <c r="R286"/>
  <c r="P286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80"/>
  <c r="BH280"/>
  <c r="BG280"/>
  <c r="BF280"/>
  <c r="T280"/>
  <c r="R280"/>
  <c r="P280"/>
  <c r="BI277"/>
  <c r="BH277"/>
  <c r="BG277"/>
  <c r="BF277"/>
  <c r="T277"/>
  <c r="R277"/>
  <c r="P277"/>
  <c r="BI275"/>
  <c r="BH275"/>
  <c r="BG275"/>
  <c r="BF275"/>
  <c r="T275"/>
  <c r="R275"/>
  <c r="P275"/>
  <c r="BI269"/>
  <c r="BH269"/>
  <c r="BG269"/>
  <c r="BF269"/>
  <c r="T269"/>
  <c r="R269"/>
  <c r="P269"/>
  <c r="BI266"/>
  <c r="BH266"/>
  <c r="BG266"/>
  <c r="BF266"/>
  <c r="T266"/>
  <c r="R266"/>
  <c r="P266"/>
  <c r="BI265"/>
  <c r="BH265"/>
  <c r="BG265"/>
  <c r="BF265"/>
  <c r="T265"/>
  <c r="R265"/>
  <c r="P265"/>
  <c r="BI258"/>
  <c r="BH258"/>
  <c r="BG258"/>
  <c r="BF258"/>
  <c r="T258"/>
  <c r="R258"/>
  <c r="P258"/>
  <c r="BI253"/>
  <c r="BH253"/>
  <c r="BG253"/>
  <c r="BF253"/>
  <c r="T253"/>
  <c r="R253"/>
  <c r="P253"/>
  <c r="BI252"/>
  <c r="BH252"/>
  <c r="BG252"/>
  <c r="BF252"/>
  <c r="T252"/>
  <c r="R252"/>
  <c r="P252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4"/>
  <c r="BH244"/>
  <c r="BG244"/>
  <c r="BF244"/>
  <c r="T244"/>
  <c r="R244"/>
  <c r="P244"/>
  <c r="BI241"/>
  <c r="BH241"/>
  <c r="BG241"/>
  <c r="BF241"/>
  <c r="T241"/>
  <c r="R241"/>
  <c r="P241"/>
  <c r="BI238"/>
  <c r="BH238"/>
  <c r="BG238"/>
  <c r="BF238"/>
  <c r="T238"/>
  <c r="R238"/>
  <c r="P238"/>
  <c r="BI230"/>
  <c r="BH230"/>
  <c r="BG230"/>
  <c r="BF230"/>
  <c r="T230"/>
  <c r="R230"/>
  <c r="P230"/>
  <c r="BI225"/>
  <c r="BH225"/>
  <c r="BG225"/>
  <c r="BF225"/>
  <c r="T225"/>
  <c r="R225"/>
  <c r="P225"/>
  <c r="BI218"/>
  <c r="BH218"/>
  <c r="BG218"/>
  <c r="BF218"/>
  <c r="T218"/>
  <c r="R218"/>
  <c r="P218"/>
  <c r="BI205"/>
  <c r="BH205"/>
  <c r="BG205"/>
  <c r="BF205"/>
  <c r="T205"/>
  <c r="R205"/>
  <c r="P205"/>
  <c r="BI186"/>
  <c r="BH186"/>
  <c r="BG186"/>
  <c r="BF186"/>
  <c r="T186"/>
  <c r="R186"/>
  <c r="P186"/>
  <c r="BI167"/>
  <c r="BH167"/>
  <c r="BG167"/>
  <c r="BF167"/>
  <c r="T167"/>
  <c r="R167"/>
  <c r="P167"/>
  <c r="BI148"/>
  <c r="BH148"/>
  <c r="BG148"/>
  <c r="BF148"/>
  <c r="T148"/>
  <c r="R148"/>
  <c r="P148"/>
  <c r="BI145"/>
  <c r="BH145"/>
  <c r="BG145"/>
  <c r="BF145"/>
  <c r="T145"/>
  <c r="R145"/>
  <c r="P145"/>
  <c r="BI140"/>
  <c r="BH140"/>
  <c r="BG140"/>
  <c r="BF140"/>
  <c r="T140"/>
  <c r="R140"/>
  <c r="P140"/>
  <c r="BI135"/>
  <c r="BH135"/>
  <c r="BG135"/>
  <c r="BF135"/>
  <c r="T135"/>
  <c r="R135"/>
  <c r="P135"/>
  <c r="J129"/>
  <c r="J128"/>
  <c r="F128"/>
  <c r="F126"/>
  <c r="E124"/>
  <c r="J92"/>
  <c r="J91"/>
  <c r="F91"/>
  <c r="F89"/>
  <c r="E87"/>
  <c r="J18"/>
  <c r="E18"/>
  <c r="F129"/>
  <c r="J17"/>
  <c r="J12"/>
  <c r="J126"/>
  <c r="E7"/>
  <c r="E122"/>
  <c i="1" r="L90"/>
  <c r="AM90"/>
  <c r="AM89"/>
  <c r="L89"/>
  <c r="AM87"/>
  <c r="L87"/>
  <c r="L85"/>
  <c r="L84"/>
  <c i="11" r="BK128"/>
  <c i="10" r="BK137"/>
  <c r="J136"/>
  <c r="BK135"/>
  <c r="J129"/>
  <c r="BK127"/>
  <c r="J126"/>
  <c i="9" r="J172"/>
  <c r="J170"/>
  <c r="J164"/>
  <c r="J163"/>
  <c r="J160"/>
  <c r="BK157"/>
  <c r="J152"/>
  <c r="J148"/>
  <c r="BK146"/>
  <c r="J143"/>
  <c r="BK133"/>
  <c r="J131"/>
  <c r="BK129"/>
  <c r="BK127"/>
  <c r="J122"/>
  <c i="8" r="J188"/>
  <c r="BK184"/>
  <c r="BK179"/>
  <c r="BK176"/>
  <c r="J172"/>
  <c r="BK171"/>
  <c r="J168"/>
  <c r="BK165"/>
  <c r="BK161"/>
  <c r="BK155"/>
  <c r="J154"/>
  <c r="BK140"/>
  <c r="J126"/>
  <c r="J125"/>
  <c r="BK124"/>
  <c i="7" r="J287"/>
  <c r="BK285"/>
  <c r="J282"/>
  <c r="BK281"/>
  <c r="J274"/>
  <c r="J273"/>
  <c r="J270"/>
  <c r="BK268"/>
  <c r="J261"/>
  <c r="J260"/>
  <c r="BK257"/>
  <c r="BK255"/>
  <c r="BK246"/>
  <c r="BK243"/>
  <c r="BK237"/>
  <c r="BK231"/>
  <c r="BK229"/>
  <c r="BK225"/>
  <c r="J222"/>
  <c r="BK217"/>
  <c r="J203"/>
  <c r="BK190"/>
  <c r="BK189"/>
  <c r="J178"/>
  <c r="J177"/>
  <c r="BK174"/>
  <c r="J172"/>
  <c r="J167"/>
  <c r="J163"/>
  <c r="BK161"/>
  <c r="BK152"/>
  <c r="J151"/>
  <c r="BK149"/>
  <c r="J145"/>
  <c r="BK144"/>
  <c r="J141"/>
  <c r="J139"/>
  <c r="J136"/>
  <c r="J132"/>
  <c i="6" r="BK142"/>
  <c r="J140"/>
  <c r="BK138"/>
  <c r="BK136"/>
  <c r="J134"/>
  <c r="BK122"/>
  <c r="BK120"/>
  <c i="5" r="J154"/>
  <c r="BK150"/>
  <c r="BK148"/>
  <c r="J143"/>
  <c r="BK142"/>
  <c r="BK141"/>
  <c r="J134"/>
  <c r="BK131"/>
  <c r="BK129"/>
  <c r="J124"/>
  <c r="J123"/>
  <c r="J122"/>
  <c i="4" r="BK173"/>
  <c r="J171"/>
  <c r="J167"/>
  <c r="BK166"/>
  <c r="J164"/>
  <c r="BK160"/>
  <c r="BK158"/>
  <c r="BK154"/>
  <c r="J147"/>
  <c r="BK128"/>
  <c r="BK124"/>
  <c r="J122"/>
  <c r="BK120"/>
  <c i="3" r="J183"/>
  <c r="BK182"/>
  <c r="J181"/>
  <c r="J178"/>
  <c r="BK174"/>
  <c r="BK172"/>
  <c r="BK167"/>
  <c r="J161"/>
  <c r="J159"/>
  <c r="BK151"/>
  <c r="BK146"/>
  <c r="BK141"/>
  <c r="BK139"/>
  <c r="J137"/>
  <c r="BK135"/>
  <c r="BK129"/>
  <c r="BK128"/>
  <c i="2" r="J693"/>
  <c r="J692"/>
  <c r="BK671"/>
  <c r="J653"/>
  <c r="J614"/>
  <c r="J605"/>
  <c r="J600"/>
  <c r="BK583"/>
  <c r="J564"/>
  <c r="BK523"/>
  <c r="BK515"/>
  <c r="BK506"/>
  <c r="BK496"/>
  <c r="J431"/>
  <c r="J419"/>
  <c r="BK417"/>
  <c r="J406"/>
  <c r="J403"/>
  <c r="BK394"/>
  <c r="J370"/>
  <c r="BK366"/>
  <c r="BK365"/>
  <c r="J355"/>
  <c r="BK346"/>
  <c r="BK345"/>
  <c r="BK320"/>
  <c r="J319"/>
  <c r="BK315"/>
  <c r="J291"/>
  <c r="J289"/>
  <c r="J286"/>
  <c r="BK266"/>
  <c r="J258"/>
  <c r="J252"/>
  <c r="BK247"/>
  <c r="J241"/>
  <c r="BK140"/>
  <c i="11" r="J133"/>
  <c r="J128"/>
  <c i="10" r="BK149"/>
  <c r="BK145"/>
  <c r="BK141"/>
  <c r="J135"/>
  <c r="J133"/>
  <c r="BK132"/>
  <c r="J131"/>
  <c r="BK126"/>
  <c r="BK121"/>
  <c i="9" r="BK174"/>
  <c r="BK171"/>
  <c r="BK165"/>
  <c r="J161"/>
  <c r="J159"/>
  <c r="J157"/>
  <c r="BK149"/>
  <c r="J147"/>
  <c r="J145"/>
  <c r="BK143"/>
  <c r="J141"/>
  <c r="J139"/>
  <c r="BK135"/>
  <c r="BK130"/>
  <c r="BK128"/>
  <c r="BK124"/>
  <c r="BK122"/>
  <c r="BK119"/>
  <c i="8" r="J190"/>
  <c r="J189"/>
  <c r="J185"/>
  <c r="J183"/>
  <c r="BK181"/>
  <c r="J169"/>
  <c r="BK163"/>
  <c r="J156"/>
  <c r="BK153"/>
  <c r="BK148"/>
  <c r="BK146"/>
  <c r="J144"/>
  <c r="BK141"/>
  <c r="BK138"/>
  <c r="J135"/>
  <c r="BK133"/>
  <c r="J132"/>
  <c r="J129"/>
  <c r="J127"/>
  <c r="J123"/>
  <c r="BK121"/>
  <c r="BK119"/>
  <c i="7" r="J290"/>
  <c r="J284"/>
  <c r="J278"/>
  <c r="J276"/>
  <c r="BK274"/>
  <c r="J271"/>
  <c r="J265"/>
  <c r="BK262"/>
  <c r="BK261"/>
  <c r="BK259"/>
  <c r="J258"/>
  <c r="J256"/>
  <c r="J252"/>
  <c r="J247"/>
  <c r="BK244"/>
  <c r="J242"/>
  <c r="BK241"/>
  <c r="J240"/>
  <c r="J238"/>
  <c r="BK234"/>
  <c r="J232"/>
  <c r="BK223"/>
  <c r="BK221"/>
  <c r="BK218"/>
  <c r="BK215"/>
  <c r="BK213"/>
  <c r="J208"/>
  <c r="J205"/>
  <c r="BK204"/>
  <c r="BK203"/>
  <c r="J201"/>
  <c r="J200"/>
  <c r="J198"/>
  <c r="BK197"/>
  <c r="J196"/>
  <c r="BK195"/>
  <c r="BK191"/>
  <c r="J189"/>
  <c r="BK188"/>
  <c r="BK187"/>
  <c r="BK186"/>
  <c r="BK184"/>
  <c r="J183"/>
  <c r="BK182"/>
  <c r="J182"/>
  <c r="J181"/>
  <c r="J180"/>
  <c r="J179"/>
  <c r="BK176"/>
  <c r="J175"/>
  <c r="BK173"/>
  <c r="J169"/>
  <c r="BK167"/>
  <c r="J159"/>
  <c r="J156"/>
  <c r="J154"/>
  <c r="J147"/>
  <c r="BK140"/>
  <c r="BK133"/>
  <c r="J130"/>
  <c r="BK129"/>
  <c r="J127"/>
  <c r="J126"/>
  <c i="6" r="J146"/>
  <c r="J141"/>
  <c r="J139"/>
  <c r="BK133"/>
  <c r="BK129"/>
  <c r="BK128"/>
  <c r="BK126"/>
  <c r="J123"/>
  <c i="5" r="J159"/>
  <c r="BK158"/>
  <c r="BK157"/>
  <c r="BK153"/>
  <c r="J149"/>
  <c r="J132"/>
  <c r="BK126"/>
  <c r="BK123"/>
  <c r="BK117"/>
  <c i="4" r="BK174"/>
  <c r="J166"/>
  <c r="J162"/>
  <c r="J151"/>
  <c r="BK140"/>
  <c r="BK131"/>
  <c r="J127"/>
  <c r="J125"/>
  <c r="BK118"/>
  <c i="3" r="J187"/>
  <c r="BK184"/>
  <c r="J177"/>
  <c r="J172"/>
  <c r="BK162"/>
  <c r="BK160"/>
  <c r="BK159"/>
  <c r="J153"/>
  <c r="BK152"/>
  <c r="J147"/>
  <c r="BK142"/>
  <c i="2" r="BK681"/>
  <c r="BK591"/>
  <c r="J589"/>
  <c r="J585"/>
  <c r="BK576"/>
  <c r="J545"/>
  <c r="J504"/>
  <c r="BK490"/>
  <c r="J487"/>
  <c r="BK457"/>
  <c r="BK425"/>
  <c r="J382"/>
  <c r="J375"/>
  <c r="BK374"/>
  <c r="J368"/>
  <c r="BK362"/>
  <c r="J361"/>
  <c r="BK360"/>
  <c r="BK333"/>
  <c r="BK324"/>
  <c r="J315"/>
  <c r="J311"/>
  <c r="BK294"/>
  <c r="J293"/>
  <c r="BK283"/>
  <c r="J280"/>
  <c r="BK277"/>
  <c r="BK248"/>
  <c r="BK241"/>
  <c r="J218"/>
  <c i="11" r="BK137"/>
  <c r="BK126"/>
  <c i="10" r="BK148"/>
  <c r="BK146"/>
  <c r="J142"/>
  <c r="BK138"/>
  <c r="BK136"/>
  <c r="BK131"/>
  <c r="BK130"/>
  <c r="BK128"/>
  <c r="BK120"/>
  <c i="9" r="J173"/>
  <c r="BK172"/>
  <c r="BK169"/>
  <c r="BK166"/>
  <c r="BK160"/>
  <c r="J158"/>
  <c r="J154"/>
  <c r="BK151"/>
  <c r="BK148"/>
  <c r="J146"/>
  <c r="J136"/>
  <c r="J135"/>
  <c r="J132"/>
  <c i="8" r="BK190"/>
  <c r="BK189"/>
  <c r="BK187"/>
  <c r="BK185"/>
  <c r="BK183"/>
  <c r="BK180"/>
  <c r="J178"/>
  <c r="J176"/>
  <c r="J170"/>
  <c r="BK169"/>
  <c r="J166"/>
  <c r="BK157"/>
  <c r="BK156"/>
  <c r="BK154"/>
  <c r="BK149"/>
  <c r="BK147"/>
  <c r="J143"/>
  <c r="J138"/>
  <c r="J136"/>
  <c r="BK134"/>
  <c r="J130"/>
  <c r="J128"/>
  <c r="BK127"/>
  <c r="J120"/>
  <c i="7" r="J292"/>
  <c r="BK284"/>
  <c r="J279"/>
  <c r="J277"/>
  <c r="BK273"/>
  <c r="BK272"/>
  <c r="BK267"/>
  <c r="BK266"/>
  <c r="J262"/>
  <c r="BK252"/>
  <c r="J246"/>
  <c r="J243"/>
  <c r="BK242"/>
  <c r="BK240"/>
  <c r="J229"/>
  <c r="J227"/>
  <c r="BK222"/>
  <c r="J215"/>
  <c r="J206"/>
  <c r="J204"/>
  <c r="J197"/>
  <c r="J194"/>
  <c r="BK192"/>
  <c r="BK180"/>
  <c r="BK175"/>
  <c r="J171"/>
  <c r="BK170"/>
  <c r="BK162"/>
  <c r="J157"/>
  <c r="BK154"/>
  <c r="J152"/>
  <c r="BK147"/>
  <c r="J143"/>
  <c r="BK142"/>
  <c r="BK139"/>
  <c r="J138"/>
  <c r="BK136"/>
  <c r="BK135"/>
  <c r="J134"/>
  <c r="J129"/>
  <c r="BK127"/>
  <c r="BK126"/>
  <c i="6" r="J144"/>
  <c r="BK143"/>
  <c r="BK139"/>
  <c r="BK137"/>
  <c r="J136"/>
  <c r="BK134"/>
  <c r="BK127"/>
  <c r="BK123"/>
  <c r="J121"/>
  <c i="5" r="BK155"/>
  <c r="J152"/>
  <c r="J150"/>
  <c r="BK146"/>
  <c r="BK135"/>
  <c r="BK132"/>
  <c r="BK130"/>
  <c r="BK122"/>
  <c r="BK119"/>
  <c r="BK118"/>
  <c r="J117"/>
  <c i="4" r="BK169"/>
  <c r="J165"/>
  <c r="BK159"/>
  <c r="BK156"/>
  <c r="BK155"/>
  <c r="BK151"/>
  <c r="BK130"/>
  <c r="BK129"/>
  <c r="J123"/>
  <c r="J121"/>
  <c r="J119"/>
  <c i="3" r="BK187"/>
  <c r="BK185"/>
  <c r="BK183"/>
  <c r="BK181"/>
  <c r="BK180"/>
  <c r="J179"/>
  <c r="BK177"/>
  <c r="J174"/>
  <c r="BK173"/>
  <c r="J171"/>
  <c r="BK169"/>
  <c r="J166"/>
  <c r="J164"/>
  <c r="J150"/>
  <c r="J149"/>
  <c r="BK147"/>
  <c r="BK140"/>
  <c r="J138"/>
  <c r="BK136"/>
  <c r="J135"/>
  <c r="BK131"/>
  <c r="J130"/>
  <c r="J128"/>
  <c i="2" r="J625"/>
  <c r="BK619"/>
  <c r="BK609"/>
  <c r="BK605"/>
  <c r="J598"/>
  <c r="BK545"/>
  <c r="J523"/>
  <c r="BK519"/>
  <c r="J498"/>
  <c r="J490"/>
  <c r="BK467"/>
  <c r="BK447"/>
  <c r="J437"/>
  <c r="J408"/>
  <c r="BK403"/>
  <c r="J378"/>
  <c r="J372"/>
  <c r="J371"/>
  <c r="BK370"/>
  <c r="J369"/>
  <c r="BK358"/>
  <c r="J350"/>
  <c r="BK322"/>
  <c r="J320"/>
  <c r="BK281"/>
  <c r="BK249"/>
  <c r="J247"/>
  <c r="J225"/>
  <c r="J205"/>
  <c r="J167"/>
  <c r="BK148"/>
  <c r="J140"/>
  <c r="J135"/>
  <c i="11" r="J138"/>
  <c r="J135"/>
  <c r="BK133"/>
  <c i="10" r="J148"/>
  <c r="J140"/>
  <c r="BK139"/>
  <c r="BK134"/>
  <c i="8" r="J174"/>
  <c r="BK167"/>
  <c r="J159"/>
  <c r="J157"/>
  <c r="BK152"/>
  <c r="J150"/>
  <c r="BK142"/>
  <c r="BK139"/>
  <c r="BK132"/>
  <c r="BK131"/>
  <c r="BK128"/>
  <c r="BK123"/>
  <c r="J121"/>
  <c r="BK120"/>
  <c i="7" r="BK290"/>
  <c r="BK289"/>
  <c r="J280"/>
  <c r="BK279"/>
  <c r="BK265"/>
  <c r="J264"/>
  <c r="BK260"/>
  <c r="BK256"/>
  <c r="J254"/>
  <c r="J248"/>
  <c r="J244"/>
  <c r="J237"/>
  <c r="J234"/>
  <c r="J233"/>
  <c r="BK224"/>
  <c r="J221"/>
  <c r="J219"/>
  <c r="J218"/>
  <c r="BK216"/>
  <c r="BK214"/>
  <c r="BK199"/>
  <c r="BK194"/>
  <c r="J188"/>
  <c r="J186"/>
  <c r="BK178"/>
  <c r="J176"/>
  <c r="BK172"/>
  <c r="BK169"/>
  <c r="BK158"/>
  <c r="BK157"/>
  <c r="BK155"/>
  <c r="BK151"/>
  <c r="BK137"/>
  <c r="BK134"/>
  <c r="BK131"/>
  <c r="BK130"/>
  <c i="6" r="BK146"/>
  <c r="BK145"/>
  <c r="J135"/>
  <c r="BK125"/>
  <c r="BK121"/>
  <c i="5" r="BK159"/>
  <c r="J156"/>
  <c r="J151"/>
  <c r="J148"/>
  <c r="J147"/>
  <c r="BK144"/>
  <c r="BK143"/>
  <c r="BK139"/>
  <c r="J126"/>
  <c r="J120"/>
  <c r="J119"/>
  <c i="4" r="J173"/>
  <c r="J172"/>
  <c r="BK168"/>
  <c r="BK162"/>
  <c r="J157"/>
  <c r="BK153"/>
  <c r="BK147"/>
  <c r="BK133"/>
  <c r="J128"/>
  <c r="J126"/>
  <c r="BK117"/>
  <c i="3" r="J190"/>
  <c r="BK186"/>
  <c r="J175"/>
  <c r="J170"/>
  <c r="J168"/>
  <c r="BK161"/>
  <c r="BK154"/>
  <c r="J151"/>
  <c r="BK149"/>
  <c r="BK148"/>
  <c r="J145"/>
  <c r="J142"/>
  <c r="J136"/>
  <c r="J133"/>
  <c r="BK130"/>
  <c r="BK127"/>
  <c i="2" r="BK693"/>
  <c r="BK692"/>
  <c r="BK683"/>
  <c r="J680"/>
  <c r="J671"/>
  <c r="J662"/>
  <c r="BK625"/>
  <c r="BK557"/>
  <c r="J543"/>
  <c r="BK533"/>
  <c r="J515"/>
  <c r="J506"/>
  <c r="BK504"/>
  <c r="BK477"/>
  <c r="J439"/>
  <c r="BK388"/>
  <c r="BK368"/>
  <c r="J365"/>
  <c r="BK363"/>
  <c r="J351"/>
  <c r="BK350"/>
  <c r="BK343"/>
  <c r="BK330"/>
  <c r="J322"/>
  <c r="BK305"/>
  <c r="BK285"/>
  <c r="BK269"/>
  <c r="BK265"/>
  <c r="BK253"/>
  <c r="BK250"/>
  <c r="J248"/>
  <c r="BK244"/>
  <c r="BK230"/>
  <c r="J145"/>
  <c i="11" r="BK138"/>
  <c r="J130"/>
  <c i="10" r="J147"/>
  <c r="J146"/>
  <c r="J144"/>
  <c r="J141"/>
  <c r="BK140"/>
  <c r="J138"/>
  <c r="BK133"/>
  <c r="BK122"/>
  <c r="J121"/>
  <c i="9" r="J168"/>
  <c r="BK164"/>
  <c r="BK162"/>
  <c r="BK159"/>
  <c r="J156"/>
  <c r="J151"/>
  <c r="J144"/>
  <c r="BK137"/>
  <c r="J130"/>
  <c r="J126"/>
  <c r="J125"/>
  <c r="J124"/>
  <c r="BK123"/>
  <c i="8" r="BK188"/>
  <c r="BK186"/>
  <c r="J182"/>
  <c r="J181"/>
  <c r="J180"/>
  <c r="BK178"/>
  <c r="J177"/>
  <c r="J175"/>
  <c r="J173"/>
  <c r="J171"/>
  <c r="BK168"/>
  <c r="BK166"/>
  <c r="J165"/>
  <c r="J163"/>
  <c r="BK160"/>
  <c r="BK158"/>
  <c r="J152"/>
  <c r="BK151"/>
  <c r="BK150"/>
  <c r="J149"/>
  <c r="J148"/>
  <c r="J147"/>
  <c r="J145"/>
  <c r="BK143"/>
  <c r="J142"/>
  <c r="J140"/>
  <c r="BK137"/>
  <c r="J134"/>
  <c r="BK129"/>
  <c r="BK125"/>
  <c r="J122"/>
  <c i="7" r="J286"/>
  <c r="BK280"/>
  <c r="J275"/>
  <c r="J268"/>
  <c r="BK264"/>
  <c r="BK263"/>
  <c r="BK258"/>
  <c r="J257"/>
  <c r="BK253"/>
  <c r="J245"/>
  <c r="J239"/>
  <c r="BK236"/>
  <c r="BK233"/>
  <c r="BK232"/>
  <c r="BK230"/>
  <c r="J228"/>
  <c r="BK226"/>
  <c r="J224"/>
  <c r="J223"/>
  <c r="J220"/>
  <c r="J216"/>
  <c r="J214"/>
  <c r="BK212"/>
  <c r="J212"/>
  <c r="BK211"/>
  <c r="J211"/>
  <c r="BK210"/>
  <c r="J210"/>
  <c r="BK209"/>
  <c r="J209"/>
  <c r="BK208"/>
  <c r="BK207"/>
  <c r="BK206"/>
  <c r="BK205"/>
  <c r="BK202"/>
  <c r="J199"/>
  <c r="J193"/>
  <c r="BK185"/>
  <c r="J170"/>
  <c r="BK159"/>
  <c r="BK156"/>
  <c r="J149"/>
  <c r="J146"/>
  <c r="BK145"/>
  <c r="J144"/>
  <c r="BK141"/>
  <c r="J137"/>
  <c r="J135"/>
  <c r="J133"/>
  <c r="BK132"/>
  <c r="J131"/>
  <c i="6" r="J143"/>
  <c r="BK141"/>
  <c r="BK140"/>
  <c r="J138"/>
  <c r="BK132"/>
  <c r="J129"/>
  <c r="J126"/>
  <c r="BK124"/>
  <c i="5" r="BK156"/>
  <c r="BK154"/>
  <c r="BK152"/>
  <c r="BK145"/>
  <c r="J144"/>
  <c r="J141"/>
  <c r="J140"/>
  <c r="BK138"/>
  <c r="BK137"/>
  <c r="J136"/>
  <c r="J135"/>
  <c r="J133"/>
  <c r="J131"/>
  <c r="J128"/>
  <c r="J127"/>
  <c r="BK124"/>
  <c r="BK121"/>
  <c r="J118"/>
  <c i="4" r="BK172"/>
  <c r="J169"/>
  <c r="J168"/>
  <c r="BK165"/>
  <c r="BK163"/>
  <c r="J161"/>
  <c r="J159"/>
  <c r="J155"/>
  <c r="J154"/>
  <c r="J153"/>
  <c r="J152"/>
  <c r="J140"/>
  <c r="J134"/>
  <c r="J131"/>
  <c r="J129"/>
  <c r="BK123"/>
  <c r="J120"/>
  <c r="J118"/>
  <c i="3" r="J186"/>
  <c r="J184"/>
  <c r="J182"/>
  <c r="J180"/>
  <c r="BK171"/>
  <c r="J169"/>
  <c r="BK168"/>
  <c r="J165"/>
  <c r="J160"/>
  <c r="BK156"/>
  <c r="BK153"/>
  <c r="J148"/>
  <c r="J143"/>
  <c r="J141"/>
  <c r="BK133"/>
  <c r="BK132"/>
  <c i="2" r="J683"/>
  <c r="J681"/>
  <c r="BK653"/>
  <c r="J619"/>
  <c r="J608"/>
  <c r="BK598"/>
  <c r="BK589"/>
  <c r="J571"/>
  <c r="J557"/>
  <c r="BK550"/>
  <c r="J509"/>
  <c r="BK498"/>
  <c r="J496"/>
  <c r="BK487"/>
  <c r="J477"/>
  <c r="J457"/>
  <c r="J447"/>
  <c r="BK437"/>
  <c r="J417"/>
  <c r="J411"/>
  <c r="BK408"/>
  <c r="J400"/>
  <c r="J394"/>
  <c r="BK382"/>
  <c r="BK376"/>
  <c r="BK372"/>
  <c r="BK369"/>
  <c r="J367"/>
  <c r="J366"/>
  <c r="J364"/>
  <c r="J363"/>
  <c r="J360"/>
  <c r="BK327"/>
  <c r="BK321"/>
  <c r="BK319"/>
  <c r="J318"/>
  <c r="BK308"/>
  <c r="J305"/>
  <c r="J302"/>
  <c r="BK289"/>
  <c r="BK288"/>
  <c r="J283"/>
  <c r="BK275"/>
  <c r="J244"/>
  <c r="BK225"/>
  <c r="BK218"/>
  <c r="J186"/>
  <c r="BK145"/>
  <c i="10" r="J149"/>
  <c r="BK147"/>
  <c r="J145"/>
  <c r="BK144"/>
  <c r="BK143"/>
  <c r="J134"/>
  <c r="BK129"/>
  <c r="J128"/>
  <c r="J127"/>
  <c r="J125"/>
  <c r="BK123"/>
  <c r="J120"/>
  <c i="9" r="J171"/>
  <c r="BK163"/>
  <c r="J155"/>
  <c r="J153"/>
  <c r="BK150"/>
  <c r="J149"/>
  <c r="BK147"/>
  <c r="BK145"/>
  <c r="BK141"/>
  <c r="BK139"/>
  <c r="BK136"/>
  <c r="J134"/>
  <c r="J128"/>
  <c r="J121"/>
  <c r="J120"/>
  <c i="8" r="J187"/>
  <c r="BK182"/>
  <c i="11" r="J137"/>
  <c r="BK130"/>
  <c r="J126"/>
  <c i="10" r="J143"/>
  <c r="BK142"/>
  <c r="J139"/>
  <c r="J137"/>
  <c r="J132"/>
  <c r="J130"/>
  <c r="BK124"/>
  <c r="J123"/>
  <c r="J119"/>
  <c i="9" r="J174"/>
  <c r="J167"/>
  <c r="J165"/>
  <c r="J162"/>
  <c r="BK158"/>
  <c r="BK156"/>
  <c r="BK154"/>
  <c r="BK152"/>
  <c r="J142"/>
  <c r="BK140"/>
  <c r="BK138"/>
  <c r="J137"/>
  <c r="J133"/>
  <c r="BK132"/>
  <c r="BK131"/>
  <c r="J129"/>
  <c r="J123"/>
  <c r="BK121"/>
  <c i="8" r="J184"/>
  <c r="J179"/>
  <c r="BK177"/>
  <c r="J164"/>
  <c r="J162"/>
  <c r="J160"/>
  <c r="J158"/>
  <c r="J155"/>
  <c r="J153"/>
  <c r="BK145"/>
  <c r="J141"/>
  <c r="J139"/>
  <c r="J133"/>
  <c r="J131"/>
  <c i="7" r="BK291"/>
  <c r="J289"/>
  <c r="BK287"/>
  <c r="J281"/>
  <c r="BK278"/>
  <c r="BK277"/>
  <c r="BK275"/>
  <c r="J272"/>
  <c r="BK270"/>
  <c r="BK269"/>
  <c r="J263"/>
  <c r="J259"/>
  <c r="BK254"/>
  <c r="BK247"/>
  <c r="BK245"/>
  <c r="J241"/>
  <c r="BK239"/>
  <c r="J231"/>
  <c r="J230"/>
  <c r="BK227"/>
  <c r="J225"/>
  <c r="BK220"/>
  <c r="J213"/>
  <c r="J207"/>
  <c r="J202"/>
  <c r="BK200"/>
  <c r="BK198"/>
  <c r="J195"/>
  <c r="BK193"/>
  <c r="J192"/>
  <c r="J190"/>
  <c r="J187"/>
  <c r="J185"/>
  <c r="J184"/>
  <c r="BK183"/>
  <c r="BK179"/>
  <c r="BK177"/>
  <c r="J174"/>
  <c r="J173"/>
  <c r="BK171"/>
  <c r="BK165"/>
  <c r="J162"/>
  <c r="J161"/>
  <c r="BK160"/>
  <c r="J155"/>
  <c r="BK150"/>
  <c r="J148"/>
  <c r="BK143"/>
  <c r="J142"/>
  <c r="J140"/>
  <c r="BK138"/>
  <c i="6" r="J145"/>
  <c r="BK144"/>
  <c r="J142"/>
  <c r="J137"/>
  <c r="BK135"/>
  <c r="BK130"/>
  <c r="J128"/>
  <c r="J127"/>
  <c r="J124"/>
  <c r="J122"/>
  <c r="J120"/>
  <c i="5" r="J158"/>
  <c r="J155"/>
  <c r="J153"/>
  <c r="BK151"/>
  <c r="J145"/>
  <c r="BK140"/>
  <c r="J139"/>
  <c r="J138"/>
  <c r="J137"/>
  <c r="BK134"/>
  <c r="BK128"/>
  <c r="BK125"/>
  <c r="BK120"/>
  <c i="4" r="J174"/>
  <c r="BK171"/>
  <c r="J170"/>
  <c r="BK167"/>
  <c r="J163"/>
  <c r="BK157"/>
  <c r="BK132"/>
  <c r="BK125"/>
  <c r="BK121"/>
  <c r="BK119"/>
  <c r="J117"/>
  <c i="3" r="BK189"/>
  <c r="J185"/>
  <c r="BK179"/>
  <c r="J176"/>
  <c r="J173"/>
  <c r="BK170"/>
  <c r="J167"/>
  <c r="BK165"/>
  <c r="BK164"/>
  <c r="J162"/>
  <c r="BK157"/>
  <c r="J154"/>
  <c r="J152"/>
  <c r="BK145"/>
  <c r="BK143"/>
  <c r="BK138"/>
  <c r="J132"/>
  <c i="2" r="BK662"/>
  <c r="BK614"/>
  <c r="BK600"/>
  <c r="J591"/>
  <c r="BK585"/>
  <c r="J576"/>
  <c r="BK564"/>
  <c r="J550"/>
  <c r="J533"/>
  <c r="J519"/>
  <c r="BK509"/>
  <c r="J467"/>
  <c r="BK431"/>
  <c r="J425"/>
  <c r="BK406"/>
  <c r="BK400"/>
  <c r="J388"/>
  <c r="J374"/>
  <c r="BK364"/>
  <c r="J358"/>
  <c r="BK355"/>
  <c r="BK347"/>
  <c r="J346"/>
  <c r="J343"/>
  <c r="J336"/>
  <c r="J333"/>
  <c r="J330"/>
  <c r="J321"/>
  <c r="BK311"/>
  <c r="BK302"/>
  <c r="BK293"/>
  <c r="BK291"/>
  <c r="BK286"/>
  <c r="J285"/>
  <c r="J275"/>
  <c r="J269"/>
  <c r="J265"/>
  <c r="J253"/>
  <c r="J250"/>
  <c r="J249"/>
  <c r="J238"/>
  <c r="BK167"/>
  <c r="BK135"/>
  <c i="11" r="BK135"/>
  <c i="10" r="BK125"/>
  <c r="J124"/>
  <c r="J122"/>
  <c r="BK119"/>
  <c i="9" r="BK173"/>
  <c r="BK170"/>
  <c r="J169"/>
  <c r="BK168"/>
  <c r="BK167"/>
  <c r="J166"/>
  <c r="BK161"/>
  <c r="BK155"/>
  <c r="BK153"/>
  <c r="J150"/>
  <c r="BK144"/>
  <c r="BK142"/>
  <c r="J140"/>
  <c r="J138"/>
  <c r="BK134"/>
  <c r="J127"/>
  <c r="BK126"/>
  <c r="BK125"/>
  <c r="BK120"/>
  <c r="J119"/>
  <c i="8" r="J186"/>
  <c r="BK175"/>
  <c r="BK174"/>
  <c r="BK173"/>
  <c r="BK172"/>
  <c r="BK170"/>
  <c r="J167"/>
  <c r="BK164"/>
  <c r="BK162"/>
  <c r="J161"/>
  <c r="BK159"/>
  <c r="J151"/>
  <c r="J146"/>
  <c r="BK144"/>
  <c r="J137"/>
  <c r="BK136"/>
  <c r="BK135"/>
  <c r="BK130"/>
  <c r="BK126"/>
  <c r="J124"/>
  <c r="BK122"/>
  <c r="J119"/>
  <c i="7" r="BK292"/>
  <c r="J291"/>
  <c r="BK286"/>
  <c r="J285"/>
  <c r="BK282"/>
  <c r="BK276"/>
  <c r="BK271"/>
  <c r="J269"/>
  <c r="J267"/>
  <c r="J266"/>
  <c r="J255"/>
  <c r="J253"/>
  <c r="BK248"/>
  <c r="BK238"/>
  <c r="J236"/>
  <c r="BK228"/>
  <c r="J226"/>
  <c r="BK219"/>
  <c r="J217"/>
  <c r="BK201"/>
  <c r="BK196"/>
  <c r="J191"/>
  <c r="BK181"/>
  <c r="J165"/>
  <c r="BK163"/>
  <c r="J160"/>
  <c r="J158"/>
  <c r="J150"/>
  <c r="BK148"/>
  <c r="BK146"/>
  <c i="6" r="J133"/>
  <c r="J132"/>
  <c r="J130"/>
  <c r="J125"/>
  <c i="5" r="J157"/>
  <c r="BK149"/>
  <c r="BK147"/>
  <c r="J146"/>
  <c r="J142"/>
  <c r="BK136"/>
  <c r="BK133"/>
  <c r="J130"/>
  <c r="J129"/>
  <c r="BK127"/>
  <c r="J125"/>
  <c r="J121"/>
  <c i="4" r="BK170"/>
  <c r="BK164"/>
  <c r="BK161"/>
  <c r="J160"/>
  <c r="J158"/>
  <c r="J156"/>
  <c r="BK152"/>
  <c r="BK134"/>
  <c r="J133"/>
  <c r="J132"/>
  <c r="J130"/>
  <c r="BK127"/>
  <c r="BK126"/>
  <c r="J124"/>
  <c r="BK122"/>
  <c i="3" r="BK190"/>
  <c r="J189"/>
  <c r="BK178"/>
  <c r="BK176"/>
  <c r="BK175"/>
  <c r="BK166"/>
  <c r="J157"/>
  <c r="J156"/>
  <c r="BK150"/>
  <c r="J146"/>
  <c r="J140"/>
  <c r="J139"/>
  <c r="BK137"/>
  <c r="J131"/>
  <c r="J129"/>
  <c r="J127"/>
  <c i="2" r="BK680"/>
  <c r="J609"/>
  <c r="BK608"/>
  <c r="J583"/>
  <c r="BK571"/>
  <c r="BK543"/>
  <c r="BK439"/>
  <c r="BK419"/>
  <c r="BK411"/>
  <c r="BK378"/>
  <c r="J376"/>
  <c r="BK375"/>
  <c r="BK371"/>
  <c r="BK367"/>
  <c r="J362"/>
  <c r="BK361"/>
  <c r="BK351"/>
  <c r="J347"/>
  <c r="J345"/>
  <c r="BK336"/>
  <c r="J327"/>
  <c r="J324"/>
  <c r="BK318"/>
  <c r="J308"/>
  <c r="J294"/>
  <c r="J288"/>
  <c r="J281"/>
  <c r="BK280"/>
  <c r="J277"/>
  <c r="J266"/>
  <c r="BK258"/>
  <c r="BK252"/>
  <c r="BK238"/>
  <c r="J230"/>
  <c r="BK205"/>
  <c r="BK186"/>
  <c r="J148"/>
  <c i="1" r="AS94"/>
  <c i="2" l="1" r="R134"/>
  <c r="R251"/>
  <c r="BK323"/>
  <c r="J323"/>
  <c r="J105"/>
  <c r="R359"/>
  <c r="BK438"/>
  <c r="J438"/>
  <c r="J109"/>
  <c r="R544"/>
  <c r="R599"/>
  <c i="3" r="BK126"/>
  <c r="R144"/>
  <c r="T155"/>
  <c r="R158"/>
  <c r="T188"/>
  <c i="4" r="BK116"/>
  <c r="J116"/>
  <c i="7" r="R128"/>
  <c r="T235"/>
  <c r="BK288"/>
  <c r="J288"/>
  <c r="J103"/>
  <c i="8" r="R118"/>
  <c r="R117"/>
  <c i="9" r="T118"/>
  <c r="T117"/>
  <c i="2" r="P147"/>
  <c r="BK284"/>
  <c r="J284"/>
  <c r="J101"/>
  <c r="P317"/>
  <c r="P359"/>
  <c r="P377"/>
  <c r="BK544"/>
  <c r="J544"/>
  <c r="J110"/>
  <c r="T624"/>
  <c i="3" r="BK134"/>
  <c r="J134"/>
  <c r="J99"/>
  <c r="T134"/>
  <c r="R155"/>
  <c r="P158"/>
  <c r="BK188"/>
  <c r="J188"/>
  <c r="J104"/>
  <c i="4" r="P116"/>
  <c i="1" r="AU97"/>
  <c i="5" r="R116"/>
  <c i="6" r="R119"/>
  <c i="7" r="BK168"/>
  <c r="J168"/>
  <c r="J100"/>
  <c r="R235"/>
  <c r="T288"/>
  <c i="10" r="T118"/>
  <c r="T117"/>
  <c i="8" r="P118"/>
  <c r="P117"/>
  <c i="1" r="AU101"/>
  <c i="9" r="BK118"/>
  <c r="J118"/>
  <c r="J97"/>
  <c i="10" r="R118"/>
  <c r="R117"/>
  <c i="2" r="BK134"/>
  <c r="T134"/>
  <c r="P251"/>
  <c r="R284"/>
  <c r="P323"/>
  <c r="BK377"/>
  <c r="J377"/>
  <c r="J108"/>
  <c r="T438"/>
  <c r="P624"/>
  <c i="3" r="R126"/>
  <c r="P134"/>
  <c r="BK155"/>
  <c r="J155"/>
  <c r="J101"/>
  <c r="BK158"/>
  <c r="J158"/>
  <c r="J102"/>
  <c r="T158"/>
  <c r="P188"/>
  <c i="5" r="T116"/>
  <c i="6" r="BK131"/>
  <c r="J131"/>
  <c r="J98"/>
  <c i="7" r="P125"/>
  <c r="R125"/>
  <c r="R168"/>
  <c r="BK283"/>
  <c r="J283"/>
  <c r="J102"/>
  <c r="T283"/>
  <c i="8" r="BK118"/>
  <c r="J118"/>
  <c r="J97"/>
  <c i="9" r="P118"/>
  <c r="P117"/>
  <c i="1" r="AU102"/>
  <c i="2" r="T147"/>
  <c r="T284"/>
  <c r="T323"/>
  <c r="BK373"/>
  <c r="J373"/>
  <c r="J107"/>
  <c r="T373"/>
  <c r="T377"/>
  <c r="T544"/>
  <c r="T599"/>
  <c i="3" r="BK144"/>
  <c r="J144"/>
  <c r="J100"/>
  <c r="P155"/>
  <c r="R163"/>
  <c i="6" r="P119"/>
  <c r="T119"/>
  <c i="7" r="T128"/>
  <c r="P235"/>
  <c r="R288"/>
  <c i="10" r="BK118"/>
  <c r="BK117"/>
  <c r="J117"/>
  <c i="11" r="BK136"/>
  <c r="J136"/>
  <c r="J103"/>
  <c i="2" r="P134"/>
  <c r="BK251"/>
  <c r="J251"/>
  <c r="J100"/>
  <c r="P284"/>
  <c r="T317"/>
  <c r="R373"/>
  <c r="P438"/>
  <c r="BK624"/>
  <c r="J624"/>
  <c r="J112"/>
  <c i="3" r="R134"/>
  <c r="T163"/>
  <c i="4" r="R116"/>
  <c i="5" r="BK116"/>
  <c r="J116"/>
  <c r="J96"/>
  <c i="6" r="P131"/>
  <c i="7" r="BK128"/>
  <c r="J128"/>
  <c r="J99"/>
  <c r="T168"/>
  <c r="P283"/>
  <c i="9" r="R118"/>
  <c r="R117"/>
  <c i="11" r="P136"/>
  <c r="P124"/>
  <c r="P123"/>
  <c i="1" r="AU104"/>
  <c i="2" r="BK147"/>
  <c r="J147"/>
  <c r="J99"/>
  <c r="T251"/>
  <c r="BK317"/>
  <c r="J317"/>
  <c r="J104"/>
  <c r="R317"/>
  <c r="BK359"/>
  <c r="J359"/>
  <c r="J106"/>
  <c r="P373"/>
  <c r="R438"/>
  <c r="R624"/>
  <c i="3" r="T126"/>
  <c r="P144"/>
  <c r="BK163"/>
  <c r="J163"/>
  <c r="J103"/>
  <c r="R188"/>
  <c i="5" r="P116"/>
  <c i="1" r="AU98"/>
  <c i="6" r="BK119"/>
  <c r="BK118"/>
  <c r="J118"/>
  <c r="R131"/>
  <c i="7" r="P128"/>
  <c r="BK235"/>
  <c r="J235"/>
  <c r="J101"/>
  <c r="R283"/>
  <c i="11" r="R136"/>
  <c r="R124"/>
  <c r="R123"/>
  <c i="2" r="R147"/>
  <c r="R323"/>
  <c r="T359"/>
  <c r="R377"/>
  <c r="P544"/>
  <c r="BK599"/>
  <c r="J599"/>
  <c r="J111"/>
  <c r="P599"/>
  <c i="3" r="P126"/>
  <c r="T144"/>
  <c r="P163"/>
  <c i="4" r="T116"/>
  <c i="6" r="T131"/>
  <c i="7" r="BK125"/>
  <c r="J125"/>
  <c r="J98"/>
  <c r="T125"/>
  <c r="T124"/>
  <c r="T123"/>
  <c r="P168"/>
  <c r="P288"/>
  <c i="8" r="T118"/>
  <c r="T117"/>
  <c i="10" r="P118"/>
  <c r="P117"/>
  <c i="1" r="AU103"/>
  <c i="11" r="T136"/>
  <c r="T124"/>
  <c r="T123"/>
  <c i="2" r="BE145"/>
  <c r="BE244"/>
  <c r="BE249"/>
  <c r="BE320"/>
  <c r="BE321"/>
  <c r="BE322"/>
  <c r="BE358"/>
  <c r="BE363"/>
  <c r="BE364"/>
  <c r="BE374"/>
  <c r="BE394"/>
  <c r="BE408"/>
  <c r="BE437"/>
  <c r="BE467"/>
  <c r="BE477"/>
  <c r="BE487"/>
  <c r="BE496"/>
  <c r="BE498"/>
  <c r="BE504"/>
  <c r="BE506"/>
  <c r="BE509"/>
  <c r="BE523"/>
  <c r="BE557"/>
  <c r="BE564"/>
  <c r="BE605"/>
  <c i="3" r="BE132"/>
  <c r="BE133"/>
  <c r="BE138"/>
  <c r="BE151"/>
  <c r="BE154"/>
  <c r="BE173"/>
  <c r="BE177"/>
  <c i="4" r="E85"/>
  <c r="J92"/>
  <c r="J112"/>
  <c r="BE153"/>
  <c r="BE163"/>
  <c r="BE166"/>
  <c r="BE167"/>
  <c r="BE168"/>
  <c r="BE169"/>
  <c r="BE172"/>
  <c r="BE173"/>
  <c i="5" r="E106"/>
  <c r="F113"/>
  <c r="BE123"/>
  <c r="BE135"/>
  <c r="BE150"/>
  <c r="BE153"/>
  <c i="6" r="F91"/>
  <c r="J114"/>
  <c i="7" r="BE142"/>
  <c r="BE143"/>
  <c r="BE144"/>
  <c r="BE145"/>
  <c r="BE152"/>
  <c r="BE162"/>
  <c r="BE177"/>
  <c r="BE184"/>
  <c r="BE189"/>
  <c r="BE202"/>
  <c r="BE203"/>
  <c r="BE216"/>
  <c r="BE224"/>
  <c r="BE230"/>
  <c r="BE231"/>
  <c r="BE240"/>
  <c r="BE241"/>
  <c r="BE247"/>
  <c r="BE270"/>
  <c r="BE275"/>
  <c r="BE281"/>
  <c i="8" r="F92"/>
  <c r="BE127"/>
  <c r="BE129"/>
  <c r="BE132"/>
  <c r="BE141"/>
  <c r="BE154"/>
  <c r="BE160"/>
  <c r="BE169"/>
  <c i="9" r="E85"/>
  <c r="BE136"/>
  <c r="BE137"/>
  <c r="BE152"/>
  <c r="BE157"/>
  <c r="BE160"/>
  <c r="BE163"/>
  <c r="BE164"/>
  <c r="BE165"/>
  <c i="10" r="E85"/>
  <c i="11" r="BE133"/>
  <c i="2" r="E85"/>
  <c r="BE148"/>
  <c r="BE247"/>
  <c r="BE248"/>
  <c r="BE277"/>
  <c r="BE280"/>
  <c r="BE281"/>
  <c r="BE283"/>
  <c r="BE319"/>
  <c r="BE351"/>
  <c r="BE369"/>
  <c r="BE545"/>
  <c r="BE576"/>
  <c r="BE583"/>
  <c r="BE598"/>
  <c r="BE653"/>
  <c r="BE671"/>
  <c r="BE680"/>
  <c r="BE681"/>
  <c i="3" r="BE147"/>
  <c r="BE159"/>
  <c r="BE160"/>
  <c r="BE161"/>
  <c r="BE168"/>
  <c r="BE178"/>
  <c r="BE182"/>
  <c r="BE183"/>
  <c i="4" r="BE124"/>
  <c r="BE127"/>
  <c r="BE131"/>
  <c r="BE133"/>
  <c r="BE134"/>
  <c r="BE151"/>
  <c r="BE154"/>
  <c r="BE164"/>
  <c i="5" r="J92"/>
  <c r="BE131"/>
  <c r="BE136"/>
  <c r="BE146"/>
  <c i="6" r="E85"/>
  <c r="BE138"/>
  <c r="BE139"/>
  <c r="BE146"/>
  <c i="7" r="F92"/>
  <c r="BE137"/>
  <c r="BE169"/>
  <c r="BE170"/>
  <c r="BE172"/>
  <c r="BE176"/>
  <c r="BE178"/>
  <c r="BE180"/>
  <c r="BE182"/>
  <c r="BE188"/>
  <c r="BE218"/>
  <c r="BE219"/>
  <c r="BE226"/>
  <c r="BE232"/>
  <c r="BE238"/>
  <c r="BE243"/>
  <c r="BE244"/>
  <c r="BE246"/>
  <c r="BE261"/>
  <c r="BE265"/>
  <c r="BE276"/>
  <c r="BE282"/>
  <c r="BE284"/>
  <c i="8" r="BE134"/>
  <c r="BE140"/>
  <c r="BE142"/>
  <c r="BE143"/>
  <c r="BE148"/>
  <c r="BE149"/>
  <c r="BE156"/>
  <c r="BE166"/>
  <c r="BE176"/>
  <c r="BE182"/>
  <c r="BE185"/>
  <c r="BE186"/>
  <c r="BE189"/>
  <c r="BE190"/>
  <c i="9" r="J111"/>
  <c r="J114"/>
  <c r="BE125"/>
  <c r="BE126"/>
  <c r="BE127"/>
  <c r="BE128"/>
  <c r="BE148"/>
  <c r="BE149"/>
  <c r="BE150"/>
  <c r="BE159"/>
  <c r="BE169"/>
  <c r="BE172"/>
  <c i="10" r="BE126"/>
  <c r="BE127"/>
  <c r="BE128"/>
  <c r="BE141"/>
  <c r="BE148"/>
  <c i="11" r="E85"/>
  <c r="F92"/>
  <c i="9" r="BE132"/>
  <c r="BE133"/>
  <c r="BE173"/>
  <c i="10" r="F114"/>
  <c r="BE121"/>
  <c r="BE122"/>
  <c r="BE135"/>
  <c r="BE136"/>
  <c r="BE139"/>
  <c i="11" r="BE137"/>
  <c r="BE138"/>
  <c i="2" r="BE135"/>
  <c r="BE140"/>
  <c r="BE252"/>
  <c r="BE253"/>
  <c r="BE265"/>
  <c r="BE286"/>
  <c r="BE315"/>
  <c r="BE343"/>
  <c r="BE345"/>
  <c r="BE346"/>
  <c r="BE347"/>
  <c r="BE350"/>
  <c r="BE368"/>
  <c r="BE378"/>
  <c r="BE406"/>
  <c r="BE425"/>
  <c r="BE431"/>
  <c r="BE490"/>
  <c r="BE692"/>
  <c i="3" r="F92"/>
  <c r="BE139"/>
  <c r="BE140"/>
  <c r="BE145"/>
  <c r="BE146"/>
  <c r="BE152"/>
  <c r="BE166"/>
  <c r="BE167"/>
  <c r="BE174"/>
  <c r="BE175"/>
  <c r="BE176"/>
  <c r="BE187"/>
  <c r="BE189"/>
  <c i="4" r="BE156"/>
  <c r="BE157"/>
  <c r="BE160"/>
  <c i="5" r="J112"/>
  <c r="BE119"/>
  <c r="BE122"/>
  <c r="BE132"/>
  <c r="BE139"/>
  <c r="BE141"/>
  <c r="BE142"/>
  <c r="BE143"/>
  <c i="6" r="J89"/>
  <c r="J115"/>
  <c r="BE121"/>
  <c r="BE127"/>
  <c r="BE128"/>
  <c r="BE133"/>
  <c r="BE134"/>
  <c r="BE135"/>
  <c r="BE136"/>
  <c i="7" r="BE126"/>
  <c r="BE131"/>
  <c r="BE134"/>
  <c r="BE136"/>
  <c r="BE140"/>
  <c r="BE154"/>
  <c r="BE155"/>
  <c r="BE163"/>
  <c r="BE165"/>
  <c r="BE167"/>
  <c r="BE171"/>
  <c r="BE204"/>
  <c r="BE208"/>
  <c r="BE209"/>
  <c r="BE210"/>
  <c r="BE211"/>
  <c r="BE212"/>
  <c r="BE221"/>
  <c r="BE222"/>
  <c r="BE225"/>
  <c r="BE242"/>
  <c r="BE260"/>
  <c r="BE262"/>
  <c r="BE269"/>
  <c r="BE272"/>
  <c r="BE274"/>
  <c r="BE279"/>
  <c r="BE285"/>
  <c r="BE289"/>
  <c r="BE290"/>
  <c r="BE291"/>
  <c r="BE292"/>
  <c i="8" r="F91"/>
  <c r="J111"/>
  <c r="BE119"/>
  <c r="BE120"/>
  <c r="BE121"/>
  <c r="BE124"/>
  <c r="BE126"/>
  <c r="BE128"/>
  <c r="BE136"/>
  <c r="BE155"/>
  <c r="BE167"/>
  <c r="BE170"/>
  <c r="BE179"/>
  <c r="BE180"/>
  <c r="BE183"/>
  <c r="BE184"/>
  <c i="9" r="F92"/>
  <c r="BE120"/>
  <c r="BE138"/>
  <c r="BE139"/>
  <c r="BE141"/>
  <c r="BE142"/>
  <c r="BE143"/>
  <c r="BE146"/>
  <c r="BE147"/>
  <c r="BE158"/>
  <c r="BE161"/>
  <c r="BE170"/>
  <c r="BE171"/>
  <c i="10" r="BE129"/>
  <c r="BE130"/>
  <c r="BE131"/>
  <c r="BE132"/>
  <c i="11" r="J89"/>
  <c r="BK132"/>
  <c r="J132"/>
  <c r="J101"/>
  <c r="BK134"/>
  <c r="J134"/>
  <c r="J102"/>
  <c i="2" r="F92"/>
  <c r="BE186"/>
  <c r="BE205"/>
  <c r="BE218"/>
  <c r="BE238"/>
  <c r="BE288"/>
  <c r="BE289"/>
  <c r="BE403"/>
  <c r="BE411"/>
  <c r="BE417"/>
  <c r="BE419"/>
  <c i="3" r="J89"/>
  <c r="BE131"/>
  <c r="BE153"/>
  <c r="BE164"/>
  <c r="BE165"/>
  <c r="BE172"/>
  <c r="BE184"/>
  <c i="4" r="F91"/>
  <c r="BE120"/>
  <c r="BE121"/>
  <c r="BE122"/>
  <c r="BE123"/>
  <c r="BE158"/>
  <c r="BE159"/>
  <c r="BE161"/>
  <c r="BE165"/>
  <c r="BE174"/>
  <c i="5" r="J110"/>
  <c r="BE117"/>
  <c r="BE121"/>
  <c r="BE124"/>
  <c r="BE137"/>
  <c r="BE138"/>
  <c r="BE159"/>
  <c i="6" r="BE120"/>
  <c r="BE126"/>
  <c r="BE143"/>
  <c r="BE144"/>
  <c i="7" r="J117"/>
  <c r="BE127"/>
  <c r="BE129"/>
  <c r="BE133"/>
  <c r="BE146"/>
  <c r="BE147"/>
  <c r="BE148"/>
  <c r="BE149"/>
  <c r="BE150"/>
  <c r="BE159"/>
  <c r="BE160"/>
  <c r="BE195"/>
  <c r="BE213"/>
  <c r="BE215"/>
  <c r="BE223"/>
  <c r="BE239"/>
  <c r="BE257"/>
  <c r="BE258"/>
  <c r="BE259"/>
  <c r="BE263"/>
  <c r="BE266"/>
  <c r="BE267"/>
  <c r="BE268"/>
  <c r="BE277"/>
  <c r="BE278"/>
  <c r="BE287"/>
  <c i="8" r="J92"/>
  <c r="BE122"/>
  <c r="BE144"/>
  <c r="BE146"/>
  <c r="BE151"/>
  <c r="BE162"/>
  <c r="BE163"/>
  <c r="BE164"/>
  <c r="BE165"/>
  <c i="10" r="BE137"/>
  <c r="BE138"/>
  <c i="11" r="BE126"/>
  <c r="BE130"/>
  <c r="BK129"/>
  <c r="J129"/>
  <c r="J100"/>
  <c i="2" r="BE230"/>
  <c r="BE241"/>
  <c r="BE285"/>
  <c r="BE291"/>
  <c r="BE293"/>
  <c r="BE294"/>
  <c r="BE302"/>
  <c r="BE318"/>
  <c r="BE333"/>
  <c r="BE355"/>
  <c r="BE361"/>
  <c r="BE362"/>
  <c r="BE365"/>
  <c r="BE366"/>
  <c r="BE367"/>
  <c r="BE375"/>
  <c r="BE376"/>
  <c r="BE382"/>
  <c r="BE388"/>
  <c r="BE457"/>
  <c r="BE515"/>
  <c r="BE543"/>
  <c r="BE585"/>
  <c r="BE589"/>
  <c r="BE591"/>
  <c r="BE600"/>
  <c r="BE608"/>
  <c r="BE614"/>
  <c r="BE693"/>
  <c r="BK314"/>
  <c r="J314"/>
  <c r="J102"/>
  <c i="3" r="E85"/>
  <c r="BE142"/>
  <c r="BE157"/>
  <c r="BE162"/>
  <c i="4" r="F92"/>
  <c r="BE118"/>
  <c r="BE125"/>
  <c r="BE140"/>
  <c r="BE147"/>
  <c r="BE171"/>
  <c i="5" r="F91"/>
  <c r="BE125"/>
  <c r="BE126"/>
  <c r="BE133"/>
  <c r="BE134"/>
  <c r="BE144"/>
  <c r="BE148"/>
  <c r="BE149"/>
  <c r="BE157"/>
  <c r="BE158"/>
  <c i="6" r="BE129"/>
  <c r="BE130"/>
  <c r="BE142"/>
  <c r="BE145"/>
  <c i="7" r="E85"/>
  <c r="BE130"/>
  <c r="BE138"/>
  <c r="BE161"/>
  <c r="BE174"/>
  <c r="BE183"/>
  <c r="BE185"/>
  <c r="BE186"/>
  <c r="BE187"/>
  <c r="BE190"/>
  <c r="BE191"/>
  <c r="BE193"/>
  <c r="BE198"/>
  <c r="BE207"/>
  <c r="BE217"/>
  <c r="BE233"/>
  <c r="BE234"/>
  <c r="BE236"/>
  <c r="BE237"/>
  <c r="BE248"/>
  <c r="BE255"/>
  <c r="BE256"/>
  <c r="BE271"/>
  <c i="8" r="BE133"/>
  <c r="BE135"/>
  <c r="BE145"/>
  <c r="BE161"/>
  <c r="BE168"/>
  <c r="BE171"/>
  <c r="BE172"/>
  <c r="BE173"/>
  <c r="BE174"/>
  <c r="BE188"/>
  <c i="9" r="J91"/>
  <c r="F113"/>
  <c r="BE121"/>
  <c r="BE122"/>
  <c r="BE123"/>
  <c r="BE124"/>
  <c r="BE130"/>
  <c r="BE131"/>
  <c r="BE144"/>
  <c r="BE162"/>
  <c i="10" r="J111"/>
  <c r="BE123"/>
  <c r="BE124"/>
  <c r="BE125"/>
  <c r="BE140"/>
  <c i="11" r="BE128"/>
  <c r="BK125"/>
  <c r="J125"/>
  <c r="J98"/>
  <c i="2" r="J89"/>
  <c r="BE225"/>
  <c r="BE250"/>
  <c r="BE258"/>
  <c r="BE266"/>
  <c r="BE269"/>
  <c r="BE275"/>
  <c r="BE305"/>
  <c r="BE308"/>
  <c r="BE327"/>
  <c r="BE330"/>
  <c r="BE336"/>
  <c r="BE370"/>
  <c r="BE371"/>
  <c r="BE372"/>
  <c r="BE400"/>
  <c r="BE439"/>
  <c r="BE447"/>
  <c r="BE533"/>
  <c r="BE571"/>
  <c i="3" r="BE127"/>
  <c r="BE128"/>
  <c r="BE129"/>
  <c r="BE130"/>
  <c r="BE135"/>
  <c r="BE136"/>
  <c r="BE137"/>
  <c r="BE141"/>
  <c r="BE179"/>
  <c r="BE181"/>
  <c r="BE190"/>
  <c i="4" r="BE128"/>
  <c r="BE129"/>
  <c r="BE130"/>
  <c r="BE152"/>
  <c r="BE155"/>
  <c r="BE170"/>
  <c i="5" r="BE118"/>
  <c r="BE129"/>
  <c r="BE130"/>
  <c r="BE145"/>
  <c r="BE154"/>
  <c r="BE155"/>
  <c r="BE156"/>
  <c i="6" r="F92"/>
  <c r="BE122"/>
  <c r="BE132"/>
  <c r="BE140"/>
  <c i="7" r="BE132"/>
  <c r="BE139"/>
  <c r="BE141"/>
  <c r="BE151"/>
  <c r="BE181"/>
  <c r="BE194"/>
  <c r="BE205"/>
  <c r="BE206"/>
  <c r="BE214"/>
  <c r="BE220"/>
  <c r="BE227"/>
  <c r="BE228"/>
  <c r="BE229"/>
  <c r="BE273"/>
  <c r="BE286"/>
  <c i="8" r="J91"/>
  <c r="BE125"/>
  <c r="BE130"/>
  <c r="BE131"/>
  <c r="BE137"/>
  <c r="BE175"/>
  <c r="BE187"/>
  <c i="9" r="BE129"/>
  <c r="BE151"/>
  <c r="BE167"/>
  <c r="BE168"/>
  <c i="10" r="BE147"/>
  <c r="BE149"/>
  <c i="2" r="BE167"/>
  <c r="BE311"/>
  <c r="BE324"/>
  <c r="BE360"/>
  <c r="BE519"/>
  <c r="BE550"/>
  <c r="BE609"/>
  <c r="BE619"/>
  <c r="BE625"/>
  <c r="BE662"/>
  <c r="BE683"/>
  <c i="3" r="BE143"/>
  <c r="BE148"/>
  <c r="BE149"/>
  <c r="BE150"/>
  <c r="BE156"/>
  <c r="BE169"/>
  <c r="BE170"/>
  <c r="BE171"/>
  <c r="BE180"/>
  <c r="BE185"/>
  <c r="BE186"/>
  <c i="4" r="J89"/>
  <c r="BE117"/>
  <c r="BE119"/>
  <c r="BE126"/>
  <c r="BE132"/>
  <c r="BE162"/>
  <c i="5" r="BE120"/>
  <c r="BE127"/>
  <c r="BE128"/>
  <c r="BE140"/>
  <c r="BE147"/>
  <c r="BE151"/>
  <c r="BE152"/>
  <c i="6" r="BE123"/>
  <c r="BE124"/>
  <c r="BE125"/>
  <c r="BE137"/>
  <c r="BE141"/>
  <c i="7" r="BE135"/>
  <c r="BE156"/>
  <c r="BE157"/>
  <c r="BE158"/>
  <c r="BE173"/>
  <c r="BE175"/>
  <c r="BE179"/>
  <c r="BE192"/>
  <c r="BE196"/>
  <c r="BE197"/>
  <c r="BE199"/>
  <c r="BE200"/>
  <c r="BE201"/>
  <c r="BE245"/>
  <c r="BE252"/>
  <c r="BE253"/>
  <c r="BE254"/>
  <c r="BE264"/>
  <c r="BE280"/>
  <c i="8" r="E85"/>
  <c r="BE123"/>
  <c r="BE138"/>
  <c r="BE139"/>
  <c r="BE147"/>
  <c r="BE150"/>
  <c r="BE152"/>
  <c r="BE153"/>
  <c r="BE157"/>
  <c r="BE158"/>
  <c r="BE159"/>
  <c r="BE177"/>
  <c r="BE178"/>
  <c r="BE181"/>
  <c i="9" r="BE119"/>
  <c r="BE134"/>
  <c r="BE135"/>
  <c r="BE140"/>
  <c r="BE145"/>
  <c r="BE153"/>
  <c r="BE154"/>
  <c r="BE155"/>
  <c r="BE156"/>
  <c r="BE166"/>
  <c r="BE174"/>
  <c i="10" r="BE119"/>
  <c r="BE120"/>
  <c r="BE133"/>
  <c r="BE134"/>
  <c r="BE142"/>
  <c r="BE143"/>
  <c r="BE144"/>
  <c r="BE145"/>
  <c r="BE146"/>
  <c i="11" r="BE135"/>
  <c r="BK127"/>
  <c r="J127"/>
  <c r="J99"/>
  <c i="2" r="F36"/>
  <c i="1" r="BC95"/>
  <c i="2" r="F35"/>
  <c i="1" r="BB95"/>
  <c i="5" r="F36"/>
  <c i="1" r="BC98"/>
  <c i="10" r="J30"/>
  <c i="1" r="AG103"/>
  <c i="6" r="F35"/>
  <c i="1" r="BB99"/>
  <c i="7" r="J34"/>
  <c i="1" r="AW100"/>
  <c i="2" r="F37"/>
  <c i="1" r="BD95"/>
  <c i="7" r="F36"/>
  <c i="1" r="BC100"/>
  <c i="7" r="F37"/>
  <c i="1" r="BD100"/>
  <c i="10" r="F37"/>
  <c i="1" r="BD103"/>
  <c i="10" r="F36"/>
  <c i="1" r="BC103"/>
  <c i="8" r="F34"/>
  <c i="1" r="BA101"/>
  <c i="3" r="F34"/>
  <c i="1" r="BA96"/>
  <c i="4" r="J34"/>
  <c i="1" r="AW97"/>
  <c i="9" r="F36"/>
  <c i="1" r="BC102"/>
  <c i="4" r="F36"/>
  <c i="1" r="BC97"/>
  <c i="9" r="J34"/>
  <c i="1" r="AW102"/>
  <c i="10" r="F34"/>
  <c i="1" r="BA103"/>
  <c i="9" r="F34"/>
  <c i="1" r="BA102"/>
  <c i="10" r="F35"/>
  <c i="1" r="BB103"/>
  <c i="5" r="F34"/>
  <c i="1" r="BA98"/>
  <c i="7" r="F34"/>
  <c i="1" r="BA100"/>
  <c i="6" r="J34"/>
  <c i="1" r="AW99"/>
  <c i="4" r="J30"/>
  <c i="1" r="AG97"/>
  <c i="5" r="J34"/>
  <c i="1" r="AW98"/>
  <c i="4" r="F37"/>
  <c i="1" r="BD97"/>
  <c i="11" r="J34"/>
  <c i="1" r="AW104"/>
  <c i="3" r="F37"/>
  <c i="1" r="BD96"/>
  <c i="9" r="F37"/>
  <c i="1" r="BD102"/>
  <c i="3" r="J34"/>
  <c i="1" r="AW96"/>
  <c i="8" r="F36"/>
  <c i="1" r="BC101"/>
  <c i="3" r="F36"/>
  <c i="1" r="BC96"/>
  <c i="7" r="F35"/>
  <c i="1" r="BB100"/>
  <c i="11" r="F34"/>
  <c i="1" r="BA104"/>
  <c i="8" r="F37"/>
  <c i="1" r="BD101"/>
  <c i="4" r="F35"/>
  <c i="1" r="BB97"/>
  <c i="11" r="F37"/>
  <c i="1" r="BD104"/>
  <c i="5" r="F37"/>
  <c i="1" r="BD98"/>
  <c i="11" r="F35"/>
  <c i="1" r="BB104"/>
  <c i="6" r="F34"/>
  <c i="1" r="BA99"/>
  <c i="10" r="J34"/>
  <c i="1" r="AW103"/>
  <c i="6" r="F37"/>
  <c i="1" r="BD99"/>
  <c i="8" r="J34"/>
  <c i="1" r="AW101"/>
  <c i="2" r="F34"/>
  <c i="1" r="BA95"/>
  <c i="6" r="J30"/>
  <c i="1" r="AG99"/>
  <c i="9" r="F35"/>
  <c i="1" r="BB102"/>
  <c i="4" r="F34"/>
  <c i="1" r="BA97"/>
  <c i="5" r="F35"/>
  <c i="1" r="BB98"/>
  <c i="11" r="F36"/>
  <c i="1" r="BC104"/>
  <c i="2" r="J34"/>
  <c i="1" r="AW95"/>
  <c i="6" r="F36"/>
  <c i="1" r="BC99"/>
  <c i="8" r="F35"/>
  <c i="1" r="BB101"/>
  <c i="3" r="F35"/>
  <c i="1" r="BB96"/>
  <c i="6" l="1" r="P118"/>
  <c i="1" r="AU99"/>
  <c i="7" r="P124"/>
  <c r="P123"/>
  <c i="1" r="AU100"/>
  <c i="6" r="R118"/>
  <c i="3" r="BK125"/>
  <c r="BK124"/>
  <c r="J124"/>
  <c r="J96"/>
  <c i="7" r="R124"/>
  <c r="R123"/>
  <c i="3" r="P125"/>
  <c r="P124"/>
  <c i="1" r="AU96"/>
  <c i="3" r="T125"/>
  <c r="T124"/>
  <c i="6" r="T118"/>
  <c i="2" r="T133"/>
  <c r="R316"/>
  <c r="P316"/>
  <c r="BK133"/>
  <c r="J133"/>
  <c r="J97"/>
  <c r="R133"/>
  <c r="R132"/>
  <c r="T316"/>
  <c r="P133"/>
  <c r="P132"/>
  <c i="1" r="AU95"/>
  <c i="3" r="R125"/>
  <c r="R124"/>
  <c i="2" r="J134"/>
  <c r="J98"/>
  <c r="BK316"/>
  <c r="J316"/>
  <c r="J103"/>
  <c i="6" r="J96"/>
  <c r="J119"/>
  <c r="J97"/>
  <c i="8" r="BK117"/>
  <c r="J117"/>
  <c i="4" r="J96"/>
  <c i="10" r="J96"/>
  <c i="3" r="J126"/>
  <c r="J98"/>
  <c i="10" r="J118"/>
  <c r="J97"/>
  <c i="7" r="BK124"/>
  <c r="BK123"/>
  <c r="J123"/>
  <c i="9" r="BK117"/>
  <c r="J117"/>
  <c i="11" r="BK124"/>
  <c r="BK123"/>
  <c r="J123"/>
  <c r="J96"/>
  <c i="5" r="J30"/>
  <c i="1" r="AG98"/>
  <c i="8" r="J30"/>
  <c i="1" r="AG101"/>
  <c r="BD94"/>
  <c r="W33"/>
  <c i="8" r="F33"/>
  <c i="1" r="AZ101"/>
  <c i="11" r="J33"/>
  <c i="1" r="AV104"/>
  <c r="AT104"/>
  <c i="7" r="F33"/>
  <c i="1" r="AZ100"/>
  <c i="8" r="J33"/>
  <c i="1" r="AV101"/>
  <c r="AT101"/>
  <c i="11" r="F33"/>
  <c i="1" r="AZ104"/>
  <c i="6" r="J33"/>
  <c i="1" r="AV99"/>
  <c r="AT99"/>
  <c i="4" r="F33"/>
  <c i="1" r="AZ97"/>
  <c i="10" r="F33"/>
  <c i="1" r="AZ103"/>
  <c i="4" r="J33"/>
  <c i="1" r="AV97"/>
  <c r="AT97"/>
  <c i="9" r="J33"/>
  <c i="1" r="AV102"/>
  <c r="AT102"/>
  <c i="3" r="F33"/>
  <c i="1" r="AZ96"/>
  <c i="7" r="J33"/>
  <c i="1" r="AV100"/>
  <c r="AT100"/>
  <c i="7" r="J30"/>
  <c i="1" r="AG100"/>
  <c r="AN100"/>
  <c i="5" r="J33"/>
  <c i="1" r="AV98"/>
  <c r="AT98"/>
  <c i="6" r="F33"/>
  <c i="1" r="AZ99"/>
  <c i="3" r="J33"/>
  <c i="1" r="AV96"/>
  <c r="AT96"/>
  <c i="10" r="J33"/>
  <c i="1" r="AV103"/>
  <c r="AT103"/>
  <c i="9" r="J30"/>
  <c i="1" r="AG102"/>
  <c r="AN102"/>
  <c i="2" r="J33"/>
  <c i="1" r="AV95"/>
  <c r="AT95"/>
  <c i="9" r="F33"/>
  <c i="1" r="AZ102"/>
  <c r="BB94"/>
  <c r="W31"/>
  <c r="BC94"/>
  <c r="W32"/>
  <c i="5" r="F33"/>
  <c i="1" r="AZ98"/>
  <c r="BA94"/>
  <c r="W30"/>
  <c i="2" r="F33"/>
  <c i="1" r="AZ95"/>
  <c i="2" l="1" r="T132"/>
  <c i="8" r="J39"/>
  <c i="7" r="J39"/>
  <c i="5" r="J39"/>
  <c i="9" r="J39"/>
  <c i="2" r="BK132"/>
  <c r="J132"/>
  <c r="J96"/>
  <c i="7" r="J96"/>
  <c r="J124"/>
  <c r="J97"/>
  <c i="8" r="J96"/>
  <c i="9" r="J96"/>
  <c i="10" r="J39"/>
  <c i="3" r="J125"/>
  <c r="J97"/>
  <c i="4" r="J39"/>
  <c i="11" r="J124"/>
  <c r="J97"/>
  <c i="6" r="J39"/>
  <c i="1" r="AN103"/>
  <c r="AN97"/>
  <c r="AN99"/>
  <c r="AN98"/>
  <c r="AN101"/>
  <c r="AU94"/>
  <c i="3" r="J30"/>
  <c i="1" r="AG96"/>
  <c r="AN96"/>
  <c r="AW94"/>
  <c r="AK30"/>
  <c r="AY94"/>
  <c r="AZ94"/>
  <c r="W29"/>
  <c r="AX94"/>
  <c i="11" r="J30"/>
  <c i="1" r="AG104"/>
  <c r="AN104"/>
  <c i="3" l="1" r="J39"/>
  <c i="11" r="J39"/>
  <c i="1" r="AV94"/>
  <c r="AK29"/>
  <c i="2" r="J30"/>
  <c i="1" r="AG95"/>
  <c r="AN95"/>
  <c i="2" l="1" r="J39"/>
  <c i="1" r="AG94"/>
  <c r="AT94"/>
  <c l="1" r="AN94"/>
  <c r="AK26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<sst xmlns="http://schemas.openxmlformats.org/spreadsheetml/2006/main">
  <si>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</si>
  <si>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</si>
  <si>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</si>
  <si>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</si>
  <si>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</si>
  <si>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{c2a8f4fc-dbc4-495b-8e9b-5e643cb274b2}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</si>
  <si>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</si>
  <si>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</si>
  <si>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</si>
  <si>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</si>
  <si>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</si>
  <si>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</si>
  <si>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</si>
  <si>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</si>
  <si>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05/25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</si>
  <si>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</si>
  <si>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</si>
  <si>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Revitalizace endoskopického oddělení</t>
  </si>
  <si>
    <t>KSO:</t>
  </si>
  <si>
    <t>CC-CZ:</t>
  </si>
  <si>
    <t>Místo:</t>
  </si>
  <si>
    <t>ON Náchod</t>
  </si>
  <si>
    <t>Datum:</t>
  </si>
  <si>
    <t>15. 12. 2025</t>
  </si>
  <si>
    <t>Zadavatel:</t>
  </si>
  <si>
    <t>IČ:</t>
  </si>
  <si>
    <t>26000202</t>
  </si>
  <si>
    <t>Oblastní Nemocnice Náchod</t>
  </si>
  <si>
    <t>DIČ:</t>
  </si>
  <si>
    <t>CZ26000202</t>
  </si>
  <si>
    <t>Uchazeč:</t>
  </si>
  <si>
    <t>Vyplň údaj</t>
  </si>
  <si>
    <t>Projektant:</t>
  </si>
  <si>
    <t>13997220</t>
  </si>
  <si>
    <t>PRISPO s.r.o.</t>
  </si>
  <si>
    <t>CZ13997220</t>
  </si>
  <si>
    <t>True</t>
  </si>
  <si>
    <t>Zpracovatel:</t>
  </si>
  <si>
    <t>Ing. Petr Chobotský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</si>
  <si>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</si>
  <si>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</si>
  <si>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</si>
  <si>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</si>
  <si>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</si>
  <si>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</si>
  <si>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</si>
  <si>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</si>
  <si>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</si>
  <si>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</si>
  <si>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</si>
  <si>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</si>
  <si>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</si>
  <si>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</si>
  <si>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</si>
  <si>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</si>
  <si>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</si>
  <si>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</si>
  <si>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</si>
  <si>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</si>
  <si>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</si>
  <si>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</si>
  <si>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</si>
  <si>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</si>
  <si>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</si>
  <si>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</si>
  <si>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</si>
  <si>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</si>
  <si>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</si>
  <si>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</si>
  <si>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</si>
  <si>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</si>
  <si>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</si>
  <si>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</si>
  <si>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</si>
  <si>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</si>
  <si>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</si>
  <si>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</si>
  <si>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</si>
  <si>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</si>
  <si>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</si>
  <si>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</si>
  <si>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</si>
  <si>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</si>
  <si>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</si>
  <si>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</si>
  <si>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</si>
  <si>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část</t>
  </si>
  <si>
    <t>STA</t>
  </si>
  <si>
    <t>1</t>
  </si>
  <si>
    <t>{fb5e51fd-3964-4a4e-8aab-9d03aa054d3a}</t>
  </si>
  <si>
    <t>2</t>
  </si>
  <si>
    <t>02</t>
  </si>
  <si>
    <t>VZT,UT</t>
  </si>
  <si>
    <t>{2324964f-7ede-477f-bbc4-fbe48d5416e9}</t>
  </si>
  <si>
    <t>03</t>
  </si>
  <si>
    <t>ZT,mobiliář,IT,ostatní</t>
  </si>
  <si>
    <t>{1c6f57e4-79d3-441f-a558-cc064b324169}</t>
  </si>
  <si>
    <t>04</t>
  </si>
  <si>
    <t>Interiér</t>
  </si>
  <si>
    <t>{094a5244-aecb-478b-b36e-2f1406efad63}</t>
  </si>
  <si>
    <t>05</t>
  </si>
  <si>
    <t>MaR</t>
  </si>
  <si>
    <t>{5f0bc56c-4adf-4396-bea2-5e6c10d8e634}</t>
  </si>
  <si>
    <t>06</t>
  </si>
  <si>
    <t>Zdravotně-technické instalace</t>
  </si>
  <si>
    <t>{fc0101eb-aacf-40d5-8336-1160dabbe2b3}</t>
  </si>
  <si>
    <t>07</t>
  </si>
  <si>
    <t>EL - Silnoproud</t>
  </si>
  <si>
    <t>{01e2506b-9e2e-4260-9813-591fe414295f}</t>
  </si>
  <si>
    <t>08</t>
  </si>
  <si>
    <t>EL - slaboproud</t>
  </si>
  <si>
    <t>{14ce87cf-1b09-4a6c-945d-316b99eb44a3}</t>
  </si>
  <si>
    <t>09</t>
  </si>
  <si>
    <t>Mediciální plyny</t>
  </si>
  <si>
    <t>{cd2aced8-5ce3-4f6b-9eca-01deee000e96}</t>
  </si>
  <si>
    <t>VRN</t>
  </si>
  <si>
    <t>{47429507-c97c-45ae-a16a-297d3c540feb}</t>
  </si>
  <si>
    <t>Antistat</t>
  </si>
  <si>
    <t>Nová podlahová krytina - antistatická</t>
  </si>
  <si>
    <t>m2</t>
  </si>
  <si>
    <t>215,69</t>
  </si>
  <si>
    <t>dlažba</t>
  </si>
  <si>
    <t>Nová podlahová krytina - keramická dlažba</t>
  </si>
  <si>
    <t>27,61</t>
  </si>
  <si>
    <t>KRYCÍ LIST SOUPISU PRACÍ</t>
  </si>
  <si>
    <t>malba</t>
  </si>
  <si>
    <t>Výmalba</t>
  </si>
  <si>
    <t>903,357</t>
  </si>
  <si>
    <t>obklad</t>
  </si>
  <si>
    <t>Nový keramický obklad</t>
  </si>
  <si>
    <t>536,002</t>
  </si>
  <si>
    <t>omyv_odstr</t>
  </si>
  <si>
    <t>Odstranění omyvateného nátěru</t>
  </si>
  <si>
    <t>125,24</t>
  </si>
  <si>
    <t>př_100</t>
  </si>
  <si>
    <t>Příčka tl. 100mm</t>
  </si>
  <si>
    <t>33,713</t>
  </si>
  <si>
    <t>Objekt:</t>
  </si>
  <si>
    <t>př_150</t>
  </si>
  <si>
    <t>Příčka tl. 150mm</t>
  </si>
  <si>
    <t>55,625</t>
  </si>
  <si>
    <t>01 - Stavební část</t>
  </si>
  <si>
    <t>PVC</t>
  </si>
  <si>
    <t>Nová podlahová krytina - PVC</t>
  </si>
  <si>
    <t>136,314</t>
  </si>
  <si>
    <t>sdk_100</t>
  </si>
  <si>
    <t>Příčka SDK tl. 100mm</t>
  </si>
  <si>
    <t>186,68</t>
  </si>
  <si>
    <t>sdk_200</t>
  </si>
  <si>
    <t>Příčka SDK tl. 200mm</t>
  </si>
  <si>
    <t>29,25</t>
  </si>
  <si>
    <t>Michael Hlušek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</si>
  <si>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</si>
  <si>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</si>
  <si>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</si>
  <si>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</si>
  <si>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</si>
  <si>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</si>
  <si>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</si>
  <si>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</si>
  <si>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</si>
  <si>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</si>
  <si>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</si>
  <si>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</si>
  <si>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725 - Zdravotechnika - zařizovací předměty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</si>
  <si>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</si>
  <si>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</si>
  <si>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</si>
  <si>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</si>
  <si>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</si>
  <si>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</si>
  <si>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</si>
  <si>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</si>
  <si>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</si>
  <si>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</si>
  <si>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</si>
  <si>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</si>
  <si>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</si>
  <si>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</si>
  <si>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</si>
  <si>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</si>
  <si>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</si>
  <si>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</si>
  <si>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</si>
  <si>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</si>
  <si>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</si>
  <si>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</si>
  <si>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</si>
  <si>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</si>
  <si>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</si>
  <si>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</si>
  <si>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</si>
  <si>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342272225</t>
  </si>
  <si>
    <t>Příčky z pórobetonových tvárnic hladkých na tenké maltové lože objemová hmotnost do 500 kg/m3, tloušťka příčky 100 mm</t>
  </si>
  <si>
    <t>CS ÚRS 2025 02</t>
  </si>
  <si>
    <t>4</t>
  </si>
  <si>
    <t>1690266913</t>
  </si>
  <si>
    <t>VV</t>
  </si>
  <si>
    <t>Nové pórobetonové příčky</t>
  </si>
  <si>
    <t>6+2,5*2+3,4+6*2+0,8*3,25</t>
  </si>
  <si>
    <t>1,2*3,25+0,25*3,25</t>
  </si>
  <si>
    <t>Součet</t>
  </si>
  <si>
    <t>342272245</t>
  </si>
  <si>
    <t>Příčky z pórobetonových tvárnic hladkých na tenké maltové lože objemová hmotnost do 500 kg/m3, tloušťka příčky 150 mm</t>
  </si>
  <si>
    <t>-578135750</t>
  </si>
  <si>
    <t>6+6*3,25+(1,5*2,1)</t>
  </si>
  <si>
    <t>0,75*3,25+0,385*3,25+0,765*3,25+1,2*2*3,25+0,8*3,25+1,2*2*3,25+0,8*3,25</t>
  </si>
  <si>
    <t>342291121</t>
  </si>
  <si>
    <t>Ukotvení příček plochými kotvami, do konstrukce cihelné</t>
  </si>
  <si>
    <t>m</t>
  </si>
  <si>
    <t>1761267835</t>
  </si>
  <si>
    <t>6+2,5+3,4+6+0,8+1,2+0,25+6+6+(1,5)+0,75+0,385+0,765+1,2*2+0,8+3,25*28+1,2*2+0,8+3,75*2+3,14+4+0,98*4+1,25+2,85</t>
  </si>
  <si>
    <t>6</t>
  </si>
  <si>
    <t>Úpravy povrchů, podlahy a osazování výplní</t>
  </si>
  <si>
    <t>612131121</t>
  </si>
  <si>
    <t>Podkladní a spojovací vrstva vnitřních omítaných ploch penetrace disperzní nanášená ručně stěn</t>
  </si>
  <si>
    <t>-1315375330</t>
  </si>
  <si>
    <t>nové příčky</t>
  </si>
  <si>
    <t>(př_100+př_150+sdk_100+sdk_200)*2</t>
  </si>
  <si>
    <t>FIG</t>
  </si>
  <si>
    <t>Rozpad figury: př_100</t>
  </si>
  <si>
    <t>Rozpad figury: př_150</t>
  </si>
  <si>
    <t>Rozpad figury: sdk_100</t>
  </si>
  <si>
    <t>Nové SDK příčky</t>
  </si>
  <si>
    <t>(2,05+2,05+2,05+2,05+0,7+1,27+0,9+2,6+2,5+1,5+2,83+3,49+2,5+3,065+1,6+3,36+2,67+1,2+2,6+2,955+4,23+3,97+1,2+4,1)*3,25</t>
  </si>
  <si>
    <t>Rozpad figury: sdk_200</t>
  </si>
  <si>
    <t>(3+6,0)*3,25</t>
  </si>
  <si>
    <t>5</t>
  </si>
  <si>
    <t>612142001</t>
  </si>
  <si>
    <t>Pletivo vnitřních ploch v ploše nebo pruzích, na plném podkladu sklovláknité vtlačené do tmelu včetně tmelu stěn</t>
  </si>
  <si>
    <t>-1238041222</t>
  </si>
  <si>
    <t>612321141</t>
  </si>
  <si>
    <t>Omítka vápenocementová vnitřních ploch nanášená ručně dvouvrstvá, tloušťky jádrové omítky do 10 mm a tloušťky štuku do 3 mm štuková svislých konstrukcí stěn</t>
  </si>
  <si>
    <t>120671901</t>
  </si>
  <si>
    <t>7</t>
  </si>
  <si>
    <t>612325422</t>
  </si>
  <si>
    <t>Oprava vápenocementové omítky vnitřních ploch štukové dvouvrstvé, tl. jádrové omítky do 20 mm a tl. štuku do 3 mm stěn, v rozsahu opravované plochy přes 10 do 30%</t>
  </si>
  <si>
    <t>-616240964</t>
  </si>
  <si>
    <t>Stvající plochy</t>
  </si>
  <si>
    <t>2,75*(4,65+7,745+6*20+1,98*2+1,85*2+5,1*2+1,68*2+2,78*2+4,36*2+4,49*2+4,4*2+5,765*2+3,25*2+5,25*2+5,37*2+6,25*2+3,91*2+43,73)+omyv_odstr</t>
  </si>
  <si>
    <t>-obklad</t>
  </si>
  <si>
    <t>Rozpad figury: omyv_odstr</t>
  </si>
  <si>
    <t>omyvatelný nátěr - odstranění</t>
  </si>
  <si>
    <t>4,65*2+7,745*2+2,35*2+2,54*2+1,98*2+1,85*2+6*2*2+6,245*2+3,44*2+3,91*2*2+6*2*2</t>
  </si>
  <si>
    <t>Rozpad figury: obklad</t>
  </si>
  <si>
    <t>(3,05+2,6+4,6+4,6+7,1+5,6+3*2+4+1,5+0,5+0,4+5,3+5+0,45+5,15)*2+(3+3+4,5+2,2+6,3+2,3+1,5+3,15+5,4)*0,9+(3,27+2,9+2,1+2,1)*0,6+(0,9+0,85+1,5+1+0,95)*1,5</t>
  </si>
  <si>
    <t>(5,3+3,4+2,3+2,7+3,4+2,6+6,3+1,53+2,1+2,3+5,7+3,5+4+1,3+3,9+4,8+3,5+5,9+4,3+6,1+6+2,5+3,6+3,6+2,5+3,2+4,25+5+1,5+2,2+5,2+4,35+2,15+3+7,2)*2,75+8,2*2,6</t>
  </si>
  <si>
    <t>8</t>
  </si>
  <si>
    <t>619995001</t>
  </si>
  <si>
    <t>Začištění omítek (s dodáním hmot) kolem oken, dveří, podlah, obkladů apod.</t>
  </si>
  <si>
    <t>-716667362</t>
  </si>
  <si>
    <t>dveře</t>
  </si>
  <si>
    <t>(0,7+2,1*2)*2*10+(0,8+2,1*2)*2*3+(1,1+2,1*2)*2*12</t>
  </si>
  <si>
    <t>obklady</t>
  </si>
  <si>
    <t>(3,05+2,6+4,6+4,6+7,1+5,6+3+0,5+0,4+5,3+5+0,45+5,15)+(3+3+4,5+2,2+6,3+3,15+5,4)+(3,27+2,9+2,1+2,1)+(0,9+0,85+1+0,95)</t>
  </si>
  <si>
    <t>(5,3+3,4+2,3+2,7+3,4+2,6+6,3+2,3+5,7+3,5+4+1,3+3,9+4,8+3,5+5,9+4,3+6,1+6+2,5+3,6+3,6+2,5+5+1,5+2,2+5,2+7,2)+8,2</t>
  </si>
  <si>
    <t>9</t>
  </si>
  <si>
    <t>631311122</t>
  </si>
  <si>
    <t>Mazanina z betonu prostého bez zvýšených nároků na prostředí tl. přes 80 do 120 mm tř. C 8/10</t>
  </si>
  <si>
    <t>m3</t>
  </si>
  <si>
    <t>1916438529</t>
  </si>
  <si>
    <t>po vybouraných příčkách</t>
  </si>
  <si>
    <t>0,15*0,2*(6+1+6+2,855+1+1,96+6+5,65+1,4+2+1,4+1,9+1+1,825+0,990+0,9+1,5+0,12+2,885+5,56+1,96+0,6+0,9+0,8+1,2+0,93+1,3*2)</t>
  </si>
  <si>
    <t>0,15*0,2*(0,9+2+6*2+1,1+1+2+0,9*5+1,05+2,1*2+1+3,16*2+0,75+0,85+1+0,955+0,535+0,3)</t>
  </si>
  <si>
    <t>10</t>
  </si>
  <si>
    <t>642944121</t>
  </si>
  <si>
    <t>Osazení ocelových dveřních zárubní lisovaných nebo z úhelníků dodatečně s vybetonováním prahu, plochy do 2,5 m2</t>
  </si>
  <si>
    <t>kus</t>
  </si>
  <si>
    <t>-2030013421</t>
  </si>
  <si>
    <t>zárubeň 700</t>
  </si>
  <si>
    <t>zárubeň 800</t>
  </si>
  <si>
    <t>zárubeň 1100</t>
  </si>
  <si>
    <t>11</t>
  </si>
  <si>
    <t>M</t>
  </si>
  <si>
    <t>55331431</t>
  </si>
  <si>
    <t>zárubeň jednokřídlá ocelová pro dodatečnou montáž tl stěny 75-100mm rozměru 700/1970, 2100mm</t>
  </si>
  <si>
    <t>-2110960513</t>
  </si>
  <si>
    <t>55331437</t>
  </si>
  <si>
    <t>zárubeň jednokřídlá ocelová pro dodatečnou montáž tl stěny 110-150mm rozměru 800/1970, 2100mm</t>
  </si>
  <si>
    <t>1622692262</t>
  </si>
  <si>
    <t>13</t>
  </si>
  <si>
    <t>55331439</t>
  </si>
  <si>
    <t>zárubeň jednokřídlá ocelová pro dodatečnou montáž tl stěny 110-150mm rozměru 1100/1970, 2100mm</t>
  </si>
  <si>
    <t>1593069106</t>
  </si>
  <si>
    <t>14</t>
  </si>
  <si>
    <t>642946111</t>
  </si>
  <si>
    <t>Osazení stavebního pouzdra posuvných dveří do zděné příčky s jednou kapsou pro jedno dveřní křídlo průchozí šířky do 800 mm</t>
  </si>
  <si>
    <t>990072510</t>
  </si>
  <si>
    <t>15</t>
  </si>
  <si>
    <t>55331612</t>
  </si>
  <si>
    <t>pouzdro stavební do zdiva pro 1 křídlo posuvných dveří š 800mm v do 2100mm</t>
  </si>
  <si>
    <t>1408744715</t>
  </si>
  <si>
    <t>16</t>
  </si>
  <si>
    <t>642946112</t>
  </si>
  <si>
    <t>Osazení stavebního pouzdra posuvných dveří do zděné příčky s jednou kapsou pro jedno dveřní křídlo průchozí šířky přes 800 do 1200 mm</t>
  </si>
  <si>
    <t>-522743613</t>
  </si>
  <si>
    <t>17</t>
  </si>
  <si>
    <t>55331615</t>
  </si>
  <si>
    <t>pouzdro stavební do zdiva pro 1 křídlo posuvných dveří š 1100mm v do 2100mm</t>
  </si>
  <si>
    <t>190222633</t>
  </si>
  <si>
    <t>Ostatní konstrukce a práce, bourání</t>
  </si>
  <si>
    <t>18</t>
  </si>
  <si>
    <t>952901114</t>
  </si>
  <si>
    <t>Vyčištění budov nebo objektů před předáním do užívání budov bytové nebo občanské výstavby, světlé výšky podlaží přes 4 m</t>
  </si>
  <si>
    <t>-1764544725</t>
  </si>
  <si>
    <t>19</t>
  </si>
  <si>
    <t>962031011</t>
  </si>
  <si>
    <t>Bourání příček nebo přizdívek z cihel děrovaných, tl. do 100 mm</t>
  </si>
  <si>
    <t>757849553</t>
  </si>
  <si>
    <t>vybourání příček dle nové dispozice tl. 100mm</t>
  </si>
  <si>
    <t>((6+1+6+2,855+1+1,96+6+5,65+1,4+2+1,4+1,9+1+1,825+0,990+0,9+1,5+0,12+2,885+5,56+1,96)*3,25)+(0,6*0,6)+(9*0,7*2,1)</t>
  </si>
  <si>
    <t>(0,8*2,15+1,2+0,93+1,3*2)*2</t>
  </si>
  <si>
    <t>20</t>
  </si>
  <si>
    <t>962031013</t>
  </si>
  <si>
    <t>Bourání příček nebo přizdívek z cihel děrovaných, tl. přes 100 do 150 mm</t>
  </si>
  <si>
    <t>268873385</t>
  </si>
  <si>
    <t>vybourání příček dle nové dispozice tl. 125mm</t>
  </si>
  <si>
    <t>(0,9+2+6*2+1,1+1+2)*3,25</t>
  </si>
  <si>
    <t>vybourání příček dle nové dispozice tl. 150mm</t>
  </si>
  <si>
    <t>(0,9*5+1,05+2,1*2+1+3,16*2)*3,25</t>
  </si>
  <si>
    <t>0,75*3,25+0,85*2,75+1*3,25+0,955*3,25+0,535*3,25+0,3*3,25</t>
  </si>
  <si>
    <t>96807.R</t>
  </si>
  <si>
    <t>Vybourání kovových rámů oken s křídly, dveřních zárubní, vrat, stěn, ostění nebo obkladů dveřních zárubní, plochy do 2 m2</t>
  </si>
  <si>
    <t>R- položka</t>
  </si>
  <si>
    <t>-554094243</t>
  </si>
  <si>
    <t>22</t>
  </si>
  <si>
    <t>968072455</t>
  </si>
  <si>
    <t>669430355</t>
  </si>
  <si>
    <t>zárubně 1100/2100</t>
  </si>
  <si>
    <t>(1,1*2,1)*13</t>
  </si>
  <si>
    <t>23</t>
  </si>
  <si>
    <t>968072456</t>
  </si>
  <si>
    <t>Vybourání kovových rámů oken s křídly, dveřních zárubní, vrat, stěn, ostění nebo obkladů dveřních zárubní, plochy přes 2 m2</t>
  </si>
  <si>
    <t>-1352701896</t>
  </si>
  <si>
    <t>zárubně 800/2100</t>
  </si>
  <si>
    <t>(0,8*2,1)*5</t>
  </si>
  <si>
    <t>zárubně 700/2100</t>
  </si>
  <si>
    <t>(0,7*2,1)*11</t>
  </si>
  <si>
    <t>24</t>
  </si>
  <si>
    <t>974032155</t>
  </si>
  <si>
    <t>Vysekání rýh ve stěnách nebo příčkách z dutých cihel, tvárnic, desek z dutých cihel nebo tvárnic do hl. 100 mm a šířky do 200 mm</t>
  </si>
  <si>
    <t>1808880198</t>
  </si>
  <si>
    <t>3,25*18</t>
  </si>
  <si>
    <t>25</t>
  </si>
  <si>
    <t>977151224</t>
  </si>
  <si>
    <t>Jádrové vrty diamantovými korunkami do stavebních materiálů (železobetonu, betonu, cihel, obkladů, dlažeb, kamene) dovrchní (směrem vzhůru), průměru přes 150 do 180 mm</t>
  </si>
  <si>
    <t>355350398</t>
  </si>
  <si>
    <t>ZTI prostupy</t>
  </si>
  <si>
    <t>6*0,3</t>
  </si>
  <si>
    <t>26</t>
  </si>
  <si>
    <t>993121211</t>
  </si>
  <si>
    <t>Dovoz a odvoz lešení včetně naložení a složení prostorového těžkého, na vzdálenost do 10 km</t>
  </si>
  <si>
    <t>NECENIT</t>
  </si>
  <si>
    <t>2094562799</t>
  </si>
  <si>
    <t>27</t>
  </si>
  <si>
    <t>993121219</t>
  </si>
  <si>
    <t>Dovoz a odvoz lešení včetně naložení a složení prostorového těžkého, na vzdálenost Příplatek k ceně za každých dalších i započatých 10 km přes 10 km</t>
  </si>
  <si>
    <t>1295740319</t>
  </si>
  <si>
    <t>0*4 'Přepočtené koeficientem množství</t>
  </si>
  <si>
    <t>28</t>
  </si>
  <si>
    <t>949101111</t>
  </si>
  <si>
    <t>Lešení pomocné pracovní pro objekty pozemních staveb pro zatížení do 150 kg/m2, o výšce lešeňové podlahy do 1,9 m</t>
  </si>
  <si>
    <t>-1321398749</t>
  </si>
  <si>
    <t>997</t>
  </si>
  <si>
    <t>Doprava suti a vybouraných hmot</t>
  </si>
  <si>
    <t>29</t>
  </si>
  <si>
    <t>997013154</t>
  </si>
  <si>
    <t>Vnitrostaveništní doprava suti a vybouraných hmot vodorovně do 50 m s naložením s omezením mechanizace pro budovy a haly výšky přes 12 do 15 m</t>
  </si>
  <si>
    <t>t</t>
  </si>
  <si>
    <t>-1426126458</t>
  </si>
  <si>
    <t>30</t>
  </si>
  <si>
    <t>997013219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</si>
  <si>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</si>
  <si>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-951232258</t>
  </si>
  <si>
    <t>85,02*4 'Přepočtené koeficientem množství</t>
  </si>
  <si>
    <t>31</t>
  </si>
  <si>
    <t>997013312</t>
  </si>
  <si>
    <t>Shoz na stavební suť montáž a demontáž shozu výšky přes 10 do 20 m</t>
  </si>
  <si>
    <t>69404574</t>
  </si>
  <si>
    <t>32</t>
  </si>
  <si>
    <t>997013322</t>
  </si>
  <si>
    <t>Shoz na stavební suť montáž a demontáž shozu výšky Příplatek za první a každý další den použití shozu výšky přes 10 do 20 m</t>
  </si>
  <si>
    <t>-1492996970</t>
  </si>
  <si>
    <t>15*90 'Přepočtené koeficientem množství</t>
  </si>
  <si>
    <t>33</t>
  </si>
  <si>
    <t>997013509</t>
  </si>
  <si>
    <t>Odvoz suti a vybouraných hmot na skládku nebo meziskládku se složením, na vzdálenost Příplatek k ceně za každý další započatý 1 km přes 1 km</t>
  </si>
  <si>
    <t>-562137891</t>
  </si>
  <si>
    <t>85,02*9 'Přepočtené koeficientem množství</t>
  </si>
  <si>
    <t>34</t>
  </si>
  <si>
    <t>997013511</t>
  </si>
  <si>
    <t>Odvoz suti a vybouraných hmot z meziskládky na skládku s naložením a se složením, na vzdálenost do 1 km</t>
  </si>
  <si>
    <t>98072330</t>
  </si>
  <si>
    <t>35</t>
  </si>
  <si>
    <t>997013607</t>
  </si>
  <si>
    <t>Poplatek za uložení stavebního odpadu na skládce (skládkovné) z tašek a keramických výrobků zatříděného do Katalogu odpadů pod kódem 17 01 03</t>
  </si>
  <si>
    <t>-1738958972</t>
  </si>
  <si>
    <t>17,898</t>
  </si>
  <si>
    <t>dlažba suť</t>
  </si>
  <si>
    <t>3,235</t>
  </si>
  <si>
    <t>umyvadla, zachody, výlevky</t>
  </si>
  <si>
    <t>0,462</t>
  </si>
  <si>
    <t>36</t>
  </si>
  <si>
    <t>997013631</t>
  </si>
  <si>
    <t>Poplatek za uložení stavebního odpadu na skládce (skládkovné) směsného stavebního a demoličního zatříděného do Katalogu odpadů pod kódem 17 09 04</t>
  </si>
  <si>
    <t>-1076101389</t>
  </si>
  <si>
    <t>bourané kce</t>
  </si>
  <si>
    <t>56,201</t>
  </si>
  <si>
    <t>37</t>
  </si>
  <si>
    <t>997013811</t>
  </si>
  <si>
    <t>Poplatek za uložení stavebního odpadu na skládce (skládkovné) dřevěného zatříděného do Katalogu odpadů pod kódem 17 02 01</t>
  </si>
  <si>
    <t>-910712140</t>
  </si>
  <si>
    <t>truhlářské</t>
  </si>
  <si>
    <t>2,082</t>
  </si>
  <si>
    <t>38</t>
  </si>
  <si>
    <t>997013812</t>
  </si>
  <si>
    <t>Poplatek za uložení stavebního odpadu na skládce (skládkovné) z materiálů na bázi sádry zatříděného do Katalogu odpadů pod kódem 17 08 02</t>
  </si>
  <si>
    <t>953883620</t>
  </si>
  <si>
    <t>podhledy</t>
  </si>
  <si>
    <t>2,867</t>
  </si>
  <si>
    <t>39</t>
  </si>
  <si>
    <t>997013813</t>
  </si>
  <si>
    <t>Poplatek za uložení stavebního odpadu na skládce (skládkovné) z plastických hmot zatříděného do Katalogu odpadů pod kódem 17 02 03</t>
  </si>
  <si>
    <t>-60333244</t>
  </si>
  <si>
    <t>PVC a vinyl</t>
  </si>
  <si>
    <t>1,087</t>
  </si>
  <si>
    <t>998</t>
  </si>
  <si>
    <t>Přesun hmot</t>
  </si>
  <si>
    <t>40</t>
  </si>
  <si>
    <t>998011010</t>
  </si>
  <si>
    <t>Přesun hmot pro budovy občanské výstavby, bydlení, výrobu a služby s nosnou svislou konstrukcí zděnou z cihel, tvárnic nebo kamene vodorovná dopravní vzdálenost do 100 m s omezením mechanizace pro budovy výšky přes 12 do 24 m</t>
  </si>
  <si>
    <t>1375411626</t>
  </si>
  <si>
    <t>PSV</t>
  </si>
  <si>
    <t>Práce a dodávky PSV</t>
  </si>
  <si>
    <t>725</t>
  </si>
  <si>
    <t>Zdravotechnika - zařizovací předměty</t>
  </si>
  <si>
    <t>41</t>
  </si>
  <si>
    <t>725110811</t>
  </si>
  <si>
    <t>Demontáž klozetů splachovacíchch s nádrží nebo tlakovým splachovačem</t>
  </si>
  <si>
    <t>soubor</t>
  </si>
  <si>
    <t>-1310037478</t>
  </si>
  <si>
    <t>42</t>
  </si>
  <si>
    <t>725210821</t>
  </si>
  <si>
    <t>Demontáž umyvadel bez výtokových armatur umyvadel</t>
  </si>
  <si>
    <t>208003671</t>
  </si>
  <si>
    <t>43</t>
  </si>
  <si>
    <t>725291678</t>
  </si>
  <si>
    <t>Montáž doplňků zařízení koupelen a záchodů zrcadla nástěnného</t>
  </si>
  <si>
    <t>1287596919</t>
  </si>
  <si>
    <t>44</t>
  </si>
  <si>
    <t>55441015</t>
  </si>
  <si>
    <t>zrcadlo šroubované leštěný nerez 400x900mm</t>
  </si>
  <si>
    <t>1576545887</t>
  </si>
  <si>
    <t>45</t>
  </si>
  <si>
    <t>725330820</t>
  </si>
  <si>
    <t>Demontáž výlevek bez výtokových armatur a bez nádrže a splachovacího potrubí diturvitových</t>
  </si>
  <si>
    <t>1320299354</t>
  </si>
  <si>
    <t>763</t>
  </si>
  <si>
    <t>Konstrukce suché výstavby</t>
  </si>
  <si>
    <t>46</t>
  </si>
  <si>
    <t>763111313</t>
  </si>
  <si>
    <t>Příčka ze sádrokartonových desek s nosnou konstrukcí z jednoduchých ocelových profilů UW, CW jednoduše opláštěná deskou standardní A tl. 12,5 mm, příčka tl. 100 mm, profil 75, bez izolace, EI do 30</t>
  </si>
  <si>
    <t>776657380</t>
  </si>
  <si>
    <t>47</t>
  </si>
  <si>
    <t>763111429</t>
  </si>
  <si>
    <t>Příčka ze sádrokartonových desek s nosnou konstrukcí z jednoduchých ocelových profilů UW, CW dvojitě opláštěná deskami protipožárními DF tl. 2 x 12,5 mm EI 90, příčka tl. 200 mm, profil 150, s izolací, Rw do 56 dB</t>
  </si>
  <si>
    <t>-531951321</t>
  </si>
  <si>
    <t>48</t>
  </si>
  <si>
    <t>763111752</t>
  </si>
  <si>
    <t>Příčka ze sádrokartonových desek Příplatek k cenám za zakřivení příčky (plynulý oblouk)</t>
  </si>
  <si>
    <t>-1634095812</t>
  </si>
  <si>
    <t>Sklad, úklid</t>
  </si>
  <si>
    <t>2,75*(1,6+3,36+0,1+2,57+2,6)</t>
  </si>
  <si>
    <t>49</t>
  </si>
  <si>
    <t>763135801</t>
  </si>
  <si>
    <t>Demontáž podhledu sádrokartonového z desek děrovaných se spárami lepenými</t>
  </si>
  <si>
    <t>983857668</t>
  </si>
  <si>
    <t>Odstranění stávajících SDK podhledů</t>
  </si>
  <si>
    <t>20,13+20,17+45,22+20,81+24,68+5,5+5,94+5,99+13,86+4,49</t>
  </si>
  <si>
    <t>50</t>
  </si>
  <si>
    <t>763164531</t>
  </si>
  <si>
    <t>Obklad konstrukcí sádrokartonovými deskami včetně ochranných úhelníků ve tvaru L rozvinuté šíře přes 0,4 do 0,8 m, opláštěný deskou standardní A, tl. 12,5 mm</t>
  </si>
  <si>
    <t>1652168804</t>
  </si>
  <si>
    <t>"obklad žlabu" 2,6</t>
  </si>
  <si>
    <t>51</t>
  </si>
  <si>
    <t>763164551</t>
  </si>
  <si>
    <t>Obklad konstrukcí sádrokartonovými deskami včetně ochranných úhelníků ve tvaru L rozvinuté šíře přes 0,8 m, opláštěný deskou standardní A, tl. 12,5 mm</t>
  </si>
  <si>
    <t>2034802225</t>
  </si>
  <si>
    <t>"opláštění rozvaděče" 2*0,4*2,6</t>
  </si>
  <si>
    <t>52</t>
  </si>
  <si>
    <t>763181311</t>
  </si>
  <si>
    <t>Výplně otvorů konstrukcí ze sádrokartonových desek montáž zárubně kovové s konstrukcí jednokřídlové</t>
  </si>
  <si>
    <t>900436746</t>
  </si>
  <si>
    <t>53</t>
  </si>
  <si>
    <t>55331589</t>
  </si>
  <si>
    <t>zárubeň jednokřídlá ocelová pro sádrokartonové příčky tl stěny 75-100mm rozměru 700/1970, 2100mm</t>
  </si>
  <si>
    <t>-1304656016</t>
  </si>
  <si>
    <t>54</t>
  </si>
  <si>
    <t>763431011</t>
  </si>
  <si>
    <t>Montáž podhledu minerálního včetně zavěšeného roštu polozapuštěného s panely vyjímatelnými, velikosti panelů do 0,36 m2</t>
  </si>
  <si>
    <t>-236087754</t>
  </si>
  <si>
    <t>Nový minerální podhled</t>
  </si>
  <si>
    <t>4,91+21,22+34,06+19,73+21,72+22,53+20,08+20,13+21,06+25,12+34,06+25,12+39,22+24,58+48,13+3,68+7,32+6,72+10,95+4,98</t>
  </si>
  <si>
    <t>55</t>
  </si>
  <si>
    <t>59036.R</t>
  </si>
  <si>
    <t>podhled kazetový hladký, polozapuštěný, bílý tl 15mm 600x600mm, do zdravotních budov</t>
  </si>
  <si>
    <t>-199719458</t>
  </si>
  <si>
    <t>56</t>
  </si>
  <si>
    <t>763431201</t>
  </si>
  <si>
    <t>Montáž podhledu minerálního napojení na stěnu lištou obvodovou</t>
  </si>
  <si>
    <t>742665616</t>
  </si>
  <si>
    <t>2*2+6,1*2+4,65*2+6*2+6*2+7,745*2+6*2+6*2+3,2*2+4,3*2+5,1*2+6*2+6,3*2+4*2+4,36*2+6*2+6*2+4,5*2+4,4*2+6*2+5,75*2+6*2+6,25*2+6*2+5,25*2+6*2+5,37*2+6*2</t>
  </si>
  <si>
    <t>6,25*2+6*2+3,91*2+6*2+2,525*2+1,5*2+1,2*4+1,5*4+2,5*2+1,5*2+3,5*2+2,45*2+1*2+3,065+1,6+3,36+1,2+2,6+2,6+1,2+2,85+2,57+4,3*2+2,85*2+5,25*2+4,36*2+3,2*2</t>
  </si>
  <si>
    <t>57</t>
  </si>
  <si>
    <t>763431802</t>
  </si>
  <si>
    <t>Demontáž podhledu minerálního zavěšeného na roštu polozapuštěném</t>
  </si>
  <si>
    <t>816076011</t>
  </si>
  <si>
    <t>Odstranění stávajících minerálních podhledů</t>
  </si>
  <si>
    <t>18,46+18,08+19,89+19,73+21,72+22,53+20,08+21,41+11,81</t>
  </si>
  <si>
    <t>58</t>
  </si>
  <si>
    <t>998763323</t>
  </si>
  <si>
    <t>Přesun hmot pro konstrukce montované z desek sádrokartonových, sádrovláknitých, cementovláknitých nebo cementových stanovený z hmotnosti přesunovaného materiálu vodorovná dopravní vzdálenost do 50 m s omezením mechanizace v objektech výšky přes 12 do 24 m</t>
  </si>
  <si>
    <t>-1286589825</t>
  </si>
  <si>
    <t>766</t>
  </si>
  <si>
    <t>Konstrukce truhlářské</t>
  </si>
  <si>
    <t>59</t>
  </si>
  <si>
    <t>766490813</t>
  </si>
  <si>
    <t>Demontáž ostatních truhlářských konstrukcí umyvadlových desek délky jednoho dílu přes 1000 do 2000 mm</t>
  </si>
  <si>
    <t>-2136083214</t>
  </si>
  <si>
    <t>60</t>
  </si>
  <si>
    <t>766621R</t>
  </si>
  <si>
    <t>Oprava parapetů ve 30%</t>
  </si>
  <si>
    <t>kpl</t>
  </si>
  <si>
    <t>1883123249</t>
  </si>
  <si>
    <t>61</t>
  </si>
  <si>
    <t>766622R</t>
  </si>
  <si>
    <t>Úprava ochranného madla na chodbě</t>
  </si>
  <si>
    <t>-708670021</t>
  </si>
  <si>
    <t>62</t>
  </si>
  <si>
    <t>766629R</t>
  </si>
  <si>
    <t>D+M Sendvičová deska - výplň do plastového okna, síla 24mm, bílá</t>
  </si>
  <si>
    <t>-362049961</t>
  </si>
  <si>
    <t>63</t>
  </si>
  <si>
    <t>76662R</t>
  </si>
  <si>
    <t>D+M Systém generálního klíče - na všechny dveře Endoskopie</t>
  </si>
  <si>
    <t>381763491</t>
  </si>
  <si>
    <t>64</t>
  </si>
  <si>
    <t>76666.R</t>
  </si>
  <si>
    <t>Přesun dveři 800 kvůli rozvaděči</t>
  </si>
  <si>
    <t>-2015855882</t>
  </si>
  <si>
    <t>65</t>
  </si>
  <si>
    <t>766660001</t>
  </si>
  <si>
    <t>Montáž dveřních křídel dřevěných nebo plastových otevíravých do ocelové zárubně povrchově upravených jednokřídlových, šířky do 800 mm</t>
  </si>
  <si>
    <t>799885844</t>
  </si>
  <si>
    <t>66</t>
  </si>
  <si>
    <t>61162025</t>
  </si>
  <si>
    <t>dveře jednokřídlé dřevotřískové povrch fóliový plné 700x1970-2100mm</t>
  </si>
  <si>
    <t>-1835175252</t>
  </si>
  <si>
    <t>67</t>
  </si>
  <si>
    <t>766660022</t>
  </si>
  <si>
    <t>Montáž dveřních křídel dřevěných nebo plastových otevíravých do ocelové zárubně protipožárních jednokřídlových, šířky přes 800 mm</t>
  </si>
  <si>
    <t>-1407783237</t>
  </si>
  <si>
    <t>68</t>
  </si>
  <si>
    <t>61173218</t>
  </si>
  <si>
    <t>dveře jednokřídlé dřevotřískové povrch laminátový 600-1100x1970mm bezpečnostní do bytu třídy RC2 protipožární EI30 protihlukové útlum 34dB</t>
  </si>
  <si>
    <t>1724400959</t>
  </si>
  <si>
    <t>69</t>
  </si>
  <si>
    <t>766660311</t>
  </si>
  <si>
    <t>Montáž dveřních křídel dřevěných nebo plastových posuvných do dveřního pouzdra s jednou kapsou jednokřídlových, průchozí šířky do 800 mm</t>
  </si>
  <si>
    <t>1378356027</t>
  </si>
  <si>
    <t>70</t>
  </si>
  <si>
    <t>61162073</t>
  </si>
  <si>
    <t>dveře jednokřídlé voštinové povrch laminátový plné 700x1970-2100mm</t>
  </si>
  <si>
    <t>1419766878</t>
  </si>
  <si>
    <t>71</t>
  </si>
  <si>
    <t>76681.R</t>
  </si>
  <si>
    <t>Demontáž komplet kuchyňských linek (vč. dřezů, skříněk atd...)</t>
  </si>
  <si>
    <t>1466685111</t>
  </si>
  <si>
    <t>767</t>
  </si>
  <si>
    <t>Konstrukce zámečnické</t>
  </si>
  <si>
    <t>72</t>
  </si>
  <si>
    <t>767641111</t>
  </si>
  <si>
    <t>Montáž automatických dveří posuvných, výšky do 2200 mm lineárních, šířky do 1000 mm</t>
  </si>
  <si>
    <t>-263796741</t>
  </si>
  <si>
    <t>73</t>
  </si>
  <si>
    <t>55329130</t>
  </si>
  <si>
    <t>dveře automatické vnitřní lineární, rám Al profily 25mm, zasklení jednoduché bezpečnostní, 1křídlé 1000x2200mm</t>
  </si>
  <si>
    <t>-1882437926</t>
  </si>
  <si>
    <t>74</t>
  </si>
  <si>
    <t>998767113</t>
  </si>
  <si>
    <t>Přesun hmot pro zámečnické konstrukce stanovený z hmotnosti přesunovaného materiálu vodorovná dopravní vzdálenost do 50 m s omezením mechanizace v objektech výšky přes 12 do 24 m</t>
  </si>
  <si>
    <t>1872048372</t>
  </si>
  <si>
    <t>771</t>
  </si>
  <si>
    <t>Podlahy z dlaždic</t>
  </si>
  <si>
    <t>75</t>
  </si>
  <si>
    <t>771111011</t>
  </si>
  <si>
    <t>Příprava podkladu před provedením dlažby vysátí podlah</t>
  </si>
  <si>
    <t>-2044035847</t>
  </si>
  <si>
    <t>4,91+3,68+7,32+6,72+4,98</t>
  </si>
  <si>
    <t>76</t>
  </si>
  <si>
    <t>771121011</t>
  </si>
  <si>
    <t>Příprava podkladu před provedením dlažby nátěr penetrační na podlahu</t>
  </si>
  <si>
    <t>-1062224841</t>
  </si>
  <si>
    <t>Rozpad figury: dlažba</t>
  </si>
  <si>
    <t>77</t>
  </si>
  <si>
    <t>771121025</t>
  </si>
  <si>
    <t>Příprava podkladu před provedením dlažby broušení podlah stávajícího podkladu před litím stěrky</t>
  </si>
  <si>
    <t>-1919590987</t>
  </si>
  <si>
    <t>78</t>
  </si>
  <si>
    <t>771151023</t>
  </si>
  <si>
    <t>Příprava podkladu před provedením dlažby samonivelační stěrka min. pevnosti 30 MPa, tloušťky přes 5 do 8 mm</t>
  </si>
  <si>
    <t>698338816</t>
  </si>
  <si>
    <t>79</t>
  </si>
  <si>
    <t>771471810</t>
  </si>
  <si>
    <t>Demontáž soklíků z dlaždic keramických kladených do malty rovných</t>
  </si>
  <si>
    <t>774379798</t>
  </si>
  <si>
    <t>Odstranění stávajících soklíků</t>
  </si>
  <si>
    <t>13,393+13,7+25,223+8,75</t>
  </si>
  <si>
    <t>80</t>
  </si>
  <si>
    <t>771474112</t>
  </si>
  <si>
    <t>Montáž soklů z dlaždic keramických lepených cementovým flexibilním lepidlem rovných, výšky přes 65 do 90 mm</t>
  </si>
  <si>
    <t>-902729755</t>
  </si>
  <si>
    <t>11,698+7,9+16,5+16,041+9,017</t>
  </si>
  <si>
    <t>81</t>
  </si>
  <si>
    <t>59761184</t>
  </si>
  <si>
    <t>sokl keramický mrazuvzdorný povrch hladký/matný tl do 10mm výšky přes 65 do 90mm</t>
  </si>
  <si>
    <t>-1209820022</t>
  </si>
  <si>
    <t>61,156*1,1 'Přepočtené koeficientem množství</t>
  </si>
  <si>
    <t>82</t>
  </si>
  <si>
    <t>771571810</t>
  </si>
  <si>
    <t>Demontáž podlah z dlaždic keramických kladených do malty</t>
  </si>
  <si>
    <t>1456815553</t>
  </si>
  <si>
    <t>Odstranění stávající podlahové krytiny - keramická dlažba</t>
  </si>
  <si>
    <t>4,49+13,86+5,99+5,94</t>
  </si>
  <si>
    <t>83</t>
  </si>
  <si>
    <t>771574416</t>
  </si>
  <si>
    <t>Montáž podlah z dlaždic keramických lepených cementovým flexibilním lepidlem hladkých, tloušťky do 10 mm přes 9 do 12 ks/m2</t>
  </si>
  <si>
    <t>-1880549267</t>
  </si>
  <si>
    <t>84</t>
  </si>
  <si>
    <t>59761160</t>
  </si>
  <si>
    <t>dlažba keramická slinutá mrazuvzdorná povrch hladký/matný tl do 10mm přes 9 do 12ks/m2</t>
  </si>
  <si>
    <t>894868865</t>
  </si>
  <si>
    <t>27,61*1,1 'Přepočtené koeficientem množství</t>
  </si>
  <si>
    <t>85</t>
  </si>
  <si>
    <t>771591112</t>
  </si>
  <si>
    <t>Izolace podlahy pod dlažbu nátěrem nebo stěrkou ve dvou vrstvách</t>
  </si>
  <si>
    <t>-353594517</t>
  </si>
  <si>
    <t>86</t>
  </si>
  <si>
    <t>771591115</t>
  </si>
  <si>
    <t>Podlahy - dokončovací práce spárování silikonem</t>
  </si>
  <si>
    <t>540814482</t>
  </si>
  <si>
    <t>dlažba*15</t>
  </si>
  <si>
    <t>87</t>
  </si>
  <si>
    <t>771592011</t>
  </si>
  <si>
    <t>Čištění vnitřních ploch po položení dlažby podlah nebo schodišť chemickými prostředky</t>
  </si>
  <si>
    <t>-670889383</t>
  </si>
  <si>
    <t>88</t>
  </si>
  <si>
    <t>998771113</t>
  </si>
  <si>
    <t>Přesun hmot pro podlahy z dlaždic stanovený z hmotnosti přesunovaného materiálu vodorovná dopravní vzdálenost do 50 m s omezením mechanizace v objektech výšky přes 12 do 24 m</t>
  </si>
  <si>
    <t>-828884471</t>
  </si>
  <si>
    <t>776</t>
  </si>
  <si>
    <t>Podlahy povlakové</t>
  </si>
  <si>
    <t>89</t>
  </si>
  <si>
    <t>776111116</t>
  </si>
  <si>
    <t>Příprava podkladu povlakových podlah a stěn broušení podlah stávajícího podkladu pro odstranění lepidla (po starých krytinách)</t>
  </si>
  <si>
    <t>618678589</t>
  </si>
  <si>
    <t>Nová podlahovina PVC + oprava chodby a čekárny 20%</t>
  </si>
  <si>
    <t>21,22+19,73+39,22+10,95+196,98*0,2+17,75*0,2+11,24*0,2</t>
  </si>
  <si>
    <t>Mezisoučet</t>
  </si>
  <si>
    <t>Nová podlahovina antistatická</t>
  </si>
  <si>
    <t>34,06+22,53+20,08+20,13+21,06+25,12+24,58+48,13</t>
  </si>
  <si>
    <t>90</t>
  </si>
  <si>
    <t>776111311</t>
  </si>
  <si>
    <t>Příprava podkladu povlakových podlah a stěn vysátí podlah</t>
  </si>
  <si>
    <t>297288047</t>
  </si>
  <si>
    <t>PVC+Antistat</t>
  </si>
  <si>
    <t>Rozpad figury: PVC</t>
  </si>
  <si>
    <t>Rozpad figury: Antistat</t>
  </si>
  <si>
    <t>91</t>
  </si>
  <si>
    <t>776121321</t>
  </si>
  <si>
    <t>Příprava podkladu povlakových podlah a stěn penetrace neředěná podlah</t>
  </si>
  <si>
    <t>47243917</t>
  </si>
  <si>
    <t>92</t>
  </si>
  <si>
    <t>776131111</t>
  </si>
  <si>
    <t>Příprava podkladu povlakových podlah a stěn vyztužení podkladu armovacím pletivem ze skelných vláken</t>
  </si>
  <si>
    <t>1145662161</t>
  </si>
  <si>
    <t>93</t>
  </si>
  <si>
    <t>776141123</t>
  </si>
  <si>
    <t>Příprava podkladu povlakových podlah a stěn vyrovnání samonivelační stěrkou podlah pevnosti 30 MPa, tloušťky přes 5 do 8 mm</t>
  </si>
  <si>
    <t>624982535</t>
  </si>
  <si>
    <t>94</t>
  </si>
  <si>
    <t>776201812</t>
  </si>
  <si>
    <t>Demontáž povlakových podlahovin lepených ručně s podložkou</t>
  </si>
  <si>
    <t>705522395</t>
  </si>
  <si>
    <t>Odstranění stávající podlahové krytiny - PVC + vinyl + oprava chodby a čekárny 20%</t>
  </si>
  <si>
    <t>18,46+18,08+19,89+19,73+22,53+20,08+20,13+20,17+45,22+20,81+24,68+21,41+5,5+11,81+196,98*0,2+17,75*0,2+11,24*0,2</t>
  </si>
  <si>
    <t>95</t>
  </si>
  <si>
    <t>776221111</t>
  </si>
  <si>
    <t>Montáž podlahovin z PVC lepením standardním lepidlem z pásů</t>
  </si>
  <si>
    <t>-1640651695</t>
  </si>
  <si>
    <t>96</t>
  </si>
  <si>
    <t>28411020</t>
  </si>
  <si>
    <t>podlahovina vinylová homogenní zátěžová úprava PUR, třída zátěže 34/43, hořlavost Bfl S1 tl 2,00 mm,</t>
  </si>
  <si>
    <t>-8824135</t>
  </si>
  <si>
    <t>136,314*1,15 'Přepočtené koeficientem množství</t>
  </si>
  <si>
    <t>97</t>
  </si>
  <si>
    <t>776221121</t>
  </si>
  <si>
    <t>Montáž podlahovin z PVC lepením lepidlem pro elektrostaticky vodivé podlahoviny z pásů</t>
  </si>
  <si>
    <t>-1692340267</t>
  </si>
  <si>
    <t>98</t>
  </si>
  <si>
    <t>28411142</t>
  </si>
  <si>
    <t>podlahovina vinylová homogenní protiskluzná se vsypem a výztuž. vrstvou, elektrostaticky vodivá, třída zátěže 34/43, hořlavost Bfl-s1 tl 2,00mm</t>
  </si>
  <si>
    <t>1575518345</t>
  </si>
  <si>
    <t>215,69*1,15 'Přepočtené koeficientem množství</t>
  </si>
  <si>
    <t>99</t>
  </si>
  <si>
    <t>776410811</t>
  </si>
  <si>
    <t>Demontáž soklíků nebo lišt pryžových nebo plastových</t>
  </si>
  <si>
    <t>-486888446</t>
  </si>
  <si>
    <t>20,186+19,211+19,701+22,478+20,657+19,724+19,920+18,827+35,053+20,034+24,923+20,231+9,38+17,108</t>
  </si>
  <si>
    <t>100</t>
  </si>
  <si>
    <t>776411212</t>
  </si>
  <si>
    <t>Montáž soklíků tahaných (fabiony) z PVC obvodových, výšky přes 80 do 100 mm</t>
  </si>
  <si>
    <t>98418219</t>
  </si>
  <si>
    <t>nová podlahová krytina PVC</t>
  </si>
  <si>
    <t>19,15+19,517+38,67+13,76</t>
  </si>
  <si>
    <t>nová podlahová krytina antistatická</t>
  </si>
  <si>
    <t>25,546+20,657+19,724+19,92+20,675+22,522+22,425+32,747</t>
  </si>
  <si>
    <t>101</t>
  </si>
  <si>
    <t>1288498863</t>
  </si>
  <si>
    <t>91,097*0,2 'Přepočtené koeficientem množství</t>
  </si>
  <si>
    <t>102</t>
  </si>
  <si>
    <t>-1374660024</t>
  </si>
  <si>
    <t>184,216*0,2 'Přepočtené koeficientem množství</t>
  </si>
  <si>
    <t>103</t>
  </si>
  <si>
    <t>776991121</t>
  </si>
  <si>
    <t>Ostatní práce údržba nových podlahovin po pokládce čištění základní</t>
  </si>
  <si>
    <t>1863238893</t>
  </si>
  <si>
    <t>104</t>
  </si>
  <si>
    <t>776991141</t>
  </si>
  <si>
    <t>Ostatní práce údržba nových podlahovin po pokládce pastování a leštění ručně</t>
  </si>
  <si>
    <t>-458312471</t>
  </si>
  <si>
    <t>105</t>
  </si>
  <si>
    <t>998776113</t>
  </si>
  <si>
    <t>Přesun hmot pro podlahy povlakové stanovený z hmotnosti přesunovaného materiálu vodorovná dopravní vzdálenost do 50 m s omezením mechanizace v objektech výšky přes 12 do 24 m</t>
  </si>
  <si>
    <t>-1351631756</t>
  </si>
  <si>
    <t>781</t>
  </si>
  <si>
    <t>Dokončovací práce - obklady</t>
  </si>
  <si>
    <t>106</t>
  </si>
  <si>
    <t>781111011</t>
  </si>
  <si>
    <t>Příprava podkladu před provedením obkladu oprášení (ometení) stěny</t>
  </si>
  <si>
    <t>1181715330</t>
  </si>
  <si>
    <t>107</t>
  </si>
  <si>
    <t>781121011</t>
  </si>
  <si>
    <t>Příprava podkladu před provedením obkladu nátěr penetrační na stěnu</t>
  </si>
  <si>
    <t>-1975543479</t>
  </si>
  <si>
    <t>108</t>
  </si>
  <si>
    <t>781131112</t>
  </si>
  <si>
    <t>Izolace stěny pod obklad izolace nátěrem nebo stěrkou ve dvou vrstvách</t>
  </si>
  <si>
    <t>426267473</t>
  </si>
  <si>
    <t>109</t>
  </si>
  <si>
    <t>781151031</t>
  </si>
  <si>
    <t>Příprava podkladu před provedením obkladu celoplošné vyrovnání podkladu stěrkou, tloušťky 3 mm</t>
  </si>
  <si>
    <t>709155724</t>
  </si>
  <si>
    <t>110</t>
  </si>
  <si>
    <t>781471810</t>
  </si>
  <si>
    <t>Demontáž obkladů z dlaždic keramických kladených do malty</t>
  </si>
  <si>
    <t>1632923119</t>
  </si>
  <si>
    <t>Odstranění stávajících obkladů</t>
  </si>
  <si>
    <t>(3,42+1,2+1,5+3+2,1+2,4+1,2+2,75+2,5+3,2+2,25+2,5)*0,6+(0,72+0,72+1,2+4+1,4+4,65+1,4+0,9+0,9+0,9+0,9+1+2,3+1,4)*1,5+(3,1+6,28+5,37)*0,9</t>
  </si>
  <si>
    <t>(5,9+3,4+6)*2,8+(2,7+2,3+3,5+3,65+3+2,4+3,5+3,8+8+1+4,1+4,3+1+4+5,8+3,5)*2</t>
  </si>
  <si>
    <t>111</t>
  </si>
  <si>
    <t>781472216</t>
  </si>
  <si>
    <t>Montáž keramických obkladů stěn lepených cementovým flexibilním lepidlem hladkých přes 9 do 12 ks/m2</t>
  </si>
  <si>
    <t>-2126927746</t>
  </si>
  <si>
    <t>112</t>
  </si>
  <si>
    <t>59761790</t>
  </si>
  <si>
    <t>obklad keramický nemrazuvzdorný povrch hladký/lesklý tl do 10mm přes 9 do 12ks/m2</t>
  </si>
  <si>
    <t>-2016385687</t>
  </si>
  <si>
    <t>536,002*1,15 'Přepočtené koeficientem množství</t>
  </si>
  <si>
    <t>113</t>
  </si>
  <si>
    <t>781492251</t>
  </si>
  <si>
    <t>Obklad - dokončující práce montáž profilu lepeného flexibilním cementovým lepidlem ukončovacího</t>
  </si>
  <si>
    <t>1641554441</t>
  </si>
  <si>
    <t>(3,05+2,6+4,6+4,6+7,1+5,6+3*2+4+1,5+0,5+0,4+5,3+5+0,45+5,15)+(3+3+4,5+2,2+6,3+2,3+1,5+3,15+5,4)+(3,27+2,9+2,1+2,1)+(0,9+0,85+1,5+1+0,95)</t>
  </si>
  <si>
    <t>(5,3+3,4+2,3+2,7+3,4+2,6+6,3+1,53+2,1+2,3+5,7+3,5+4+1,3+3,9+4,8+3,5+5,9+4,3+6,1+6+2,5+3,6+3,6+2,5+3,2+4,25+5+1,5+2,2+5,2+4,35+2,15+3+7,2)+8,2</t>
  </si>
  <si>
    <t>114</t>
  </si>
  <si>
    <t>28342003</t>
  </si>
  <si>
    <t>lišta ukončovací z PVC 10mm</t>
  </si>
  <si>
    <t>-336659033</t>
  </si>
  <si>
    <t>242,15*1,1 'Přepočtené koeficientem množství</t>
  </si>
  <si>
    <t>115</t>
  </si>
  <si>
    <t>781495211</t>
  </si>
  <si>
    <t>Čištění vnitřních ploch po provedení obkladu stěn chemickými prostředky</t>
  </si>
  <si>
    <t>1661805618</t>
  </si>
  <si>
    <t>116</t>
  </si>
  <si>
    <t>998781103</t>
  </si>
  <si>
    <t>Přesun hmot pro obklady keramické stanovený z hmotnosti přesunovaného materiálu vodorovná dopravní vzdálenost do 50 m základní v objektech výšky přes 12 do 24 m</t>
  </si>
  <si>
    <t>1123299858</t>
  </si>
  <si>
    <t>783</t>
  </si>
  <si>
    <t>Dokončovací práce - nátěry</t>
  </si>
  <si>
    <t>117</t>
  </si>
  <si>
    <t>783801201</t>
  </si>
  <si>
    <t>Příprava podkladu omítek před provedením nátěru obroušení</t>
  </si>
  <si>
    <t>-448958449</t>
  </si>
  <si>
    <t>omyv_odstr+(6*7)*2</t>
  </si>
  <si>
    <t>118</t>
  </si>
  <si>
    <t>783806805</t>
  </si>
  <si>
    <t>Odstranění nátěrů z omítek opálením s obroušením</t>
  </si>
  <si>
    <t>-299869844</t>
  </si>
  <si>
    <t>119</t>
  </si>
  <si>
    <t>783806811</t>
  </si>
  <si>
    <t>Odstranění nátěrů z omítek oškrábáním</t>
  </si>
  <si>
    <t>-1636334263</t>
  </si>
  <si>
    <t>120</t>
  </si>
  <si>
    <t>783822211</t>
  </si>
  <si>
    <t>Vyrovnání omítek před provedením nátěru celoplošné, tloušťky do 3 mm, stěrkou vápennou</t>
  </si>
  <si>
    <t>-1662742473</t>
  </si>
  <si>
    <t>121</t>
  </si>
  <si>
    <t>783823131</t>
  </si>
  <si>
    <t>Penetrační nátěr omítek hladkých omítek hladkých, zrnitých tenkovrstvých nebo štukových stupně členitosti 1 a 2 akrylátový</t>
  </si>
  <si>
    <t>-1069050870</t>
  </si>
  <si>
    <t>122</t>
  </si>
  <si>
    <t>783827445</t>
  </si>
  <si>
    <t>Krycí (ochranný) nátěr omítek dvojnásobný hladkých omítek hladkých, zrnitých tenkovrstvých nebo štukových stupně členitosti 3 silikonový</t>
  </si>
  <si>
    <t>1077593142</t>
  </si>
  <si>
    <t>784</t>
  </si>
  <si>
    <t>Dokončovací práce - malby a tapety</t>
  </si>
  <si>
    <t>123</t>
  </si>
  <si>
    <t>784111001</t>
  </si>
  <si>
    <t>Oprášení (ometení) podkladu v místnostech výšky do 3,80 m</t>
  </si>
  <si>
    <t>-1664373182</t>
  </si>
  <si>
    <t>2,75*(4,65*2+7,745*2+6*20+1,98*2+1,85*2+5,1*2+1,68*2+2,78*2+4,36*2+4,49*2+4,4*2+5,765*2+3,25*2+5,25*2+5,37*2+6,25*2+3,91*2+43,73)</t>
  </si>
  <si>
    <t>124</t>
  </si>
  <si>
    <t>784111011</t>
  </si>
  <si>
    <t>Obroušení podkladu omítky v místnostech výšky do 3,80 m</t>
  </si>
  <si>
    <t>1050416224</t>
  </si>
  <si>
    <t>Rozpad figury: malba</t>
  </si>
  <si>
    <t>125</t>
  </si>
  <si>
    <t>784121001</t>
  </si>
  <si>
    <t>Oškrabání malby v místnostech výšky do 3,80 m</t>
  </si>
  <si>
    <t>853038567</t>
  </si>
  <si>
    <t>126</t>
  </si>
  <si>
    <t>784121011</t>
  </si>
  <si>
    <t>Rozmývání podkladu po oškrabání malby v místnostech výšky do 3,80 m</t>
  </si>
  <si>
    <t>1672350028</t>
  </si>
  <si>
    <t>127</t>
  </si>
  <si>
    <t>784171101</t>
  </si>
  <si>
    <t>Zakrytí nemalovaných ploch (materiál ve specifikaci) včetně pozdějšího odkrytí podlah</t>
  </si>
  <si>
    <t>-1298594785</t>
  </si>
  <si>
    <t>128</t>
  </si>
  <si>
    <t>58124842</t>
  </si>
  <si>
    <t>fólie pro malířské potřeby zakrývací tl 7µ 4x5m</t>
  </si>
  <si>
    <t>-1805103186</t>
  </si>
  <si>
    <t>385,13*1,05 'Přepočtené koeficientem množství</t>
  </si>
  <si>
    <t>129</t>
  </si>
  <si>
    <t>784181101</t>
  </si>
  <si>
    <t>Penetrace podkladu jednonásobná základní akrylátová bezbarvá v místnostech výšky do 3,80 m</t>
  </si>
  <si>
    <t>341032714</t>
  </si>
  <si>
    <t>130</t>
  </si>
  <si>
    <t>784191007</t>
  </si>
  <si>
    <t>Čištění vnitřních ploch hrubý úklid po provedení malířských prací omytím podlah</t>
  </si>
  <si>
    <t>565694612</t>
  </si>
  <si>
    <t>131</t>
  </si>
  <si>
    <t>784211101</t>
  </si>
  <si>
    <t>Malby z malířských směsí oděruvzdorných za mokra dvojnásobné, bílé za mokra oděruvzdorné výborně v místnostech výšky do 3,80 m</t>
  </si>
  <si>
    <t>-235875755</t>
  </si>
  <si>
    <t>02 - VZT,UT</t>
  </si>
  <si>
    <t xml:space="preserve"> 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</si>
  <si>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</si>
  <si>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PSV - PSV</t>
  </si>
  <si>
    <t xml:space="preserve">    713 - Izolace tepelné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</si>
  <si>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</si>
  <si>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</si>
  <si>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</si>
  <si>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Vzduchotechnika - </t>
  </si>
  <si>
    <t>HZS - Hodinové zúčtovací sazby</t>
  </si>
  <si>
    <t>713</t>
  </si>
  <si>
    <t>Izolace tepelné</t>
  </si>
  <si>
    <t>713463111</t>
  </si>
  <si>
    <t>Montáž izolace tepelné potrubí a ohybů tvarovkami nebo deskami potrubními pouzdry bez povrchové úpravy (izolační materiál ve specifikaci) staženými pozinkovaným drátem potrubí jednovrstvá D do 100 mm</t>
  </si>
  <si>
    <t>1324467619</t>
  </si>
  <si>
    <t>27127009</t>
  </si>
  <si>
    <t>pouzdro izolační potrubní z EPDM kaučuku 22/19mm</t>
  </si>
  <si>
    <t>1651545633</t>
  </si>
  <si>
    <t>RGL.12155</t>
  </si>
  <si>
    <t>Izolace DNa28, tloušťka 19mm</t>
  </si>
  <si>
    <t>-856363009</t>
  </si>
  <si>
    <t>RGL.9392</t>
  </si>
  <si>
    <t>Izolace DNa35, tloušťka 19mm samolepící</t>
  </si>
  <si>
    <t>1408740185</t>
  </si>
  <si>
    <t>27127203</t>
  </si>
  <si>
    <t>izolace plošná kaučuková samolepící tl 19mm</t>
  </si>
  <si>
    <t>-1112296641</t>
  </si>
  <si>
    <t>998713113</t>
  </si>
  <si>
    <t>Přesun hmot pro izolace tepelné stanovený z hmotnosti přesunovaného materiálu vodorovná dopravní vzdálenost do 50 m s omezením mechanizace v objektech výšky přes 12 m do 24 m</t>
  </si>
  <si>
    <t>1663455368</t>
  </si>
  <si>
    <t>998713193</t>
  </si>
  <si>
    <t>Přesun hmot pro izolace tepelné stanovený z hmotnosti přesunovaného materiálu vodorovná dopravní vzdálenost do 50 m Příplatek k cenám za zvětšený přesun přes vymezenou vodorovnou dopravní vzdálenost do 500 m</t>
  </si>
  <si>
    <t>-41514623</t>
  </si>
  <si>
    <t>733</t>
  </si>
  <si>
    <t>Ústřední vytápění - rozvodné potrubí</t>
  </si>
  <si>
    <t>733111103</t>
  </si>
  <si>
    <t>Potrubí z trubek ocelových závitových černých spojovaných svařováním bezešvých běžných nízkotlakých PN 16 do 115°C DN 15</t>
  </si>
  <si>
    <t>1347600935</t>
  </si>
  <si>
    <t>733111104</t>
  </si>
  <si>
    <t>Potrubí z trubek ocelových závitových černých spojovaných svařováním bezešvých běžných nízkotlakých PN 16 do 115°C DN 20</t>
  </si>
  <si>
    <t>537523826</t>
  </si>
  <si>
    <t>733111105</t>
  </si>
  <si>
    <t>Potrubí z trubek ocelových závitových černých spojovaných svařováním bezešvých běžných nízkotlakých PN 16 do 115°C DN 25</t>
  </si>
  <si>
    <t>-1959154072</t>
  </si>
  <si>
    <t>733111106</t>
  </si>
  <si>
    <t>Potrubí z trubek ocelových závitových černých spojovaných svařováním bezešvých běžných nízkotlakých PN 16 do 115°C DN 32</t>
  </si>
  <si>
    <t>-1997140070</t>
  </si>
  <si>
    <t>733111107</t>
  </si>
  <si>
    <t>Potrubí z trubek ocelových závitových černých spojovaných svařováním bezešvých běžných nízkotlakých PN 16 do 115°C DN 40</t>
  </si>
  <si>
    <t>-120986000</t>
  </si>
  <si>
    <t>733121119</t>
  </si>
  <si>
    <t>Potrubí z trubek ocelových hladkých spojovaných svařováním černých bezešvých nízkotlakých T= do +115°C Ø 60,3/4,0</t>
  </si>
  <si>
    <t>-1674460882</t>
  </si>
  <si>
    <t>733121124</t>
  </si>
  <si>
    <t>Potrubí z trubek ocelových hladkých spojovaných svařováním černých bezešvých nízkotlakých T= do +115°C Ø 76/3,6</t>
  </si>
  <si>
    <t>-1857859603</t>
  </si>
  <si>
    <t>998733103</t>
  </si>
  <si>
    <t>Přesun hmot pro rozvody potrubí stanovený z hmotnosti přesunovaného materiálu vodorovná dopravní vzdálenost do 50 m základní v objektech výšky přes 12 do 24 m</t>
  </si>
  <si>
    <t>1401488216</t>
  </si>
  <si>
    <t>998733193</t>
  </si>
  <si>
    <t>Přesun hmot pro rozvody potrubí stanovený z hmotnosti přesunovaného materiálu vodorovná dopravní vzdálenost do 50 m Příplatek k cenám za zvětšený přesun přes vymezenou vodorovnou dopravní vzdálenost do 500 m</t>
  </si>
  <si>
    <t>-80952793</t>
  </si>
  <si>
    <t>734</t>
  </si>
  <si>
    <t>Ústřední vytápění - armatury</t>
  </si>
  <si>
    <t>734200821</t>
  </si>
  <si>
    <t>Demontáž armatur závitových se dvěma závity do G 1/2</t>
  </si>
  <si>
    <t>1940321522</t>
  </si>
  <si>
    <t>734209114</t>
  </si>
  <si>
    <t>Montáž závitových armatur se 2 závity G 3/4 (DN 20)</t>
  </si>
  <si>
    <t>546867974</t>
  </si>
  <si>
    <t>IMI.52164020</t>
  </si>
  <si>
    <t>TA-COMPACT-P, tlakově nezávislý regulační a vyvažovací ventil, DN20 NF</t>
  </si>
  <si>
    <t>-1966334226</t>
  </si>
  <si>
    <t>734211120</t>
  </si>
  <si>
    <t>Ventily odvzdušňovací závitové automatické PN 14 do 120°C G 1/2</t>
  </si>
  <si>
    <t>-2003660088</t>
  </si>
  <si>
    <t>R00002</t>
  </si>
  <si>
    <t>Pružné nerezové opletené připojovací hadice se závity ¾″×¾″ včetně matic a těsnění, délka 400 mm, pro připojení FCU / jednotky na rozvod chladicí vody. Hadice EPDM vnitřní, nerezový opletení, tlak PN 10, teplota do ~80 °C.</t>
  </si>
  <si>
    <t>-1368930523</t>
  </si>
  <si>
    <t>734261402</t>
  </si>
  <si>
    <t>Šroubení připojovací armatury radiátorů VK PN 10 do 110°C, regulační uzavíratelné rohové G 1/2 x 18</t>
  </si>
  <si>
    <t>-1115497456</t>
  </si>
  <si>
    <t>734292773.GCM</t>
  </si>
  <si>
    <t>Kohout kulový Giacomini R910 přímý G 3/4 PN 42 do 185°C plnoprůtokový s koulí DADO vnitřní závit</t>
  </si>
  <si>
    <t>441326693</t>
  </si>
  <si>
    <t>734292778.GCM</t>
  </si>
  <si>
    <t>Kohout kulový Giacomini R910 přímý G 2 1/2 PN 42 do 185°C plnoprůtokový s koulí DADO vnitřní závit</t>
  </si>
  <si>
    <t>27592471</t>
  </si>
  <si>
    <t>998734103</t>
  </si>
  <si>
    <t>Přesun hmot pro armatury stanovený z hmotnosti přesunovaného materiálu vodorovná dopravní vzdálenost do 50 m základní v objektech výšky přes 12 do 24 m</t>
  </si>
  <si>
    <t>78141987</t>
  </si>
  <si>
    <t>998734193</t>
  </si>
  <si>
    <t>Přesun hmot pro armatury stanovený z hmotnosti přesunovaného materiálu vodorovná dopravní vzdálenost do 50 m Příplatek k cenám za zvětšený přesun přes vymezenou vodorovnou dopravní vzdálenost do 500 m</t>
  </si>
  <si>
    <t>2108659686</t>
  </si>
  <si>
    <t>735</t>
  </si>
  <si>
    <t>Ústřední vytápění - otopná tělesa</t>
  </si>
  <si>
    <t>735151579</t>
  </si>
  <si>
    <t>Otopná tělesa panelová dvoudesková PN 1,0 MPa, T do 110°C se dvěma přídavnými přestupními plochami výšky tělesa 600 mm stavební délky / výkonu 1200 mm / 2015 W</t>
  </si>
  <si>
    <t>1837110044</t>
  </si>
  <si>
    <t>735151821</t>
  </si>
  <si>
    <t>Demontáž otopných těles panelových dvouřadých stavební délky do 1500 mm</t>
  </si>
  <si>
    <t>-1818206760</t>
  </si>
  <si>
    <t>783314101</t>
  </si>
  <si>
    <t>Základní nátěr zámečnických konstrukcí jednonásobný syntetický</t>
  </si>
  <si>
    <t>211711438</t>
  </si>
  <si>
    <t>783315101</t>
  </si>
  <si>
    <t>Mezinátěr zámečnických konstrukcí jednonásobný syntetický standardní</t>
  </si>
  <si>
    <t>-2046812999</t>
  </si>
  <si>
    <t>783417101</t>
  </si>
  <si>
    <t>Krycí nátěr (email) klempířských konstrukcí jednonásobný syntetický standardní</t>
  </si>
  <si>
    <t>-1486313503</t>
  </si>
  <si>
    <t>783614661</t>
  </si>
  <si>
    <t>Základní antikorozní nátěr armatur a kovových potrubí jednonásobný potrubí přes DN 50 do DN 100 mm syntetický standardní</t>
  </si>
  <si>
    <t>355112897</t>
  </si>
  <si>
    <t>Vzduchotechnika</t>
  </si>
  <si>
    <t>751111052</t>
  </si>
  <si>
    <t>Montáž ventilátoru axiálního nízkotlakého podhledového, průměru přes 100 do 200 mm</t>
  </si>
  <si>
    <t>-1936588891</t>
  </si>
  <si>
    <t>ELD.SP200102020</t>
  </si>
  <si>
    <t>Pozice: 3.B.1_x000d_
TD 500/160 3V</t>
  </si>
  <si>
    <t>1101982189</t>
  </si>
  <si>
    <t>751322012</t>
  </si>
  <si>
    <t>Montáž talířových ventilů, anemostatů, dýz talířového ventilu, průměru přes 100 do 200 mm</t>
  </si>
  <si>
    <t>-1108192333</t>
  </si>
  <si>
    <t>42972202</t>
  </si>
  <si>
    <t>Pozice: 3.D.1_x000d_
ventil talířový pro přívod a odvod vzduchu plastový D 125mm</t>
  </si>
  <si>
    <t>-1257360324</t>
  </si>
  <si>
    <t>42972306</t>
  </si>
  <si>
    <t>Pozice: 3.D.2_x000d_
mřížka stěnová otevřená jednořadá kovová úhel lamel 0° 400x200mm</t>
  </si>
  <si>
    <t>-42574513</t>
  </si>
  <si>
    <t>751398022</t>
  </si>
  <si>
    <t>Montáž ostatních zařízení větrací mřížky stěnové, průřezu přes 0,04 do 0,100 m2</t>
  </si>
  <si>
    <t>470386292</t>
  </si>
  <si>
    <t>ELD.PR540100100</t>
  </si>
  <si>
    <t>Pozice: 3.D.3_x000d_
Střešní hlavice RH160A</t>
  </si>
  <si>
    <t>793099400</t>
  </si>
  <si>
    <t>751510042</t>
  </si>
  <si>
    <t>Vzduchotechnické potrubí z pozinkovaného plechu kruhové, trouba spirálně vinutá bez příruby, průměru přes 100 do 200 mm</t>
  </si>
  <si>
    <t>-210167273</t>
  </si>
  <si>
    <t>751510861</t>
  </si>
  <si>
    <t>Demontáž vzduchotechnického potrubí plechového do suti čtyřhranného s přírubou, průřezu přes 0,03 do 0,13 m2</t>
  </si>
  <si>
    <t>31296469</t>
  </si>
  <si>
    <t>751537012</t>
  </si>
  <si>
    <t>Montáž potrubí ohebného kruhového neizolovaného z Al laminátové hadice, průměru přes 100 do 200 mm</t>
  </si>
  <si>
    <t>2070262203</t>
  </si>
  <si>
    <t>42981636</t>
  </si>
  <si>
    <t>hadice hlukově a tepelně izolovaná několikavrstvá z Al-polyesteru vyztužená drátem D 152mm, l=10m</t>
  </si>
  <si>
    <t>1719337863</t>
  </si>
  <si>
    <t>751731112</t>
  </si>
  <si>
    <t>Montáž fan-coilu kazetového dvoutrubního čtyřcestného</t>
  </si>
  <si>
    <t>-1795532989</t>
  </si>
  <si>
    <t>42952025</t>
  </si>
  <si>
    <t>Pozice: 20.A.1_x000d_
fan-coil kazetový kompaktní dvoutrubní čtyřcestný výkon topení do 6,0kW chlazení do 4,5kW_x000d_
včetně trojcestného ventilu, pohon 24V, 0-10V</t>
  </si>
  <si>
    <t>779456619</t>
  </si>
  <si>
    <t>R00001</t>
  </si>
  <si>
    <t>Dekorační panel - nutné příslušenství, RAL 9010, design: zaoblené rohy</t>
  </si>
  <si>
    <t>-247307325</t>
  </si>
  <si>
    <t>751731812</t>
  </si>
  <si>
    <t>Demontáž fan-coilu kazetového dvoutrubního čtyřcestného</t>
  </si>
  <si>
    <t>1829578191</t>
  </si>
  <si>
    <t>751122393</t>
  </si>
  <si>
    <t>Montáž ventilátoru radiálního středotlakého potrubního základního, průřezu přes 0,070 do 0,140 m2</t>
  </si>
  <si>
    <t>2036916097</t>
  </si>
  <si>
    <t>42914624</t>
  </si>
  <si>
    <t>Pozice: 2.B.1_x000d_
Ventilátor radiální střešní protipožární ocelový Pz 6 pólů IP55 příkon 170-190W připojení D 315mm</t>
  </si>
  <si>
    <t>-1155981835</t>
  </si>
  <si>
    <t>R00003</t>
  </si>
  <si>
    <t>Zpětné gravitační klapky pro střešní ventilátory pr. 315 mm</t>
  </si>
  <si>
    <t>1302838342</t>
  </si>
  <si>
    <t>R0004</t>
  </si>
  <si>
    <t>Střešní izolovaný průchod pro střešní ventilátor</t>
  </si>
  <si>
    <t>834271142</t>
  </si>
  <si>
    <t>R00005</t>
  </si>
  <si>
    <t>Pružná manžeta pro střešní ventilátory</t>
  </si>
  <si>
    <t>-378263752</t>
  </si>
  <si>
    <t>R00006</t>
  </si>
  <si>
    <t>Adaptér pro střešní nástavec</t>
  </si>
  <si>
    <t>-1182826217</t>
  </si>
  <si>
    <t>R00007</t>
  </si>
  <si>
    <t>Střešní nástavec</t>
  </si>
  <si>
    <t>1952753952</t>
  </si>
  <si>
    <t>998751102</t>
  </si>
  <si>
    <t>Přesun hmot pro vzduchotechniku stanovený z hmotnosti přesunovaného materiálu vodorovná dopravní vzdálenost do 100 m základní v objektech výšky přes 12 do 24 m</t>
  </si>
  <si>
    <t>-910489313</t>
  </si>
  <si>
    <t>998751191</t>
  </si>
  <si>
    <t>Přesun hmot pro vzduchotechniku stanovený z hmotnosti přesunovaného materiálu vodorovná dopravní vzdálenost do 100 m Příplatek k cenám za zvětšený přesun přes vymezenou vodorovnou dopravní vzdálenost do 500 m</t>
  </si>
  <si>
    <t>1686564731</t>
  </si>
  <si>
    <t>HZS</t>
  </si>
  <si>
    <t>Hodinové zúčtovací sazby</t>
  </si>
  <si>
    <t>HZS1301</t>
  </si>
  <si>
    <t>Hodinové zúčtovací sazby profesí HSV provádění konstrukcí zedník</t>
  </si>
  <si>
    <t>hod</t>
  </si>
  <si>
    <t>512</t>
  </si>
  <si>
    <t>1728710830</t>
  </si>
  <si>
    <t>HZS4211</t>
  </si>
  <si>
    <t>Hodinové zúčtovací sazby ostatních profesí revizní a kontrolní činnost revizní technik</t>
  </si>
  <si>
    <t>-527558330</t>
  </si>
  <si>
    <t>03 - ZT,mobiliář,IT,ostatní</t>
  </si>
  <si>
    <t>107101</t>
  </si>
  <si>
    <t>přístroj ultrazvukový diagnostický</t>
  </si>
  <si>
    <t>ks</t>
  </si>
  <si>
    <t>128010</t>
  </si>
  <si>
    <t>systém videoendoskopický - gastroskopie</t>
  </si>
  <si>
    <t>128020</t>
  </si>
  <si>
    <t>systém videoendoskopický - kolonoskopie</t>
  </si>
  <si>
    <t>128130</t>
  </si>
  <si>
    <t>systém endoskopický - komplet</t>
  </si>
  <si>
    <t>128300</t>
  </si>
  <si>
    <t>automat mycí a dezinfekční (pro 1 endoskop)</t>
  </si>
  <si>
    <t>128301</t>
  </si>
  <si>
    <t>128302</t>
  </si>
  <si>
    <t>128401</t>
  </si>
  <si>
    <t>skříň na endoskopy sušicí a skladovací (kapacita 8 ks endoskopů)</t>
  </si>
  <si>
    <t>128500</t>
  </si>
  <si>
    <t>změkčovač vody pro kontinuální odběr do 40 st. C</t>
  </si>
  <si>
    <t>129000</t>
  </si>
  <si>
    <t>PC na stativu (pro videointegrace)</t>
  </si>
  <si>
    <t>141102</t>
  </si>
  <si>
    <t>monitor základních životních funkcí vč. držáku - EKG, SpO2, NIBP, TT</t>
  </si>
  <si>
    <t>141103</t>
  </si>
  <si>
    <t>monitor zákl. životních funkcí</t>
  </si>
  <si>
    <t>141217</t>
  </si>
  <si>
    <t>oxymetr pulsní stolní</t>
  </si>
  <si>
    <t>143106</t>
  </si>
  <si>
    <t>defibrilátor automatický</t>
  </si>
  <si>
    <t>144133</t>
  </si>
  <si>
    <t>pumpa infúzní</t>
  </si>
  <si>
    <t>147230</t>
  </si>
  <si>
    <t>vak resuscitační s rezervoárem</t>
  </si>
  <si>
    <t>147602</t>
  </si>
  <si>
    <t>laryngoskop vč. lžic</t>
  </si>
  <si>
    <t>360030</t>
  </si>
  <si>
    <t>linka pracovní - mycí, 5x malý dřez, celonerezové provedení</t>
  </si>
  <si>
    <t>Linka pracovní - pracovní deska z umělého kamene, chemicky odolná, v jednolitém monolitickém provedení bez spár</t>
  </si>
  <si>
    <t>Včetně 5 integrovaných dřezů ze stejného materiálu</t>
  </si>
  <si>
    <t>Dřezy budou bezešvé, každý dřez bude opatřen objemovou ryskou po litrech</t>
  </si>
  <si>
    <t>Horní a dolní skříňky z materiálu odolného vůči chemikáliím, vhodného pro zdravotnický provoz</t>
  </si>
  <si>
    <t>360031</t>
  </si>
  <si>
    <t>linka pracovní - mycí, 2x velký dřez, celonerezové provedení</t>
  </si>
  <si>
    <t>Linka pracovní - mycí, pracovní deska z umělého kamene, chemicky odolná, v jednolitém monolitickém provedení bez spár</t>
  </si>
  <si>
    <t>Včetně 2 integrovaných velkých dřezů ze stejného materiálu</t>
  </si>
  <si>
    <t>Dřezy budou bezešvé, tvarově profilované s funkčními výstupky umožňujícími uchycení a manipulaci s endoskopem</t>
  </si>
  <si>
    <t>Každý dřez bude opatřen objemovou ryskou po litrech</t>
  </si>
  <si>
    <t>360032</t>
  </si>
  <si>
    <t>linka pracovní - čistá plocha, celonerezové provedení</t>
  </si>
  <si>
    <t>371130</t>
  </si>
  <si>
    <t>vozík dezinfekční pro použité endoskopy</t>
  </si>
  <si>
    <t>392000</t>
  </si>
  <si>
    <t>křeslo polohovatelné od sedu po leh, vč. inf. tyče</t>
  </si>
  <si>
    <t>392002</t>
  </si>
  <si>
    <t>lehátko / Stretcher výšk.zdvih., vč.zábran, inf. tyče</t>
  </si>
  <si>
    <t>393401</t>
  </si>
  <si>
    <t>lehátko 2-dílné výšk. zdvih., pojízdné, vč. držáku papír. role</t>
  </si>
  <si>
    <t>410010</t>
  </si>
  <si>
    <t>vozík nástrojový 2-podlažní</t>
  </si>
  <si>
    <t>410012</t>
  </si>
  <si>
    <t>vozík nemocniční zásuvkový vč. pracovní plochy</t>
  </si>
  <si>
    <t>410051</t>
  </si>
  <si>
    <t>vozík pracovní (pracovní plocha, 3x zásuvka uzamyk., nástavba, přísl.)</t>
  </si>
  <si>
    <t>413683</t>
  </si>
  <si>
    <t>vozík na endoskopy / 2 zásobníky</t>
  </si>
  <si>
    <t>491346</t>
  </si>
  <si>
    <t>regál kovový 5-polic (nosnost police cca 100 kg)</t>
  </si>
  <si>
    <t>491349</t>
  </si>
  <si>
    <t>regál kovový 5-polic (nosnost police cca 80 kg)</t>
  </si>
  <si>
    <t>495103</t>
  </si>
  <si>
    <t>vozík úklidový</t>
  </si>
  <si>
    <t>495306</t>
  </si>
  <si>
    <t>skříň pro úklidové potřeby uzamykatelná</t>
  </si>
  <si>
    <t>495542</t>
  </si>
  <si>
    <t xml:space="preserve">vozík na třídění odpadu, 3 vaky  vč. vík, nožní ovládání</t>
  </si>
  <si>
    <t>495547</t>
  </si>
  <si>
    <t>vozík na špinavé prádlo / odpad, 1 vak + víko, nožní ovládání</t>
  </si>
  <si>
    <t>496350</t>
  </si>
  <si>
    <t>zásobník na jednorázové rukavice nerez</t>
  </si>
  <si>
    <t>502400</t>
  </si>
  <si>
    <t>PC vč. monitoru, klávesnice, myš</t>
  </si>
  <si>
    <t>502401</t>
  </si>
  <si>
    <t>PC panelový integrovaný do displeje, pro použití ve zdravotnický, vč.silik.klávesnice,PC myš voděodolná</t>
  </si>
  <si>
    <t>502402</t>
  </si>
  <si>
    <t>tiskárna laserová</t>
  </si>
  <si>
    <t>502410</t>
  </si>
  <si>
    <t>monitor nástěnný (pro přenos z jednotlivých sálků)</t>
  </si>
  <si>
    <t>502420</t>
  </si>
  <si>
    <t>čtečka bezdrátová</t>
  </si>
  <si>
    <t>503000</t>
  </si>
  <si>
    <t>televizor vč. držáku (nástěnný)</t>
  </si>
  <si>
    <t>503010</t>
  </si>
  <si>
    <t>televizor vč. stropního držáku</t>
  </si>
  <si>
    <t>600001</t>
  </si>
  <si>
    <t>trouba mikrovlnná</t>
  </si>
  <si>
    <t>600005</t>
  </si>
  <si>
    <t>konvice varná</t>
  </si>
  <si>
    <t>04 - Interiér</t>
  </si>
  <si>
    <t>360012</t>
  </si>
  <si>
    <t>linka pracovní vč. dřezu, chladničky, dolní+horní skříňky, sortery, skříň/lékárna uzamyk.</t>
  </si>
  <si>
    <t>360015</t>
  </si>
  <si>
    <t>linka pracovní - dolní + horní skříňky</t>
  </si>
  <si>
    <t>360016</t>
  </si>
  <si>
    <t>linka pracovní vč. dřezu, dolní+horní skříňky, sortery</t>
  </si>
  <si>
    <t>360018</t>
  </si>
  <si>
    <t>360019</t>
  </si>
  <si>
    <t>linka pracovní vč. dřezu, dolní+skříňky, sortery</t>
  </si>
  <si>
    <t>399014</t>
  </si>
  <si>
    <t>zástěna</t>
  </si>
  <si>
    <t>420010</t>
  </si>
  <si>
    <t>linka kuchyňská vč. dřezu,myčky nádobí š.450 mm,dolní+horní skříňky, sortery</t>
  </si>
  <si>
    <t>420020</t>
  </si>
  <si>
    <t>linka pracovní vč. dřezu, dolní + horní skříňky, sortery</t>
  </si>
  <si>
    <t>420029</t>
  </si>
  <si>
    <t>linka pracovní vč. umyvadla, dřezu, podst.chladničky, dolní + horní skříňky, sortery</t>
  </si>
  <si>
    <t>420030</t>
  </si>
  <si>
    <t>linka pracovní vč. dřezu, podst.chladničky, dolní + horní skříňky, sortery</t>
  </si>
  <si>
    <t>420031</t>
  </si>
  <si>
    <t>420032</t>
  </si>
  <si>
    <t>linka pracovní vč. dřezu, pods. chladničky, dolní + horní skříňky, sortery</t>
  </si>
  <si>
    <t>420034</t>
  </si>
  <si>
    <t>42HS36</t>
  </si>
  <si>
    <t>sestava skříněk nástěnných policových uzamykatelných</t>
  </si>
  <si>
    <t>460013</t>
  </si>
  <si>
    <t>stůl pracovní 130/60 - kov. podnož</t>
  </si>
  <si>
    <t>460035</t>
  </si>
  <si>
    <t>stůl pracovní 150/60 - kov. podnož</t>
  </si>
  <si>
    <t>460036</t>
  </si>
  <si>
    <t>stůl pracovní 160/60 - kov. podnož</t>
  </si>
  <si>
    <t>460044</t>
  </si>
  <si>
    <t>stůl pracovní 140/70 - kov. podnož</t>
  </si>
  <si>
    <t>460045</t>
  </si>
  <si>
    <t>stůl pracovní 160 - kov. podnož</t>
  </si>
  <si>
    <t>460046</t>
  </si>
  <si>
    <t>stůl pracovní 180 - kov. podnož</t>
  </si>
  <si>
    <t>460049</t>
  </si>
  <si>
    <t>stůl pracovní 190/70 - kov. podnož</t>
  </si>
  <si>
    <t>460302</t>
  </si>
  <si>
    <t>kontejner pojízdný 4 zásuvky centrální zámek</t>
  </si>
  <si>
    <t>460510</t>
  </si>
  <si>
    <t>skříň / lékárna policová 4-dvéřová, horní čáat prosklená, uzamykatelná</t>
  </si>
  <si>
    <t>460561</t>
  </si>
  <si>
    <t>skříň šatní 1-dvéřová uzamykatelná</t>
  </si>
  <si>
    <t>460601</t>
  </si>
  <si>
    <t>kartotéka A5 / 5 sloupců (á 5x zásuvka)</t>
  </si>
  <si>
    <t>460602</t>
  </si>
  <si>
    <t>kartotéka A5 / 3 sloupce (á 5x zásuvka)</t>
  </si>
  <si>
    <t>460801</t>
  </si>
  <si>
    <t>skříň / lékárna 2-dvéřová policová uzamykatelná</t>
  </si>
  <si>
    <t>460810</t>
  </si>
  <si>
    <t>skříň / lékárna uzamykatelná - horní část policová 2-dvéřová, dolní část 3x zásuvka</t>
  </si>
  <si>
    <t>469003</t>
  </si>
  <si>
    <t>věšák nástěnný 3 háčky</t>
  </si>
  <si>
    <t>469050</t>
  </si>
  <si>
    <t>stůl víceúčelový 140/80 - kov. podnož</t>
  </si>
  <si>
    <t>481001</t>
  </si>
  <si>
    <t>židle pojízdná otočná výšk. zdvihatelná</t>
  </si>
  <si>
    <t>481002</t>
  </si>
  <si>
    <t>židle pojízdná otočná výšk. zdvihatelná, s područkami</t>
  </si>
  <si>
    <t>481011</t>
  </si>
  <si>
    <t>židle pevná</t>
  </si>
  <si>
    <t>481013</t>
  </si>
  <si>
    <t>židle pevná (DMZ)</t>
  </si>
  <si>
    <t>481020</t>
  </si>
  <si>
    <t>taburetka</t>
  </si>
  <si>
    <t>483002</t>
  </si>
  <si>
    <t>pohovka čalouněná</t>
  </si>
  <si>
    <t>492115</t>
  </si>
  <si>
    <t>nádoba na odpad</t>
  </si>
  <si>
    <t>496125</t>
  </si>
  <si>
    <t>dávkovač mýdla</t>
  </si>
  <si>
    <t>496127</t>
  </si>
  <si>
    <t>dávkovač dezinfekce</t>
  </si>
  <si>
    <t>496337</t>
  </si>
  <si>
    <t>zásobník papírových ručníků</t>
  </si>
  <si>
    <t>631007</t>
  </si>
  <si>
    <t>chladnička s mrazničkou, 2-dvéřová, užitný objem cca 270 l</t>
  </si>
  <si>
    <t>05 - MaR</t>
  </si>
  <si>
    <t>D1 - IRC - 4.NP</t>
  </si>
  <si>
    <t>D2 - KABELY A NOSNÁ ČÁST</t>
  </si>
  <si>
    <t>D1</t>
  </si>
  <si>
    <t>IRC - 4.NP</t>
  </si>
  <si>
    <t>1.0001</t>
  </si>
  <si>
    <t>Nástěnný modul (ovládací jednotka) se zabudovaným snímačem teploty, integrovaný display, Sylk, kompatabilní se schválenými ovladači ONN</t>
  </si>
  <si>
    <t>-898468498</t>
  </si>
  <si>
    <t>1.0002</t>
  </si>
  <si>
    <t>Volně programovatelný kompaktní controler pro rozsáhlé aplikace HVAC, Bacnet MS/TP (RS485), MOD-Bus RTU, T1L, 8xUIO, 4xSSR, 4x Relays, Sylk, BLE, 230V, krátká S-verze (s použitím ochranných krytek svorek), hromadný downloud, flexibilní rozšiřitelnost, integrovatelnost do stávajícího systému ISŘ, certifikát pro zdravotnická zařízení</t>
  </si>
  <si>
    <t>-1963597634</t>
  </si>
  <si>
    <t>1.0003</t>
  </si>
  <si>
    <t>Regulátor Hawk NX - ND (HW bez licence) - podpora BACnet IP, BACnet MS/TP, Panel-Bus, Meter-Bus, ModBus RTU, Modbus TCP, LonWorks, webserwer - výstup pro displej</t>
  </si>
  <si>
    <t>-2016637720</t>
  </si>
  <si>
    <t>1.0004</t>
  </si>
  <si>
    <t xml:space="preserve">Hawk NX - licence pro 250 DB BACnet MS/TP, připojení  IRC regulátorů</t>
  </si>
  <si>
    <t>-2028451985</t>
  </si>
  <si>
    <t>1.0005</t>
  </si>
  <si>
    <t>Nástěnný rozvaděč o rozměrech 300x400x210mm (DT-4.1), Příkon - 1kW-230V vč. přístrojové výzbroje, hl.vypínač, jistič, přepěťová ochrana, zdroj 24V</t>
  </si>
  <si>
    <t>1967949170</t>
  </si>
  <si>
    <t>1.0006</t>
  </si>
  <si>
    <t>Termický pohon 24V; NC; kabel 2,5m (montáž na ventily topných těles, M30), před dodáním prověřit kompatabilitu a dodat příslušný adaptér</t>
  </si>
  <si>
    <t>1896941577</t>
  </si>
  <si>
    <t>1.0007</t>
  </si>
  <si>
    <t>Okenní kontakt, povrchová montáž</t>
  </si>
  <si>
    <t>-166324931</t>
  </si>
  <si>
    <t>1.0008</t>
  </si>
  <si>
    <t>Zapojení jednotky fan-coil (EC-motor ventilátoru, pohon chl. PWM regulace 24V, kond.čerpadlo)</t>
  </si>
  <si>
    <t>-1403324395</t>
  </si>
  <si>
    <t>1.0009</t>
  </si>
  <si>
    <t>Nástěnná plastová rozvodnice IRC regulace, IP54, rozměry 250x300x120 mm, vč.příslušenství (zdroje, jistící a spínací prvky - oddělovací polovodičové a kontaktní relé pro společné ovládání term.pohonů) montáž nad podhled k FCU</t>
  </si>
  <si>
    <t>1507215508</t>
  </si>
  <si>
    <t>1.0010</t>
  </si>
  <si>
    <t>Naprogramování IRC regulátorů - 4.NP</t>
  </si>
  <si>
    <t>1825117879</t>
  </si>
  <si>
    <t>1.0011</t>
  </si>
  <si>
    <t>Konfigurace vizualizace</t>
  </si>
  <si>
    <t>1496462751</t>
  </si>
  <si>
    <t>D2</t>
  </si>
  <si>
    <t>KABELY A NOSNÁ ČÁST</t>
  </si>
  <si>
    <t>3.0001</t>
  </si>
  <si>
    <t>Kabel s měděným jádrem (R-J) B2ca s1d0 2 x 1,5</t>
  </si>
  <si>
    <t>-750908290</t>
  </si>
  <si>
    <t>3.0002</t>
  </si>
  <si>
    <t>Kabel s měděným jádrem (R-J) B2ca s1d0 3 x 1,5</t>
  </si>
  <si>
    <t>-1091083423</t>
  </si>
  <si>
    <t>3.0003</t>
  </si>
  <si>
    <t>Kabel s měděným jádrem (R) B2ca s1d0 1 x 2 x 0,8</t>
  </si>
  <si>
    <t>-464500302</t>
  </si>
  <si>
    <t>3.0004</t>
  </si>
  <si>
    <t>Kabel s měděným jádrem (R) B2ca s1d0 2 x 2 x 0,8</t>
  </si>
  <si>
    <t>83995038</t>
  </si>
  <si>
    <t>3.0005</t>
  </si>
  <si>
    <t>Kabelové příchytky, vč. montážního materiálu</t>
  </si>
  <si>
    <t>-219011050</t>
  </si>
  <si>
    <t>3.0006</t>
  </si>
  <si>
    <t>Stahovací pásky</t>
  </si>
  <si>
    <t>-2059259805</t>
  </si>
  <si>
    <t>3.0007</t>
  </si>
  <si>
    <t>Drobný instalační materiál</t>
  </si>
  <si>
    <t>-2115533536</t>
  </si>
  <si>
    <t>3.0008</t>
  </si>
  <si>
    <t>Tuhá elektroinstalační trubka PVC pr. 25mm, vč. Příslušenství a protahovacího drátu</t>
  </si>
  <si>
    <t>587174923</t>
  </si>
  <si>
    <t>5.0001</t>
  </si>
  <si>
    <t>Montážní práce</t>
  </si>
  <si>
    <t>-1149481102</t>
  </si>
  <si>
    <t>5.0002</t>
  </si>
  <si>
    <t>Výrobní dokumentace zhotovitele</t>
  </si>
  <si>
    <t>124234904</t>
  </si>
  <si>
    <t>5.0003</t>
  </si>
  <si>
    <t>Manuály</t>
  </si>
  <si>
    <t>205445196</t>
  </si>
  <si>
    <t>5.0004</t>
  </si>
  <si>
    <t>Testy, revize</t>
  </si>
  <si>
    <t>1301438409</t>
  </si>
  <si>
    <t>5.0005</t>
  </si>
  <si>
    <t>Zaškolení</t>
  </si>
  <si>
    <t>-607508934</t>
  </si>
  <si>
    <t>5.0006</t>
  </si>
  <si>
    <t>Náklady na zkoušky</t>
  </si>
  <si>
    <t>1111624558</t>
  </si>
  <si>
    <t>5.0007</t>
  </si>
  <si>
    <t>Zkušební provoz</t>
  </si>
  <si>
    <t>-525963509</t>
  </si>
  <si>
    <t>06 - Zdravotně-technické instalace</t>
  </si>
  <si>
    <t>pavilon A; p.č. st. 3613, k.ú. Náchod</t>
  </si>
  <si>
    <t xml:space="preserve">    721 - Zdravotechnika - vnitřní kanalizace</t>
  </si>
  <si>
    <t xml:space="preserve">    722 - Zdravotechnika - vnitřní vodovod</t>
  </si>
  <si>
    <t xml:space="preserve">    726 - Zdravotechnika - předstěnové instalace</t>
  </si>
  <si>
    <t xml:space="preserve">    727 - Zdravotechnika - protipožární ochrana</t>
  </si>
  <si>
    <t>71399041x</t>
  </si>
  <si>
    <t>Návleková kaučuková izolace na kanalizační potrubí d75 mm, tloušťka 25 mm (25/75 - veškeré volně vedené potrubí kanalizace)</t>
  </si>
  <si>
    <t>-1345134950</t>
  </si>
  <si>
    <t>71399042x</t>
  </si>
  <si>
    <t>Návleková kaučuková izolace na kanalizační potrubí d110 mm, tloušťka 25 mm (25/110 - veškeré volně vedené potrubí kanalizace)</t>
  </si>
  <si>
    <t>-1445509796</t>
  </si>
  <si>
    <t>721</t>
  </si>
  <si>
    <t>Zdravotechnika - vnitřní kanalizace</t>
  </si>
  <si>
    <t>72101.A03</t>
  </si>
  <si>
    <t>Prostup stropem - komplet včetně utěsnění</t>
  </si>
  <si>
    <t>soub</t>
  </si>
  <si>
    <t>-60407979</t>
  </si>
  <si>
    <t>721140802</t>
  </si>
  <si>
    <t>Demontáž potrubí z litinových trub odpadních nebo dešťových do DN 100</t>
  </si>
  <si>
    <t>CS ÚRS 2025 01</t>
  </si>
  <si>
    <t>567611849</t>
  </si>
  <si>
    <t>721170974</t>
  </si>
  <si>
    <t>Opravy odpadního potrubí plastového krácení trub DN 110</t>
  </si>
  <si>
    <t>-280464622</t>
  </si>
  <si>
    <t>721171803</t>
  </si>
  <si>
    <t>Demontáž potrubí z novodurových trub odpadních nebo připojovacích do D 75</t>
  </si>
  <si>
    <t>2053260451</t>
  </si>
  <si>
    <t>721171808</t>
  </si>
  <si>
    <t>Demontáž potrubí z novodurových trub odpadních nebo připojovacích přes 75 do D 114</t>
  </si>
  <si>
    <t>-1492229315</t>
  </si>
  <si>
    <t>721171905</t>
  </si>
  <si>
    <t>Opravy odpadního potrubí plastového vsazení odbočky do potrubí DN 110</t>
  </si>
  <si>
    <t>190540567</t>
  </si>
  <si>
    <t>721171915</t>
  </si>
  <si>
    <t>Opravy odpadního potrubí plastového propojení dosavadního potrubí DN 110</t>
  </si>
  <si>
    <t>-1711205011</t>
  </si>
  <si>
    <t>721175201</t>
  </si>
  <si>
    <t>Plastové potrubí odhlučněné třívrstvé připojovací DN 32</t>
  </si>
  <si>
    <t>157248661</t>
  </si>
  <si>
    <t>721175202</t>
  </si>
  <si>
    <t>Plastové potrubí odhlučněné třívrstvé připojovací DN 40</t>
  </si>
  <si>
    <t>2132221676</t>
  </si>
  <si>
    <t>721175203</t>
  </si>
  <si>
    <t>Plastové potrubí odhlučněné třívrstvé připojovací DN 50</t>
  </si>
  <si>
    <t>870586517</t>
  </si>
  <si>
    <t>721175204</t>
  </si>
  <si>
    <t>Plastové potrubí odhlučněné třívrstvé připojovací DN 75</t>
  </si>
  <si>
    <t>-543395035</t>
  </si>
  <si>
    <t>721175205</t>
  </si>
  <si>
    <t>Plastové potrubí odhlučněné třívrstvé připojovací DN 110</t>
  </si>
  <si>
    <t>1538388721</t>
  </si>
  <si>
    <t>721175211</t>
  </si>
  <si>
    <t>Plastové potrubí odhlučněné třívrstvé odpadní (svislé) DN 75</t>
  </si>
  <si>
    <t>-1893614432</t>
  </si>
  <si>
    <t>721175212</t>
  </si>
  <si>
    <t>Plastové potrubí odhlučněné třívrstvé odpadní (svislé) DN 110</t>
  </si>
  <si>
    <t>-1444904995</t>
  </si>
  <si>
    <t>721194103</t>
  </si>
  <si>
    <t>Vyměření přípojek na potrubí vyvedení a upevnění odpadních výpustek DN 32</t>
  </si>
  <si>
    <t>707545791</t>
  </si>
  <si>
    <t>721194104</t>
  </si>
  <si>
    <t>Vyměření přípojek na potrubí vyvedení a upevnění odpadních výpustek DN 40</t>
  </si>
  <si>
    <t>746981785</t>
  </si>
  <si>
    <t>721194105</t>
  </si>
  <si>
    <t>Vyměření přípojek na potrubí vyvedení a upevnění odpadních výpustek DN 50</t>
  </si>
  <si>
    <t>-974819762</t>
  </si>
  <si>
    <t>721194109</t>
  </si>
  <si>
    <t>Vyměření přípojek na potrubí vyvedení a upevnění odpadních výpustek DN 110</t>
  </si>
  <si>
    <t>1331180193</t>
  </si>
  <si>
    <t>721220801</t>
  </si>
  <si>
    <t>Demontáž zápachových uzávěrek do DN 70</t>
  </si>
  <si>
    <t>-1673449825</t>
  </si>
  <si>
    <t>721226512</t>
  </si>
  <si>
    <t>Zápachové uzávěrky podomítkové (Pe) s krycí deskou pro pračku a myčku DN 50</t>
  </si>
  <si>
    <t>-2073821931</t>
  </si>
  <si>
    <t>721274103</t>
  </si>
  <si>
    <t>Ventily přivzdušňovací odpadních potrubí venkovní DN 110</t>
  </si>
  <si>
    <t>1626995619</t>
  </si>
  <si>
    <t>721274121</t>
  </si>
  <si>
    <t>Ventily přivzdušňovací odpadních potrubí vnitřní od DN 32 do DN 50</t>
  </si>
  <si>
    <t>-1428250452</t>
  </si>
  <si>
    <t>721290111</t>
  </si>
  <si>
    <t>Zkouška těsnosti kanalizace v objektech vodou do DN 125</t>
  </si>
  <si>
    <t>1222036611</t>
  </si>
  <si>
    <t>72199001x</t>
  </si>
  <si>
    <t>Ostatní přepojovací práce na vnitřní kanalizaci</t>
  </si>
  <si>
    <t>-2069863300</t>
  </si>
  <si>
    <t xml:space="preserve">"2 lidi -  8 hodin - týden"  80</t>
  </si>
  <si>
    <t>72199002x</t>
  </si>
  <si>
    <t>Ostatní zednické přípomoce na vnirřní kanalizaci (10% z ceny vnitřní kanalizace)</t>
  </si>
  <si>
    <t>-2124786316</t>
  </si>
  <si>
    <t>72199004x</t>
  </si>
  <si>
    <t>HL 21 vtok (nálevka) DN32 se zápachovou uzávěrkou a kuličkou pro suchý stav</t>
  </si>
  <si>
    <t>-289059034</t>
  </si>
  <si>
    <t>72199005x</t>
  </si>
  <si>
    <t>Přivzdušňovací ventil HL905 - podomítková verze</t>
  </si>
  <si>
    <t>-1524585943</t>
  </si>
  <si>
    <t>72199007x</t>
  </si>
  <si>
    <t xml:space="preserve">Napojovací koleno pro záchodovodu mísu HL227 s odbočkou DN50 (včetně napojovací soupravy) </t>
  </si>
  <si>
    <t>1973598850</t>
  </si>
  <si>
    <t>72199008x</t>
  </si>
  <si>
    <t>Ostatní kovový profilový materiál pro uchycení a osazení potrubí (uchycení na konzolách)</t>
  </si>
  <si>
    <t>kg</t>
  </si>
  <si>
    <t>-1662594629</t>
  </si>
  <si>
    <t>72199011x</t>
  </si>
  <si>
    <t>Podlahová vpusť se suchou klapkou 310Prblue-3000, včetně izolační soupravy</t>
  </si>
  <si>
    <t>-432714607</t>
  </si>
  <si>
    <t>72199017x</t>
  </si>
  <si>
    <t>Sifon pro imobilní umývadlo HL134.0</t>
  </si>
  <si>
    <t>918786875</t>
  </si>
  <si>
    <t>72199026x</t>
  </si>
  <si>
    <t>Kondenzační sifon s kuličkou pro kondenzát HL136.2</t>
  </si>
  <si>
    <t>375939138</t>
  </si>
  <si>
    <t>72199030x</t>
  </si>
  <si>
    <t>Příplatek za dodávku a montáž lešení nad 3 m pro vnitřní kanalizaci</t>
  </si>
  <si>
    <t>-1471480764</t>
  </si>
  <si>
    <t>72199033x</t>
  </si>
  <si>
    <t xml:space="preserve">Rozkrývání stávajícího rastrového minerálního podhledu z desek 600/600 mm a 600/1200 mm, včetně zpětného zakrývání, za účelem montáže chladicích jednotek a jejich napojení na NN, MAR, ZTI. Včetně opatření za účelem zabránění znečištění desek a včetně započtení nákladů na dodávku cca 10% </t>
  </si>
  <si>
    <t>1537290826</t>
  </si>
  <si>
    <t xml:space="preserve">"kanalizace a vodovod"  30,0</t>
  </si>
  <si>
    <t>72199035x</t>
  </si>
  <si>
    <t xml:space="preserve">Dodávka a montáž SDK horizontální a vertikální kapotáže doplňovaných rozvodů NN, MAR, ZTI pro chladicí jednotky, tvořená systémem SDK předstěny, jednostranné, dvojitě opláštěné 2x12,5, rošt UW/CW100, profil kapotáže cca 300/300 mm, včetně tmelení spár a hlav šroubů, bandážování, broušení, penetrace a výmalby. </t>
  </si>
  <si>
    <t>-960412336</t>
  </si>
  <si>
    <t xml:space="preserve">"kanalizace a vodovod"  8,0</t>
  </si>
  <si>
    <t>998721103</t>
  </si>
  <si>
    <t>Přesun hmot pro vnitřní kanalizaci stanovený z hmotnosti přesunovaného materiálu vodorovná dopravní vzdálenost do 50 m základní v objektech výšky přes 12 do 24 m</t>
  </si>
  <si>
    <t>170307324</t>
  </si>
  <si>
    <t>722</t>
  </si>
  <si>
    <t>Zdravotechnika - vnitřní vodovod</t>
  </si>
  <si>
    <t>722130233</t>
  </si>
  <si>
    <t>Potrubí z ocelových trubek pozinkovaných závitových svařovaných běžných DN 25</t>
  </si>
  <si>
    <t>-1253602885</t>
  </si>
  <si>
    <t>722130235</t>
  </si>
  <si>
    <t>Potrubí z ocelových trubek pozinkovaných závitových svařovaných běžných DN 40</t>
  </si>
  <si>
    <t>-1833825548</t>
  </si>
  <si>
    <t>722130236</t>
  </si>
  <si>
    <t>Potrubí z ocelových trubek pozinkovaných závitových svařovaných běžných DN 50</t>
  </si>
  <si>
    <t>-1223910097</t>
  </si>
  <si>
    <t>722130821</t>
  </si>
  <si>
    <t>Demontáž potrubí z ocelových trubek pozinkovaných šroubení do G 6/4</t>
  </si>
  <si>
    <t>873250447</t>
  </si>
  <si>
    <t>722130831</t>
  </si>
  <si>
    <t>Demontáž potrubí z ocelových trubek pozinkovaných tvarovek nástěnek</t>
  </si>
  <si>
    <t>638694605</t>
  </si>
  <si>
    <t>722130994</t>
  </si>
  <si>
    <t>Opravy vodovodního potrubí z ocelových trubek pozinkovaných závitových vsazení odbočky do potrubí oboustrannými svěrnými spojkami DN potrubí / G odbočky DN 40 / G 5/4</t>
  </si>
  <si>
    <t>-1729656993</t>
  </si>
  <si>
    <t>722130995</t>
  </si>
  <si>
    <t>Opravy vodovodního potrubí z ocelových trubek pozinkovaných závitových vsazení odbočky do potrubí oboustrannými svěrnými spojkami DN potrubí / G odbočky DN 50 / G 6/4</t>
  </si>
  <si>
    <t>-1228033222</t>
  </si>
  <si>
    <t>722131914</t>
  </si>
  <si>
    <t>Opravy vodovodního potrubí z ocelových trubek pozinkovaných závitových vsazení odbočky do potrubí DN 32</t>
  </si>
  <si>
    <t>1356999793</t>
  </si>
  <si>
    <t>722131916</t>
  </si>
  <si>
    <t>Opravy vodovodního potrubí z ocelových trubek pozinkovaných závitových vsazení odbočky do potrubí DN 50</t>
  </si>
  <si>
    <t>-733647482</t>
  </si>
  <si>
    <t>722131934</t>
  </si>
  <si>
    <t>Opravy vodovodního potrubí z ocelových trubek pozinkovaných závitových propojení dosavadního potrubí DN 32</t>
  </si>
  <si>
    <t>459180702</t>
  </si>
  <si>
    <t>722131936</t>
  </si>
  <si>
    <t>Opravy vodovodního potrubí z ocelových trubek pozinkovaných závitových propojení dosavadního potrubí DN 50</t>
  </si>
  <si>
    <t>-1851035952</t>
  </si>
  <si>
    <t>722170804</t>
  </si>
  <si>
    <t>Demontáž rozvodů vody z plastů přes 25 do Ø 50 mm</t>
  </si>
  <si>
    <t>677433384</t>
  </si>
  <si>
    <t>722175041</t>
  </si>
  <si>
    <t>Potrubí z trubek polypropylenových spojovaných svařováním z vícevrstvého PP-RCT s čedičovými nebo karbonovými vlákny S3,2 (PN 16) D 20/2,8</t>
  </si>
  <si>
    <t>-1437530600</t>
  </si>
  <si>
    <t>722175042</t>
  </si>
  <si>
    <t>Potrubí z trubek polypropylenových spojovaných svařováním z vícevrstvého PP-RCT s čedičovými nebo karbonovými vlákny S3,2 (PN 16) D 25/3,5</t>
  </si>
  <si>
    <t>-292604605</t>
  </si>
  <si>
    <t>722175043</t>
  </si>
  <si>
    <t>Potrubí z trubek polypropylenových spojovaných svařováním z vícevrstvého PP-RCT s čedičovými nebo karbonovými vlákny S3,2 (PN 16) D 32/4,4</t>
  </si>
  <si>
    <t>-1891631806</t>
  </si>
  <si>
    <t>722175044</t>
  </si>
  <si>
    <t>Potrubí z trubek polypropylenových spojovaných svařováním z vícevrstvého PP-RCT s čedičovými nebo karbonovými vlákny S3,2 (PN 16) D 40/5,5</t>
  </si>
  <si>
    <t>-576991295</t>
  </si>
  <si>
    <t>722175045</t>
  </si>
  <si>
    <t>Potrubí z trubek polypropylenových spojovaných svařováním z vícevrstvého PP-RCT s čedičovými nebo karbonovými vlákny S3,2 (PN 16) D 50/6,9</t>
  </si>
  <si>
    <t>-1114479865</t>
  </si>
  <si>
    <t>722175046</t>
  </si>
  <si>
    <t>Potrubí z trubek polypropylenových spojovaných svařováním z vícevrstvého PP-RCT s čedičovými nebo karbonovými vlákny S3,2 (PN 16) D 63/8,6</t>
  </si>
  <si>
    <t>970311920</t>
  </si>
  <si>
    <t>722175062</t>
  </si>
  <si>
    <t>Potrubí z trubek polypropylenových spojovaných svařováním z vícevrstvého PP-RCT křížení potrubí (PPR, PP-RCT) D 20/3,4</t>
  </si>
  <si>
    <t>581907072</t>
  </si>
  <si>
    <t>722175063</t>
  </si>
  <si>
    <t>Potrubí z trubek polypropylenových spojovaných svařováním z vícevrstvého PP-RCT křížení potrubí (PPR, PP-RCT) D 25/4,2</t>
  </si>
  <si>
    <t>1703408019</t>
  </si>
  <si>
    <t>722175064</t>
  </si>
  <si>
    <t>Potrubí z trubek polypropylenových spojovaných svařováním z vícevrstvého PP-RCT křížení potrubí (PPR, PP-RCT) D 32/5,4</t>
  </si>
  <si>
    <t>1673612731</t>
  </si>
  <si>
    <t>722175073</t>
  </si>
  <si>
    <t>Potrubí z trubek polypropylenových spojovaných svařováním z vícevrstvého PP-RCT kompenzační smyčky na potrubí (PPR, PP-RCT) D 25/4,2</t>
  </si>
  <si>
    <t>-234087882</t>
  </si>
  <si>
    <t>722175074</t>
  </si>
  <si>
    <t>Potrubí z trubek polypropylenových spojovaných svařováním z vícevrstvého PP-RCT kompenzační smyčky na potrubí (PPR, PP-RCT) D 32/5,4</t>
  </si>
  <si>
    <t>1660069416</t>
  </si>
  <si>
    <t>722175075</t>
  </si>
  <si>
    <t>Potrubí z trubek polypropylenových spojovaných svařováním z vícevrstvého PP-RCT kompenzační smyčky na potrubí (PPR, PP-RCT) D 40/6,7</t>
  </si>
  <si>
    <t>612489128</t>
  </si>
  <si>
    <t>722181251</t>
  </si>
  <si>
    <t>Ochrana potrubí termoizolačními trubicemi z pěnového polyetylenu PE přilepenými v příčných a podélných spojích, tloušťky izolace přes 20 do 25 mm, vnitřního průměru izolace DN do 22 mm</t>
  </si>
  <si>
    <t>1257388682</t>
  </si>
  <si>
    <t>722181252</t>
  </si>
  <si>
    <t>Ochrana potrubí termoizolačními trubicemi z pěnového polyetylenu PE přilepenými v příčných a podélných spojích, tloušťky izolace přes 20 do 25 mm, vnitřního průměru izolace DN přes 22 do 45 mm</t>
  </si>
  <si>
    <t>-482421214</t>
  </si>
  <si>
    <t>722181253</t>
  </si>
  <si>
    <t>Ochrana potrubí termoizolačními trubicemi z pěnového polyetylenu PE přilepenými v příčných a podélných spojích, tloušťky izolace přes 20 do 25 mm, vnitřního průměru izolace DN přes 45 do 63 mm</t>
  </si>
  <si>
    <t>-200827593</t>
  </si>
  <si>
    <t>722181812</t>
  </si>
  <si>
    <t>Demontáž ochrany potrubí plstěných pásů z trub, průměru do 50 mm</t>
  </si>
  <si>
    <t>738802244</t>
  </si>
  <si>
    <t>722182012</t>
  </si>
  <si>
    <t>Podpůrný žlab pro potrubí průměru D 25</t>
  </si>
  <si>
    <t>238922912</t>
  </si>
  <si>
    <t>722182013</t>
  </si>
  <si>
    <t>Podpůrný žlab pro potrubí průměru D 32</t>
  </si>
  <si>
    <t>-401067763</t>
  </si>
  <si>
    <t>722182014</t>
  </si>
  <si>
    <t>Podpůrný žlab pro potrubí průměru D 40</t>
  </si>
  <si>
    <t>206885121</t>
  </si>
  <si>
    <t>722182015</t>
  </si>
  <si>
    <t>Podpůrný žlab pro potrubí průměru D 50</t>
  </si>
  <si>
    <t>-1096922789</t>
  </si>
  <si>
    <t>722182016</t>
  </si>
  <si>
    <t>Podpůrný žlab pro potrubí průměru D 63</t>
  </si>
  <si>
    <t>1447546389</t>
  </si>
  <si>
    <t>722190401</t>
  </si>
  <si>
    <t>Zřízení přípojek na potrubí vyvedení a upevnění výpustek do DN 25</t>
  </si>
  <si>
    <t>365413396</t>
  </si>
  <si>
    <t>722190901</t>
  </si>
  <si>
    <t>Opravy ostatní uzavření nebo otevření vodovodního potrubí při opravách včetně vypuštění a napuštění</t>
  </si>
  <si>
    <t>975170452</t>
  </si>
  <si>
    <t>722220111</t>
  </si>
  <si>
    <t>Armatury s jedním závitem nástěnky pro výtokový ventil G 1/2"</t>
  </si>
  <si>
    <t>-1167920427</t>
  </si>
  <si>
    <t>722220852</t>
  </si>
  <si>
    <t>Demontáž armatur závitových s jedním závitem přes 3/4 do G 5/4</t>
  </si>
  <si>
    <t>-2062372200</t>
  </si>
  <si>
    <t>722220862</t>
  </si>
  <si>
    <t>Demontáž armatur závitových se dvěma závity přes 3/4 do G 5/4</t>
  </si>
  <si>
    <t>1165455291</t>
  </si>
  <si>
    <t>722224115</t>
  </si>
  <si>
    <t>Armatury s jedním závitem kohouty plnicí a vypouštěcí PN 10 G 1/2"</t>
  </si>
  <si>
    <t>1963053389</t>
  </si>
  <si>
    <t>722231072</t>
  </si>
  <si>
    <t>Armatury se dvěma závity ventily zpětné mosazné PN 10 do 110°C G 1/2"</t>
  </si>
  <si>
    <t>236587621</t>
  </si>
  <si>
    <t>722231073</t>
  </si>
  <si>
    <t>Armatury se dvěma závity ventily zpětné mosazné PN 10 do 110°C G 3/4"</t>
  </si>
  <si>
    <t>214038782</t>
  </si>
  <si>
    <t>722231074</t>
  </si>
  <si>
    <t>Armatury se dvěma závity ventily zpětné mosazné PN 10 do 110°C G 1"</t>
  </si>
  <si>
    <t>-950086255</t>
  </si>
  <si>
    <t>722232061</t>
  </si>
  <si>
    <t>Armatury se dvěma závity kulové kohouty PN 42 do 185 °C přímé vnitřní závit s vypouštěním G 1/2"</t>
  </si>
  <si>
    <t>-1772245517</t>
  </si>
  <si>
    <t>722232062</t>
  </si>
  <si>
    <t>Armatury se dvěma závity kulové kohouty PN 42 do 185 °C přímé vnitřní závit s vypouštěním G 3/4"</t>
  </si>
  <si>
    <t>-1155200687</t>
  </si>
  <si>
    <t>722232063</t>
  </si>
  <si>
    <t>Armatury se dvěma závity kulové kohouty PN 42 do 185 °C přímé vnitřní závit s vypouštěním G 1"</t>
  </si>
  <si>
    <t>732553458</t>
  </si>
  <si>
    <t>722232153</t>
  </si>
  <si>
    <t>Armatury se dvěma závity kulové kohouty PN 42 do 185 °C plnoprůtokové vnitřní závit těžká řada G 1/2"</t>
  </si>
  <si>
    <t>1535862238</t>
  </si>
  <si>
    <t>722232154</t>
  </si>
  <si>
    <t>Armatury se dvěma závity kulové kohouty PN 42 do 185 °C plnoprůtokové vnitřní závit těžká řada G 3/4"</t>
  </si>
  <si>
    <t>-40679606</t>
  </si>
  <si>
    <t>722232155</t>
  </si>
  <si>
    <t>Armatury se dvěma závity kulové kohouty PN 42 do 185 °C plnoprůtokové vnitřní závit těžká řada G 1"</t>
  </si>
  <si>
    <t>-1418312434</t>
  </si>
  <si>
    <t>722232157</t>
  </si>
  <si>
    <t>Armatury se dvěma závity kulové kohouty PN 42 do 185 °C plnoprůtokové vnitřní závit těžká řada G 6/4"</t>
  </si>
  <si>
    <t>-1162239591</t>
  </si>
  <si>
    <t>722232501</t>
  </si>
  <si>
    <t>Armatury se dvěma závity potrubní oddělovače vnější závit PN 10 do 65 °C G 1/2"</t>
  </si>
  <si>
    <t>1996749048</t>
  </si>
  <si>
    <t>722234263</t>
  </si>
  <si>
    <t>Armatury se dvěma závity filtry mosazný PN 20 do 80 °C G 1/2"</t>
  </si>
  <si>
    <t>1012922531</t>
  </si>
  <si>
    <t>722234264</t>
  </si>
  <si>
    <t>Armatury se dvěma závity filtry mosazný PN 20 do 80 °C G 3/4"</t>
  </si>
  <si>
    <t>1845766161</t>
  </si>
  <si>
    <t>722260811</t>
  </si>
  <si>
    <t>Demontáž vodoměrů závitových G 1/2</t>
  </si>
  <si>
    <t>40915973</t>
  </si>
  <si>
    <t>722262225</t>
  </si>
  <si>
    <t>Vodoměry pro vodu do 40°C závitové horizontální jednovtokové suchoběžné pro dálkový odečet G 1/2" x 110 mm Qn 1,6 R80</t>
  </si>
  <si>
    <t>1491705921</t>
  </si>
  <si>
    <t>722290234</t>
  </si>
  <si>
    <t>Zkoušky, proplach a desinfekce vodovodního potrubí proplach a desinfekce vodovodního potrubí do DN 80</t>
  </si>
  <si>
    <t>1225329309</t>
  </si>
  <si>
    <t>722290246</t>
  </si>
  <si>
    <t>Zkoušky, proplach a desinfekce vodovodního potrubí zkoušky těsnosti vodovodního potrubí plastového do DN 40</t>
  </si>
  <si>
    <t>-279473352</t>
  </si>
  <si>
    <t>722290249</t>
  </si>
  <si>
    <t>Zkoušky, proplach a desinfekce vodovodního potrubí zkoušky těsnosti vodovodního potrubí plastového přes DN 40 do DN 90</t>
  </si>
  <si>
    <t>-394931388</t>
  </si>
  <si>
    <t>72299001x</t>
  </si>
  <si>
    <t>Ostatní přepojovací práce na vnitřním vodovodu</t>
  </si>
  <si>
    <t>103147011</t>
  </si>
  <si>
    <t>72299002x</t>
  </si>
  <si>
    <t>Ostatní zednické přípomoce na vnitřním vodovodu (6% z ceny vnitřního vodovodu)</t>
  </si>
  <si>
    <t>1318207543</t>
  </si>
  <si>
    <t>72299003x</t>
  </si>
  <si>
    <t>1250807907</t>
  </si>
  <si>
    <t>72299004x</t>
  </si>
  <si>
    <t>Štítky s popisem větví a sekcí u jednotlivých uzávěrů (dle požadavků a standardů investora) - včetně označení směru proudění vody, barvy šipek, popis stoupaček..</t>
  </si>
  <si>
    <t>-957159687</t>
  </si>
  <si>
    <t>72299005x</t>
  </si>
  <si>
    <t>Příplatek za dodávku a montáž lešení nad 3 m pro vnitřní vodovod</t>
  </si>
  <si>
    <t>-24653047</t>
  </si>
  <si>
    <t>72299006x</t>
  </si>
  <si>
    <t>Vyvažovací /regulační) ventil pro teplou vodu STAD B DN25 vnější závit, s vypouštěním, včetně izolačního pouzdra</t>
  </si>
  <si>
    <t>-1239007350</t>
  </si>
  <si>
    <t>72299008x</t>
  </si>
  <si>
    <t>Manometr s manometrickým kohoutem 0-10 bar</t>
  </si>
  <si>
    <t>-1753697243</t>
  </si>
  <si>
    <t>72299013x</t>
  </si>
  <si>
    <t>Napojení technologie (kohout v nerezovém provedení DN 3/8", 1/2", 3/4") - dle požadavku technologie</t>
  </si>
  <si>
    <t>2133228792</t>
  </si>
  <si>
    <t>998722103</t>
  </si>
  <si>
    <t>Přesun hmot pro vnitřní vodovod stanovený z hmotnosti přesunovaného materiálu vodorovná dopravní vzdálenost do 50 m základní v objektech výšky přes 12 do 24 m</t>
  </si>
  <si>
    <t>-1474321299</t>
  </si>
  <si>
    <t>725110814</t>
  </si>
  <si>
    <t>Demontáž klozetů kombi</t>
  </si>
  <si>
    <t>1888671366</t>
  </si>
  <si>
    <t>725112022</t>
  </si>
  <si>
    <t>Zařízení záchodů klozety keramické závěsné na nosné stěny s hlubokým splachováním odpad vodorovný</t>
  </si>
  <si>
    <t>1035443842</t>
  </si>
  <si>
    <t>725121527</t>
  </si>
  <si>
    <t>Pisoárové záchodky keramické automatické s integrovaným napájecím zdrojem</t>
  </si>
  <si>
    <t>215232842</t>
  </si>
  <si>
    <t>725122813</t>
  </si>
  <si>
    <t>Demontáž pisoárů s nádrží a 1 záchodkem</t>
  </si>
  <si>
    <t>-832291368</t>
  </si>
  <si>
    <t>1394145</t>
  </si>
  <si>
    <t>725211615</t>
  </si>
  <si>
    <t>Umyvadla keramická bílá bez výtokových armatur připevněná na stěnu šrouby s krytem na sifon (polosloupem), šířka umyvadla 500 mm</t>
  </si>
  <si>
    <t>-1206497931</t>
  </si>
  <si>
    <t>725211617</t>
  </si>
  <si>
    <t>Umyvadla keramická bílá bez výtokových armatur připevněná na stěnu šrouby s krytem na sifon (polosloupem), šířka umyvadla 600 mm</t>
  </si>
  <si>
    <t>892261453</t>
  </si>
  <si>
    <t>725211624</t>
  </si>
  <si>
    <t>Umyvadla keramická bílá bez výtokových armatur připevněná na stěnu šrouby se sloupem, šířka umyvadla 650 mm</t>
  </si>
  <si>
    <t>-1459635578</t>
  </si>
  <si>
    <t>725211661</t>
  </si>
  <si>
    <t>Umyvadla keramická bílá bez výtokových armatur do desky zápustná, šířky umyvadla 550 až 560 mm</t>
  </si>
  <si>
    <t>-457826273</t>
  </si>
  <si>
    <t>725230811</t>
  </si>
  <si>
    <t>Demontáž bidetů diturvitových</t>
  </si>
  <si>
    <t>-233716960</t>
  </si>
  <si>
    <t>725240811</t>
  </si>
  <si>
    <t>Demontáž sprchových kabin a vaniček bez výtokových armatur kabin</t>
  </si>
  <si>
    <t>-1700456607</t>
  </si>
  <si>
    <t>725240812</t>
  </si>
  <si>
    <t>Demontáž sprchových kabin a vaniček bez výtokových armatur vaniček</t>
  </si>
  <si>
    <t>-1014771779</t>
  </si>
  <si>
    <t>725291652</t>
  </si>
  <si>
    <t>Montáž doplňků zařízení koupelen a záchodů dávkovače tekutého mýdla</t>
  </si>
  <si>
    <t>-583277298</t>
  </si>
  <si>
    <t xml:space="preserve">"umývadla"  15,0</t>
  </si>
  <si>
    <t xml:space="preserve">"dřezy"  18,0</t>
  </si>
  <si>
    <t>55431098</t>
  </si>
  <si>
    <t>dávkovač tekutého mýdla bílý 0,8L</t>
  </si>
  <si>
    <t>1353747835</t>
  </si>
  <si>
    <t>725291653</t>
  </si>
  <si>
    <t>Montáž doplňků zařízení koupelen a záchodů zásobníku toaletních papírů</t>
  </si>
  <si>
    <t>1514514763</t>
  </si>
  <si>
    <t>55431090</t>
  </si>
  <si>
    <t>zásobník toaletních papírů nerez D 310mm</t>
  </si>
  <si>
    <t>-379770510</t>
  </si>
  <si>
    <t>725291654</t>
  </si>
  <si>
    <t>Montáž doplňků zařízení koupelen a záchodů zásobníku papírových ručníků</t>
  </si>
  <si>
    <t>1379911342</t>
  </si>
  <si>
    <t>55431084</t>
  </si>
  <si>
    <t>zásobník papírových ručníků skládaných nerezové provedení</t>
  </si>
  <si>
    <t>-121528804</t>
  </si>
  <si>
    <t>725291664</t>
  </si>
  <si>
    <t>Montáž doplňků zařízení koupelen a záchodů štětky závěsné</t>
  </si>
  <si>
    <t>1000580717</t>
  </si>
  <si>
    <t>55779013</t>
  </si>
  <si>
    <t>štětka na WC závěsná nebo na podlahu kartáč nylon nerezové záchytné pouzdro mat</t>
  </si>
  <si>
    <t>-1717804876</t>
  </si>
  <si>
    <t>725291666</t>
  </si>
  <si>
    <t>Montáž doplňků zařízení koupelen a záchodů háčku</t>
  </si>
  <si>
    <t>1853095259</t>
  </si>
  <si>
    <t>SNL.SLZN57X</t>
  </si>
  <si>
    <t>Nerezový dvojitý háček - povrch matný</t>
  </si>
  <si>
    <t>1503321444</t>
  </si>
  <si>
    <t>725310823</t>
  </si>
  <si>
    <t>Demontáž dřezů jednodílných bez výtokových armatur vestavěných v kuchyňských sestavách</t>
  </si>
  <si>
    <t>-1075277904</t>
  </si>
  <si>
    <t>725311121</t>
  </si>
  <si>
    <t>Dřezy bez výtokových armatur jednoduché se zápachovou uzávěrkou nerezové s odkapávací plochou 560x480 mm a miskou</t>
  </si>
  <si>
    <t>93247374</t>
  </si>
  <si>
    <t>-2011538940</t>
  </si>
  <si>
    <t>725331112</t>
  </si>
  <si>
    <t>Výlevky bez výtokových armatur a splachovací nádrže keramické se sklopnou plastovou mřížkou závěsné, výšky 500 mm</t>
  </si>
  <si>
    <t>511724888</t>
  </si>
  <si>
    <t>72533001x</t>
  </si>
  <si>
    <t>Závěsný modul pro keramickou závěsnou výlevku pro zazdění (včetně splachovací nádobky a ventilu pro splachování START-STOP)</t>
  </si>
  <si>
    <t>1888760595</t>
  </si>
  <si>
    <t>132</t>
  </si>
  <si>
    <t>725813111</t>
  </si>
  <si>
    <t>Ventily rohové bez připojovací trubičky nebo flexi hadičky G 1/2"</t>
  </si>
  <si>
    <t>-1007247760</t>
  </si>
  <si>
    <t>133</t>
  </si>
  <si>
    <t>725813112</t>
  </si>
  <si>
    <t>Ventily rohové bez připojovací trubičky nebo flexi hadičky pračkové G 3/4"</t>
  </si>
  <si>
    <t>2016339719</t>
  </si>
  <si>
    <t>134</t>
  </si>
  <si>
    <t>725820801</t>
  </si>
  <si>
    <t>Demontáž baterií nástěnných do G 3/4</t>
  </si>
  <si>
    <t>-1773202649</t>
  </si>
  <si>
    <t>135</t>
  </si>
  <si>
    <t>725821312</t>
  </si>
  <si>
    <t>Baterie dřezové nástěnné pákové s otáčivým kulatým ústím a délkou ramínka 300 mm</t>
  </si>
  <si>
    <t>-535360971</t>
  </si>
  <si>
    <t>136</t>
  </si>
  <si>
    <t>725821325</t>
  </si>
  <si>
    <t>Baterie dřezové stojánkové pákové s otáčivým ústím a délkou ramínka 220 mm</t>
  </si>
  <si>
    <t>556032483</t>
  </si>
  <si>
    <t>137</t>
  </si>
  <si>
    <t>725822613</t>
  </si>
  <si>
    <t>Baterie umyvadlové stojánkové pákové s výpustí</t>
  </si>
  <si>
    <t>384090341</t>
  </si>
  <si>
    <t>138</t>
  </si>
  <si>
    <t>725840850</t>
  </si>
  <si>
    <t>Demontáž baterií sprchových diferenciálních do G 3/4 x 1</t>
  </si>
  <si>
    <t>2142924484</t>
  </si>
  <si>
    <t>139</t>
  </si>
  <si>
    <t>725850800</t>
  </si>
  <si>
    <t>Demontáž odpadních ventilů všech připojovacích dimenzí</t>
  </si>
  <si>
    <t>-899841766</t>
  </si>
  <si>
    <t>140</t>
  </si>
  <si>
    <t>725851315</t>
  </si>
  <si>
    <t>Ventily odpadní pro zařizovací předměty dřezové s přepadem G 6/4"</t>
  </si>
  <si>
    <t>404276506</t>
  </si>
  <si>
    <t>141</t>
  </si>
  <si>
    <t>725851325</t>
  </si>
  <si>
    <t>Ventily odpadní pro zařizovací předměty umyvadlové bez přepadu G 5/4"</t>
  </si>
  <si>
    <t>-1027349149</t>
  </si>
  <si>
    <t>142</t>
  </si>
  <si>
    <t>725860811</t>
  </si>
  <si>
    <t>Demontáž zápachových uzávěrek pro zařizovací předměty jednoduchých</t>
  </si>
  <si>
    <t>13638777</t>
  </si>
  <si>
    <t>143</t>
  </si>
  <si>
    <t>725869101</t>
  </si>
  <si>
    <t>Zápachové uzávěrky zařizovacích předmětů montáž zápachových uzávěrek umyvadlových do DN 40</t>
  </si>
  <si>
    <t>-3302188</t>
  </si>
  <si>
    <t>144</t>
  </si>
  <si>
    <t>55162001</t>
  </si>
  <si>
    <t>uzávěrka zápachová umyvadlová s celokovovým kulatým designem DN 32</t>
  </si>
  <si>
    <t>734322475</t>
  </si>
  <si>
    <t>145</t>
  </si>
  <si>
    <t>725869204</t>
  </si>
  <si>
    <t>Zápachové uzávěrky zařizovacích předmětů montáž zápachových uzávěrek dřezových jednodílných DN 50</t>
  </si>
  <si>
    <t>-256674401</t>
  </si>
  <si>
    <t>146</t>
  </si>
  <si>
    <t>55161116</t>
  </si>
  <si>
    <t>uzávěrka zápachová dřezová s kulovým kloubem DN 50</t>
  </si>
  <si>
    <t>-775582292</t>
  </si>
  <si>
    <t>147</t>
  </si>
  <si>
    <t>725980123</t>
  </si>
  <si>
    <t>Dvířka 30/30</t>
  </si>
  <si>
    <t>2114820474</t>
  </si>
  <si>
    <t>148</t>
  </si>
  <si>
    <t>998725103</t>
  </si>
  <si>
    <t>Přesun hmot pro zařizovací předměty stanovený z hmotnosti přesunovaného materiálu vodorovná dopravní vzdálenost do 50 m základní v objektech výšky přes 12 do 24 m</t>
  </si>
  <si>
    <t>-166373921</t>
  </si>
  <si>
    <t>726</t>
  </si>
  <si>
    <t>Zdravotechnika - předstěnové instalace</t>
  </si>
  <si>
    <t>149</t>
  </si>
  <si>
    <t>726131041</t>
  </si>
  <si>
    <t>Předstěnové instalační systémy do lehkých stěn s kovovou konstrukcí pro závěsné klozety ovládání zepředu, stavební výšky 1120 mm</t>
  </si>
  <si>
    <t>380095625</t>
  </si>
  <si>
    <t>150</t>
  </si>
  <si>
    <t>726191001</t>
  </si>
  <si>
    <t>Ostatní příslušenství instalačních systémů zvukoizolační souprava pro WC a bidet</t>
  </si>
  <si>
    <t>-779276835</t>
  </si>
  <si>
    <t>151</t>
  </si>
  <si>
    <t>726191002</t>
  </si>
  <si>
    <t>Ostatní příslušenství instalačních systémů souprava pro předstěnovou montáž</t>
  </si>
  <si>
    <t>2081348948</t>
  </si>
  <si>
    <t>152</t>
  </si>
  <si>
    <t>998726113</t>
  </si>
  <si>
    <t>Přesun hmot pro instalační prefabrikáty stanovený z hmotnosti přesunovaného materiálu vodorovná dopravní vzdálenost do 50 m základní v objektech výšky přes 12 m do 24 m</t>
  </si>
  <si>
    <t>-574153355</t>
  </si>
  <si>
    <t>727</t>
  </si>
  <si>
    <t>Zdravotechnika - protipožární ochrana</t>
  </si>
  <si>
    <t>153</t>
  </si>
  <si>
    <t>727223101</t>
  </si>
  <si>
    <t>Protipožární ochranné manžety plastového potrubí prostup stropem tloušťky 150 mm požární odolnost EI 90 D 50</t>
  </si>
  <si>
    <t>-578757405</t>
  </si>
  <si>
    <t>154</t>
  </si>
  <si>
    <t>727223103</t>
  </si>
  <si>
    <t>Protipožární ochranné manžety plastového potrubí prostup stropem tloušťky 150 mm požární odolnost EI 90 D 75</t>
  </si>
  <si>
    <t>768185535</t>
  </si>
  <si>
    <t>155</t>
  </si>
  <si>
    <t>727223105</t>
  </si>
  <si>
    <t>Protipožární ochranné manžety plastového potrubí prostup stropem tloušťky 150 mm požární odolnost EI 90 D 110</t>
  </si>
  <si>
    <t>-1242754205</t>
  </si>
  <si>
    <t>156</t>
  </si>
  <si>
    <t>998727103</t>
  </si>
  <si>
    <t>Přesun hmot pro protipožární ochranu stanovený z hmotnosti přesunovaného materiálu vodorovná dopravní vzdálenost do 50 m základní v objektech výšky přes 12 do 24 m</t>
  </si>
  <si>
    <t>894666968</t>
  </si>
  <si>
    <t>07 - EL - Silnoproud</t>
  </si>
  <si>
    <t>D1 - Název</t>
  </si>
  <si>
    <t>Název</t>
  </si>
  <si>
    <t>Pol56</t>
  </si>
  <si>
    <t>Drátěný kabelový žlab 250/50mm, včetně spojek a stropního závěsu</t>
  </si>
  <si>
    <t>Pol57</t>
  </si>
  <si>
    <t>Drátěný kabelový žlab 100/50mm, včetně spojek a stropního závěsu</t>
  </si>
  <si>
    <t>Pol58</t>
  </si>
  <si>
    <t>Kabelová příchytka svazková GRIP 30</t>
  </si>
  <si>
    <t>Pol59</t>
  </si>
  <si>
    <t>Trubka ohebná instalační 2323</t>
  </si>
  <si>
    <t>Pol60</t>
  </si>
  <si>
    <t>Krabice instalační KU 68/1</t>
  </si>
  <si>
    <t>Pol61</t>
  </si>
  <si>
    <t>Krabice spojovací KR68 včetně svorkovnice</t>
  </si>
  <si>
    <t>Pol62</t>
  </si>
  <si>
    <t>Krabice spojovací KR97 pro svorku PA, včetně PA svorkovnice</t>
  </si>
  <si>
    <t>Pol63</t>
  </si>
  <si>
    <t>Krabice spojovací KT250 pro MET, včetně svorky EPS</t>
  </si>
  <si>
    <t>Pol64</t>
  </si>
  <si>
    <t>Spínač velkoplošný 230V/10A, řazení 1, kryt, rámeček</t>
  </si>
  <si>
    <t>Pol65</t>
  </si>
  <si>
    <t>Spínač velkoplošný 230V/10A, řazení 1/0, kryt, rámeček</t>
  </si>
  <si>
    <t>Pol66</t>
  </si>
  <si>
    <t>Spínač velkoplošný 230V/10A, řazení 1/0+1/0, kryt, rámeček</t>
  </si>
  <si>
    <t>Pol67</t>
  </si>
  <si>
    <t>Spínač velkoplošný 230V/10A, žaluziový, kryt, rámeček</t>
  </si>
  <si>
    <t>Pol68</t>
  </si>
  <si>
    <t>Připojovací svorkovncie pro kabelový vývod</t>
  </si>
  <si>
    <t>Pol69</t>
  </si>
  <si>
    <t>Rozhraní tlačítka DALI2, 4-kanál, do inst.krabice</t>
  </si>
  <si>
    <t>Pol70</t>
  </si>
  <si>
    <t>DALI2 router 910, 2x DALI sběrnice, LAN</t>
  </si>
  <si>
    <t>Pol71</t>
  </si>
  <si>
    <t>Senzor pohybu a osvětlení, DALI2, vestavný stropní</t>
  </si>
  <si>
    <t>Pol72</t>
  </si>
  <si>
    <t>Zásuvka 230V/16A, sign.provozu, bílá, rám.</t>
  </si>
  <si>
    <t>Pol73</t>
  </si>
  <si>
    <t>Zásuvka 230V/16A, sign.provozu, žlutá, rám.</t>
  </si>
  <si>
    <t>Pol74</t>
  </si>
  <si>
    <t>Zásuvka 230V/16A, sign.provozu, zelená, rám</t>
  </si>
  <si>
    <t>Pol75</t>
  </si>
  <si>
    <t>Zásuvka 230V/16A, sign.provozu, speciál (RTG), rám</t>
  </si>
  <si>
    <t>Pol76</t>
  </si>
  <si>
    <t>Zásuvka 230V/16A, sign.provozu, bílá s přep.ochrn.,rám</t>
  </si>
  <si>
    <t>Pol77</t>
  </si>
  <si>
    <t>Svorka pro vyrovnání potenciálů, rám</t>
  </si>
  <si>
    <t>Pol78</t>
  </si>
  <si>
    <t>Hlídač izolačního stavu, dálková signalizace</t>
  </si>
  <si>
    <t>Pol79</t>
  </si>
  <si>
    <t>A-Svítidlo El-Lumen LAMIA SUN M600 DMPP 4K6/940 DALI</t>
  </si>
  <si>
    <t>Pol80</t>
  </si>
  <si>
    <t>B-Svítidlo El-Lumen LAMIA SUN M600 DMPP 2K6/940 DALI</t>
  </si>
  <si>
    <t>Pol81</t>
  </si>
  <si>
    <t>C-Svítidlo El-Lumen LAMIA SUN M600 DMPP 5K6/940 DALI</t>
  </si>
  <si>
    <t>Pol82</t>
  </si>
  <si>
    <t>D-Svítidlo El-Lumen LAMIA SUN M600 DMPP 3K3/940 DALI</t>
  </si>
  <si>
    <t>Pol83</t>
  </si>
  <si>
    <t>E-Svítidlo El-Lumen SUN SDK DMPP 3K3/940 DALI</t>
  </si>
  <si>
    <t>Pol84</t>
  </si>
  <si>
    <t>F-Svítidlo El-Lumen SUN SDK DMPP 4K6/940 DALI</t>
  </si>
  <si>
    <t>Pol85</t>
  </si>
  <si>
    <t>G-Svítidlo El-Lumen QUADRA DMPP 1K9/840</t>
  </si>
  <si>
    <t>Pol86</t>
  </si>
  <si>
    <t>H-Svítidlo El-Lumen LAMIA SUN SDK DMPP 5K6/940 DALI</t>
  </si>
  <si>
    <t>Pol87</t>
  </si>
  <si>
    <t>I-LED pásek pod kuchyňskou linku, 2m, 30W, vč.zdroje, lišty</t>
  </si>
  <si>
    <t>Pol88</t>
  </si>
  <si>
    <t>N1-Svítidlo nouzové, antipanic, vestavné, 3W, area, 3hod.</t>
  </si>
  <si>
    <t>Pol89</t>
  </si>
  <si>
    <t>N2-Svítidlo nouzové, přisazené, směrové, 1W, 3hod.</t>
  </si>
  <si>
    <t>Pol90</t>
  </si>
  <si>
    <t>Kabel CXKH-R-J 2x1,5mm2</t>
  </si>
  <si>
    <t>Pol91</t>
  </si>
  <si>
    <t>Kabel CXKH-R-J 3x1,5mm2</t>
  </si>
  <si>
    <t>Pol92</t>
  </si>
  <si>
    <t>Kabel CXKH-R-O 3x1,5mm2</t>
  </si>
  <si>
    <t>Pol93</t>
  </si>
  <si>
    <t>Kabel CXKH-R-J 3x2,5mm2</t>
  </si>
  <si>
    <t>Pol94</t>
  </si>
  <si>
    <t>Kabel CXKH-R-J 5x4mm2</t>
  </si>
  <si>
    <t>Pol95</t>
  </si>
  <si>
    <t>Kabel CXKH-R-J 5x10mm2</t>
  </si>
  <si>
    <t>Pol96</t>
  </si>
  <si>
    <t>Kabel CXKH-R-J 5x16mm2</t>
  </si>
  <si>
    <t>Pol97</t>
  </si>
  <si>
    <t>Vodič H07V-U 1x4mm2, zž</t>
  </si>
  <si>
    <t>Pol98</t>
  </si>
  <si>
    <t>Vodič H07V-U 1x6mm2, zž</t>
  </si>
  <si>
    <t>Pol99</t>
  </si>
  <si>
    <t>Vodič H07V-U 1x16mm2, zž</t>
  </si>
  <si>
    <t>Pol100</t>
  </si>
  <si>
    <t>Vodič H07V-U 1x25mm2, zž</t>
  </si>
  <si>
    <t>Pol101</t>
  </si>
  <si>
    <t>Zapojení zařízení VZT, MaR, a jiné 1f</t>
  </si>
  <si>
    <t>Pol102</t>
  </si>
  <si>
    <t>Zapojení zařízení VZT, MaR, a jiné 3f</t>
  </si>
  <si>
    <t>Pol103</t>
  </si>
  <si>
    <t>ukonč.vod.v rozv.vč.zap.a konc. do 2,5mm2</t>
  </si>
  <si>
    <t>Pol104</t>
  </si>
  <si>
    <t>ukonč.vod.v rozv.vč.zap.a konc. do 6mm2</t>
  </si>
  <si>
    <t>Pol105</t>
  </si>
  <si>
    <t>ukonč.vod.v rozv.vč.zap.a konc. do 16mm2</t>
  </si>
  <si>
    <t>Pol106</t>
  </si>
  <si>
    <t>ukonč.vod.v rozv.vč.zap.a konc. do 25mm2</t>
  </si>
  <si>
    <t>Pol107</t>
  </si>
  <si>
    <t>ukonč. Doplňující ochranné spojení, konektor, kabelové oko</t>
  </si>
  <si>
    <t>Pol108</t>
  </si>
  <si>
    <t>Nastavení a oživení systému řízení osvětlení DALI</t>
  </si>
  <si>
    <t>Pol109</t>
  </si>
  <si>
    <t>Demontáž stáv.zařízení bez opětovné montáže</t>
  </si>
  <si>
    <t>Pol110</t>
  </si>
  <si>
    <t>Rozvaděč R4, MDO, DO, VDO</t>
  </si>
  <si>
    <t>Pol111</t>
  </si>
  <si>
    <t>Nastavení a oživení systému řízení žaluzií</t>
  </si>
  <si>
    <t>Pol112</t>
  </si>
  <si>
    <t>UPS 20kVA/3f/15 minut pro VDO, umístěná v rozvodně NN v 1.PP</t>
  </si>
  <si>
    <t>Pol113</t>
  </si>
  <si>
    <t>Úprava zapojení v rozvodně budovy RH 1.PP</t>
  </si>
  <si>
    <t>Pol114</t>
  </si>
  <si>
    <t>Vyhledání a přepojení vývodu nerekonstruované části</t>
  </si>
  <si>
    <t>Pol115</t>
  </si>
  <si>
    <t>Provizorní přepojení stávajících vývodů po dobu stavby</t>
  </si>
  <si>
    <t>Pol116</t>
  </si>
  <si>
    <t>Dodávka a montáž požárních uzávěru kabelů a tras</t>
  </si>
  <si>
    <t>Pol117</t>
  </si>
  <si>
    <t>Přesun a přepojení UPS ze serverovny v 1.NP do rozvodny v 1.PP</t>
  </si>
  <si>
    <t>Pol39</t>
  </si>
  <si>
    <t>Koordinace se stavbou a ostatními prof.</t>
  </si>
  <si>
    <t>Pol40</t>
  </si>
  <si>
    <t>Úklid stavby</t>
  </si>
  <si>
    <t>Pol41</t>
  </si>
  <si>
    <t>Průraz zdí</t>
  </si>
  <si>
    <t>Pol42</t>
  </si>
  <si>
    <t>Průraz stropem</t>
  </si>
  <si>
    <t>Pol44</t>
  </si>
  <si>
    <t>Stavební přípomoce, sekání, drážkování</t>
  </si>
  <si>
    <t>h</t>
  </si>
  <si>
    <t>Pol118</t>
  </si>
  <si>
    <t>Recyklační poplatky elektro zařízení</t>
  </si>
  <si>
    <t>Pol119</t>
  </si>
  <si>
    <t>Výchozí revize elektro</t>
  </si>
  <si>
    <t>Pol120</t>
  </si>
  <si>
    <t>Spolupráce s revizním technikem</t>
  </si>
  <si>
    <t>Pol121</t>
  </si>
  <si>
    <t>Osvědčení TIČR</t>
  </si>
  <si>
    <t>Pol122</t>
  </si>
  <si>
    <t>Uvedení do provozu</t>
  </si>
  <si>
    <t>08 - EL - slaboproud</t>
  </si>
  <si>
    <t>Pol157</t>
  </si>
  <si>
    <t>Drátěný kabelový žlab 400/100mm, včetně spojek a stropního závěsu</t>
  </si>
  <si>
    <t>Pol1</t>
  </si>
  <si>
    <t>Drátěný kabelový žlab 250/100mm, včetně spojek a stropního závěsu</t>
  </si>
  <si>
    <t>Pol2</t>
  </si>
  <si>
    <t>Pol3</t>
  </si>
  <si>
    <t>Pol4</t>
  </si>
  <si>
    <t>Pol5</t>
  </si>
  <si>
    <t>Čtečka čipů s biometrickým senzorem dle specifikace v TZ</t>
  </si>
  <si>
    <t>Pol6</t>
  </si>
  <si>
    <t>Nízkooběrový elektronický zámek (součástí dveří)</t>
  </si>
  <si>
    <t>Pol7</t>
  </si>
  <si>
    <t xml:space="preserve">Přístupový WiFi AP,  dle technické specifikace v TZ, stopní držák</t>
  </si>
  <si>
    <t>Pol8</t>
  </si>
  <si>
    <t>Licence pro AP</t>
  </si>
  <si>
    <t>Pol9</t>
  </si>
  <si>
    <t>Vysílač IP DECT pro IP telefony</t>
  </si>
  <si>
    <t>Pol10</t>
  </si>
  <si>
    <t>Datová zásuvka 2xRJ45 CAT 6a</t>
  </si>
  <si>
    <t>Pol11</t>
  </si>
  <si>
    <t>IP přenosný telefon</t>
  </si>
  <si>
    <t>Pol12</t>
  </si>
  <si>
    <t>Parapetní kanál PK 170x70</t>
  </si>
  <si>
    <t>Pol13</t>
  </si>
  <si>
    <t>Zásuvka HDMI do instalační krabice</t>
  </si>
  <si>
    <t>Pol14</t>
  </si>
  <si>
    <t>Kabel propojovací (TV ŘETĚZEC), vč. Koncových konektorů</t>
  </si>
  <si>
    <t>Pol15</t>
  </si>
  <si>
    <t>Datový kabel SFTP CAT 6A</t>
  </si>
  <si>
    <t>Pol16</t>
  </si>
  <si>
    <t>Patch cord kabel k propojení zásuvky -&gt; periferie 3m</t>
  </si>
  <si>
    <t>Pol17</t>
  </si>
  <si>
    <t>Patch cord kabel k propojení zásuvky -&gt; periferie 1m</t>
  </si>
  <si>
    <t>Pol18</t>
  </si>
  <si>
    <t>Kabel pro připojení zámku SYKFY 3x2x0,5</t>
  </si>
  <si>
    <t>Pol19</t>
  </si>
  <si>
    <t>IP kamera 8Mpix, IR 30m DOME dle specifikace v TZ</t>
  </si>
  <si>
    <t>Pol20</t>
  </si>
  <si>
    <t>Soket pod IP kameru</t>
  </si>
  <si>
    <t>Pol21</t>
  </si>
  <si>
    <t>Rozvaděč RACK 80x80cm 42U</t>
  </si>
  <si>
    <t>Pol22</t>
  </si>
  <si>
    <t>Vyvazovací panel do RACKu</t>
  </si>
  <si>
    <t>Pol23</t>
  </si>
  <si>
    <t>Ventilační jednotka</t>
  </si>
  <si>
    <t>Pol24</t>
  </si>
  <si>
    <t>Napájecí panel 8x 230V, přepěťová ochrana pro RACK</t>
  </si>
  <si>
    <t>Pol25</t>
  </si>
  <si>
    <t>Patch panel 24 port CAT 6a, včetně ukončení vodičů</t>
  </si>
  <si>
    <t>Pol26</t>
  </si>
  <si>
    <t>Řídící jednotka managementu fyzické vrstvy</t>
  </si>
  <si>
    <t>Pol27</t>
  </si>
  <si>
    <t>Management fyzické vrstvy</t>
  </si>
  <si>
    <t>Pol28</t>
  </si>
  <si>
    <t>Switch POE 48 port, dle tech.specifikace</t>
  </si>
  <si>
    <t>Pol29</t>
  </si>
  <si>
    <t>Záložní zdroj USP do RACKU dle specifikace TZ</t>
  </si>
  <si>
    <t>Pol30</t>
  </si>
  <si>
    <t>Krabice instalační pod omítku</t>
  </si>
  <si>
    <t>Pol31</t>
  </si>
  <si>
    <t>Krabice instalační na povrch</t>
  </si>
  <si>
    <t>Pol32</t>
  </si>
  <si>
    <t>Krabice protahovací s víčkem</t>
  </si>
  <si>
    <t>Pol33</t>
  </si>
  <si>
    <t>Certifikované měření kabeláže</t>
  </si>
  <si>
    <t>Pol34</t>
  </si>
  <si>
    <t>Ukončení optických vláken, včetně příslušenství</t>
  </si>
  <si>
    <t>Pol35</t>
  </si>
  <si>
    <t>Ukončení metalické kabeláže v RACKU</t>
  </si>
  <si>
    <t>Pol36</t>
  </si>
  <si>
    <t>Nastavení a oživení IP telefonů</t>
  </si>
  <si>
    <t>Pol37</t>
  </si>
  <si>
    <t>Nastavení a oživení EKV, přidělení přístupových práv</t>
  </si>
  <si>
    <t>Pol38</t>
  </si>
  <si>
    <t>Nastavení a oživení AP WiFi</t>
  </si>
  <si>
    <t>Pol43</t>
  </si>
  <si>
    <t>SDK zakrytí kabelového žlabu ve 2.NP</t>
  </si>
  <si>
    <t>Pol45</t>
  </si>
  <si>
    <t>Dodávka stolního PC, viz. specifikace</t>
  </si>
  <si>
    <t>Pol46</t>
  </si>
  <si>
    <t>Dodávka tiskárny A, viz. specifikace</t>
  </si>
  <si>
    <t>Pol47</t>
  </si>
  <si>
    <t>Dodávka tiskárny B, viz. specifikace</t>
  </si>
  <si>
    <t>Pol48</t>
  </si>
  <si>
    <t>Dodávka tiskárny C, viz. specifikace</t>
  </si>
  <si>
    <t>Pol49</t>
  </si>
  <si>
    <t>Dodávka tiskárny D, viz. specifikace</t>
  </si>
  <si>
    <t>Pol50</t>
  </si>
  <si>
    <t>Dodávka 43´´ Media suite IPTV, vč. Stropního držáku</t>
  </si>
  <si>
    <t>Pol51</t>
  </si>
  <si>
    <t>Dodávka 50´´ Media suite IPTV, vč. Stropního držáku</t>
  </si>
  <si>
    <t>Pol52</t>
  </si>
  <si>
    <t>Dodávka 55´´ Media suite IPTV, vč. Stropního držáku</t>
  </si>
  <si>
    <t>Pol53</t>
  </si>
  <si>
    <t>Monitor 24palců, viz. Specifikace</t>
  </si>
  <si>
    <t>Pol54</t>
  </si>
  <si>
    <t>Výchozí revize SLP</t>
  </si>
  <si>
    <t>Pol55</t>
  </si>
  <si>
    <t>09 - Mediciální plyny</t>
  </si>
  <si>
    <t>D1 - Mediciální plyny</t>
  </si>
  <si>
    <t>Pol123</t>
  </si>
  <si>
    <t>měděná trubka 8x1</t>
  </si>
  <si>
    <t>661175138</t>
  </si>
  <si>
    <t>Pol124</t>
  </si>
  <si>
    <t>měděná trubka 12x1</t>
  </si>
  <si>
    <t>-1854450981</t>
  </si>
  <si>
    <t>Pol125</t>
  </si>
  <si>
    <t>měděná trubka 18x1</t>
  </si>
  <si>
    <t>-874388188</t>
  </si>
  <si>
    <t>Pol126</t>
  </si>
  <si>
    <t>měděná trubka 22x1</t>
  </si>
  <si>
    <t>593898024</t>
  </si>
  <si>
    <t>Pol127</t>
  </si>
  <si>
    <t>měděná trubka 28x1</t>
  </si>
  <si>
    <t>668456965</t>
  </si>
  <si>
    <t>Pol128</t>
  </si>
  <si>
    <t>prořez trubek 3%</t>
  </si>
  <si>
    <t>397693284</t>
  </si>
  <si>
    <t>Pol129</t>
  </si>
  <si>
    <t>Ag pájka 45+pasta</t>
  </si>
  <si>
    <t>g</t>
  </si>
  <si>
    <t>-810246744</t>
  </si>
  <si>
    <t>Pol130</t>
  </si>
  <si>
    <t>chránička potrubí-oc.trubka 21.6x2.6 (0,5m)</t>
  </si>
  <si>
    <t>1325598035</t>
  </si>
  <si>
    <t>Pol131</t>
  </si>
  <si>
    <t>chránička potrubí-oc.trubka 26.9x2.6 (0,5m)</t>
  </si>
  <si>
    <t>601529336</t>
  </si>
  <si>
    <t>Pol132</t>
  </si>
  <si>
    <t>chránička potrubí-oc.trubka 31.8x2.6 (0,5m)</t>
  </si>
  <si>
    <t>-365311450</t>
  </si>
  <si>
    <t>Pol133</t>
  </si>
  <si>
    <t>chránička potrubí-oc.trubka 38x2.6 (0,5m)</t>
  </si>
  <si>
    <t>38396755</t>
  </si>
  <si>
    <t>Pol134</t>
  </si>
  <si>
    <t>chránička potrubí-oc.trubka 44.5x3.2 (0,5m)</t>
  </si>
  <si>
    <t>-334974403</t>
  </si>
  <si>
    <t>Pol135</t>
  </si>
  <si>
    <t>tvarovky Cu do pr.28</t>
  </si>
  <si>
    <t>1480212380</t>
  </si>
  <si>
    <t>Pol136</t>
  </si>
  <si>
    <t>konzole jednoduchá</t>
  </si>
  <si>
    <t>1883988202</t>
  </si>
  <si>
    <t>Pol137</t>
  </si>
  <si>
    <t>konzole středně složitá</t>
  </si>
  <si>
    <t>918039468</t>
  </si>
  <si>
    <t>Pol138</t>
  </si>
  <si>
    <t>značení potrubí</t>
  </si>
  <si>
    <t>1603898114</t>
  </si>
  <si>
    <t>Pol139</t>
  </si>
  <si>
    <t>ochranný plyn pro pájení Cu trubek</t>
  </si>
  <si>
    <t>-1600632560</t>
  </si>
  <si>
    <t>Pol140</t>
  </si>
  <si>
    <t>propláchnutí rozvodu dusíkem</t>
  </si>
  <si>
    <t>-677536211</t>
  </si>
  <si>
    <t>Pol141</t>
  </si>
  <si>
    <t>napojení na stávající rozvod</t>
  </si>
  <si>
    <t>1714869307</t>
  </si>
  <si>
    <t>Pol142</t>
  </si>
  <si>
    <t>odstavení části stávajícího rozvodu</t>
  </si>
  <si>
    <t>-168005543</t>
  </si>
  <si>
    <t>Pol143</t>
  </si>
  <si>
    <t>úseková tlaková zkouška</t>
  </si>
  <si>
    <t>-322219446</t>
  </si>
  <si>
    <t>Pol144</t>
  </si>
  <si>
    <t>závěrečná tlaková zkouška</t>
  </si>
  <si>
    <t>346145606</t>
  </si>
  <si>
    <t>Pol145</t>
  </si>
  <si>
    <t>ventilová krabice pro 3 plyny kompletní do zdi (3xuzav.ventil,3xpřip.zálohy,3xčidlo snímání tlaku)</t>
  </si>
  <si>
    <t>277790478</t>
  </si>
  <si>
    <t>Pol146</t>
  </si>
  <si>
    <t>monitorovací zařízení s dotyk.LCD displejem pro 12 vstupů do zdi, uživatelsky nastavitelné, příprava pro měření spotřeby plynu</t>
  </si>
  <si>
    <t>1743174769</t>
  </si>
  <si>
    <t>Pol147</t>
  </si>
  <si>
    <t>kabel signalizace</t>
  </si>
  <si>
    <t>958232690</t>
  </si>
  <si>
    <t>Pol148</t>
  </si>
  <si>
    <t>lékařský nástěnný panel s terminální jednotkou do zdi</t>
  </si>
  <si>
    <t>306515028</t>
  </si>
  <si>
    <t>Pol149</t>
  </si>
  <si>
    <t>otočný sklopný stropní stropní stativ s pasivním ramenem pro monitor výbava viz detail č. 1</t>
  </si>
  <si>
    <t>1557847536</t>
  </si>
  <si>
    <t>Pol150</t>
  </si>
  <si>
    <t>stropní vertikálně přestavitelný stativ výbava viz detail č. 2</t>
  </si>
  <si>
    <t>-663513510</t>
  </si>
  <si>
    <t>Pol153</t>
  </si>
  <si>
    <t>přesun hmot</t>
  </si>
  <si>
    <t>689306914</t>
  </si>
  <si>
    <t>Pol155</t>
  </si>
  <si>
    <t>LEK 15 - zkouška čistoty medic.stl.vzduchu dle čl.3.2 odst.b</t>
  </si>
  <si>
    <t>-2076616368</t>
  </si>
  <si>
    <t>Pol156</t>
  </si>
  <si>
    <t>zkoušky a revize plynových částí</t>
  </si>
  <si>
    <t>-2143703037</t>
  </si>
  <si>
    <t>VRN - VRN</t>
  </si>
  <si>
    <t>VRN - Vedlejší rozpočtové náklady</t>
  </si>
  <si>
    <t xml:space="preserve">    VRN1 - Průzkumné, zeměměřičské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</si>
  <si>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</si>
  <si>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</si>
  <si>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</si>
  <si>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</si>
  <si>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</si>
  <si>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Vedlejší rozpočtové náklady</t>
  </si>
  <si>
    <t>VRN1</t>
  </si>
  <si>
    <t>Průzkumné, zeměměřičské a projektové práce</t>
  </si>
  <si>
    <t>013254000</t>
  </si>
  <si>
    <t>Dokumentace skutečného provedení stavby</t>
  </si>
  <si>
    <t>1024</t>
  </si>
  <si>
    <t>-465019254</t>
  </si>
  <si>
    <t>VRN2</t>
  </si>
  <si>
    <t>Příprava staveniště</t>
  </si>
  <si>
    <t>020001000</t>
  </si>
  <si>
    <t>-352382950</t>
  </si>
  <si>
    <t>VRN3</t>
  </si>
  <si>
    <t>Zařízení staveniště</t>
  </si>
  <si>
    <t>030001000</t>
  </si>
  <si>
    <t>-720221875</t>
  </si>
  <si>
    <t>"zařízení staveniště, zakrytování staveniště příčkami atd..."1</t>
  </si>
  <si>
    <t>VRN4</t>
  </si>
  <si>
    <t>Inženýrská činnost</t>
  </si>
  <si>
    <t>043002000</t>
  </si>
  <si>
    <t>Zkoušky a ostatní měření</t>
  </si>
  <si>
    <t>-512933425</t>
  </si>
  <si>
    <t>VRN6</t>
  </si>
  <si>
    <t>Územní vlivy</t>
  </si>
  <si>
    <t>065002000</t>
  </si>
  <si>
    <t>Mimostaveništní doprava materiálů, výrobků a strojů</t>
  </si>
  <si>
    <t>795663266</t>
  </si>
  <si>
    <t>VRN7</t>
  </si>
  <si>
    <t>Provozní vlivy</t>
  </si>
  <si>
    <t>070001000</t>
  </si>
  <si>
    <t>1946772085</t>
  </si>
  <si>
    <t>071002000</t>
  </si>
  <si>
    <t>Provoz investora, třetích osob</t>
  </si>
  <si>
    <t>-415231235</t>
  </si>
  <si>
    <t>SEZNAM FIGUR</t>
  </si>
  <si>
    <t>Výměra</t>
  </si>
  <si>
    <t>Použití figury:</t>
  </si>
  <si>
    <t>Odstranění zbytků lepidla z podkladu povlakových podlah broušením</t>
  </si>
  <si>
    <t>Vysátí podkladu povlakových podlah</t>
  </si>
  <si>
    <t>Neředěná penetrace savého podkladu povlakových podlah</t>
  </si>
  <si>
    <t>Vyztužení podkladu povlakových podlah armovacím pletivem ze skelných vláken</t>
  </si>
  <si>
    <t>Stěrka podlahová nivelační pro vyrovnání podkladu povlakových podlah pevnosti 30 MPa tl přes 5 do 8 mm</t>
  </si>
  <si>
    <t>Lepení elektrostaticky vodivých pásů z PVC</t>
  </si>
  <si>
    <t>Základní čištění nově položených podlahovin vysátím a setřením vlhkým mopem</t>
  </si>
  <si>
    <t>Pastování a leštění podlahovin ručně</t>
  </si>
  <si>
    <t>Vysátí podkladu před pokládkou dlažby</t>
  </si>
  <si>
    <t>Nátěr penetrační na podlahu</t>
  </si>
  <si>
    <t>Broušení stávajícího podkladu před litím stěrky před pokládkou dlažby</t>
  </si>
  <si>
    <t>Samonivelační stěrka podlah pevnosti 30 MPa tl přes 5 do 8 mm</t>
  </si>
  <si>
    <t>Montáž podlah keramických hladkých lepených cementovým flexibilním lepidlem přes 9 do 12 ks/m2</t>
  </si>
  <si>
    <t>Izolace pod dlažbu nátěrem nebo stěrkou ve dvou vrstvách</t>
  </si>
  <si>
    <t>Podlahy spárování silikonem</t>
  </si>
  <si>
    <t>Čištění vnitřních ploch podlah nebo schodišť po položení dlažby chemickými prostředky</t>
  </si>
  <si>
    <t>Oprášení (ometení ) podkladu v místnostech v do 3,80 m</t>
  </si>
  <si>
    <t>Obroušení podkladu omítnutého v místnostech v do 3,80 m</t>
  </si>
  <si>
    <t>Oškrabání malby v místnostech v do 3,80 m</t>
  </si>
  <si>
    <t>Rozmývání podkladu po oškrabání malby v místnostech v do 3,80 m</t>
  </si>
  <si>
    <t>Základní akrylátová jednonásobná bezbarvá penetrace podkladu v místnostech v do 3,80 m</t>
  </si>
  <si>
    <t>Dvojnásobné bílé malby ze směsí za mokra výborně oděruvzdorných v místnostech v do 3,80 m</t>
  </si>
  <si>
    <t>Ometení (oprášení) stěny při přípravě podkladu</t>
  </si>
  <si>
    <t>Oprava vnitřní vápenocementové štukové omítky tl jádrové omítky do 20 mm a tl štuku do 3 mm stěn v rozsahu plochy přes 10 do 30 %</t>
  </si>
  <si>
    <t>Nátěr penetrační na stěnu</t>
  </si>
  <si>
    <t>Izolace pod obklad nátěrem nebo stěrkou ve dvou vrstvách</t>
  </si>
  <si>
    <t>Celoplošné vyrovnání podkladu stěrkou tl 3 mm</t>
  </si>
  <si>
    <t>Montáž obkladů keramických hladkých lepených cementovým flexibilním lepidlem přes 9 do 12 ks/m2</t>
  </si>
  <si>
    <t>Čištění vnitřních ploch stěn po provedení obkladu chemickými prostředky</t>
  </si>
  <si>
    <t>Odstranění nátěrů z omítek opálením</t>
  </si>
  <si>
    <t>Obroušení omítek před provedením nátěru</t>
  </si>
  <si>
    <t>Celoplošné vyrovnání omítky před provedením nátěru vápennou stěrkou tl do 3 mm</t>
  </si>
  <si>
    <t>Penetrační akrylátový nátěr hladkých, tenkovrstvých zrnitých nebo štukových omítek</t>
  </si>
  <si>
    <t>Krycí dvojnásobný silikonový nátěr omítek stupně členitosti 3</t>
  </si>
  <si>
    <t>Příčka z pórobetonových hladkých tvárnic na tenkovrstvou maltu tl 100 mm</t>
  </si>
  <si>
    <t>Penetrační disperzní nátěr vnitřních stěn nanášený ručně</t>
  </si>
  <si>
    <t>Pletivo sklovláknité vnitřních stěn vtlačené do tmelu</t>
  </si>
  <si>
    <t>Vápenocementová omítka štuková dvouvrstvá vnitřních stěn nanášená ručně</t>
  </si>
  <si>
    <t>Příčka z pórobetonových hladkých tvárnic na tenkovrstvou maltu tl 150 mm</t>
  </si>
  <si>
    <t>Lepení pásů z PVC standardním lepidlem</t>
  </si>
  <si>
    <t>SDK příčka tl 100 mm profil CW+UW 75 desky 1xA 12,5 bez izolace do EI 30</t>
  </si>
  <si>
    <t>SDK příčka tl 200 mm profil CW+UW 150 desky 2xDF 12,5 s izolací EI 90 Rw do 56 dB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</si>
</sst>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9086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1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7" fillId="0" borderId="0" xfId="0" applyFont="1" applyAlignment="1" applyProtection="1">
      <alignment horizontal="left" vertical="center" indent="1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2" fillId="0" borderId="0" xfId="0" applyFont="1" applyAlignment="1" applyProtection="1">
      <alignment horizontal="left" vertical="center" indent="1"/>
    </xf>
    <xf numFmtId="167" fontId="22" fillId="0" borderId="0" xfId="0" applyNumberFormat="1" applyFont="1" applyAlignment="1" applyProtection="1">
      <alignment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23" fillId="5" borderId="22" xfId="0" applyFont="1" applyFill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styles" Target="styles.xml" /><Relationship Id="rId14" Type="http://schemas.openxmlformats.org/officeDocument/2006/relationships/theme" Target="theme/theme1.xml" /><Relationship Id="rId15" Type="http://schemas.openxmlformats.org/officeDocument/2006/relationships/calcChain" Target="calcChain.xml" /><Relationship Id="rId1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image" Target="../media/image28.jpg" /><Relationship Id="rId2" Type="http://schemas.openxmlformats.org/officeDocument/2006/relationships/image" Target="../media/image29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image" Target="../media/image31.jpg" /><Relationship Id="rId2" Type="http://schemas.openxmlformats.org/officeDocument/2006/relationships/image" Target="../media/image3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7.jpg" /><Relationship Id="rId2" Type="http://schemas.openxmlformats.org/officeDocument/2006/relationships/image" Target="../media/image8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0.jpg" /><Relationship Id="rId2" Type="http://schemas.openxmlformats.org/officeDocument/2006/relationships/image" Target="../media/image11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3.jpg" /><Relationship Id="rId2" Type="http://schemas.openxmlformats.org/officeDocument/2006/relationships/image" Target="../media/image14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image" Target="../media/image16.jpg" /><Relationship Id="rId2" Type="http://schemas.openxmlformats.org/officeDocument/2006/relationships/image" Target="../media/image17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image" Target="../media/image19.jpg" /><Relationship Id="rId2" Type="http://schemas.openxmlformats.org/officeDocument/2006/relationships/image" Target="../media/image20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image" Target="../media/image22.jpg" /><Relationship Id="rId2" Type="http://schemas.openxmlformats.org/officeDocument/2006/relationships/image" Target="../media/image23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image" Target="../media/image25.jpg" /><Relationship Id="rId2" Type="http://schemas.openxmlformats.org/officeDocument/2006/relationships/image" Target="../media/image26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4</xdr:row>
      <xdr:rowOff>40005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38</xdr:col>
      <xdr:colOff>129540</xdr:colOff>
      <xdr:row>81</xdr:row>
      <xdr:rowOff>0</xdr:rowOff>
    </xdr:from>
    <xdr:to>
      <xdr:col>41</xdr:col>
      <xdr:colOff>177165</xdr:colOff>
      <xdr:row>82</xdr:row>
      <xdr:rowOff>52070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103</xdr:row>
      <xdr:rowOff>0</xdr:rowOff>
    </xdr:from>
    <xdr:to>
      <xdr:col>9</xdr:col>
      <xdr:colOff>1215390</xdr:colOff>
      <xdr:row>104</xdr:row>
      <xdr:rowOff>12700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109</xdr:row>
      <xdr:rowOff>0</xdr:rowOff>
    </xdr:from>
    <xdr:to>
      <xdr:col>9</xdr:col>
      <xdr:colOff>1215390</xdr:colOff>
      <xdr:row>110</xdr:row>
      <xdr:rowOff>12700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118</xdr:row>
      <xdr:rowOff>0</xdr:rowOff>
    </xdr:from>
    <xdr:to>
      <xdr:col>9</xdr:col>
      <xdr:colOff>1215390</xdr:colOff>
      <xdr:row>119</xdr:row>
      <xdr:rowOff>12700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110</xdr:row>
      <xdr:rowOff>0</xdr:rowOff>
    </xdr:from>
    <xdr:to>
      <xdr:col>9</xdr:col>
      <xdr:colOff>1215390</xdr:colOff>
      <xdr:row>111</xdr:row>
      <xdr:rowOff>12700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102</xdr:row>
      <xdr:rowOff>0</xdr:rowOff>
    </xdr:from>
    <xdr:to>
      <xdr:col>9</xdr:col>
      <xdr:colOff>1215390</xdr:colOff>
      <xdr:row>103</xdr:row>
      <xdr:rowOff>12700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102</xdr:row>
      <xdr:rowOff>0</xdr:rowOff>
    </xdr:from>
    <xdr:to>
      <xdr:col>9</xdr:col>
      <xdr:colOff>1215390</xdr:colOff>
      <xdr:row>103</xdr:row>
      <xdr:rowOff>12700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104</xdr:row>
      <xdr:rowOff>0</xdr:rowOff>
    </xdr:from>
    <xdr:to>
      <xdr:col>9</xdr:col>
      <xdr:colOff>1215390</xdr:colOff>
      <xdr:row>105</xdr:row>
      <xdr:rowOff>12700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109</xdr:row>
      <xdr:rowOff>0</xdr:rowOff>
    </xdr:from>
    <xdr:to>
      <xdr:col>9</xdr:col>
      <xdr:colOff>1215390</xdr:colOff>
      <xdr:row>110</xdr:row>
      <xdr:rowOff>12700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103</xdr:row>
      <xdr:rowOff>0</xdr:rowOff>
    </xdr:from>
    <xdr:to>
      <xdr:col>9</xdr:col>
      <xdr:colOff>1215390</xdr:colOff>
      <xdr:row>104</xdr:row>
      <xdr:rowOff>12700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103</xdr:row>
      <xdr:rowOff>0</xdr:rowOff>
    </xdr:from>
    <xdr:to>
      <xdr:col>9</xdr:col>
      <xdr:colOff>1215390</xdr:colOff>
      <xdr:row>104</xdr:row>
      <xdr:rowOff>12700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26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29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30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31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31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31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32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33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34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35</v>
      </c>
      <c r="AO17" s="23"/>
      <c r="AP17" s="23"/>
      <c r="AQ17" s="23"/>
      <c r="AR17" s="21"/>
      <c r="BE17" s="32"/>
      <c r="BS17" s="18" t="s">
        <v>36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37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38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39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40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41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42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43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44</v>
      </c>
      <c r="E29" s="48"/>
      <c r="F29" s="33" t="s">
        <v>45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46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47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48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49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50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51</v>
      </c>
      <c r="U35" s="55"/>
      <c r="V35" s="55"/>
      <c r="W35" s="55"/>
      <c r="X35" s="57" t="s">
        <v>52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53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54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55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56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55</v>
      </c>
      <c r="AI60" s="43"/>
      <c r="AJ60" s="43"/>
      <c r="AK60" s="43"/>
      <c r="AL60" s="43"/>
      <c r="AM60" s="65" t="s">
        <v>56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57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58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55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56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55</v>
      </c>
      <c r="AI75" s="43"/>
      <c r="AJ75" s="43"/>
      <c r="AK75" s="43"/>
      <c r="AL75" s="43"/>
      <c r="AM75" s="65" t="s">
        <v>56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59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05/25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Revitalizace endoskopického oddělení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ON Náchod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15. 12. 2025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Oblastní Nemocnice Náchod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32</v>
      </c>
      <c r="AJ89" s="41"/>
      <c r="AK89" s="41"/>
      <c r="AL89" s="41"/>
      <c r="AM89" s="81" t="str">
        <f>IF(E17="","",E17)</f>
        <v>PRISPO s.r.o.</v>
      </c>
      <c r="AN89" s="72"/>
      <c r="AO89" s="72"/>
      <c r="AP89" s="72"/>
      <c r="AQ89" s="41"/>
      <c r="AR89" s="45"/>
      <c r="AS89" s="82" t="s">
        <v>60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30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37</v>
      </c>
      <c r="AJ90" s="41"/>
      <c r="AK90" s="41"/>
      <c r="AL90" s="41"/>
      <c r="AM90" s="81" t="str">
        <f>IF(E20="","",E20)</f>
        <v>Ing. Petr Chobotský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61</v>
      </c>
      <c r="D92" s="95"/>
      <c r="E92" s="95"/>
      <c r="F92" s="95"/>
      <c r="G92" s="95"/>
      <c r="H92" s="96"/>
      <c r="I92" s="97" t="s">
        <v>62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63</v>
      </c>
      <c r="AH92" s="95"/>
      <c r="AI92" s="95"/>
      <c r="AJ92" s="95"/>
      <c r="AK92" s="95"/>
      <c r="AL92" s="95"/>
      <c r="AM92" s="95"/>
      <c r="AN92" s="97" t="s">
        <v>64</v>
      </c>
      <c r="AO92" s="95"/>
      <c r="AP92" s="99"/>
      <c r="AQ92" s="100" t="s">
        <v>65</v>
      </c>
      <c r="AR92" s="45"/>
      <c r="AS92" s="101" t="s">
        <v>66</v>
      </c>
      <c r="AT92" s="102" t="s">
        <v>67</v>
      </c>
      <c r="AU92" s="102" t="s">
        <v>68</v>
      </c>
      <c r="AV92" s="102" t="s">
        <v>69</v>
      </c>
      <c r="AW92" s="102" t="s">
        <v>70</v>
      </c>
      <c r="AX92" s="102" t="s">
        <v>71</v>
      </c>
      <c r="AY92" s="102" t="s">
        <v>72</v>
      </c>
      <c r="AZ92" s="102" t="s">
        <v>73</v>
      </c>
      <c r="BA92" s="102" t="s">
        <v>74</v>
      </c>
      <c r="BB92" s="102" t="s">
        <v>75</v>
      </c>
      <c r="BC92" s="102" t="s">
        <v>76</v>
      </c>
      <c r="BD92" s="103" t="s">
        <v>77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78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ROUND(SUM(AG95:AG104),2)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ROUND(SUM(AS95:AS104),2)</f>
        <v>0</v>
      </c>
      <c r="AT94" s="115">
        <f>ROUND(SUM(AV94:AW94),2)</f>
        <v>0</v>
      </c>
      <c r="AU94" s="116">
        <f>ROUND(SUM(AU95:AU104),5)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ROUND(SUM(AZ95:AZ104),2)</f>
        <v>0</v>
      </c>
      <c r="BA94" s="115">
        <f>ROUND(SUM(BA95:BA104),2)</f>
        <v>0</v>
      </c>
      <c r="BB94" s="115">
        <f>ROUND(SUM(BB95:BB104),2)</f>
        <v>0</v>
      </c>
      <c r="BC94" s="115">
        <f>ROUND(SUM(BC95:BC104),2)</f>
        <v>0</v>
      </c>
      <c r="BD94" s="117">
        <f>ROUND(SUM(BD95:BD104),2)</f>
        <v>0</v>
      </c>
      <c r="BE94" s="6"/>
      <c r="BS94" s="118" t="s">
        <v>79</v>
      </c>
      <c r="BT94" s="118" t="s">
        <v>80</v>
      </c>
      <c r="BU94" s="119" t="s">
        <v>81</v>
      </c>
      <c r="BV94" s="118" t="s">
        <v>82</v>
      </c>
      <c r="BW94" s="118" t="s">
        <v>5</v>
      </c>
      <c r="BX94" s="118" t="s">
        <v>83</v>
      </c>
      <c r="CL94" s="118" t="s">
        <v>1</v>
      </c>
    </row>
    <row r="95" s="7" customFormat="1" ht="16.5" customHeight="1">
      <c r="A95" s="120" t="s">
        <v>84</v>
      </c>
      <c r="B95" s="121"/>
      <c r="C95" s="122"/>
      <c r="D95" s="123" t="s">
        <v>85</v>
      </c>
      <c r="E95" s="123"/>
      <c r="F95" s="123"/>
      <c r="G95" s="123"/>
      <c r="H95" s="123"/>
      <c r="I95" s="124"/>
      <c r="J95" s="123" t="s">
        <v>86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'01 - Stavební část'!J30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87</v>
      </c>
      <c r="AR95" s="127"/>
      <c r="AS95" s="128">
        <v>0</v>
      </c>
      <c r="AT95" s="129">
        <f>ROUND(SUM(AV95:AW95),2)</f>
        <v>0</v>
      </c>
      <c r="AU95" s="130">
        <f>'01 - Stavební část'!P132</f>
        <v>0</v>
      </c>
      <c r="AV95" s="129">
        <f>'01 - Stavební část'!J33</f>
        <v>0</v>
      </c>
      <c r="AW95" s="129">
        <f>'01 - Stavební část'!J34</f>
        <v>0</v>
      </c>
      <c r="AX95" s="129">
        <f>'01 - Stavební část'!J35</f>
        <v>0</v>
      </c>
      <c r="AY95" s="129">
        <f>'01 - Stavební část'!J36</f>
        <v>0</v>
      </c>
      <c r="AZ95" s="129">
        <f>'01 - Stavební část'!F33</f>
        <v>0</v>
      </c>
      <c r="BA95" s="129">
        <f>'01 - Stavební část'!F34</f>
        <v>0</v>
      </c>
      <c r="BB95" s="129">
        <f>'01 - Stavební část'!F35</f>
        <v>0</v>
      </c>
      <c r="BC95" s="129">
        <f>'01 - Stavební část'!F36</f>
        <v>0</v>
      </c>
      <c r="BD95" s="131">
        <f>'01 - Stavební část'!F37</f>
        <v>0</v>
      </c>
      <c r="BE95" s="7"/>
      <c r="BT95" s="132" t="s">
        <v>88</v>
      </c>
      <c r="BV95" s="132" t="s">
        <v>82</v>
      </c>
      <c r="BW95" s="132" t="s">
        <v>89</v>
      </c>
      <c r="BX95" s="132" t="s">
        <v>5</v>
      </c>
      <c r="CL95" s="132" t="s">
        <v>1</v>
      </c>
      <c r="CM95" s="132" t="s">
        <v>90</v>
      </c>
    </row>
    <row r="96" s="7" customFormat="1" ht="16.5" customHeight="1">
      <c r="A96" s="120" t="s">
        <v>84</v>
      </c>
      <c r="B96" s="121"/>
      <c r="C96" s="122"/>
      <c r="D96" s="123" t="s">
        <v>91</v>
      </c>
      <c r="E96" s="123"/>
      <c r="F96" s="123"/>
      <c r="G96" s="123"/>
      <c r="H96" s="123"/>
      <c r="I96" s="124"/>
      <c r="J96" s="123" t="s">
        <v>92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'02 - VZT,UT'!J30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87</v>
      </c>
      <c r="AR96" s="127"/>
      <c r="AS96" s="128">
        <v>0</v>
      </c>
      <c r="AT96" s="129">
        <f>ROUND(SUM(AV96:AW96),2)</f>
        <v>0</v>
      </c>
      <c r="AU96" s="130">
        <f>'02 - VZT,UT'!P124</f>
        <v>0</v>
      </c>
      <c r="AV96" s="129">
        <f>'02 - VZT,UT'!J33</f>
        <v>0</v>
      </c>
      <c r="AW96" s="129">
        <f>'02 - VZT,UT'!J34</f>
        <v>0</v>
      </c>
      <c r="AX96" s="129">
        <f>'02 - VZT,UT'!J35</f>
        <v>0</v>
      </c>
      <c r="AY96" s="129">
        <f>'02 - VZT,UT'!J36</f>
        <v>0</v>
      </c>
      <c r="AZ96" s="129">
        <f>'02 - VZT,UT'!F33</f>
        <v>0</v>
      </c>
      <c r="BA96" s="129">
        <f>'02 - VZT,UT'!F34</f>
        <v>0</v>
      </c>
      <c r="BB96" s="129">
        <f>'02 - VZT,UT'!F35</f>
        <v>0</v>
      </c>
      <c r="BC96" s="129">
        <f>'02 - VZT,UT'!F36</f>
        <v>0</v>
      </c>
      <c r="BD96" s="131">
        <f>'02 - VZT,UT'!F37</f>
        <v>0</v>
      </c>
      <c r="BE96" s="7"/>
      <c r="BT96" s="132" t="s">
        <v>88</v>
      </c>
      <c r="BV96" s="132" t="s">
        <v>82</v>
      </c>
      <c r="BW96" s="132" t="s">
        <v>93</v>
      </c>
      <c r="BX96" s="132" t="s">
        <v>5</v>
      </c>
      <c r="CL96" s="132" t="s">
        <v>1</v>
      </c>
      <c r="CM96" s="132" t="s">
        <v>90</v>
      </c>
    </row>
    <row r="97" s="7" customFormat="1" ht="16.5" customHeight="1">
      <c r="A97" s="120" t="s">
        <v>84</v>
      </c>
      <c r="B97" s="121"/>
      <c r="C97" s="122"/>
      <c r="D97" s="123" t="s">
        <v>94</v>
      </c>
      <c r="E97" s="123"/>
      <c r="F97" s="123"/>
      <c r="G97" s="123"/>
      <c r="H97" s="123"/>
      <c r="I97" s="124"/>
      <c r="J97" s="123" t="s">
        <v>95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'03 - ZT,mobiliář,IT,ostatní'!J30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87</v>
      </c>
      <c r="AR97" s="127"/>
      <c r="AS97" s="128">
        <v>0</v>
      </c>
      <c r="AT97" s="129">
        <f>ROUND(SUM(AV97:AW97),2)</f>
        <v>0</v>
      </c>
      <c r="AU97" s="130">
        <f>'03 - ZT,mobiliář,IT,ostatní'!P116</f>
        <v>0</v>
      </c>
      <c r="AV97" s="129">
        <f>'03 - ZT,mobiliář,IT,ostatní'!J33</f>
        <v>0</v>
      </c>
      <c r="AW97" s="129">
        <f>'03 - ZT,mobiliář,IT,ostatní'!J34</f>
        <v>0</v>
      </c>
      <c r="AX97" s="129">
        <f>'03 - ZT,mobiliář,IT,ostatní'!J35</f>
        <v>0</v>
      </c>
      <c r="AY97" s="129">
        <f>'03 - ZT,mobiliář,IT,ostatní'!J36</f>
        <v>0</v>
      </c>
      <c r="AZ97" s="129">
        <f>'03 - ZT,mobiliář,IT,ostatní'!F33</f>
        <v>0</v>
      </c>
      <c r="BA97" s="129">
        <f>'03 - ZT,mobiliář,IT,ostatní'!F34</f>
        <v>0</v>
      </c>
      <c r="BB97" s="129">
        <f>'03 - ZT,mobiliář,IT,ostatní'!F35</f>
        <v>0</v>
      </c>
      <c r="BC97" s="129">
        <f>'03 - ZT,mobiliář,IT,ostatní'!F36</f>
        <v>0</v>
      </c>
      <c r="BD97" s="131">
        <f>'03 - ZT,mobiliář,IT,ostatní'!F37</f>
        <v>0</v>
      </c>
      <c r="BE97" s="7"/>
      <c r="BT97" s="132" t="s">
        <v>88</v>
      </c>
      <c r="BV97" s="132" t="s">
        <v>82</v>
      </c>
      <c r="BW97" s="132" t="s">
        <v>96</v>
      </c>
      <c r="BX97" s="132" t="s">
        <v>5</v>
      </c>
      <c r="CL97" s="132" t="s">
        <v>1</v>
      </c>
      <c r="CM97" s="132" t="s">
        <v>90</v>
      </c>
    </row>
    <row r="98" s="7" customFormat="1" ht="16.5" customHeight="1">
      <c r="A98" s="120" t="s">
        <v>84</v>
      </c>
      <c r="B98" s="121"/>
      <c r="C98" s="122"/>
      <c r="D98" s="123" t="s">
        <v>97</v>
      </c>
      <c r="E98" s="123"/>
      <c r="F98" s="123"/>
      <c r="G98" s="123"/>
      <c r="H98" s="123"/>
      <c r="I98" s="124"/>
      <c r="J98" s="123" t="s">
        <v>98</v>
      </c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5">
        <f>'04 - Interiér'!J30</f>
        <v>0</v>
      </c>
      <c r="AH98" s="124"/>
      <c r="AI98" s="124"/>
      <c r="AJ98" s="124"/>
      <c r="AK98" s="124"/>
      <c r="AL98" s="124"/>
      <c r="AM98" s="124"/>
      <c r="AN98" s="125">
        <f>SUM(AG98,AT98)</f>
        <v>0</v>
      </c>
      <c r="AO98" s="124"/>
      <c r="AP98" s="124"/>
      <c r="AQ98" s="126" t="s">
        <v>87</v>
      </c>
      <c r="AR98" s="127"/>
      <c r="AS98" s="128">
        <v>0</v>
      </c>
      <c r="AT98" s="129">
        <f>ROUND(SUM(AV98:AW98),2)</f>
        <v>0</v>
      </c>
      <c r="AU98" s="130">
        <f>'04 - Interiér'!P116</f>
        <v>0</v>
      </c>
      <c r="AV98" s="129">
        <f>'04 - Interiér'!J33</f>
        <v>0</v>
      </c>
      <c r="AW98" s="129">
        <f>'04 - Interiér'!J34</f>
        <v>0</v>
      </c>
      <c r="AX98" s="129">
        <f>'04 - Interiér'!J35</f>
        <v>0</v>
      </c>
      <c r="AY98" s="129">
        <f>'04 - Interiér'!J36</f>
        <v>0</v>
      </c>
      <c r="AZ98" s="129">
        <f>'04 - Interiér'!F33</f>
        <v>0</v>
      </c>
      <c r="BA98" s="129">
        <f>'04 - Interiér'!F34</f>
        <v>0</v>
      </c>
      <c r="BB98" s="129">
        <f>'04 - Interiér'!F35</f>
        <v>0</v>
      </c>
      <c r="BC98" s="129">
        <f>'04 - Interiér'!F36</f>
        <v>0</v>
      </c>
      <c r="BD98" s="131">
        <f>'04 - Interiér'!F37</f>
        <v>0</v>
      </c>
      <c r="BE98" s="7"/>
      <c r="BT98" s="132" t="s">
        <v>88</v>
      </c>
      <c r="BV98" s="132" t="s">
        <v>82</v>
      </c>
      <c r="BW98" s="132" t="s">
        <v>99</v>
      </c>
      <c r="BX98" s="132" t="s">
        <v>5</v>
      </c>
      <c r="CL98" s="132" t="s">
        <v>1</v>
      </c>
      <c r="CM98" s="132" t="s">
        <v>90</v>
      </c>
    </row>
    <row r="99" s="7" customFormat="1" ht="16.5" customHeight="1">
      <c r="A99" s="120" t="s">
        <v>84</v>
      </c>
      <c r="B99" s="121"/>
      <c r="C99" s="122"/>
      <c r="D99" s="123" t="s">
        <v>100</v>
      </c>
      <c r="E99" s="123"/>
      <c r="F99" s="123"/>
      <c r="G99" s="123"/>
      <c r="H99" s="123"/>
      <c r="I99" s="124"/>
      <c r="J99" s="123" t="s">
        <v>101</v>
      </c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5">
        <f>'05 - MaR'!J30</f>
        <v>0</v>
      </c>
      <c r="AH99" s="124"/>
      <c r="AI99" s="124"/>
      <c r="AJ99" s="124"/>
      <c r="AK99" s="124"/>
      <c r="AL99" s="124"/>
      <c r="AM99" s="124"/>
      <c r="AN99" s="125">
        <f>SUM(AG99,AT99)</f>
        <v>0</v>
      </c>
      <c r="AO99" s="124"/>
      <c r="AP99" s="124"/>
      <c r="AQ99" s="126" t="s">
        <v>87</v>
      </c>
      <c r="AR99" s="127"/>
      <c r="AS99" s="128">
        <v>0</v>
      </c>
      <c r="AT99" s="129">
        <f>ROUND(SUM(AV99:AW99),2)</f>
        <v>0</v>
      </c>
      <c r="AU99" s="130">
        <f>'05 - MaR'!P118</f>
        <v>0</v>
      </c>
      <c r="AV99" s="129">
        <f>'05 - MaR'!J33</f>
        <v>0</v>
      </c>
      <c r="AW99" s="129">
        <f>'05 - MaR'!J34</f>
        <v>0</v>
      </c>
      <c r="AX99" s="129">
        <f>'05 - MaR'!J35</f>
        <v>0</v>
      </c>
      <c r="AY99" s="129">
        <f>'05 - MaR'!J36</f>
        <v>0</v>
      </c>
      <c r="AZ99" s="129">
        <f>'05 - MaR'!F33</f>
        <v>0</v>
      </c>
      <c r="BA99" s="129">
        <f>'05 - MaR'!F34</f>
        <v>0</v>
      </c>
      <c r="BB99" s="129">
        <f>'05 - MaR'!F35</f>
        <v>0</v>
      </c>
      <c r="BC99" s="129">
        <f>'05 - MaR'!F36</f>
        <v>0</v>
      </c>
      <c r="BD99" s="131">
        <f>'05 - MaR'!F37</f>
        <v>0</v>
      </c>
      <c r="BE99" s="7"/>
      <c r="BT99" s="132" t="s">
        <v>88</v>
      </c>
      <c r="BV99" s="132" t="s">
        <v>82</v>
      </c>
      <c r="BW99" s="132" t="s">
        <v>102</v>
      </c>
      <c r="BX99" s="132" t="s">
        <v>5</v>
      </c>
      <c r="CL99" s="132" t="s">
        <v>1</v>
      </c>
      <c r="CM99" s="132" t="s">
        <v>90</v>
      </c>
    </row>
    <row r="100" s="7" customFormat="1" ht="16.5" customHeight="1">
      <c r="A100" s="120" t="s">
        <v>84</v>
      </c>
      <c r="B100" s="121"/>
      <c r="C100" s="122"/>
      <c r="D100" s="123" t="s">
        <v>103</v>
      </c>
      <c r="E100" s="123"/>
      <c r="F100" s="123"/>
      <c r="G100" s="123"/>
      <c r="H100" s="123"/>
      <c r="I100" s="124"/>
      <c r="J100" s="123" t="s">
        <v>104</v>
      </c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  <c r="AA100" s="123"/>
      <c r="AB100" s="123"/>
      <c r="AC100" s="123"/>
      <c r="AD100" s="123"/>
      <c r="AE100" s="123"/>
      <c r="AF100" s="123"/>
      <c r="AG100" s="125">
        <f>'06 - Zdravotně-technické ...'!J30</f>
        <v>0</v>
      </c>
      <c r="AH100" s="124"/>
      <c r="AI100" s="124"/>
      <c r="AJ100" s="124"/>
      <c r="AK100" s="124"/>
      <c r="AL100" s="124"/>
      <c r="AM100" s="124"/>
      <c r="AN100" s="125">
        <f>SUM(AG100,AT100)</f>
        <v>0</v>
      </c>
      <c r="AO100" s="124"/>
      <c r="AP100" s="124"/>
      <c r="AQ100" s="126" t="s">
        <v>87</v>
      </c>
      <c r="AR100" s="127"/>
      <c r="AS100" s="128">
        <v>0</v>
      </c>
      <c r="AT100" s="129">
        <f>ROUND(SUM(AV100:AW100),2)</f>
        <v>0</v>
      </c>
      <c r="AU100" s="130">
        <f>'06 - Zdravotně-technické ...'!P123</f>
        <v>0</v>
      </c>
      <c r="AV100" s="129">
        <f>'06 - Zdravotně-technické ...'!J33</f>
        <v>0</v>
      </c>
      <c r="AW100" s="129">
        <f>'06 - Zdravotně-technické ...'!J34</f>
        <v>0</v>
      </c>
      <c r="AX100" s="129">
        <f>'06 - Zdravotně-technické ...'!J35</f>
        <v>0</v>
      </c>
      <c r="AY100" s="129">
        <f>'06 - Zdravotně-technické ...'!J36</f>
        <v>0</v>
      </c>
      <c r="AZ100" s="129">
        <f>'06 - Zdravotně-technické ...'!F33</f>
        <v>0</v>
      </c>
      <c r="BA100" s="129">
        <f>'06 - Zdravotně-technické ...'!F34</f>
        <v>0</v>
      </c>
      <c r="BB100" s="129">
        <f>'06 - Zdravotně-technické ...'!F35</f>
        <v>0</v>
      </c>
      <c r="BC100" s="129">
        <f>'06 - Zdravotně-technické ...'!F36</f>
        <v>0</v>
      </c>
      <c r="BD100" s="131">
        <f>'06 - Zdravotně-technické ...'!F37</f>
        <v>0</v>
      </c>
      <c r="BE100" s="7"/>
      <c r="BT100" s="132" t="s">
        <v>88</v>
      </c>
      <c r="BV100" s="132" t="s">
        <v>82</v>
      </c>
      <c r="BW100" s="132" t="s">
        <v>105</v>
      </c>
      <c r="BX100" s="132" t="s">
        <v>5</v>
      </c>
      <c r="CL100" s="132" t="s">
        <v>1</v>
      </c>
      <c r="CM100" s="132" t="s">
        <v>90</v>
      </c>
    </row>
    <row r="101" s="7" customFormat="1" ht="16.5" customHeight="1">
      <c r="A101" s="120" t="s">
        <v>84</v>
      </c>
      <c r="B101" s="121"/>
      <c r="C101" s="122"/>
      <c r="D101" s="123" t="s">
        <v>106</v>
      </c>
      <c r="E101" s="123"/>
      <c r="F101" s="123"/>
      <c r="G101" s="123"/>
      <c r="H101" s="123"/>
      <c r="I101" s="124"/>
      <c r="J101" s="123" t="s">
        <v>107</v>
      </c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  <c r="AA101" s="123"/>
      <c r="AB101" s="123"/>
      <c r="AC101" s="123"/>
      <c r="AD101" s="123"/>
      <c r="AE101" s="123"/>
      <c r="AF101" s="123"/>
      <c r="AG101" s="125">
        <f>'07 - EL - Silnoproud'!J30</f>
        <v>0</v>
      </c>
      <c r="AH101" s="124"/>
      <c r="AI101" s="124"/>
      <c r="AJ101" s="124"/>
      <c r="AK101" s="124"/>
      <c r="AL101" s="124"/>
      <c r="AM101" s="124"/>
      <c r="AN101" s="125">
        <f>SUM(AG101,AT101)</f>
        <v>0</v>
      </c>
      <c r="AO101" s="124"/>
      <c r="AP101" s="124"/>
      <c r="AQ101" s="126" t="s">
        <v>87</v>
      </c>
      <c r="AR101" s="127"/>
      <c r="AS101" s="128">
        <v>0</v>
      </c>
      <c r="AT101" s="129">
        <f>ROUND(SUM(AV101:AW101),2)</f>
        <v>0</v>
      </c>
      <c r="AU101" s="130">
        <f>'07 - EL - Silnoproud'!P117</f>
        <v>0</v>
      </c>
      <c r="AV101" s="129">
        <f>'07 - EL - Silnoproud'!J33</f>
        <v>0</v>
      </c>
      <c r="AW101" s="129">
        <f>'07 - EL - Silnoproud'!J34</f>
        <v>0</v>
      </c>
      <c r="AX101" s="129">
        <f>'07 - EL - Silnoproud'!J35</f>
        <v>0</v>
      </c>
      <c r="AY101" s="129">
        <f>'07 - EL - Silnoproud'!J36</f>
        <v>0</v>
      </c>
      <c r="AZ101" s="129">
        <f>'07 - EL - Silnoproud'!F33</f>
        <v>0</v>
      </c>
      <c r="BA101" s="129">
        <f>'07 - EL - Silnoproud'!F34</f>
        <v>0</v>
      </c>
      <c r="BB101" s="129">
        <f>'07 - EL - Silnoproud'!F35</f>
        <v>0</v>
      </c>
      <c r="BC101" s="129">
        <f>'07 - EL - Silnoproud'!F36</f>
        <v>0</v>
      </c>
      <c r="BD101" s="131">
        <f>'07 - EL - Silnoproud'!F37</f>
        <v>0</v>
      </c>
      <c r="BE101" s="7"/>
      <c r="BT101" s="132" t="s">
        <v>88</v>
      </c>
      <c r="BV101" s="132" t="s">
        <v>82</v>
      </c>
      <c r="BW101" s="132" t="s">
        <v>108</v>
      </c>
      <c r="BX101" s="132" t="s">
        <v>5</v>
      </c>
      <c r="CL101" s="132" t="s">
        <v>1</v>
      </c>
      <c r="CM101" s="132" t="s">
        <v>90</v>
      </c>
    </row>
    <row r="102" s="7" customFormat="1" ht="16.5" customHeight="1">
      <c r="A102" s="120" t="s">
        <v>84</v>
      </c>
      <c r="B102" s="121"/>
      <c r="C102" s="122"/>
      <c r="D102" s="123" t="s">
        <v>109</v>
      </c>
      <c r="E102" s="123"/>
      <c r="F102" s="123"/>
      <c r="G102" s="123"/>
      <c r="H102" s="123"/>
      <c r="I102" s="124"/>
      <c r="J102" s="123" t="s">
        <v>110</v>
      </c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  <c r="AA102" s="123"/>
      <c r="AB102" s="123"/>
      <c r="AC102" s="123"/>
      <c r="AD102" s="123"/>
      <c r="AE102" s="123"/>
      <c r="AF102" s="123"/>
      <c r="AG102" s="125">
        <f>'08 - EL - slaboproud'!J30</f>
        <v>0</v>
      </c>
      <c r="AH102" s="124"/>
      <c r="AI102" s="124"/>
      <c r="AJ102" s="124"/>
      <c r="AK102" s="124"/>
      <c r="AL102" s="124"/>
      <c r="AM102" s="124"/>
      <c r="AN102" s="125">
        <f>SUM(AG102,AT102)</f>
        <v>0</v>
      </c>
      <c r="AO102" s="124"/>
      <c r="AP102" s="124"/>
      <c r="AQ102" s="126" t="s">
        <v>87</v>
      </c>
      <c r="AR102" s="127"/>
      <c r="AS102" s="128">
        <v>0</v>
      </c>
      <c r="AT102" s="129">
        <f>ROUND(SUM(AV102:AW102),2)</f>
        <v>0</v>
      </c>
      <c r="AU102" s="130">
        <f>'08 - EL - slaboproud'!P117</f>
        <v>0</v>
      </c>
      <c r="AV102" s="129">
        <f>'08 - EL - slaboproud'!J33</f>
        <v>0</v>
      </c>
      <c r="AW102" s="129">
        <f>'08 - EL - slaboproud'!J34</f>
        <v>0</v>
      </c>
      <c r="AX102" s="129">
        <f>'08 - EL - slaboproud'!J35</f>
        <v>0</v>
      </c>
      <c r="AY102" s="129">
        <f>'08 - EL - slaboproud'!J36</f>
        <v>0</v>
      </c>
      <c r="AZ102" s="129">
        <f>'08 - EL - slaboproud'!F33</f>
        <v>0</v>
      </c>
      <c r="BA102" s="129">
        <f>'08 - EL - slaboproud'!F34</f>
        <v>0</v>
      </c>
      <c r="BB102" s="129">
        <f>'08 - EL - slaboproud'!F35</f>
        <v>0</v>
      </c>
      <c r="BC102" s="129">
        <f>'08 - EL - slaboproud'!F36</f>
        <v>0</v>
      </c>
      <c r="BD102" s="131">
        <f>'08 - EL - slaboproud'!F37</f>
        <v>0</v>
      </c>
      <c r="BE102" s="7"/>
      <c r="BT102" s="132" t="s">
        <v>88</v>
      </c>
      <c r="BV102" s="132" t="s">
        <v>82</v>
      </c>
      <c r="BW102" s="132" t="s">
        <v>111</v>
      </c>
      <c r="BX102" s="132" t="s">
        <v>5</v>
      </c>
      <c r="CL102" s="132" t="s">
        <v>1</v>
      </c>
      <c r="CM102" s="132" t="s">
        <v>90</v>
      </c>
    </row>
    <row r="103" s="7" customFormat="1" ht="16.5" customHeight="1">
      <c r="A103" s="120" t="s">
        <v>84</v>
      </c>
      <c r="B103" s="121"/>
      <c r="C103" s="122"/>
      <c r="D103" s="123" t="s">
        <v>112</v>
      </c>
      <c r="E103" s="123"/>
      <c r="F103" s="123"/>
      <c r="G103" s="123"/>
      <c r="H103" s="123"/>
      <c r="I103" s="124"/>
      <c r="J103" s="123" t="s">
        <v>113</v>
      </c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  <c r="AA103" s="123"/>
      <c r="AB103" s="123"/>
      <c r="AC103" s="123"/>
      <c r="AD103" s="123"/>
      <c r="AE103" s="123"/>
      <c r="AF103" s="123"/>
      <c r="AG103" s="125">
        <f>'09 - Mediciální plyny'!J30</f>
        <v>0</v>
      </c>
      <c r="AH103" s="124"/>
      <c r="AI103" s="124"/>
      <c r="AJ103" s="124"/>
      <c r="AK103" s="124"/>
      <c r="AL103" s="124"/>
      <c r="AM103" s="124"/>
      <c r="AN103" s="125">
        <f>SUM(AG103,AT103)</f>
        <v>0</v>
      </c>
      <c r="AO103" s="124"/>
      <c r="AP103" s="124"/>
      <c r="AQ103" s="126" t="s">
        <v>87</v>
      </c>
      <c r="AR103" s="127"/>
      <c r="AS103" s="128">
        <v>0</v>
      </c>
      <c r="AT103" s="129">
        <f>ROUND(SUM(AV103:AW103),2)</f>
        <v>0</v>
      </c>
      <c r="AU103" s="130">
        <f>'09 - Mediciální plyny'!P117</f>
        <v>0</v>
      </c>
      <c r="AV103" s="129">
        <f>'09 - Mediciální plyny'!J33</f>
        <v>0</v>
      </c>
      <c r="AW103" s="129">
        <f>'09 - Mediciální plyny'!J34</f>
        <v>0</v>
      </c>
      <c r="AX103" s="129">
        <f>'09 - Mediciální plyny'!J35</f>
        <v>0</v>
      </c>
      <c r="AY103" s="129">
        <f>'09 - Mediciální plyny'!J36</f>
        <v>0</v>
      </c>
      <c r="AZ103" s="129">
        <f>'09 - Mediciální plyny'!F33</f>
        <v>0</v>
      </c>
      <c r="BA103" s="129">
        <f>'09 - Mediciální plyny'!F34</f>
        <v>0</v>
      </c>
      <c r="BB103" s="129">
        <f>'09 - Mediciální plyny'!F35</f>
        <v>0</v>
      </c>
      <c r="BC103" s="129">
        <f>'09 - Mediciální plyny'!F36</f>
        <v>0</v>
      </c>
      <c r="BD103" s="131">
        <f>'09 - Mediciální plyny'!F37</f>
        <v>0</v>
      </c>
      <c r="BE103" s="7"/>
      <c r="BT103" s="132" t="s">
        <v>88</v>
      </c>
      <c r="BV103" s="132" t="s">
        <v>82</v>
      </c>
      <c r="BW103" s="132" t="s">
        <v>114</v>
      </c>
      <c r="BX103" s="132" t="s">
        <v>5</v>
      </c>
      <c r="CL103" s="132" t="s">
        <v>1</v>
      </c>
      <c r="CM103" s="132" t="s">
        <v>90</v>
      </c>
    </row>
    <row r="104" s="7" customFormat="1" ht="16.5" customHeight="1">
      <c r="A104" s="120" t="s">
        <v>84</v>
      </c>
      <c r="B104" s="121"/>
      <c r="C104" s="122"/>
      <c r="D104" s="123" t="s">
        <v>115</v>
      </c>
      <c r="E104" s="123"/>
      <c r="F104" s="123"/>
      <c r="G104" s="123"/>
      <c r="H104" s="123"/>
      <c r="I104" s="124"/>
      <c r="J104" s="123" t="s">
        <v>115</v>
      </c>
      <c r="K104" s="123"/>
      <c r="L104" s="123"/>
      <c r="M104" s="123"/>
      <c r="N104" s="123"/>
      <c r="O104" s="123"/>
      <c r="P104" s="123"/>
      <c r="Q104" s="123"/>
      <c r="R104" s="123"/>
      <c r="S104" s="123"/>
      <c r="T104" s="123"/>
      <c r="U104" s="123"/>
      <c r="V104" s="123"/>
      <c r="W104" s="123"/>
      <c r="X104" s="123"/>
      <c r="Y104" s="123"/>
      <c r="Z104" s="123"/>
      <c r="AA104" s="123"/>
      <c r="AB104" s="123"/>
      <c r="AC104" s="123"/>
      <c r="AD104" s="123"/>
      <c r="AE104" s="123"/>
      <c r="AF104" s="123"/>
      <c r="AG104" s="125">
        <f>'VRN - VRN'!J30</f>
        <v>0</v>
      </c>
      <c r="AH104" s="124"/>
      <c r="AI104" s="124"/>
      <c r="AJ104" s="124"/>
      <c r="AK104" s="124"/>
      <c r="AL104" s="124"/>
      <c r="AM104" s="124"/>
      <c r="AN104" s="125">
        <f>SUM(AG104,AT104)</f>
        <v>0</v>
      </c>
      <c r="AO104" s="124"/>
      <c r="AP104" s="124"/>
      <c r="AQ104" s="126" t="s">
        <v>87</v>
      </c>
      <c r="AR104" s="127"/>
      <c r="AS104" s="133">
        <v>0</v>
      </c>
      <c r="AT104" s="134">
        <f>ROUND(SUM(AV104:AW104),2)</f>
        <v>0</v>
      </c>
      <c r="AU104" s="135">
        <f>'VRN - VRN'!P123</f>
        <v>0</v>
      </c>
      <c r="AV104" s="134">
        <f>'VRN - VRN'!J33</f>
        <v>0</v>
      </c>
      <c r="AW104" s="134">
        <f>'VRN - VRN'!J34</f>
        <v>0</v>
      </c>
      <c r="AX104" s="134">
        <f>'VRN - VRN'!J35</f>
        <v>0</v>
      </c>
      <c r="AY104" s="134">
        <f>'VRN - VRN'!J36</f>
        <v>0</v>
      </c>
      <c r="AZ104" s="134">
        <f>'VRN - VRN'!F33</f>
        <v>0</v>
      </c>
      <c r="BA104" s="134">
        <f>'VRN - VRN'!F34</f>
        <v>0</v>
      </c>
      <c r="BB104" s="134">
        <f>'VRN - VRN'!F35</f>
        <v>0</v>
      </c>
      <c r="BC104" s="134">
        <f>'VRN - VRN'!F36</f>
        <v>0</v>
      </c>
      <c r="BD104" s="136">
        <f>'VRN - VRN'!F37</f>
        <v>0</v>
      </c>
      <c r="BE104" s="7"/>
      <c r="BT104" s="132" t="s">
        <v>88</v>
      </c>
      <c r="BV104" s="132" t="s">
        <v>82</v>
      </c>
      <c r="BW104" s="132" t="s">
        <v>116</v>
      </c>
      <c r="BX104" s="132" t="s">
        <v>5</v>
      </c>
      <c r="CL104" s="132" t="s">
        <v>1</v>
      </c>
      <c r="CM104" s="132" t="s">
        <v>90</v>
      </c>
    </row>
    <row r="105" s="2" customFormat="1" ht="30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5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="2" customFormat="1" ht="6.96" customHeight="1">
      <c r="A106" s="39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  <c r="AA106" s="68"/>
      <c r="AB106" s="68"/>
      <c r="AC106" s="68"/>
      <c r="AD106" s="68"/>
      <c r="AE106" s="68"/>
      <c r="AF106" s="68"/>
      <c r="AG106" s="68"/>
      <c r="AH106" s="68"/>
      <c r="AI106" s="68"/>
      <c r="AJ106" s="68"/>
      <c r="AK106" s="68"/>
      <c r="AL106" s="68"/>
      <c r="AM106" s="68"/>
      <c r="AN106" s="68"/>
      <c r="AO106" s="68"/>
      <c r="AP106" s="68"/>
      <c r="AQ106" s="68"/>
      <c r="AR106" s="45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</sheetData>
  <sheetProtection sheet="1" formatColumns="0" formatRows="0" objects="1" scenarios="1" spinCount="100000" saltValue="yORUhOA8YOv3/9YhltkaNnOcI7FQfTDbzveJ3HbSeGFKM/XVI/6iwlWu2E8YNefj3w683rO/PFT2DZO7wdfChg==" hashValue="zTSXwwDPfEj7Rjb3767mLuC1Bk+S9gbtnAyC0dVS829cml/1aF+raHwjUszkivibW8lM0HNsy8q4a0TPmmmC/g==" algorithmName="SHA-512" password="88D2"/>
  <mergeCells count="78">
    <mergeCell ref="C92:G92"/>
    <mergeCell ref="D101:H101"/>
    <mergeCell ref="D98:H98"/>
    <mergeCell ref="D95:H95"/>
    <mergeCell ref="D99:H99"/>
    <mergeCell ref="D100:H100"/>
    <mergeCell ref="D96:H96"/>
    <mergeCell ref="D97:H97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L85:AJ85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AS89:AT91"/>
    <mergeCell ref="AG94:AM94"/>
    <mergeCell ref="AN94:AP94"/>
  </mergeCells>
  <hyperlinks>
    <hyperlink ref="A95" location="'01 - Stavební část'!C2" display="/"/>
    <hyperlink ref="A96" location="'02 - VZT,UT'!C2" display="/"/>
    <hyperlink ref="A97" location="'03 - ZT,mobiliář,IT,ostatní'!C2" display="/"/>
    <hyperlink ref="A98" location="'04 - Interiér'!C2" display="/"/>
    <hyperlink ref="A99" location="'05 - MaR'!C2" display="/"/>
    <hyperlink ref="A100" location="'06 - Zdravotně-technické ...'!C2" display="/"/>
    <hyperlink ref="A101" location="'07 - EL - Silnoproud'!C2" display="/"/>
    <hyperlink ref="A102" location="'08 - EL - slaboproud'!C2" display="/"/>
    <hyperlink ref="A103" location="'09 - Mediciální plyny'!C2" display="/"/>
    <hyperlink ref="A104" location="'VRN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114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90</v>
      </c>
    </row>
    <row r="4" hidden="1" s="1" customFormat="1" ht="24.96" customHeight="1">
      <c r="B4" s="21"/>
      <c r="D4" s="140" t="s">
        <v>124</v>
      </c>
      <c r="L4" s="21"/>
      <c r="M4" s="141" t="s">
        <v>10</v>
      </c>
      <c r="AT4" s="18" t="s">
        <v>4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142" t="s">
        <v>16</v>
      </c>
      <c r="L6" s="21"/>
    </row>
    <row r="7" hidden="1" s="1" customFormat="1" ht="16.5" customHeight="1">
      <c r="B7" s="21"/>
      <c r="E7" s="143" t="str">
        <f>'Rekapitulace stavby'!K6</f>
        <v>Revitalizace endoskopického oddělení</v>
      </c>
      <c r="F7" s="142"/>
      <c r="G7" s="142"/>
      <c r="H7" s="142"/>
      <c r="L7" s="21"/>
    </row>
    <row r="8" hidden="1" s="2" customFormat="1" ht="12" customHeight="1">
      <c r="A8" s="39"/>
      <c r="B8" s="45"/>
      <c r="C8" s="39"/>
      <c r="D8" s="142" t="s">
        <v>137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hidden="1" s="2" customFormat="1" ht="16.5" customHeight="1">
      <c r="A9" s="39"/>
      <c r="B9" s="45"/>
      <c r="C9" s="39"/>
      <c r="D9" s="39"/>
      <c r="E9" s="144" t="s">
        <v>2081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hidden="1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hidden="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hidden="1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15. 12. 2025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hidden="1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hidden="1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hidden="1" s="2" customFormat="1" ht="18" customHeight="1">
      <c r="A15" s="39"/>
      <c r="B15" s="45"/>
      <c r="C15" s="39"/>
      <c r="D15" s="39"/>
      <c r="E15" s="145" t="s">
        <v>27</v>
      </c>
      <c r="F15" s="39"/>
      <c r="G15" s="39"/>
      <c r="H15" s="39"/>
      <c r="I15" s="142" t="s">
        <v>28</v>
      </c>
      <c r="J15" s="145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hidden="1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hidden="1" s="2" customFormat="1" ht="12" customHeight="1">
      <c r="A17" s="39"/>
      <c r="B17" s="45"/>
      <c r="C17" s="39"/>
      <c r="D17" s="142" t="s">
        <v>30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hidden="1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hidden="1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hidden="1" s="2" customFormat="1" ht="12" customHeight="1">
      <c r="A20" s="39"/>
      <c r="B20" s="45"/>
      <c r="C20" s="39"/>
      <c r="D20" s="142" t="s">
        <v>32</v>
      </c>
      <c r="E20" s="39"/>
      <c r="F20" s="39"/>
      <c r="G20" s="39"/>
      <c r="H20" s="39"/>
      <c r="I20" s="142" t="s">
        <v>25</v>
      </c>
      <c r="J20" s="145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hidden="1" s="2" customFormat="1" ht="18" customHeight="1">
      <c r="A21" s="39"/>
      <c r="B21" s="45"/>
      <c r="C21" s="39"/>
      <c r="D21" s="39"/>
      <c r="E21" s="145" t="s">
        <v>34</v>
      </c>
      <c r="F21" s="39"/>
      <c r="G21" s="39"/>
      <c r="H21" s="39"/>
      <c r="I21" s="142" t="s">
        <v>28</v>
      </c>
      <c r="J21" s="145" t="s">
        <v>35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hidden="1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hidden="1" s="2" customFormat="1" ht="12" customHeight="1">
      <c r="A23" s="39"/>
      <c r="B23" s="45"/>
      <c r="C23" s="39"/>
      <c r="D23" s="142" t="s">
        <v>37</v>
      </c>
      <c r="E23" s="39"/>
      <c r="F23" s="39"/>
      <c r="G23" s="39"/>
      <c r="H23" s="39"/>
      <c r="I23" s="142" t="s">
        <v>25</v>
      </c>
      <c r="J23" s="145" t="s">
        <v>33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hidden="1" s="2" customFormat="1" ht="18" customHeight="1">
      <c r="A24" s="39"/>
      <c r="B24" s="45"/>
      <c r="C24" s="39"/>
      <c r="D24" s="39"/>
      <c r="E24" s="145" t="s">
        <v>34</v>
      </c>
      <c r="F24" s="39"/>
      <c r="G24" s="39"/>
      <c r="H24" s="39"/>
      <c r="I24" s="142" t="s">
        <v>28</v>
      </c>
      <c r="J24" s="145" t="s">
        <v>35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hidden="1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idden="1" s="2" customFormat="1" ht="12" customHeight="1">
      <c r="A26" s="39"/>
      <c r="B26" s="45"/>
      <c r="C26" s="39"/>
      <c r="D26" s="142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hidden="1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hidden="1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idden="1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hidden="1" s="2" customFormat="1" ht="25.44" customHeight="1">
      <c r="A30" s="39"/>
      <c r="B30" s="45"/>
      <c r="C30" s="39"/>
      <c r="D30" s="152" t="s">
        <v>40</v>
      </c>
      <c r="E30" s="39"/>
      <c r="F30" s="39"/>
      <c r="G30" s="39"/>
      <c r="H30" s="39"/>
      <c r="I30" s="39"/>
      <c r="J30" s="153">
        <f>ROUND(J117,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idden="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hidden="1" s="2" customFormat="1" ht="14.4" customHeight="1">
      <c r="A32" s="39"/>
      <c r="B32" s="45"/>
      <c r="C32" s="39"/>
      <c r="D32" s="39"/>
      <c r="E32" s="39"/>
      <c r="F32" s="154" t="s">
        <v>42</v>
      </c>
      <c r="G32" s="39"/>
      <c r="H32" s="39"/>
      <c r="I32" s="154" t="s">
        <v>41</v>
      </c>
      <c r="J32" s="154" t="s">
        <v>43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155" t="s">
        <v>44</v>
      </c>
      <c r="E33" s="142" t="s">
        <v>45</v>
      </c>
      <c r="F33" s="156">
        <f>ROUND((SUM(BE117:BE149)),  2)</f>
        <v>0</v>
      </c>
      <c r="G33" s="39"/>
      <c r="H33" s="39"/>
      <c r="I33" s="157">
        <v>0.20999999999999999</v>
      </c>
      <c r="J33" s="156">
        <f>ROUND(((SUM(BE117:BE149))*I33),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42" t="s">
        <v>46</v>
      </c>
      <c r="F34" s="156">
        <f>ROUND((SUM(BF117:BF149)),  2)</f>
        <v>0</v>
      </c>
      <c r="G34" s="39"/>
      <c r="H34" s="39"/>
      <c r="I34" s="157">
        <v>0.12</v>
      </c>
      <c r="J34" s="156">
        <f>ROUND(((SUM(BF117:BF149))*I34),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47</v>
      </c>
      <c r="F35" s="156">
        <f>ROUND((SUM(BG117:BG149)),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48</v>
      </c>
      <c r="F36" s="156">
        <f>ROUND((SUM(BH117:BH149)),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49</v>
      </c>
      <c r="F37" s="156">
        <f>ROUND((SUM(BI117:BI149)),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25.44" customHeight="1">
      <c r="A39" s="39"/>
      <c r="B39" s="45"/>
      <c r="C39" s="158"/>
      <c r="D39" s="159" t="s">
        <v>50</v>
      </c>
      <c r="E39" s="160"/>
      <c r="F39" s="160"/>
      <c r="G39" s="161" t="s">
        <v>51</v>
      </c>
      <c r="H39" s="162" t="s">
        <v>52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1" customFormat="1" ht="14.4" customHeight="1">
      <c r="B41" s="21"/>
      <c r="L41" s="21"/>
    </row>
    <row r="42" hidden="1" s="1" customFormat="1" ht="14.4" customHeight="1">
      <c r="B42" s="21"/>
      <c r="L42" s="21"/>
    </row>
    <row r="43" hidden="1" s="1" customFormat="1" ht="14.4" customHeight="1">
      <c r="B43" s="21"/>
      <c r="L43" s="21"/>
    </row>
    <row r="44" hidden="1" s="1" customFormat="1" ht="14.4" customHeight="1">
      <c r="B44" s="21"/>
      <c r="L44" s="21"/>
    </row>
    <row r="45" hidden="1" s="1" customFormat="1" ht="14.4" customHeight="1">
      <c r="B45" s="21"/>
      <c r="L45" s="21"/>
    </row>
    <row r="46" hidden="1" s="1" customFormat="1" ht="14.4" customHeight="1">
      <c r="B46" s="21"/>
      <c r="L46" s="21"/>
    </row>
    <row r="47" hidden="1" s="1" customFormat="1" ht="14.4" customHeight="1">
      <c r="B47" s="21"/>
      <c r="L47" s="21"/>
    </row>
    <row r="48" hidden="1" s="1" customFormat="1" ht="14.4" customHeight="1">
      <c r="B48" s="21"/>
      <c r="L48" s="21"/>
    </row>
    <row r="49" hidden="1" s="1" customFormat="1" ht="14.4" customHeight="1">
      <c r="B49" s="21"/>
      <c r="L49" s="21"/>
    </row>
    <row r="50" hidden="1" s="2" customFormat="1" ht="14.4" customHeight="1">
      <c r="B50" s="64"/>
      <c r="D50" s="165" t="s">
        <v>53</v>
      </c>
      <c r="E50" s="166"/>
      <c r="F50" s="166"/>
      <c r="G50" s="165" t="s">
        <v>54</v>
      </c>
      <c r="H50" s="166"/>
      <c r="I50" s="166"/>
      <c r="J50" s="166"/>
      <c r="K50" s="166"/>
      <c r="L50" s="64"/>
    </row>
    <row r="51" hidden="1">
      <c r="B51" s="21"/>
      <c r="L51" s="21"/>
    </row>
    <row r="52" hidden="1">
      <c r="B52" s="21"/>
      <c r="L52" s="21"/>
    </row>
    <row r="53" hidden="1">
      <c r="B53" s="21"/>
      <c r="L53" s="21"/>
    </row>
    <row r="54" hidden="1">
      <c r="B54" s="21"/>
      <c r="L54" s="21"/>
    </row>
    <row r="55" hidden="1">
      <c r="B55" s="21"/>
      <c r="L55" s="21"/>
    </row>
    <row r="56" hidden="1">
      <c r="B56" s="21"/>
      <c r="L56" s="21"/>
    </row>
    <row r="57" hidden="1">
      <c r="B57" s="21"/>
      <c r="L57" s="21"/>
    </row>
    <row r="58" hidden="1">
      <c r="B58" s="21"/>
      <c r="L58" s="21"/>
    </row>
    <row r="59" hidden="1">
      <c r="B59" s="21"/>
      <c r="L59" s="21"/>
    </row>
    <row r="60" hidden="1">
      <c r="B60" s="21"/>
      <c r="L60" s="21"/>
    </row>
    <row r="61" hidden="1" s="2" customFormat="1">
      <c r="A61" s="39"/>
      <c r="B61" s="45"/>
      <c r="C61" s="39"/>
      <c r="D61" s="167" t="s">
        <v>55</v>
      </c>
      <c r="E61" s="168"/>
      <c r="F61" s="169" t="s">
        <v>56</v>
      </c>
      <c r="G61" s="167" t="s">
        <v>55</v>
      </c>
      <c r="H61" s="168"/>
      <c r="I61" s="168"/>
      <c r="J61" s="170" t="s">
        <v>56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hidden="1">
      <c r="B62" s="21"/>
      <c r="L62" s="21"/>
    </row>
    <row r="63" hidden="1">
      <c r="B63" s="21"/>
      <c r="L63" s="21"/>
    </row>
    <row r="64" hidden="1">
      <c r="B64" s="21"/>
      <c r="L64" s="21"/>
    </row>
    <row r="65" hidden="1" s="2" customFormat="1">
      <c r="A65" s="39"/>
      <c r="B65" s="45"/>
      <c r="C65" s="39"/>
      <c r="D65" s="165" t="s">
        <v>57</v>
      </c>
      <c r="E65" s="171"/>
      <c r="F65" s="171"/>
      <c r="G65" s="165" t="s">
        <v>58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hidden="1">
      <c r="B66" s="21"/>
      <c r="L66" s="21"/>
    </row>
    <row r="67" hidden="1">
      <c r="B67" s="21"/>
      <c r="L67" s="21"/>
    </row>
    <row r="68" hidden="1">
      <c r="B68" s="21"/>
      <c r="L68" s="21"/>
    </row>
    <row r="69" hidden="1">
      <c r="B69" s="21"/>
      <c r="L69" s="21"/>
    </row>
    <row r="70" hidden="1">
      <c r="B70" s="21"/>
      <c r="L70" s="21"/>
    </row>
    <row r="71" hidden="1">
      <c r="B71" s="21"/>
      <c r="L71" s="21"/>
    </row>
    <row r="72" hidden="1">
      <c r="B72" s="21"/>
      <c r="L72" s="21"/>
    </row>
    <row r="73" hidden="1">
      <c r="B73" s="21"/>
      <c r="L73" s="21"/>
    </row>
    <row r="74" hidden="1">
      <c r="B74" s="21"/>
      <c r="L74" s="21"/>
    </row>
    <row r="75" hidden="1">
      <c r="B75" s="21"/>
      <c r="L75" s="21"/>
    </row>
    <row r="76" hidden="1" s="2" customFormat="1">
      <c r="A76" s="39"/>
      <c r="B76" s="45"/>
      <c r="C76" s="39"/>
      <c r="D76" s="167" t="s">
        <v>55</v>
      </c>
      <c r="E76" s="168"/>
      <c r="F76" s="169" t="s">
        <v>56</v>
      </c>
      <c r="G76" s="167" t="s">
        <v>55</v>
      </c>
      <c r="H76" s="168"/>
      <c r="I76" s="168"/>
      <c r="J76" s="170" t="s">
        <v>56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hidden="1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hidden="1"/>
    <row r="79" hidden="1"/>
    <row r="80" hidden="1"/>
    <row r="81" hidden="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hidden="1" s="2" customFormat="1" ht="24.96" customHeight="1">
      <c r="A82" s="39"/>
      <c r="B82" s="40"/>
      <c r="C82" s="24" t="s">
        <v>152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hidden="1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 s="2" customFormat="1" ht="16.5" customHeight="1">
      <c r="A85" s="39"/>
      <c r="B85" s="40"/>
      <c r="C85" s="41"/>
      <c r="D85" s="41"/>
      <c r="E85" s="176" t="str">
        <f>E7</f>
        <v>Revitalizace endoskopického oddělení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hidden="1" s="2" customFormat="1" ht="12" customHeight="1">
      <c r="A86" s="39"/>
      <c r="B86" s="40"/>
      <c r="C86" s="33" t="s">
        <v>137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hidden="1" s="2" customFormat="1" ht="16.5" customHeight="1">
      <c r="A87" s="39"/>
      <c r="B87" s="40"/>
      <c r="C87" s="41"/>
      <c r="D87" s="41"/>
      <c r="E87" s="77" t="str">
        <f>E9</f>
        <v>09 - Mediciální plyny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hidden="1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hidden="1" s="2" customFormat="1" ht="12" customHeight="1">
      <c r="A89" s="39"/>
      <c r="B89" s="40"/>
      <c r="C89" s="33" t="s">
        <v>20</v>
      </c>
      <c r="D89" s="41"/>
      <c r="E89" s="41"/>
      <c r="F89" s="28" t="str">
        <f>F12</f>
        <v>ON Náchod</v>
      </c>
      <c r="G89" s="41"/>
      <c r="H89" s="41"/>
      <c r="I89" s="33" t="s">
        <v>22</v>
      </c>
      <c r="J89" s="80" t="str">
        <f>IF(J12="","",J12)</f>
        <v>15. 12. 2025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hidden="1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hidden="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Oblastní Nemocnice Náchod</v>
      </c>
      <c r="G91" s="41"/>
      <c r="H91" s="41"/>
      <c r="I91" s="33" t="s">
        <v>32</v>
      </c>
      <c r="J91" s="37" t="str">
        <f>E21</f>
        <v>PRISPO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hidden="1" s="2" customFormat="1" ht="15.1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>PRISPO s.r.o.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hidden="1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hidden="1" s="2" customFormat="1" ht="29.28" customHeight="1">
      <c r="A94" s="39"/>
      <c r="B94" s="40"/>
      <c r="C94" s="177" t="s">
        <v>153</v>
      </c>
      <c r="D94" s="178"/>
      <c r="E94" s="178"/>
      <c r="F94" s="178"/>
      <c r="G94" s="178"/>
      <c r="H94" s="178"/>
      <c r="I94" s="178"/>
      <c r="J94" s="179" t="s">
        <v>154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hidden="1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hidden="1" s="2" customFormat="1" ht="22.8" customHeight="1">
      <c r="A96" s="39"/>
      <c r="B96" s="40"/>
      <c r="C96" s="180" t="s">
        <v>155</v>
      </c>
      <c r="D96" s="41"/>
      <c r="E96" s="41"/>
      <c r="F96" s="41"/>
      <c r="G96" s="41"/>
      <c r="H96" s="41"/>
      <c r="I96" s="41"/>
      <c r="J96" s="111">
        <f>J117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156</v>
      </c>
    </row>
    <row r="97" hidden="1" s="9" customFormat="1" ht="24.96" customHeight="1">
      <c r="A97" s="9"/>
      <c r="B97" s="181"/>
      <c r="C97" s="182"/>
      <c r="D97" s="183" t="s">
        <v>2082</v>
      </c>
      <c r="E97" s="184"/>
      <c r="F97" s="184"/>
      <c r="G97" s="184"/>
      <c r="H97" s="184"/>
      <c r="I97" s="184"/>
      <c r="J97" s="185">
        <f>J118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2" customFormat="1" ht="21.84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hidden="1" s="2" customFormat="1" ht="6.96" customHeight="1">
      <c r="A99" s="39"/>
      <c r="B99" s="67"/>
      <c r="C99" s="68"/>
      <c r="D99" s="68"/>
      <c r="E99" s="68"/>
      <c r="F99" s="68"/>
      <c r="G99" s="68"/>
      <c r="H99" s="68"/>
      <c r="I99" s="68"/>
      <c r="J99" s="68"/>
      <c r="K99" s="68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hidden="1"/>
    <row r="101" hidden="1"/>
    <row r="102" hidden="1"/>
    <row r="103" s="2" customFormat="1" ht="6.96" customHeight="1">
      <c r="A103" s="39"/>
      <c r="B103" s="69"/>
      <c r="C103" s="70"/>
      <c r="D103" s="70"/>
      <c r="E103" s="70"/>
      <c r="F103" s="70"/>
      <c r="G103" s="70"/>
      <c r="H103" s="70"/>
      <c r="I103" s="70"/>
      <c r="J103" s="70"/>
      <c r="K103" s="70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24.96" customHeight="1">
      <c r="A104" s="39"/>
      <c r="B104" s="40"/>
      <c r="C104" s="24" t="s">
        <v>173</v>
      </c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12" customHeight="1">
      <c r="A106" s="39"/>
      <c r="B106" s="40"/>
      <c r="C106" s="33" t="s">
        <v>16</v>
      </c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6.5" customHeight="1">
      <c r="A107" s="39"/>
      <c r="B107" s="40"/>
      <c r="C107" s="41"/>
      <c r="D107" s="41"/>
      <c r="E107" s="176" t="str">
        <f>E7</f>
        <v>Revitalizace endoskopického oddělení</v>
      </c>
      <c r="F107" s="33"/>
      <c r="G107" s="33"/>
      <c r="H107" s="33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137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6.5" customHeight="1">
      <c r="A109" s="39"/>
      <c r="B109" s="40"/>
      <c r="C109" s="41"/>
      <c r="D109" s="41"/>
      <c r="E109" s="77" t="str">
        <f>E9</f>
        <v>09 - Mediciální plyny</v>
      </c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20</v>
      </c>
      <c r="D111" s="41"/>
      <c r="E111" s="41"/>
      <c r="F111" s="28" t="str">
        <f>F12</f>
        <v>ON Náchod</v>
      </c>
      <c r="G111" s="41"/>
      <c r="H111" s="41"/>
      <c r="I111" s="33" t="s">
        <v>22</v>
      </c>
      <c r="J111" s="80" t="str">
        <f>IF(J12="","",J12)</f>
        <v>15. 12. 2025</v>
      </c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5.15" customHeight="1">
      <c r="A113" s="39"/>
      <c r="B113" s="40"/>
      <c r="C113" s="33" t="s">
        <v>24</v>
      </c>
      <c r="D113" s="41"/>
      <c r="E113" s="41"/>
      <c r="F113" s="28" t="str">
        <f>E15</f>
        <v>Oblastní Nemocnice Náchod</v>
      </c>
      <c r="G113" s="41"/>
      <c r="H113" s="41"/>
      <c r="I113" s="33" t="s">
        <v>32</v>
      </c>
      <c r="J113" s="37" t="str">
        <f>E21</f>
        <v>PRISPO s.r.o.</v>
      </c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5.15" customHeight="1">
      <c r="A114" s="39"/>
      <c r="B114" s="40"/>
      <c r="C114" s="33" t="s">
        <v>30</v>
      </c>
      <c r="D114" s="41"/>
      <c r="E114" s="41"/>
      <c r="F114" s="28" t="str">
        <f>IF(E18="","",E18)</f>
        <v>Vyplň údaj</v>
      </c>
      <c r="G114" s="41"/>
      <c r="H114" s="41"/>
      <c r="I114" s="33" t="s">
        <v>37</v>
      </c>
      <c r="J114" s="37" t="str">
        <f>E24</f>
        <v>PRISPO s.r.o.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0.32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11" customFormat="1" ht="29.28" customHeight="1">
      <c r="A116" s="193"/>
      <c r="B116" s="194"/>
      <c r="C116" s="195" t="s">
        <v>174</v>
      </c>
      <c r="D116" s="196" t="s">
        <v>65</v>
      </c>
      <c r="E116" s="196" t="s">
        <v>61</v>
      </c>
      <c r="F116" s="196" t="s">
        <v>62</v>
      </c>
      <c r="G116" s="196" t="s">
        <v>175</v>
      </c>
      <c r="H116" s="196" t="s">
        <v>176</v>
      </c>
      <c r="I116" s="196" t="s">
        <v>177</v>
      </c>
      <c r="J116" s="196" t="s">
        <v>154</v>
      </c>
      <c r="K116" s="197" t="s">
        <v>178</v>
      </c>
      <c r="L116" s="198"/>
      <c r="M116" s="101" t="s">
        <v>1</v>
      </c>
      <c r="N116" s="102" t="s">
        <v>44</v>
      </c>
      <c r="O116" s="102" t="s">
        <v>179</v>
      </c>
      <c r="P116" s="102" t="s">
        <v>180</v>
      </c>
      <c r="Q116" s="102" t="s">
        <v>181</v>
      </c>
      <c r="R116" s="102" t="s">
        <v>182</v>
      </c>
      <c r="S116" s="102" t="s">
        <v>183</v>
      </c>
      <c r="T116" s="103" t="s">
        <v>184</v>
      </c>
      <c r="U116" s="193"/>
      <c r="V116" s="193"/>
      <c r="W116" s="193"/>
      <c r="X116" s="193"/>
      <c r="Y116" s="193"/>
      <c r="Z116" s="193"/>
      <c r="AA116" s="193"/>
      <c r="AB116" s="193"/>
      <c r="AC116" s="193"/>
      <c r="AD116" s="193"/>
      <c r="AE116" s="193"/>
    </row>
    <row r="117" s="2" customFormat="1" ht="22.8" customHeight="1">
      <c r="A117" s="39"/>
      <c r="B117" s="40"/>
      <c r="C117" s="108" t="s">
        <v>185</v>
      </c>
      <c r="D117" s="41"/>
      <c r="E117" s="41"/>
      <c r="F117" s="41"/>
      <c r="G117" s="41"/>
      <c r="H117" s="41"/>
      <c r="I117" s="41"/>
      <c r="J117" s="199">
        <f>BK117</f>
        <v>0</v>
      </c>
      <c r="K117" s="41"/>
      <c r="L117" s="45"/>
      <c r="M117" s="104"/>
      <c r="N117" s="200"/>
      <c r="O117" s="105"/>
      <c r="P117" s="201">
        <f>P118</f>
        <v>0</v>
      </c>
      <c r="Q117" s="105"/>
      <c r="R117" s="201">
        <f>R118</f>
        <v>0</v>
      </c>
      <c r="S117" s="105"/>
      <c r="T117" s="202">
        <f>T118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79</v>
      </c>
      <c r="AU117" s="18" t="s">
        <v>156</v>
      </c>
      <c r="BK117" s="203">
        <f>BK118</f>
        <v>0</v>
      </c>
    </row>
    <row r="118" s="12" customFormat="1" ht="25.92" customHeight="1">
      <c r="A118" s="12"/>
      <c r="B118" s="204"/>
      <c r="C118" s="205"/>
      <c r="D118" s="206" t="s">
        <v>79</v>
      </c>
      <c r="E118" s="207" t="s">
        <v>1242</v>
      </c>
      <c r="F118" s="207" t="s">
        <v>113</v>
      </c>
      <c r="G118" s="205"/>
      <c r="H118" s="205"/>
      <c r="I118" s="208"/>
      <c r="J118" s="209">
        <f>BK118</f>
        <v>0</v>
      </c>
      <c r="K118" s="205"/>
      <c r="L118" s="210"/>
      <c r="M118" s="211"/>
      <c r="N118" s="212"/>
      <c r="O118" s="212"/>
      <c r="P118" s="213">
        <f>SUM(P119:P149)</f>
        <v>0</v>
      </c>
      <c r="Q118" s="212"/>
      <c r="R118" s="213">
        <f>SUM(R119:R149)</f>
        <v>0</v>
      </c>
      <c r="S118" s="212"/>
      <c r="T118" s="214">
        <f>SUM(T119:T149)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15" t="s">
        <v>88</v>
      </c>
      <c r="AT118" s="216" t="s">
        <v>79</v>
      </c>
      <c r="AU118" s="216" t="s">
        <v>80</v>
      </c>
      <c r="AY118" s="215" t="s">
        <v>188</v>
      </c>
      <c r="BK118" s="217">
        <f>SUM(BK119:BK149)</f>
        <v>0</v>
      </c>
    </row>
    <row r="119" s="2" customFormat="1" ht="16.5" customHeight="1">
      <c r="A119" s="39"/>
      <c r="B119" s="40"/>
      <c r="C119" s="220" t="s">
        <v>88</v>
      </c>
      <c r="D119" s="220" t="s">
        <v>191</v>
      </c>
      <c r="E119" s="221" t="s">
        <v>2083</v>
      </c>
      <c r="F119" s="222" t="s">
        <v>2084</v>
      </c>
      <c r="G119" s="223" t="s">
        <v>209</v>
      </c>
      <c r="H119" s="224">
        <v>51</v>
      </c>
      <c r="I119" s="225"/>
      <c r="J119" s="226">
        <f>ROUND(I119*H119,2)</f>
        <v>0</v>
      </c>
      <c r="K119" s="222" t="s">
        <v>1</v>
      </c>
      <c r="L119" s="45"/>
      <c r="M119" s="227" t="s">
        <v>1</v>
      </c>
      <c r="N119" s="228" t="s">
        <v>45</v>
      </c>
      <c r="O119" s="92"/>
      <c r="P119" s="229">
        <f>O119*H119</f>
        <v>0</v>
      </c>
      <c r="Q119" s="229">
        <v>0</v>
      </c>
      <c r="R119" s="229">
        <f>Q119*H119</f>
        <v>0</v>
      </c>
      <c r="S119" s="229">
        <v>0</v>
      </c>
      <c r="T119" s="230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31" t="s">
        <v>195</v>
      </c>
      <c r="AT119" s="231" t="s">
        <v>191</v>
      </c>
      <c r="AU119" s="231" t="s">
        <v>88</v>
      </c>
      <c r="AY119" s="18" t="s">
        <v>188</v>
      </c>
      <c r="BE119" s="232">
        <f>IF(N119="základní",J119,0)</f>
        <v>0</v>
      </c>
      <c r="BF119" s="232">
        <f>IF(N119="snížená",J119,0)</f>
        <v>0</v>
      </c>
      <c r="BG119" s="232">
        <f>IF(N119="zákl. přenesená",J119,0)</f>
        <v>0</v>
      </c>
      <c r="BH119" s="232">
        <f>IF(N119="sníž. přenesená",J119,0)</f>
        <v>0</v>
      </c>
      <c r="BI119" s="232">
        <f>IF(N119="nulová",J119,0)</f>
        <v>0</v>
      </c>
      <c r="BJ119" s="18" t="s">
        <v>88</v>
      </c>
      <c r="BK119" s="232">
        <f>ROUND(I119*H119,2)</f>
        <v>0</v>
      </c>
      <c r="BL119" s="18" t="s">
        <v>195</v>
      </c>
      <c r="BM119" s="231" t="s">
        <v>2085</v>
      </c>
    </row>
    <row r="120" s="2" customFormat="1" ht="16.5" customHeight="1">
      <c r="A120" s="39"/>
      <c r="B120" s="40"/>
      <c r="C120" s="220" t="s">
        <v>90</v>
      </c>
      <c r="D120" s="220" t="s">
        <v>191</v>
      </c>
      <c r="E120" s="221" t="s">
        <v>2086</v>
      </c>
      <c r="F120" s="222" t="s">
        <v>2087</v>
      </c>
      <c r="G120" s="223" t="s">
        <v>209</v>
      </c>
      <c r="H120" s="224">
        <v>191</v>
      </c>
      <c r="I120" s="225"/>
      <c r="J120" s="226">
        <f>ROUND(I120*H120,2)</f>
        <v>0</v>
      </c>
      <c r="K120" s="222" t="s">
        <v>1</v>
      </c>
      <c r="L120" s="45"/>
      <c r="M120" s="227" t="s">
        <v>1</v>
      </c>
      <c r="N120" s="228" t="s">
        <v>45</v>
      </c>
      <c r="O120" s="92"/>
      <c r="P120" s="229">
        <f>O120*H120</f>
        <v>0</v>
      </c>
      <c r="Q120" s="229">
        <v>0</v>
      </c>
      <c r="R120" s="229">
        <f>Q120*H120</f>
        <v>0</v>
      </c>
      <c r="S120" s="229">
        <v>0</v>
      </c>
      <c r="T120" s="230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31" t="s">
        <v>195</v>
      </c>
      <c r="AT120" s="231" t="s">
        <v>191</v>
      </c>
      <c r="AU120" s="231" t="s">
        <v>88</v>
      </c>
      <c r="AY120" s="18" t="s">
        <v>188</v>
      </c>
      <c r="BE120" s="232">
        <f>IF(N120="základní",J120,0)</f>
        <v>0</v>
      </c>
      <c r="BF120" s="232">
        <f>IF(N120="snížená",J120,0)</f>
        <v>0</v>
      </c>
      <c r="BG120" s="232">
        <f>IF(N120="zákl. přenesená",J120,0)</f>
        <v>0</v>
      </c>
      <c r="BH120" s="232">
        <f>IF(N120="sníž. přenesená",J120,0)</f>
        <v>0</v>
      </c>
      <c r="BI120" s="232">
        <f>IF(N120="nulová",J120,0)</f>
        <v>0</v>
      </c>
      <c r="BJ120" s="18" t="s">
        <v>88</v>
      </c>
      <c r="BK120" s="232">
        <f>ROUND(I120*H120,2)</f>
        <v>0</v>
      </c>
      <c r="BL120" s="18" t="s">
        <v>195</v>
      </c>
      <c r="BM120" s="231" t="s">
        <v>2088</v>
      </c>
    </row>
    <row r="121" s="2" customFormat="1" ht="16.5" customHeight="1">
      <c r="A121" s="39"/>
      <c r="B121" s="40"/>
      <c r="C121" s="220" t="s">
        <v>189</v>
      </c>
      <c r="D121" s="220" t="s">
        <v>191</v>
      </c>
      <c r="E121" s="221" t="s">
        <v>2089</v>
      </c>
      <c r="F121" s="222" t="s">
        <v>2090</v>
      </c>
      <c r="G121" s="223" t="s">
        <v>209</v>
      </c>
      <c r="H121" s="224">
        <v>159</v>
      </c>
      <c r="I121" s="225"/>
      <c r="J121" s="226">
        <f>ROUND(I121*H121,2)</f>
        <v>0</v>
      </c>
      <c r="K121" s="222" t="s">
        <v>1</v>
      </c>
      <c r="L121" s="45"/>
      <c r="M121" s="227" t="s">
        <v>1</v>
      </c>
      <c r="N121" s="228" t="s">
        <v>45</v>
      </c>
      <c r="O121" s="92"/>
      <c r="P121" s="229">
        <f>O121*H121</f>
        <v>0</v>
      </c>
      <c r="Q121" s="229">
        <v>0</v>
      </c>
      <c r="R121" s="229">
        <f>Q121*H121</f>
        <v>0</v>
      </c>
      <c r="S121" s="229">
        <v>0</v>
      </c>
      <c r="T121" s="230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31" t="s">
        <v>195</v>
      </c>
      <c r="AT121" s="231" t="s">
        <v>191</v>
      </c>
      <c r="AU121" s="231" t="s">
        <v>88</v>
      </c>
      <c r="AY121" s="18" t="s">
        <v>188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8" t="s">
        <v>88</v>
      </c>
      <c r="BK121" s="232">
        <f>ROUND(I121*H121,2)</f>
        <v>0</v>
      </c>
      <c r="BL121" s="18" t="s">
        <v>195</v>
      </c>
      <c r="BM121" s="231" t="s">
        <v>2091</v>
      </c>
    </row>
    <row r="122" s="2" customFormat="1" ht="16.5" customHeight="1">
      <c r="A122" s="39"/>
      <c r="B122" s="40"/>
      <c r="C122" s="220" t="s">
        <v>195</v>
      </c>
      <c r="D122" s="220" t="s">
        <v>191</v>
      </c>
      <c r="E122" s="221" t="s">
        <v>2092</v>
      </c>
      <c r="F122" s="222" t="s">
        <v>2093</v>
      </c>
      <c r="G122" s="223" t="s">
        <v>209</v>
      </c>
      <c r="H122" s="224">
        <v>106</v>
      </c>
      <c r="I122" s="225"/>
      <c r="J122" s="226">
        <f>ROUND(I122*H122,2)</f>
        <v>0</v>
      </c>
      <c r="K122" s="222" t="s">
        <v>1</v>
      </c>
      <c r="L122" s="45"/>
      <c r="M122" s="227" t="s">
        <v>1</v>
      </c>
      <c r="N122" s="228" t="s">
        <v>45</v>
      </c>
      <c r="O122" s="92"/>
      <c r="P122" s="229">
        <f>O122*H122</f>
        <v>0</v>
      </c>
      <c r="Q122" s="229">
        <v>0</v>
      </c>
      <c r="R122" s="229">
        <f>Q122*H122</f>
        <v>0</v>
      </c>
      <c r="S122" s="229">
        <v>0</v>
      </c>
      <c r="T122" s="230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31" t="s">
        <v>195</v>
      </c>
      <c r="AT122" s="231" t="s">
        <v>191</v>
      </c>
      <c r="AU122" s="231" t="s">
        <v>88</v>
      </c>
      <c r="AY122" s="18" t="s">
        <v>188</v>
      </c>
      <c r="BE122" s="232">
        <f>IF(N122="základní",J122,0)</f>
        <v>0</v>
      </c>
      <c r="BF122" s="232">
        <f>IF(N122="snížená",J122,0)</f>
        <v>0</v>
      </c>
      <c r="BG122" s="232">
        <f>IF(N122="zákl. přenesená",J122,0)</f>
        <v>0</v>
      </c>
      <c r="BH122" s="232">
        <f>IF(N122="sníž. přenesená",J122,0)</f>
        <v>0</v>
      </c>
      <c r="BI122" s="232">
        <f>IF(N122="nulová",J122,0)</f>
        <v>0</v>
      </c>
      <c r="BJ122" s="18" t="s">
        <v>88</v>
      </c>
      <c r="BK122" s="232">
        <f>ROUND(I122*H122,2)</f>
        <v>0</v>
      </c>
      <c r="BL122" s="18" t="s">
        <v>195</v>
      </c>
      <c r="BM122" s="231" t="s">
        <v>2094</v>
      </c>
    </row>
    <row r="123" s="2" customFormat="1" ht="16.5" customHeight="1">
      <c r="A123" s="39"/>
      <c r="B123" s="40"/>
      <c r="C123" s="220" t="s">
        <v>227</v>
      </c>
      <c r="D123" s="220" t="s">
        <v>191</v>
      </c>
      <c r="E123" s="221" t="s">
        <v>2095</v>
      </c>
      <c r="F123" s="222" t="s">
        <v>2096</v>
      </c>
      <c r="G123" s="223" t="s">
        <v>209</v>
      </c>
      <c r="H123" s="224">
        <v>120</v>
      </c>
      <c r="I123" s="225"/>
      <c r="J123" s="226">
        <f>ROUND(I123*H123,2)</f>
        <v>0</v>
      </c>
      <c r="K123" s="222" t="s">
        <v>1</v>
      </c>
      <c r="L123" s="45"/>
      <c r="M123" s="227" t="s">
        <v>1</v>
      </c>
      <c r="N123" s="228" t="s">
        <v>45</v>
      </c>
      <c r="O123" s="92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1" t="s">
        <v>195</v>
      </c>
      <c r="AT123" s="231" t="s">
        <v>191</v>
      </c>
      <c r="AU123" s="231" t="s">
        <v>88</v>
      </c>
      <c r="AY123" s="18" t="s">
        <v>188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8" t="s">
        <v>88</v>
      </c>
      <c r="BK123" s="232">
        <f>ROUND(I123*H123,2)</f>
        <v>0</v>
      </c>
      <c r="BL123" s="18" t="s">
        <v>195</v>
      </c>
      <c r="BM123" s="231" t="s">
        <v>2097</v>
      </c>
    </row>
    <row r="124" s="2" customFormat="1" ht="16.5" customHeight="1">
      <c r="A124" s="39"/>
      <c r="B124" s="40"/>
      <c r="C124" s="220" t="s">
        <v>212</v>
      </c>
      <c r="D124" s="220" t="s">
        <v>191</v>
      </c>
      <c r="E124" s="221" t="s">
        <v>2098</v>
      </c>
      <c r="F124" s="222" t="s">
        <v>2099</v>
      </c>
      <c r="G124" s="223" t="s">
        <v>267</v>
      </c>
      <c r="H124" s="224">
        <v>1</v>
      </c>
      <c r="I124" s="225"/>
      <c r="J124" s="226">
        <f>ROUND(I124*H124,2)</f>
        <v>0</v>
      </c>
      <c r="K124" s="222" t="s">
        <v>1</v>
      </c>
      <c r="L124" s="45"/>
      <c r="M124" s="227" t="s">
        <v>1</v>
      </c>
      <c r="N124" s="228" t="s">
        <v>45</v>
      </c>
      <c r="O124" s="92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1" t="s">
        <v>195</v>
      </c>
      <c r="AT124" s="231" t="s">
        <v>191</v>
      </c>
      <c r="AU124" s="231" t="s">
        <v>88</v>
      </c>
      <c r="AY124" s="18" t="s">
        <v>188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8" t="s">
        <v>88</v>
      </c>
      <c r="BK124" s="232">
        <f>ROUND(I124*H124,2)</f>
        <v>0</v>
      </c>
      <c r="BL124" s="18" t="s">
        <v>195</v>
      </c>
      <c r="BM124" s="231" t="s">
        <v>2100</v>
      </c>
    </row>
    <row r="125" s="2" customFormat="1" ht="16.5" customHeight="1">
      <c r="A125" s="39"/>
      <c r="B125" s="40"/>
      <c r="C125" s="220" t="s">
        <v>234</v>
      </c>
      <c r="D125" s="220" t="s">
        <v>191</v>
      </c>
      <c r="E125" s="221" t="s">
        <v>2101</v>
      </c>
      <c r="F125" s="222" t="s">
        <v>2102</v>
      </c>
      <c r="G125" s="223" t="s">
        <v>2103</v>
      </c>
      <c r="H125" s="224">
        <v>1800</v>
      </c>
      <c r="I125" s="225"/>
      <c r="J125" s="226">
        <f>ROUND(I125*H125,2)</f>
        <v>0</v>
      </c>
      <c r="K125" s="222" t="s">
        <v>1</v>
      </c>
      <c r="L125" s="45"/>
      <c r="M125" s="227" t="s">
        <v>1</v>
      </c>
      <c r="N125" s="228" t="s">
        <v>45</v>
      </c>
      <c r="O125" s="92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1" t="s">
        <v>195</v>
      </c>
      <c r="AT125" s="231" t="s">
        <v>191</v>
      </c>
      <c r="AU125" s="231" t="s">
        <v>88</v>
      </c>
      <c r="AY125" s="18" t="s">
        <v>188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8" t="s">
        <v>88</v>
      </c>
      <c r="BK125" s="232">
        <f>ROUND(I125*H125,2)</f>
        <v>0</v>
      </c>
      <c r="BL125" s="18" t="s">
        <v>195</v>
      </c>
      <c r="BM125" s="231" t="s">
        <v>2104</v>
      </c>
    </row>
    <row r="126" s="2" customFormat="1" ht="16.5" customHeight="1">
      <c r="A126" s="39"/>
      <c r="B126" s="40"/>
      <c r="C126" s="220" t="s">
        <v>247</v>
      </c>
      <c r="D126" s="220" t="s">
        <v>191</v>
      </c>
      <c r="E126" s="221" t="s">
        <v>2105</v>
      </c>
      <c r="F126" s="222" t="s">
        <v>2106</v>
      </c>
      <c r="G126" s="223" t="s">
        <v>267</v>
      </c>
      <c r="H126" s="224">
        <v>1</v>
      </c>
      <c r="I126" s="225"/>
      <c r="J126" s="226">
        <f>ROUND(I126*H126,2)</f>
        <v>0</v>
      </c>
      <c r="K126" s="222" t="s">
        <v>1</v>
      </c>
      <c r="L126" s="45"/>
      <c r="M126" s="227" t="s">
        <v>1</v>
      </c>
      <c r="N126" s="228" t="s">
        <v>45</v>
      </c>
      <c r="O126" s="92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1" t="s">
        <v>195</v>
      </c>
      <c r="AT126" s="231" t="s">
        <v>191</v>
      </c>
      <c r="AU126" s="231" t="s">
        <v>88</v>
      </c>
      <c r="AY126" s="18" t="s">
        <v>188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8" t="s">
        <v>88</v>
      </c>
      <c r="BK126" s="232">
        <f>ROUND(I126*H126,2)</f>
        <v>0</v>
      </c>
      <c r="BL126" s="18" t="s">
        <v>195</v>
      </c>
      <c r="BM126" s="231" t="s">
        <v>2107</v>
      </c>
    </row>
    <row r="127" s="2" customFormat="1" ht="16.5" customHeight="1">
      <c r="A127" s="39"/>
      <c r="B127" s="40"/>
      <c r="C127" s="220" t="s">
        <v>256</v>
      </c>
      <c r="D127" s="220" t="s">
        <v>191</v>
      </c>
      <c r="E127" s="221" t="s">
        <v>2108</v>
      </c>
      <c r="F127" s="222" t="s">
        <v>2109</v>
      </c>
      <c r="G127" s="223" t="s">
        <v>267</v>
      </c>
      <c r="H127" s="224">
        <v>7</v>
      </c>
      <c r="I127" s="225"/>
      <c r="J127" s="226">
        <f>ROUND(I127*H127,2)</f>
        <v>0</v>
      </c>
      <c r="K127" s="222" t="s">
        <v>1</v>
      </c>
      <c r="L127" s="45"/>
      <c r="M127" s="227" t="s">
        <v>1</v>
      </c>
      <c r="N127" s="228" t="s">
        <v>45</v>
      </c>
      <c r="O127" s="92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1" t="s">
        <v>195</v>
      </c>
      <c r="AT127" s="231" t="s">
        <v>191</v>
      </c>
      <c r="AU127" s="231" t="s">
        <v>88</v>
      </c>
      <c r="AY127" s="18" t="s">
        <v>188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8" t="s">
        <v>88</v>
      </c>
      <c r="BK127" s="232">
        <f>ROUND(I127*H127,2)</f>
        <v>0</v>
      </c>
      <c r="BL127" s="18" t="s">
        <v>195</v>
      </c>
      <c r="BM127" s="231" t="s">
        <v>2110</v>
      </c>
    </row>
    <row r="128" s="2" customFormat="1" ht="16.5" customHeight="1">
      <c r="A128" s="39"/>
      <c r="B128" s="40"/>
      <c r="C128" s="220" t="s">
        <v>264</v>
      </c>
      <c r="D128" s="220" t="s">
        <v>191</v>
      </c>
      <c r="E128" s="221" t="s">
        <v>2111</v>
      </c>
      <c r="F128" s="222" t="s">
        <v>2112</v>
      </c>
      <c r="G128" s="223" t="s">
        <v>267</v>
      </c>
      <c r="H128" s="224">
        <v>5</v>
      </c>
      <c r="I128" s="225"/>
      <c r="J128" s="226">
        <f>ROUND(I128*H128,2)</f>
        <v>0</v>
      </c>
      <c r="K128" s="222" t="s">
        <v>1</v>
      </c>
      <c r="L128" s="45"/>
      <c r="M128" s="227" t="s">
        <v>1</v>
      </c>
      <c r="N128" s="228" t="s">
        <v>45</v>
      </c>
      <c r="O128" s="92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1" t="s">
        <v>195</v>
      </c>
      <c r="AT128" s="231" t="s">
        <v>191</v>
      </c>
      <c r="AU128" s="231" t="s">
        <v>88</v>
      </c>
      <c r="AY128" s="18" t="s">
        <v>188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8" t="s">
        <v>88</v>
      </c>
      <c r="BK128" s="232">
        <f>ROUND(I128*H128,2)</f>
        <v>0</v>
      </c>
      <c r="BL128" s="18" t="s">
        <v>195</v>
      </c>
      <c r="BM128" s="231" t="s">
        <v>2113</v>
      </c>
    </row>
    <row r="129" s="2" customFormat="1" ht="16.5" customHeight="1">
      <c r="A129" s="39"/>
      <c r="B129" s="40"/>
      <c r="C129" s="220" t="s">
        <v>272</v>
      </c>
      <c r="D129" s="220" t="s">
        <v>191</v>
      </c>
      <c r="E129" s="221" t="s">
        <v>2114</v>
      </c>
      <c r="F129" s="222" t="s">
        <v>2115</v>
      </c>
      <c r="G129" s="223" t="s">
        <v>267</v>
      </c>
      <c r="H129" s="224">
        <v>9</v>
      </c>
      <c r="I129" s="225"/>
      <c r="J129" s="226">
        <f>ROUND(I129*H129,2)</f>
        <v>0</v>
      </c>
      <c r="K129" s="222" t="s">
        <v>1</v>
      </c>
      <c r="L129" s="45"/>
      <c r="M129" s="227" t="s">
        <v>1</v>
      </c>
      <c r="N129" s="228" t="s">
        <v>45</v>
      </c>
      <c r="O129" s="92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1" t="s">
        <v>195</v>
      </c>
      <c r="AT129" s="231" t="s">
        <v>191</v>
      </c>
      <c r="AU129" s="231" t="s">
        <v>88</v>
      </c>
      <c r="AY129" s="18" t="s">
        <v>188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8" t="s">
        <v>88</v>
      </c>
      <c r="BK129" s="232">
        <f>ROUND(I129*H129,2)</f>
        <v>0</v>
      </c>
      <c r="BL129" s="18" t="s">
        <v>195</v>
      </c>
      <c r="BM129" s="231" t="s">
        <v>2116</v>
      </c>
    </row>
    <row r="130" s="2" customFormat="1" ht="16.5" customHeight="1">
      <c r="A130" s="39"/>
      <c r="B130" s="40"/>
      <c r="C130" s="220" t="s">
        <v>8</v>
      </c>
      <c r="D130" s="220" t="s">
        <v>191</v>
      </c>
      <c r="E130" s="221" t="s">
        <v>2117</v>
      </c>
      <c r="F130" s="222" t="s">
        <v>2118</v>
      </c>
      <c r="G130" s="223" t="s">
        <v>267</v>
      </c>
      <c r="H130" s="224">
        <v>3</v>
      </c>
      <c r="I130" s="225"/>
      <c r="J130" s="226">
        <f>ROUND(I130*H130,2)</f>
        <v>0</v>
      </c>
      <c r="K130" s="222" t="s">
        <v>1</v>
      </c>
      <c r="L130" s="45"/>
      <c r="M130" s="227" t="s">
        <v>1</v>
      </c>
      <c r="N130" s="228" t="s">
        <v>45</v>
      </c>
      <c r="O130" s="92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1" t="s">
        <v>195</v>
      </c>
      <c r="AT130" s="231" t="s">
        <v>191</v>
      </c>
      <c r="AU130" s="231" t="s">
        <v>88</v>
      </c>
      <c r="AY130" s="18" t="s">
        <v>188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8" t="s">
        <v>88</v>
      </c>
      <c r="BK130" s="232">
        <f>ROUND(I130*H130,2)</f>
        <v>0</v>
      </c>
      <c r="BL130" s="18" t="s">
        <v>195</v>
      </c>
      <c r="BM130" s="231" t="s">
        <v>2119</v>
      </c>
    </row>
    <row r="131" s="2" customFormat="1" ht="16.5" customHeight="1">
      <c r="A131" s="39"/>
      <c r="B131" s="40"/>
      <c r="C131" s="220" t="s">
        <v>280</v>
      </c>
      <c r="D131" s="220" t="s">
        <v>191</v>
      </c>
      <c r="E131" s="221" t="s">
        <v>2120</v>
      </c>
      <c r="F131" s="222" t="s">
        <v>2121</v>
      </c>
      <c r="G131" s="223" t="s">
        <v>267</v>
      </c>
      <c r="H131" s="224">
        <v>250</v>
      </c>
      <c r="I131" s="225"/>
      <c r="J131" s="226">
        <f>ROUND(I131*H131,2)</f>
        <v>0</v>
      </c>
      <c r="K131" s="222" t="s">
        <v>1</v>
      </c>
      <c r="L131" s="45"/>
      <c r="M131" s="227" t="s">
        <v>1</v>
      </c>
      <c r="N131" s="228" t="s">
        <v>45</v>
      </c>
      <c r="O131" s="92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1" t="s">
        <v>195</v>
      </c>
      <c r="AT131" s="231" t="s">
        <v>191</v>
      </c>
      <c r="AU131" s="231" t="s">
        <v>88</v>
      </c>
      <c r="AY131" s="18" t="s">
        <v>188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88</v>
      </c>
      <c r="BK131" s="232">
        <f>ROUND(I131*H131,2)</f>
        <v>0</v>
      </c>
      <c r="BL131" s="18" t="s">
        <v>195</v>
      </c>
      <c r="BM131" s="231" t="s">
        <v>2122</v>
      </c>
    </row>
    <row r="132" s="2" customFormat="1" ht="16.5" customHeight="1">
      <c r="A132" s="39"/>
      <c r="B132" s="40"/>
      <c r="C132" s="220" t="s">
        <v>284</v>
      </c>
      <c r="D132" s="220" t="s">
        <v>191</v>
      </c>
      <c r="E132" s="221" t="s">
        <v>2123</v>
      </c>
      <c r="F132" s="222" t="s">
        <v>2124</v>
      </c>
      <c r="G132" s="223" t="s">
        <v>267</v>
      </c>
      <c r="H132" s="224">
        <v>62</v>
      </c>
      <c r="I132" s="225"/>
      <c r="J132" s="226">
        <f>ROUND(I132*H132,2)</f>
        <v>0</v>
      </c>
      <c r="K132" s="222" t="s">
        <v>1</v>
      </c>
      <c r="L132" s="45"/>
      <c r="M132" s="227" t="s">
        <v>1</v>
      </c>
      <c r="N132" s="228" t="s">
        <v>45</v>
      </c>
      <c r="O132" s="92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1" t="s">
        <v>195</v>
      </c>
      <c r="AT132" s="231" t="s">
        <v>191</v>
      </c>
      <c r="AU132" s="231" t="s">
        <v>88</v>
      </c>
      <c r="AY132" s="18" t="s">
        <v>188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8" t="s">
        <v>88</v>
      </c>
      <c r="BK132" s="232">
        <f>ROUND(I132*H132,2)</f>
        <v>0</v>
      </c>
      <c r="BL132" s="18" t="s">
        <v>195</v>
      </c>
      <c r="BM132" s="231" t="s">
        <v>2125</v>
      </c>
    </row>
    <row r="133" s="2" customFormat="1" ht="16.5" customHeight="1">
      <c r="A133" s="39"/>
      <c r="B133" s="40"/>
      <c r="C133" s="220" t="s">
        <v>288</v>
      </c>
      <c r="D133" s="220" t="s">
        <v>191</v>
      </c>
      <c r="E133" s="221" t="s">
        <v>2126</v>
      </c>
      <c r="F133" s="222" t="s">
        <v>2127</v>
      </c>
      <c r="G133" s="223" t="s">
        <v>267</v>
      </c>
      <c r="H133" s="224">
        <v>87</v>
      </c>
      <c r="I133" s="225"/>
      <c r="J133" s="226">
        <f>ROUND(I133*H133,2)</f>
        <v>0</v>
      </c>
      <c r="K133" s="222" t="s">
        <v>1</v>
      </c>
      <c r="L133" s="45"/>
      <c r="M133" s="227" t="s">
        <v>1</v>
      </c>
      <c r="N133" s="228" t="s">
        <v>45</v>
      </c>
      <c r="O133" s="92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1" t="s">
        <v>195</v>
      </c>
      <c r="AT133" s="231" t="s">
        <v>191</v>
      </c>
      <c r="AU133" s="231" t="s">
        <v>88</v>
      </c>
      <c r="AY133" s="18" t="s">
        <v>188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88</v>
      </c>
      <c r="BK133" s="232">
        <f>ROUND(I133*H133,2)</f>
        <v>0</v>
      </c>
      <c r="BL133" s="18" t="s">
        <v>195</v>
      </c>
      <c r="BM133" s="231" t="s">
        <v>2128</v>
      </c>
    </row>
    <row r="134" s="2" customFormat="1" ht="16.5" customHeight="1">
      <c r="A134" s="39"/>
      <c r="B134" s="40"/>
      <c r="C134" s="220" t="s">
        <v>292</v>
      </c>
      <c r="D134" s="220" t="s">
        <v>191</v>
      </c>
      <c r="E134" s="221" t="s">
        <v>2129</v>
      </c>
      <c r="F134" s="222" t="s">
        <v>2130</v>
      </c>
      <c r="G134" s="223" t="s">
        <v>209</v>
      </c>
      <c r="H134" s="224">
        <v>627</v>
      </c>
      <c r="I134" s="225"/>
      <c r="J134" s="226">
        <f>ROUND(I134*H134,2)</f>
        <v>0</v>
      </c>
      <c r="K134" s="222" t="s">
        <v>1</v>
      </c>
      <c r="L134" s="45"/>
      <c r="M134" s="227" t="s">
        <v>1</v>
      </c>
      <c r="N134" s="228" t="s">
        <v>45</v>
      </c>
      <c r="O134" s="92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1" t="s">
        <v>195</v>
      </c>
      <c r="AT134" s="231" t="s">
        <v>191</v>
      </c>
      <c r="AU134" s="231" t="s">
        <v>88</v>
      </c>
      <c r="AY134" s="18" t="s">
        <v>188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8" t="s">
        <v>88</v>
      </c>
      <c r="BK134" s="232">
        <f>ROUND(I134*H134,2)</f>
        <v>0</v>
      </c>
      <c r="BL134" s="18" t="s">
        <v>195</v>
      </c>
      <c r="BM134" s="231" t="s">
        <v>2131</v>
      </c>
    </row>
    <row r="135" s="2" customFormat="1" ht="16.5" customHeight="1">
      <c r="A135" s="39"/>
      <c r="B135" s="40"/>
      <c r="C135" s="220" t="s">
        <v>296</v>
      </c>
      <c r="D135" s="220" t="s">
        <v>191</v>
      </c>
      <c r="E135" s="221" t="s">
        <v>2132</v>
      </c>
      <c r="F135" s="222" t="s">
        <v>2133</v>
      </c>
      <c r="G135" s="223" t="s">
        <v>209</v>
      </c>
      <c r="H135" s="224">
        <v>627</v>
      </c>
      <c r="I135" s="225"/>
      <c r="J135" s="226">
        <f>ROUND(I135*H135,2)</f>
        <v>0</v>
      </c>
      <c r="K135" s="222" t="s">
        <v>1</v>
      </c>
      <c r="L135" s="45"/>
      <c r="M135" s="227" t="s">
        <v>1</v>
      </c>
      <c r="N135" s="228" t="s">
        <v>45</v>
      </c>
      <c r="O135" s="92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1" t="s">
        <v>195</v>
      </c>
      <c r="AT135" s="231" t="s">
        <v>191</v>
      </c>
      <c r="AU135" s="231" t="s">
        <v>88</v>
      </c>
      <c r="AY135" s="18" t="s">
        <v>188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8" t="s">
        <v>88</v>
      </c>
      <c r="BK135" s="232">
        <f>ROUND(I135*H135,2)</f>
        <v>0</v>
      </c>
      <c r="BL135" s="18" t="s">
        <v>195</v>
      </c>
      <c r="BM135" s="231" t="s">
        <v>2134</v>
      </c>
    </row>
    <row r="136" s="2" customFormat="1" ht="16.5" customHeight="1">
      <c r="A136" s="39"/>
      <c r="B136" s="40"/>
      <c r="C136" s="220" t="s">
        <v>301</v>
      </c>
      <c r="D136" s="220" t="s">
        <v>191</v>
      </c>
      <c r="E136" s="221" t="s">
        <v>2135</v>
      </c>
      <c r="F136" s="222" t="s">
        <v>2136</v>
      </c>
      <c r="G136" s="223" t="s">
        <v>209</v>
      </c>
      <c r="H136" s="224">
        <v>627</v>
      </c>
      <c r="I136" s="225"/>
      <c r="J136" s="226">
        <f>ROUND(I136*H136,2)</f>
        <v>0</v>
      </c>
      <c r="K136" s="222" t="s">
        <v>1</v>
      </c>
      <c r="L136" s="45"/>
      <c r="M136" s="227" t="s">
        <v>1</v>
      </c>
      <c r="N136" s="228" t="s">
        <v>45</v>
      </c>
      <c r="O136" s="92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1" t="s">
        <v>195</v>
      </c>
      <c r="AT136" s="231" t="s">
        <v>191</v>
      </c>
      <c r="AU136" s="231" t="s">
        <v>88</v>
      </c>
      <c r="AY136" s="18" t="s">
        <v>188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8" t="s">
        <v>88</v>
      </c>
      <c r="BK136" s="232">
        <f>ROUND(I136*H136,2)</f>
        <v>0</v>
      </c>
      <c r="BL136" s="18" t="s">
        <v>195</v>
      </c>
      <c r="BM136" s="231" t="s">
        <v>2137</v>
      </c>
    </row>
    <row r="137" s="2" customFormat="1" ht="16.5" customHeight="1">
      <c r="A137" s="39"/>
      <c r="B137" s="40"/>
      <c r="C137" s="220" t="s">
        <v>305</v>
      </c>
      <c r="D137" s="220" t="s">
        <v>191</v>
      </c>
      <c r="E137" s="221" t="s">
        <v>2138</v>
      </c>
      <c r="F137" s="222" t="s">
        <v>2139</v>
      </c>
      <c r="G137" s="223" t="s">
        <v>267</v>
      </c>
      <c r="H137" s="224">
        <v>3</v>
      </c>
      <c r="I137" s="225"/>
      <c r="J137" s="226">
        <f>ROUND(I137*H137,2)</f>
        <v>0</v>
      </c>
      <c r="K137" s="222" t="s">
        <v>1</v>
      </c>
      <c r="L137" s="45"/>
      <c r="M137" s="227" t="s">
        <v>1</v>
      </c>
      <c r="N137" s="228" t="s">
        <v>45</v>
      </c>
      <c r="O137" s="92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1" t="s">
        <v>195</v>
      </c>
      <c r="AT137" s="231" t="s">
        <v>191</v>
      </c>
      <c r="AU137" s="231" t="s">
        <v>88</v>
      </c>
      <c r="AY137" s="18" t="s">
        <v>188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8" t="s">
        <v>88</v>
      </c>
      <c r="BK137" s="232">
        <f>ROUND(I137*H137,2)</f>
        <v>0</v>
      </c>
      <c r="BL137" s="18" t="s">
        <v>195</v>
      </c>
      <c r="BM137" s="231" t="s">
        <v>2140</v>
      </c>
    </row>
    <row r="138" s="2" customFormat="1" ht="16.5" customHeight="1">
      <c r="A138" s="39"/>
      <c r="B138" s="40"/>
      <c r="C138" s="220" t="s">
        <v>312</v>
      </c>
      <c r="D138" s="220" t="s">
        <v>191</v>
      </c>
      <c r="E138" s="221" t="s">
        <v>2141</v>
      </c>
      <c r="F138" s="222" t="s">
        <v>2142</v>
      </c>
      <c r="G138" s="223" t="s">
        <v>267</v>
      </c>
      <c r="H138" s="224">
        <v>3</v>
      </c>
      <c r="I138" s="225"/>
      <c r="J138" s="226">
        <f>ROUND(I138*H138,2)</f>
        <v>0</v>
      </c>
      <c r="K138" s="222" t="s">
        <v>1</v>
      </c>
      <c r="L138" s="45"/>
      <c r="M138" s="227" t="s">
        <v>1</v>
      </c>
      <c r="N138" s="228" t="s">
        <v>45</v>
      </c>
      <c r="O138" s="92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1" t="s">
        <v>195</v>
      </c>
      <c r="AT138" s="231" t="s">
        <v>191</v>
      </c>
      <c r="AU138" s="231" t="s">
        <v>88</v>
      </c>
      <c r="AY138" s="18" t="s">
        <v>188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8" t="s">
        <v>88</v>
      </c>
      <c r="BK138" s="232">
        <f>ROUND(I138*H138,2)</f>
        <v>0</v>
      </c>
      <c r="BL138" s="18" t="s">
        <v>195</v>
      </c>
      <c r="BM138" s="231" t="s">
        <v>2143</v>
      </c>
    </row>
    <row r="139" s="2" customFormat="1" ht="16.5" customHeight="1">
      <c r="A139" s="39"/>
      <c r="B139" s="40"/>
      <c r="C139" s="220" t="s">
        <v>7</v>
      </c>
      <c r="D139" s="220" t="s">
        <v>191</v>
      </c>
      <c r="E139" s="221" t="s">
        <v>2144</v>
      </c>
      <c r="F139" s="222" t="s">
        <v>2145</v>
      </c>
      <c r="G139" s="223" t="s">
        <v>267</v>
      </c>
      <c r="H139" s="224">
        <v>12</v>
      </c>
      <c r="I139" s="225"/>
      <c r="J139" s="226">
        <f>ROUND(I139*H139,2)</f>
        <v>0</v>
      </c>
      <c r="K139" s="222" t="s">
        <v>1</v>
      </c>
      <c r="L139" s="45"/>
      <c r="M139" s="227" t="s">
        <v>1</v>
      </c>
      <c r="N139" s="228" t="s">
        <v>45</v>
      </c>
      <c r="O139" s="92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1" t="s">
        <v>195</v>
      </c>
      <c r="AT139" s="231" t="s">
        <v>191</v>
      </c>
      <c r="AU139" s="231" t="s">
        <v>88</v>
      </c>
      <c r="AY139" s="18" t="s">
        <v>188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8" t="s">
        <v>88</v>
      </c>
      <c r="BK139" s="232">
        <f>ROUND(I139*H139,2)</f>
        <v>0</v>
      </c>
      <c r="BL139" s="18" t="s">
        <v>195</v>
      </c>
      <c r="BM139" s="231" t="s">
        <v>2146</v>
      </c>
    </row>
    <row r="140" s="2" customFormat="1" ht="16.5" customHeight="1">
      <c r="A140" s="39"/>
      <c r="B140" s="40"/>
      <c r="C140" s="220" t="s">
        <v>325</v>
      </c>
      <c r="D140" s="220" t="s">
        <v>191</v>
      </c>
      <c r="E140" s="221" t="s">
        <v>2147</v>
      </c>
      <c r="F140" s="222" t="s">
        <v>2148</v>
      </c>
      <c r="G140" s="223" t="s">
        <v>267</v>
      </c>
      <c r="H140" s="224">
        <v>3</v>
      </c>
      <c r="I140" s="225"/>
      <c r="J140" s="226">
        <f>ROUND(I140*H140,2)</f>
        <v>0</v>
      </c>
      <c r="K140" s="222" t="s">
        <v>1</v>
      </c>
      <c r="L140" s="45"/>
      <c r="M140" s="227" t="s">
        <v>1</v>
      </c>
      <c r="N140" s="228" t="s">
        <v>45</v>
      </c>
      <c r="O140" s="92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1" t="s">
        <v>195</v>
      </c>
      <c r="AT140" s="231" t="s">
        <v>191</v>
      </c>
      <c r="AU140" s="231" t="s">
        <v>88</v>
      </c>
      <c r="AY140" s="18" t="s">
        <v>188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8" t="s">
        <v>88</v>
      </c>
      <c r="BK140" s="232">
        <f>ROUND(I140*H140,2)</f>
        <v>0</v>
      </c>
      <c r="BL140" s="18" t="s">
        <v>195</v>
      </c>
      <c r="BM140" s="231" t="s">
        <v>2149</v>
      </c>
    </row>
    <row r="141" s="2" customFormat="1" ht="24.15" customHeight="1">
      <c r="A141" s="39"/>
      <c r="B141" s="40"/>
      <c r="C141" s="220" t="s">
        <v>330</v>
      </c>
      <c r="D141" s="220" t="s">
        <v>191</v>
      </c>
      <c r="E141" s="221" t="s">
        <v>2150</v>
      </c>
      <c r="F141" s="222" t="s">
        <v>2151</v>
      </c>
      <c r="G141" s="223" t="s">
        <v>267</v>
      </c>
      <c r="H141" s="224">
        <v>3</v>
      </c>
      <c r="I141" s="225"/>
      <c r="J141" s="226">
        <f>ROUND(I141*H141,2)</f>
        <v>0</v>
      </c>
      <c r="K141" s="222" t="s">
        <v>1</v>
      </c>
      <c r="L141" s="45"/>
      <c r="M141" s="227" t="s">
        <v>1</v>
      </c>
      <c r="N141" s="228" t="s">
        <v>45</v>
      </c>
      <c r="O141" s="92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1" t="s">
        <v>195</v>
      </c>
      <c r="AT141" s="231" t="s">
        <v>191</v>
      </c>
      <c r="AU141" s="231" t="s">
        <v>88</v>
      </c>
      <c r="AY141" s="18" t="s">
        <v>188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8" t="s">
        <v>88</v>
      </c>
      <c r="BK141" s="232">
        <f>ROUND(I141*H141,2)</f>
        <v>0</v>
      </c>
      <c r="BL141" s="18" t="s">
        <v>195</v>
      </c>
      <c r="BM141" s="231" t="s">
        <v>2152</v>
      </c>
    </row>
    <row r="142" s="2" customFormat="1" ht="37.8" customHeight="1">
      <c r="A142" s="39"/>
      <c r="B142" s="40"/>
      <c r="C142" s="220" t="s">
        <v>338</v>
      </c>
      <c r="D142" s="220" t="s">
        <v>191</v>
      </c>
      <c r="E142" s="221" t="s">
        <v>2153</v>
      </c>
      <c r="F142" s="222" t="s">
        <v>2154</v>
      </c>
      <c r="G142" s="223" t="s">
        <v>267</v>
      </c>
      <c r="H142" s="224">
        <v>3</v>
      </c>
      <c r="I142" s="225"/>
      <c r="J142" s="226">
        <f>ROUND(I142*H142,2)</f>
        <v>0</v>
      </c>
      <c r="K142" s="222" t="s">
        <v>1</v>
      </c>
      <c r="L142" s="45"/>
      <c r="M142" s="227" t="s">
        <v>1</v>
      </c>
      <c r="N142" s="228" t="s">
        <v>45</v>
      </c>
      <c r="O142" s="92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1" t="s">
        <v>195</v>
      </c>
      <c r="AT142" s="231" t="s">
        <v>191</v>
      </c>
      <c r="AU142" s="231" t="s">
        <v>88</v>
      </c>
      <c r="AY142" s="18" t="s">
        <v>188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8" t="s">
        <v>88</v>
      </c>
      <c r="BK142" s="232">
        <f>ROUND(I142*H142,2)</f>
        <v>0</v>
      </c>
      <c r="BL142" s="18" t="s">
        <v>195</v>
      </c>
      <c r="BM142" s="231" t="s">
        <v>2155</v>
      </c>
    </row>
    <row r="143" s="2" customFormat="1" ht="16.5" customHeight="1">
      <c r="A143" s="39"/>
      <c r="B143" s="40"/>
      <c r="C143" s="220" t="s">
        <v>343</v>
      </c>
      <c r="D143" s="220" t="s">
        <v>191</v>
      </c>
      <c r="E143" s="221" t="s">
        <v>2156</v>
      </c>
      <c r="F143" s="222" t="s">
        <v>2157</v>
      </c>
      <c r="G143" s="223" t="s">
        <v>209</v>
      </c>
      <c r="H143" s="224">
        <v>25</v>
      </c>
      <c r="I143" s="225"/>
      <c r="J143" s="226">
        <f>ROUND(I143*H143,2)</f>
        <v>0</v>
      </c>
      <c r="K143" s="222" t="s">
        <v>1</v>
      </c>
      <c r="L143" s="45"/>
      <c r="M143" s="227" t="s">
        <v>1</v>
      </c>
      <c r="N143" s="228" t="s">
        <v>45</v>
      </c>
      <c r="O143" s="92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1" t="s">
        <v>195</v>
      </c>
      <c r="AT143" s="231" t="s">
        <v>191</v>
      </c>
      <c r="AU143" s="231" t="s">
        <v>88</v>
      </c>
      <c r="AY143" s="18" t="s">
        <v>188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8" t="s">
        <v>88</v>
      </c>
      <c r="BK143" s="232">
        <f>ROUND(I143*H143,2)</f>
        <v>0</v>
      </c>
      <c r="BL143" s="18" t="s">
        <v>195</v>
      </c>
      <c r="BM143" s="231" t="s">
        <v>2158</v>
      </c>
    </row>
    <row r="144" s="2" customFormat="1" ht="21.75" customHeight="1">
      <c r="A144" s="39"/>
      <c r="B144" s="40"/>
      <c r="C144" s="220" t="s">
        <v>349</v>
      </c>
      <c r="D144" s="220" t="s">
        <v>191</v>
      </c>
      <c r="E144" s="221" t="s">
        <v>2159</v>
      </c>
      <c r="F144" s="222" t="s">
        <v>2160</v>
      </c>
      <c r="G144" s="223" t="s">
        <v>267</v>
      </c>
      <c r="H144" s="224">
        <v>28</v>
      </c>
      <c r="I144" s="225"/>
      <c r="J144" s="226">
        <f>ROUND(I144*H144,2)</f>
        <v>0</v>
      </c>
      <c r="K144" s="222" t="s">
        <v>1</v>
      </c>
      <c r="L144" s="45"/>
      <c r="M144" s="227" t="s">
        <v>1</v>
      </c>
      <c r="N144" s="228" t="s">
        <v>45</v>
      </c>
      <c r="O144" s="92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1" t="s">
        <v>195</v>
      </c>
      <c r="AT144" s="231" t="s">
        <v>191</v>
      </c>
      <c r="AU144" s="231" t="s">
        <v>88</v>
      </c>
      <c r="AY144" s="18" t="s">
        <v>188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8" t="s">
        <v>88</v>
      </c>
      <c r="BK144" s="232">
        <f>ROUND(I144*H144,2)</f>
        <v>0</v>
      </c>
      <c r="BL144" s="18" t="s">
        <v>195</v>
      </c>
      <c r="BM144" s="231" t="s">
        <v>2161</v>
      </c>
    </row>
    <row r="145" s="2" customFormat="1" ht="24.15" customHeight="1">
      <c r="A145" s="39"/>
      <c r="B145" s="40"/>
      <c r="C145" s="220" t="s">
        <v>354</v>
      </c>
      <c r="D145" s="220" t="s">
        <v>191</v>
      </c>
      <c r="E145" s="221" t="s">
        <v>2162</v>
      </c>
      <c r="F145" s="222" t="s">
        <v>2163</v>
      </c>
      <c r="G145" s="223" t="s">
        <v>267</v>
      </c>
      <c r="H145" s="224">
        <v>4</v>
      </c>
      <c r="I145" s="225"/>
      <c r="J145" s="226">
        <f>ROUND(I145*H145,2)</f>
        <v>0</v>
      </c>
      <c r="K145" s="222" t="s">
        <v>1</v>
      </c>
      <c r="L145" s="45"/>
      <c r="M145" s="227" t="s">
        <v>1</v>
      </c>
      <c r="N145" s="228" t="s">
        <v>45</v>
      </c>
      <c r="O145" s="92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1" t="s">
        <v>195</v>
      </c>
      <c r="AT145" s="231" t="s">
        <v>191</v>
      </c>
      <c r="AU145" s="231" t="s">
        <v>88</v>
      </c>
      <c r="AY145" s="18" t="s">
        <v>188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8" t="s">
        <v>88</v>
      </c>
      <c r="BK145" s="232">
        <f>ROUND(I145*H145,2)</f>
        <v>0</v>
      </c>
      <c r="BL145" s="18" t="s">
        <v>195</v>
      </c>
      <c r="BM145" s="231" t="s">
        <v>2164</v>
      </c>
    </row>
    <row r="146" s="2" customFormat="1" ht="24.15" customHeight="1">
      <c r="A146" s="39"/>
      <c r="B146" s="40"/>
      <c r="C146" s="220" t="s">
        <v>359</v>
      </c>
      <c r="D146" s="220" t="s">
        <v>191</v>
      </c>
      <c r="E146" s="221" t="s">
        <v>2165</v>
      </c>
      <c r="F146" s="222" t="s">
        <v>2166</v>
      </c>
      <c r="G146" s="223" t="s">
        <v>267</v>
      </c>
      <c r="H146" s="224">
        <v>2</v>
      </c>
      <c r="I146" s="225"/>
      <c r="J146" s="226">
        <f>ROUND(I146*H146,2)</f>
        <v>0</v>
      </c>
      <c r="K146" s="222" t="s">
        <v>1</v>
      </c>
      <c r="L146" s="45"/>
      <c r="M146" s="227" t="s">
        <v>1</v>
      </c>
      <c r="N146" s="228" t="s">
        <v>45</v>
      </c>
      <c r="O146" s="92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1" t="s">
        <v>195</v>
      </c>
      <c r="AT146" s="231" t="s">
        <v>191</v>
      </c>
      <c r="AU146" s="231" t="s">
        <v>88</v>
      </c>
      <c r="AY146" s="18" t="s">
        <v>188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8" t="s">
        <v>88</v>
      </c>
      <c r="BK146" s="232">
        <f>ROUND(I146*H146,2)</f>
        <v>0</v>
      </c>
      <c r="BL146" s="18" t="s">
        <v>195</v>
      </c>
      <c r="BM146" s="231" t="s">
        <v>2167</v>
      </c>
    </row>
    <row r="147" s="2" customFormat="1" ht="16.5" customHeight="1">
      <c r="A147" s="39"/>
      <c r="B147" s="40"/>
      <c r="C147" s="220" t="s">
        <v>365</v>
      </c>
      <c r="D147" s="220" t="s">
        <v>191</v>
      </c>
      <c r="E147" s="221" t="s">
        <v>2168</v>
      </c>
      <c r="F147" s="222" t="s">
        <v>2169</v>
      </c>
      <c r="G147" s="223" t="s">
        <v>267</v>
      </c>
      <c r="H147" s="224">
        <v>1</v>
      </c>
      <c r="I147" s="225"/>
      <c r="J147" s="226">
        <f>ROUND(I147*H147,2)</f>
        <v>0</v>
      </c>
      <c r="K147" s="222" t="s">
        <v>1</v>
      </c>
      <c r="L147" s="45"/>
      <c r="M147" s="227" t="s">
        <v>1</v>
      </c>
      <c r="N147" s="228" t="s">
        <v>45</v>
      </c>
      <c r="O147" s="92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1" t="s">
        <v>195</v>
      </c>
      <c r="AT147" s="231" t="s">
        <v>191</v>
      </c>
      <c r="AU147" s="231" t="s">
        <v>88</v>
      </c>
      <c r="AY147" s="18" t="s">
        <v>188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8" t="s">
        <v>88</v>
      </c>
      <c r="BK147" s="232">
        <f>ROUND(I147*H147,2)</f>
        <v>0</v>
      </c>
      <c r="BL147" s="18" t="s">
        <v>195</v>
      </c>
      <c r="BM147" s="231" t="s">
        <v>2170</v>
      </c>
    </row>
    <row r="148" s="2" customFormat="1" ht="24.15" customHeight="1">
      <c r="A148" s="39"/>
      <c r="B148" s="40"/>
      <c r="C148" s="220" t="s">
        <v>370</v>
      </c>
      <c r="D148" s="220" t="s">
        <v>191</v>
      </c>
      <c r="E148" s="221" t="s">
        <v>2171</v>
      </c>
      <c r="F148" s="222" t="s">
        <v>2172</v>
      </c>
      <c r="G148" s="223" t="s">
        <v>267</v>
      </c>
      <c r="H148" s="224">
        <v>1</v>
      </c>
      <c r="I148" s="225"/>
      <c r="J148" s="226">
        <f>ROUND(I148*H148,2)</f>
        <v>0</v>
      </c>
      <c r="K148" s="222" t="s">
        <v>1</v>
      </c>
      <c r="L148" s="45"/>
      <c r="M148" s="227" t="s">
        <v>1</v>
      </c>
      <c r="N148" s="228" t="s">
        <v>45</v>
      </c>
      <c r="O148" s="92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1" t="s">
        <v>195</v>
      </c>
      <c r="AT148" s="231" t="s">
        <v>191</v>
      </c>
      <c r="AU148" s="231" t="s">
        <v>88</v>
      </c>
      <c r="AY148" s="18" t="s">
        <v>188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8" t="s">
        <v>88</v>
      </c>
      <c r="BK148" s="232">
        <f>ROUND(I148*H148,2)</f>
        <v>0</v>
      </c>
      <c r="BL148" s="18" t="s">
        <v>195</v>
      </c>
      <c r="BM148" s="231" t="s">
        <v>2173</v>
      </c>
    </row>
    <row r="149" s="2" customFormat="1" ht="16.5" customHeight="1">
      <c r="A149" s="39"/>
      <c r="B149" s="40"/>
      <c r="C149" s="220" t="s">
        <v>375</v>
      </c>
      <c r="D149" s="220" t="s">
        <v>191</v>
      </c>
      <c r="E149" s="221" t="s">
        <v>2174</v>
      </c>
      <c r="F149" s="222" t="s">
        <v>2175</v>
      </c>
      <c r="G149" s="223" t="s">
        <v>267</v>
      </c>
      <c r="H149" s="224">
        <v>1</v>
      </c>
      <c r="I149" s="225"/>
      <c r="J149" s="226">
        <f>ROUND(I149*H149,2)</f>
        <v>0</v>
      </c>
      <c r="K149" s="222" t="s">
        <v>1</v>
      </c>
      <c r="L149" s="45"/>
      <c r="M149" s="297" t="s">
        <v>1</v>
      </c>
      <c r="N149" s="298" t="s">
        <v>45</v>
      </c>
      <c r="O149" s="295"/>
      <c r="P149" s="299">
        <f>O149*H149</f>
        <v>0</v>
      </c>
      <c r="Q149" s="299">
        <v>0</v>
      </c>
      <c r="R149" s="299">
        <f>Q149*H149</f>
        <v>0</v>
      </c>
      <c r="S149" s="299">
        <v>0</v>
      </c>
      <c r="T149" s="30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1" t="s">
        <v>195</v>
      </c>
      <c r="AT149" s="231" t="s">
        <v>191</v>
      </c>
      <c r="AU149" s="231" t="s">
        <v>88</v>
      </c>
      <c r="AY149" s="18" t="s">
        <v>188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8" t="s">
        <v>88</v>
      </c>
      <c r="BK149" s="232">
        <f>ROUND(I149*H149,2)</f>
        <v>0</v>
      </c>
      <c r="BL149" s="18" t="s">
        <v>195</v>
      </c>
      <c r="BM149" s="231" t="s">
        <v>2176</v>
      </c>
    </row>
    <row r="150" s="2" customFormat="1" ht="6.96" customHeight="1">
      <c r="A150" s="39"/>
      <c r="B150" s="67"/>
      <c r="C150" s="68"/>
      <c r="D150" s="68"/>
      <c r="E150" s="68"/>
      <c r="F150" s="68"/>
      <c r="G150" s="68"/>
      <c r="H150" s="68"/>
      <c r="I150" s="68"/>
      <c r="J150" s="68"/>
      <c r="K150" s="68"/>
      <c r="L150" s="45"/>
      <c r="M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</row>
  </sheetData>
  <sheetProtection sheet="1" autoFilter="0" formatColumns="0" formatRows="0" objects="1" scenarios="1" spinCount="100000" saltValue="ArP0b+VyO1xqj23wl8k72sh3drPAYP+CCgLxausguXsi683gvzkJW623nYoK1845OBSkJaBYUzQrAt0wbVxF8A==" hashValue="3IFLUT7HRCnJdpSkNie+R57NgraEiEfl5Fd7za9Iq+uD0gebC4w3a/LJE64oWWMo5gJyZ8UCdBCWLUYIj9QFGA==" algorithmName="SHA-512" password="88D2"/>
  <autoFilter ref="C116:K149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116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90</v>
      </c>
    </row>
    <row r="4" hidden="1" s="1" customFormat="1" ht="24.96" customHeight="1">
      <c r="B4" s="21"/>
      <c r="D4" s="140" t="s">
        <v>124</v>
      </c>
      <c r="L4" s="21"/>
      <c r="M4" s="141" t="s">
        <v>10</v>
      </c>
      <c r="AT4" s="18" t="s">
        <v>4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142" t="s">
        <v>16</v>
      </c>
      <c r="L6" s="21"/>
    </row>
    <row r="7" hidden="1" s="1" customFormat="1" ht="16.5" customHeight="1">
      <c r="B7" s="21"/>
      <c r="E7" s="143" t="str">
        <f>'Rekapitulace stavby'!K6</f>
        <v>Revitalizace endoskopického oddělení</v>
      </c>
      <c r="F7" s="142"/>
      <c r="G7" s="142"/>
      <c r="H7" s="142"/>
      <c r="L7" s="21"/>
    </row>
    <row r="8" hidden="1" s="2" customFormat="1" ht="12" customHeight="1">
      <c r="A8" s="39"/>
      <c r="B8" s="45"/>
      <c r="C8" s="39"/>
      <c r="D8" s="142" t="s">
        <v>137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hidden="1" s="2" customFormat="1" ht="16.5" customHeight="1">
      <c r="A9" s="39"/>
      <c r="B9" s="45"/>
      <c r="C9" s="39"/>
      <c r="D9" s="39"/>
      <c r="E9" s="144" t="s">
        <v>2177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hidden="1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hidden="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hidden="1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15. 12. 2025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hidden="1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hidden="1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hidden="1" s="2" customFormat="1" ht="18" customHeight="1">
      <c r="A15" s="39"/>
      <c r="B15" s="45"/>
      <c r="C15" s="39"/>
      <c r="D15" s="39"/>
      <c r="E15" s="145" t="s">
        <v>27</v>
      </c>
      <c r="F15" s="39"/>
      <c r="G15" s="39"/>
      <c r="H15" s="39"/>
      <c r="I15" s="142" t="s">
        <v>28</v>
      </c>
      <c r="J15" s="145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hidden="1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hidden="1" s="2" customFormat="1" ht="12" customHeight="1">
      <c r="A17" s="39"/>
      <c r="B17" s="45"/>
      <c r="C17" s="39"/>
      <c r="D17" s="142" t="s">
        <v>30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hidden="1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hidden="1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hidden="1" s="2" customFormat="1" ht="12" customHeight="1">
      <c r="A20" s="39"/>
      <c r="B20" s="45"/>
      <c r="C20" s="39"/>
      <c r="D20" s="142" t="s">
        <v>32</v>
      </c>
      <c r="E20" s="39"/>
      <c r="F20" s="39"/>
      <c r="G20" s="39"/>
      <c r="H20" s="39"/>
      <c r="I20" s="142" t="s">
        <v>25</v>
      </c>
      <c r="J20" s="145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hidden="1" s="2" customFormat="1" ht="18" customHeight="1">
      <c r="A21" s="39"/>
      <c r="B21" s="45"/>
      <c r="C21" s="39"/>
      <c r="D21" s="39"/>
      <c r="E21" s="145" t="s">
        <v>34</v>
      </c>
      <c r="F21" s="39"/>
      <c r="G21" s="39"/>
      <c r="H21" s="39"/>
      <c r="I21" s="142" t="s">
        <v>28</v>
      </c>
      <c r="J21" s="145" t="s">
        <v>35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hidden="1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hidden="1" s="2" customFormat="1" ht="12" customHeight="1">
      <c r="A23" s="39"/>
      <c r="B23" s="45"/>
      <c r="C23" s="39"/>
      <c r="D23" s="142" t="s">
        <v>37</v>
      </c>
      <c r="E23" s="39"/>
      <c r="F23" s="39"/>
      <c r="G23" s="39"/>
      <c r="H23" s="39"/>
      <c r="I23" s="142" t="s">
        <v>25</v>
      </c>
      <c r="J23" s="145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hidden="1" s="2" customFormat="1" ht="18" customHeight="1">
      <c r="A24" s="39"/>
      <c r="B24" s="45"/>
      <c r="C24" s="39"/>
      <c r="D24" s="39"/>
      <c r="E24" s="145" t="s">
        <v>151</v>
      </c>
      <c r="F24" s="39"/>
      <c r="G24" s="39"/>
      <c r="H24" s="39"/>
      <c r="I24" s="142" t="s">
        <v>28</v>
      </c>
      <c r="J24" s="145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hidden="1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idden="1" s="2" customFormat="1" ht="12" customHeight="1">
      <c r="A26" s="39"/>
      <c r="B26" s="45"/>
      <c r="C26" s="39"/>
      <c r="D26" s="142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hidden="1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hidden="1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idden="1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hidden="1" s="2" customFormat="1" ht="25.44" customHeight="1">
      <c r="A30" s="39"/>
      <c r="B30" s="45"/>
      <c r="C30" s="39"/>
      <c r="D30" s="152" t="s">
        <v>40</v>
      </c>
      <c r="E30" s="39"/>
      <c r="F30" s="39"/>
      <c r="G30" s="39"/>
      <c r="H30" s="39"/>
      <c r="I30" s="39"/>
      <c r="J30" s="153">
        <f>ROUND(J123,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idden="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hidden="1" s="2" customFormat="1" ht="14.4" customHeight="1">
      <c r="A32" s="39"/>
      <c r="B32" s="45"/>
      <c r="C32" s="39"/>
      <c r="D32" s="39"/>
      <c r="E32" s="39"/>
      <c r="F32" s="154" t="s">
        <v>42</v>
      </c>
      <c r="G32" s="39"/>
      <c r="H32" s="39"/>
      <c r="I32" s="154" t="s">
        <v>41</v>
      </c>
      <c r="J32" s="154" t="s">
        <v>43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155" t="s">
        <v>44</v>
      </c>
      <c r="E33" s="142" t="s">
        <v>45</v>
      </c>
      <c r="F33" s="156">
        <f>ROUND((SUM(BE123:BE138)),  2)</f>
        <v>0</v>
      </c>
      <c r="G33" s="39"/>
      <c r="H33" s="39"/>
      <c r="I33" s="157">
        <v>0.20999999999999999</v>
      </c>
      <c r="J33" s="156">
        <f>ROUND(((SUM(BE123:BE138))*I33),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42" t="s">
        <v>46</v>
      </c>
      <c r="F34" s="156">
        <f>ROUND((SUM(BF123:BF138)),  2)</f>
        <v>0</v>
      </c>
      <c r="G34" s="39"/>
      <c r="H34" s="39"/>
      <c r="I34" s="157">
        <v>0.12</v>
      </c>
      <c r="J34" s="156">
        <f>ROUND(((SUM(BF123:BF138))*I34),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47</v>
      </c>
      <c r="F35" s="156">
        <f>ROUND((SUM(BG123:BG138)),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48</v>
      </c>
      <c r="F36" s="156">
        <f>ROUND((SUM(BH123:BH138)),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49</v>
      </c>
      <c r="F37" s="156">
        <f>ROUND((SUM(BI123:BI138)),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25.44" customHeight="1">
      <c r="A39" s="39"/>
      <c r="B39" s="45"/>
      <c r="C39" s="158"/>
      <c r="D39" s="159" t="s">
        <v>50</v>
      </c>
      <c r="E39" s="160"/>
      <c r="F39" s="160"/>
      <c r="G39" s="161" t="s">
        <v>51</v>
      </c>
      <c r="H39" s="162" t="s">
        <v>52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1" customFormat="1" ht="14.4" customHeight="1">
      <c r="B41" s="21"/>
      <c r="L41" s="21"/>
    </row>
    <row r="42" hidden="1" s="1" customFormat="1" ht="14.4" customHeight="1">
      <c r="B42" s="21"/>
      <c r="L42" s="21"/>
    </row>
    <row r="43" hidden="1" s="1" customFormat="1" ht="14.4" customHeight="1">
      <c r="B43" s="21"/>
      <c r="L43" s="21"/>
    </row>
    <row r="44" hidden="1" s="1" customFormat="1" ht="14.4" customHeight="1">
      <c r="B44" s="21"/>
      <c r="L44" s="21"/>
    </row>
    <row r="45" hidden="1" s="1" customFormat="1" ht="14.4" customHeight="1">
      <c r="B45" s="21"/>
      <c r="L45" s="21"/>
    </row>
    <row r="46" hidden="1" s="1" customFormat="1" ht="14.4" customHeight="1">
      <c r="B46" s="21"/>
      <c r="L46" s="21"/>
    </row>
    <row r="47" hidden="1" s="1" customFormat="1" ht="14.4" customHeight="1">
      <c r="B47" s="21"/>
      <c r="L47" s="21"/>
    </row>
    <row r="48" hidden="1" s="1" customFormat="1" ht="14.4" customHeight="1">
      <c r="B48" s="21"/>
      <c r="L48" s="21"/>
    </row>
    <row r="49" hidden="1" s="1" customFormat="1" ht="14.4" customHeight="1">
      <c r="B49" s="21"/>
      <c r="L49" s="21"/>
    </row>
    <row r="50" hidden="1" s="2" customFormat="1" ht="14.4" customHeight="1">
      <c r="B50" s="64"/>
      <c r="D50" s="165" t="s">
        <v>53</v>
      </c>
      <c r="E50" s="166"/>
      <c r="F50" s="166"/>
      <c r="G50" s="165" t="s">
        <v>54</v>
      </c>
      <c r="H50" s="166"/>
      <c r="I50" s="166"/>
      <c r="J50" s="166"/>
      <c r="K50" s="166"/>
      <c r="L50" s="64"/>
    </row>
    <row r="51" hidden="1">
      <c r="B51" s="21"/>
      <c r="L51" s="21"/>
    </row>
    <row r="52" hidden="1">
      <c r="B52" s="21"/>
      <c r="L52" s="21"/>
    </row>
    <row r="53" hidden="1">
      <c r="B53" s="21"/>
      <c r="L53" s="21"/>
    </row>
    <row r="54" hidden="1">
      <c r="B54" s="21"/>
      <c r="L54" s="21"/>
    </row>
    <row r="55" hidden="1">
      <c r="B55" s="21"/>
      <c r="L55" s="21"/>
    </row>
    <row r="56" hidden="1">
      <c r="B56" s="21"/>
      <c r="L56" s="21"/>
    </row>
    <row r="57" hidden="1">
      <c r="B57" s="21"/>
      <c r="L57" s="21"/>
    </row>
    <row r="58" hidden="1">
      <c r="B58" s="21"/>
      <c r="L58" s="21"/>
    </row>
    <row r="59" hidden="1">
      <c r="B59" s="21"/>
      <c r="L59" s="21"/>
    </row>
    <row r="60" hidden="1">
      <c r="B60" s="21"/>
      <c r="L60" s="21"/>
    </row>
    <row r="61" hidden="1" s="2" customFormat="1">
      <c r="A61" s="39"/>
      <c r="B61" s="45"/>
      <c r="C61" s="39"/>
      <c r="D61" s="167" t="s">
        <v>55</v>
      </c>
      <c r="E61" s="168"/>
      <c r="F61" s="169" t="s">
        <v>56</v>
      </c>
      <c r="G61" s="167" t="s">
        <v>55</v>
      </c>
      <c r="H61" s="168"/>
      <c r="I61" s="168"/>
      <c r="J61" s="170" t="s">
        <v>56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hidden="1">
      <c r="B62" s="21"/>
      <c r="L62" s="21"/>
    </row>
    <row r="63" hidden="1">
      <c r="B63" s="21"/>
      <c r="L63" s="21"/>
    </row>
    <row r="64" hidden="1">
      <c r="B64" s="21"/>
      <c r="L64" s="21"/>
    </row>
    <row r="65" hidden="1" s="2" customFormat="1">
      <c r="A65" s="39"/>
      <c r="B65" s="45"/>
      <c r="C65" s="39"/>
      <c r="D65" s="165" t="s">
        <v>57</v>
      </c>
      <c r="E65" s="171"/>
      <c r="F65" s="171"/>
      <c r="G65" s="165" t="s">
        <v>58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hidden="1">
      <c r="B66" s="21"/>
      <c r="L66" s="21"/>
    </row>
    <row r="67" hidden="1">
      <c r="B67" s="21"/>
      <c r="L67" s="21"/>
    </row>
    <row r="68" hidden="1">
      <c r="B68" s="21"/>
      <c r="L68" s="21"/>
    </row>
    <row r="69" hidden="1">
      <c r="B69" s="21"/>
      <c r="L69" s="21"/>
    </row>
    <row r="70" hidden="1">
      <c r="B70" s="21"/>
      <c r="L70" s="21"/>
    </row>
    <row r="71" hidden="1">
      <c r="B71" s="21"/>
      <c r="L71" s="21"/>
    </row>
    <row r="72" hidden="1">
      <c r="B72" s="21"/>
      <c r="L72" s="21"/>
    </row>
    <row r="73" hidden="1">
      <c r="B73" s="21"/>
      <c r="L73" s="21"/>
    </row>
    <row r="74" hidden="1">
      <c r="B74" s="21"/>
      <c r="L74" s="21"/>
    </row>
    <row r="75" hidden="1">
      <c r="B75" s="21"/>
      <c r="L75" s="21"/>
    </row>
    <row r="76" hidden="1" s="2" customFormat="1">
      <c r="A76" s="39"/>
      <c r="B76" s="45"/>
      <c r="C76" s="39"/>
      <c r="D76" s="167" t="s">
        <v>55</v>
      </c>
      <c r="E76" s="168"/>
      <c r="F76" s="169" t="s">
        <v>56</v>
      </c>
      <c r="G76" s="167" t="s">
        <v>55</v>
      </c>
      <c r="H76" s="168"/>
      <c r="I76" s="168"/>
      <c r="J76" s="170" t="s">
        <v>56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hidden="1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hidden="1"/>
    <row r="79" hidden="1"/>
    <row r="80" hidden="1"/>
    <row r="81" hidden="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hidden="1" s="2" customFormat="1" ht="24.96" customHeight="1">
      <c r="A82" s="39"/>
      <c r="B82" s="40"/>
      <c r="C82" s="24" t="s">
        <v>152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hidden="1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 s="2" customFormat="1" ht="16.5" customHeight="1">
      <c r="A85" s="39"/>
      <c r="B85" s="40"/>
      <c r="C85" s="41"/>
      <c r="D85" s="41"/>
      <c r="E85" s="176" t="str">
        <f>E7</f>
        <v>Revitalizace endoskopického oddělení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hidden="1" s="2" customFormat="1" ht="12" customHeight="1">
      <c r="A86" s="39"/>
      <c r="B86" s="40"/>
      <c r="C86" s="33" t="s">
        <v>137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hidden="1" s="2" customFormat="1" ht="16.5" customHeight="1">
      <c r="A87" s="39"/>
      <c r="B87" s="40"/>
      <c r="C87" s="41"/>
      <c r="D87" s="41"/>
      <c r="E87" s="77" t="str">
        <f>E9</f>
        <v>VRN - VRN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hidden="1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hidden="1" s="2" customFormat="1" ht="12" customHeight="1">
      <c r="A89" s="39"/>
      <c r="B89" s="40"/>
      <c r="C89" s="33" t="s">
        <v>20</v>
      </c>
      <c r="D89" s="41"/>
      <c r="E89" s="41"/>
      <c r="F89" s="28" t="str">
        <f>F12</f>
        <v>ON Náchod</v>
      </c>
      <c r="G89" s="41"/>
      <c r="H89" s="41"/>
      <c r="I89" s="33" t="s">
        <v>22</v>
      </c>
      <c r="J89" s="80" t="str">
        <f>IF(J12="","",J12)</f>
        <v>15. 12. 2025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hidden="1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hidden="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Oblastní Nemocnice Náchod</v>
      </c>
      <c r="G91" s="41"/>
      <c r="H91" s="41"/>
      <c r="I91" s="33" t="s">
        <v>32</v>
      </c>
      <c r="J91" s="37" t="str">
        <f>E21</f>
        <v>PRISPO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hidden="1" s="2" customFormat="1" ht="15.1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>Michael Hlušek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hidden="1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hidden="1" s="2" customFormat="1" ht="29.28" customHeight="1">
      <c r="A94" s="39"/>
      <c r="B94" s="40"/>
      <c r="C94" s="177" t="s">
        <v>153</v>
      </c>
      <c r="D94" s="178"/>
      <c r="E94" s="178"/>
      <c r="F94" s="178"/>
      <c r="G94" s="178"/>
      <c r="H94" s="178"/>
      <c r="I94" s="178"/>
      <c r="J94" s="179" t="s">
        <v>154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hidden="1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hidden="1" s="2" customFormat="1" ht="22.8" customHeight="1">
      <c r="A96" s="39"/>
      <c r="B96" s="40"/>
      <c r="C96" s="180" t="s">
        <v>155</v>
      </c>
      <c r="D96" s="41"/>
      <c r="E96" s="41"/>
      <c r="F96" s="41"/>
      <c r="G96" s="41"/>
      <c r="H96" s="41"/>
      <c r="I96" s="41"/>
      <c r="J96" s="111">
        <f>J123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156</v>
      </c>
    </row>
    <row r="97" hidden="1" s="9" customFormat="1" ht="24.96" customHeight="1">
      <c r="A97" s="9"/>
      <c r="B97" s="181"/>
      <c r="C97" s="182"/>
      <c r="D97" s="183" t="s">
        <v>2178</v>
      </c>
      <c r="E97" s="184"/>
      <c r="F97" s="184"/>
      <c r="G97" s="184"/>
      <c r="H97" s="184"/>
      <c r="I97" s="184"/>
      <c r="J97" s="185">
        <f>J124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7"/>
      <c r="C98" s="188"/>
      <c r="D98" s="189" t="s">
        <v>2179</v>
      </c>
      <c r="E98" s="190"/>
      <c r="F98" s="190"/>
      <c r="G98" s="190"/>
      <c r="H98" s="190"/>
      <c r="I98" s="190"/>
      <c r="J98" s="191">
        <f>J125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7"/>
      <c r="C99" s="188"/>
      <c r="D99" s="189" t="s">
        <v>2180</v>
      </c>
      <c r="E99" s="190"/>
      <c r="F99" s="190"/>
      <c r="G99" s="190"/>
      <c r="H99" s="190"/>
      <c r="I99" s="190"/>
      <c r="J99" s="191">
        <f>J127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7"/>
      <c r="C100" s="188"/>
      <c r="D100" s="189" t="s">
        <v>2181</v>
      </c>
      <c r="E100" s="190"/>
      <c r="F100" s="190"/>
      <c r="G100" s="190"/>
      <c r="H100" s="190"/>
      <c r="I100" s="190"/>
      <c r="J100" s="191">
        <f>J129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7"/>
      <c r="C101" s="188"/>
      <c r="D101" s="189" t="s">
        <v>2182</v>
      </c>
      <c r="E101" s="190"/>
      <c r="F101" s="190"/>
      <c r="G101" s="190"/>
      <c r="H101" s="190"/>
      <c r="I101" s="190"/>
      <c r="J101" s="191">
        <f>J132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7"/>
      <c r="C102" s="188"/>
      <c r="D102" s="189" t="s">
        <v>2183</v>
      </c>
      <c r="E102" s="190"/>
      <c r="F102" s="190"/>
      <c r="G102" s="190"/>
      <c r="H102" s="190"/>
      <c r="I102" s="190"/>
      <c r="J102" s="191">
        <f>J134</f>
        <v>0</v>
      </c>
      <c r="K102" s="188"/>
      <c r="L102" s="19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7"/>
      <c r="C103" s="188"/>
      <c r="D103" s="189" t="s">
        <v>2184</v>
      </c>
      <c r="E103" s="190"/>
      <c r="F103" s="190"/>
      <c r="G103" s="190"/>
      <c r="H103" s="190"/>
      <c r="I103" s="190"/>
      <c r="J103" s="191">
        <f>J136</f>
        <v>0</v>
      </c>
      <c r="K103" s="188"/>
      <c r="L103" s="19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2" customFormat="1" ht="21.84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hidden="1" s="2" customFormat="1" ht="6.96" customHeight="1">
      <c r="A105" s="39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hidden="1"/>
    <row r="107" hidden="1"/>
    <row r="108" hidden="1"/>
    <row r="109" s="2" customFormat="1" ht="6.96" customHeight="1">
      <c r="A109" s="39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4.96" customHeight="1">
      <c r="A110" s="39"/>
      <c r="B110" s="40"/>
      <c r="C110" s="24" t="s">
        <v>173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16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176" t="str">
        <f>E7</f>
        <v>Revitalizace endoskopického oddělení</v>
      </c>
      <c r="F113" s="33"/>
      <c r="G113" s="33"/>
      <c r="H113" s="33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137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77" t="str">
        <f>E9</f>
        <v>VRN - VRN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20</v>
      </c>
      <c r="D117" s="41"/>
      <c r="E117" s="41"/>
      <c r="F117" s="28" t="str">
        <f>F12</f>
        <v>ON Náchod</v>
      </c>
      <c r="G117" s="41"/>
      <c r="H117" s="41"/>
      <c r="I117" s="33" t="s">
        <v>22</v>
      </c>
      <c r="J117" s="80" t="str">
        <f>IF(J12="","",J12)</f>
        <v>15. 12. 2025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24</v>
      </c>
      <c r="D119" s="41"/>
      <c r="E119" s="41"/>
      <c r="F119" s="28" t="str">
        <f>E15</f>
        <v>Oblastní Nemocnice Náchod</v>
      </c>
      <c r="G119" s="41"/>
      <c r="H119" s="41"/>
      <c r="I119" s="33" t="s">
        <v>32</v>
      </c>
      <c r="J119" s="37" t="str">
        <f>E21</f>
        <v>PRISPO s.r.o.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30</v>
      </c>
      <c r="D120" s="41"/>
      <c r="E120" s="41"/>
      <c r="F120" s="28" t="str">
        <f>IF(E18="","",E18)</f>
        <v>Vyplň údaj</v>
      </c>
      <c r="G120" s="41"/>
      <c r="H120" s="41"/>
      <c r="I120" s="33" t="s">
        <v>37</v>
      </c>
      <c r="J120" s="37" t="str">
        <f>E24</f>
        <v>Michael Hlušek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193"/>
      <c r="B122" s="194"/>
      <c r="C122" s="195" t="s">
        <v>174</v>
      </c>
      <c r="D122" s="196" t="s">
        <v>65</v>
      </c>
      <c r="E122" s="196" t="s">
        <v>61</v>
      </c>
      <c r="F122" s="196" t="s">
        <v>62</v>
      </c>
      <c r="G122" s="196" t="s">
        <v>175</v>
      </c>
      <c r="H122" s="196" t="s">
        <v>176</v>
      </c>
      <c r="I122" s="196" t="s">
        <v>177</v>
      </c>
      <c r="J122" s="196" t="s">
        <v>154</v>
      </c>
      <c r="K122" s="197" t="s">
        <v>178</v>
      </c>
      <c r="L122" s="198"/>
      <c r="M122" s="101" t="s">
        <v>1</v>
      </c>
      <c r="N122" s="102" t="s">
        <v>44</v>
      </c>
      <c r="O122" s="102" t="s">
        <v>179</v>
      </c>
      <c r="P122" s="102" t="s">
        <v>180</v>
      </c>
      <c r="Q122" s="102" t="s">
        <v>181</v>
      </c>
      <c r="R122" s="102" t="s">
        <v>182</v>
      </c>
      <c r="S122" s="102" t="s">
        <v>183</v>
      </c>
      <c r="T122" s="103" t="s">
        <v>184</v>
      </c>
      <c r="U122" s="193"/>
      <c r="V122" s="193"/>
      <c r="W122" s="193"/>
      <c r="X122" s="193"/>
      <c r="Y122" s="193"/>
      <c r="Z122" s="193"/>
      <c r="AA122" s="193"/>
      <c r="AB122" s="193"/>
      <c r="AC122" s="193"/>
      <c r="AD122" s="193"/>
      <c r="AE122" s="193"/>
    </row>
    <row r="123" s="2" customFormat="1" ht="22.8" customHeight="1">
      <c r="A123" s="39"/>
      <c r="B123" s="40"/>
      <c r="C123" s="108" t="s">
        <v>185</v>
      </c>
      <c r="D123" s="41"/>
      <c r="E123" s="41"/>
      <c r="F123" s="41"/>
      <c r="G123" s="41"/>
      <c r="H123" s="41"/>
      <c r="I123" s="41"/>
      <c r="J123" s="199">
        <f>BK123</f>
        <v>0</v>
      </c>
      <c r="K123" s="41"/>
      <c r="L123" s="45"/>
      <c r="M123" s="104"/>
      <c r="N123" s="200"/>
      <c r="O123" s="105"/>
      <c r="P123" s="201">
        <f>P124</f>
        <v>0</v>
      </c>
      <c r="Q123" s="105"/>
      <c r="R123" s="201">
        <f>R124</f>
        <v>0</v>
      </c>
      <c r="S123" s="105"/>
      <c r="T123" s="202">
        <f>T124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79</v>
      </c>
      <c r="AU123" s="18" t="s">
        <v>156</v>
      </c>
      <c r="BK123" s="203">
        <f>BK124</f>
        <v>0</v>
      </c>
    </row>
    <row r="124" s="12" customFormat="1" ht="25.92" customHeight="1">
      <c r="A124" s="12"/>
      <c r="B124" s="204"/>
      <c r="C124" s="205"/>
      <c r="D124" s="206" t="s">
        <v>79</v>
      </c>
      <c r="E124" s="207" t="s">
        <v>115</v>
      </c>
      <c r="F124" s="207" t="s">
        <v>2185</v>
      </c>
      <c r="G124" s="205"/>
      <c r="H124" s="205"/>
      <c r="I124" s="208"/>
      <c r="J124" s="209">
        <f>BK124</f>
        <v>0</v>
      </c>
      <c r="K124" s="205"/>
      <c r="L124" s="210"/>
      <c r="M124" s="211"/>
      <c r="N124" s="212"/>
      <c r="O124" s="212"/>
      <c r="P124" s="213">
        <f>P125+P127+P129+P132+P134+P136</f>
        <v>0</v>
      </c>
      <c r="Q124" s="212"/>
      <c r="R124" s="213">
        <f>R125+R127+R129+R132+R134+R136</f>
        <v>0</v>
      </c>
      <c r="S124" s="212"/>
      <c r="T124" s="214">
        <f>T125+T127+T129+T132+T134+T136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5" t="s">
        <v>227</v>
      </c>
      <c r="AT124" s="216" t="s">
        <v>79</v>
      </c>
      <c r="AU124" s="216" t="s">
        <v>80</v>
      </c>
      <c r="AY124" s="215" t="s">
        <v>188</v>
      </c>
      <c r="BK124" s="217">
        <f>BK125+BK127+BK129+BK132+BK134+BK136</f>
        <v>0</v>
      </c>
    </row>
    <row r="125" s="12" customFormat="1" ht="22.8" customHeight="1">
      <c r="A125" s="12"/>
      <c r="B125" s="204"/>
      <c r="C125" s="205"/>
      <c r="D125" s="206" t="s">
        <v>79</v>
      </c>
      <c r="E125" s="218" t="s">
        <v>2186</v>
      </c>
      <c r="F125" s="218" t="s">
        <v>2187</v>
      </c>
      <c r="G125" s="205"/>
      <c r="H125" s="205"/>
      <c r="I125" s="208"/>
      <c r="J125" s="219">
        <f>BK125</f>
        <v>0</v>
      </c>
      <c r="K125" s="205"/>
      <c r="L125" s="210"/>
      <c r="M125" s="211"/>
      <c r="N125" s="212"/>
      <c r="O125" s="212"/>
      <c r="P125" s="213">
        <f>P126</f>
        <v>0</v>
      </c>
      <c r="Q125" s="212"/>
      <c r="R125" s="213">
        <f>R126</f>
        <v>0</v>
      </c>
      <c r="S125" s="212"/>
      <c r="T125" s="214">
        <f>T126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5" t="s">
        <v>227</v>
      </c>
      <c r="AT125" s="216" t="s">
        <v>79</v>
      </c>
      <c r="AU125" s="216" t="s">
        <v>88</v>
      </c>
      <c r="AY125" s="215" t="s">
        <v>188</v>
      </c>
      <c r="BK125" s="217">
        <f>BK126</f>
        <v>0</v>
      </c>
    </row>
    <row r="126" s="2" customFormat="1" ht="16.5" customHeight="1">
      <c r="A126" s="39"/>
      <c r="B126" s="40"/>
      <c r="C126" s="220" t="s">
        <v>88</v>
      </c>
      <c r="D126" s="220" t="s">
        <v>191</v>
      </c>
      <c r="E126" s="221" t="s">
        <v>2188</v>
      </c>
      <c r="F126" s="222" t="s">
        <v>2189</v>
      </c>
      <c r="G126" s="223" t="s">
        <v>532</v>
      </c>
      <c r="H126" s="224">
        <v>1</v>
      </c>
      <c r="I126" s="225"/>
      <c r="J126" s="226">
        <f>ROUND(I126*H126,2)</f>
        <v>0</v>
      </c>
      <c r="K126" s="222" t="s">
        <v>194</v>
      </c>
      <c r="L126" s="45"/>
      <c r="M126" s="227" t="s">
        <v>1</v>
      </c>
      <c r="N126" s="228" t="s">
        <v>45</v>
      </c>
      <c r="O126" s="92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1" t="s">
        <v>2190</v>
      </c>
      <c r="AT126" s="231" t="s">
        <v>191</v>
      </c>
      <c r="AU126" s="231" t="s">
        <v>90</v>
      </c>
      <c r="AY126" s="18" t="s">
        <v>188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8" t="s">
        <v>88</v>
      </c>
      <c r="BK126" s="232">
        <f>ROUND(I126*H126,2)</f>
        <v>0</v>
      </c>
      <c r="BL126" s="18" t="s">
        <v>2190</v>
      </c>
      <c r="BM126" s="231" t="s">
        <v>2191</v>
      </c>
    </row>
    <row r="127" s="12" customFormat="1" ht="22.8" customHeight="1">
      <c r="A127" s="12"/>
      <c r="B127" s="204"/>
      <c r="C127" s="205"/>
      <c r="D127" s="206" t="s">
        <v>79</v>
      </c>
      <c r="E127" s="218" t="s">
        <v>2192</v>
      </c>
      <c r="F127" s="218" t="s">
        <v>2193</v>
      </c>
      <c r="G127" s="205"/>
      <c r="H127" s="205"/>
      <c r="I127" s="208"/>
      <c r="J127" s="219">
        <f>BK127</f>
        <v>0</v>
      </c>
      <c r="K127" s="205"/>
      <c r="L127" s="210"/>
      <c r="M127" s="211"/>
      <c r="N127" s="212"/>
      <c r="O127" s="212"/>
      <c r="P127" s="213">
        <f>P128</f>
        <v>0</v>
      </c>
      <c r="Q127" s="212"/>
      <c r="R127" s="213">
        <f>R128</f>
        <v>0</v>
      </c>
      <c r="S127" s="212"/>
      <c r="T127" s="214">
        <f>T128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5" t="s">
        <v>227</v>
      </c>
      <c r="AT127" s="216" t="s">
        <v>79</v>
      </c>
      <c r="AU127" s="216" t="s">
        <v>88</v>
      </c>
      <c r="AY127" s="215" t="s">
        <v>188</v>
      </c>
      <c r="BK127" s="217">
        <f>BK128</f>
        <v>0</v>
      </c>
    </row>
    <row r="128" s="2" customFormat="1" ht="16.5" customHeight="1">
      <c r="A128" s="39"/>
      <c r="B128" s="40"/>
      <c r="C128" s="220" t="s">
        <v>90</v>
      </c>
      <c r="D128" s="220" t="s">
        <v>191</v>
      </c>
      <c r="E128" s="221" t="s">
        <v>2194</v>
      </c>
      <c r="F128" s="222" t="s">
        <v>2193</v>
      </c>
      <c r="G128" s="223" t="s">
        <v>532</v>
      </c>
      <c r="H128" s="224">
        <v>1</v>
      </c>
      <c r="I128" s="225"/>
      <c r="J128" s="226">
        <f>ROUND(I128*H128,2)</f>
        <v>0</v>
      </c>
      <c r="K128" s="222" t="s">
        <v>194</v>
      </c>
      <c r="L128" s="45"/>
      <c r="M128" s="227" t="s">
        <v>1</v>
      </c>
      <c r="N128" s="228" t="s">
        <v>45</v>
      </c>
      <c r="O128" s="92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1" t="s">
        <v>2190</v>
      </c>
      <c r="AT128" s="231" t="s">
        <v>191</v>
      </c>
      <c r="AU128" s="231" t="s">
        <v>90</v>
      </c>
      <c r="AY128" s="18" t="s">
        <v>188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8" t="s">
        <v>88</v>
      </c>
      <c r="BK128" s="232">
        <f>ROUND(I128*H128,2)</f>
        <v>0</v>
      </c>
      <c r="BL128" s="18" t="s">
        <v>2190</v>
      </c>
      <c r="BM128" s="231" t="s">
        <v>2195</v>
      </c>
    </row>
    <row r="129" s="12" customFormat="1" ht="22.8" customHeight="1">
      <c r="A129" s="12"/>
      <c r="B129" s="204"/>
      <c r="C129" s="205"/>
      <c r="D129" s="206" t="s">
        <v>79</v>
      </c>
      <c r="E129" s="218" t="s">
        <v>2196</v>
      </c>
      <c r="F129" s="218" t="s">
        <v>2197</v>
      </c>
      <c r="G129" s="205"/>
      <c r="H129" s="205"/>
      <c r="I129" s="208"/>
      <c r="J129" s="219">
        <f>BK129</f>
        <v>0</v>
      </c>
      <c r="K129" s="205"/>
      <c r="L129" s="210"/>
      <c r="M129" s="211"/>
      <c r="N129" s="212"/>
      <c r="O129" s="212"/>
      <c r="P129" s="213">
        <f>SUM(P130:P131)</f>
        <v>0</v>
      </c>
      <c r="Q129" s="212"/>
      <c r="R129" s="213">
        <f>SUM(R130:R131)</f>
        <v>0</v>
      </c>
      <c r="S129" s="212"/>
      <c r="T129" s="214">
        <f>SUM(T130:T131)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5" t="s">
        <v>227</v>
      </c>
      <c r="AT129" s="216" t="s">
        <v>79</v>
      </c>
      <c r="AU129" s="216" t="s">
        <v>88</v>
      </c>
      <c r="AY129" s="215" t="s">
        <v>188</v>
      </c>
      <c r="BK129" s="217">
        <f>SUM(BK130:BK131)</f>
        <v>0</v>
      </c>
    </row>
    <row r="130" s="2" customFormat="1" ht="16.5" customHeight="1">
      <c r="A130" s="39"/>
      <c r="B130" s="40"/>
      <c r="C130" s="220" t="s">
        <v>189</v>
      </c>
      <c r="D130" s="220" t="s">
        <v>191</v>
      </c>
      <c r="E130" s="221" t="s">
        <v>2198</v>
      </c>
      <c r="F130" s="222" t="s">
        <v>2197</v>
      </c>
      <c r="G130" s="223" t="s">
        <v>532</v>
      </c>
      <c r="H130" s="224">
        <v>1</v>
      </c>
      <c r="I130" s="225"/>
      <c r="J130" s="226">
        <f>ROUND(I130*H130,2)</f>
        <v>0</v>
      </c>
      <c r="K130" s="222" t="s">
        <v>194</v>
      </c>
      <c r="L130" s="45"/>
      <c r="M130" s="227" t="s">
        <v>1</v>
      </c>
      <c r="N130" s="228" t="s">
        <v>45</v>
      </c>
      <c r="O130" s="92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1" t="s">
        <v>2190</v>
      </c>
      <c r="AT130" s="231" t="s">
        <v>191</v>
      </c>
      <c r="AU130" s="231" t="s">
        <v>90</v>
      </c>
      <c r="AY130" s="18" t="s">
        <v>188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8" t="s">
        <v>88</v>
      </c>
      <c r="BK130" s="232">
        <f>ROUND(I130*H130,2)</f>
        <v>0</v>
      </c>
      <c r="BL130" s="18" t="s">
        <v>2190</v>
      </c>
      <c r="BM130" s="231" t="s">
        <v>2199</v>
      </c>
    </row>
    <row r="131" s="14" customFormat="1">
      <c r="A131" s="14"/>
      <c r="B131" s="244"/>
      <c r="C131" s="245"/>
      <c r="D131" s="235" t="s">
        <v>197</v>
      </c>
      <c r="E131" s="246" t="s">
        <v>1</v>
      </c>
      <c r="F131" s="247" t="s">
        <v>2200</v>
      </c>
      <c r="G131" s="245"/>
      <c r="H131" s="248">
        <v>1</v>
      </c>
      <c r="I131" s="249"/>
      <c r="J131" s="245"/>
      <c r="K131" s="245"/>
      <c r="L131" s="250"/>
      <c r="M131" s="251"/>
      <c r="N131" s="252"/>
      <c r="O131" s="252"/>
      <c r="P131" s="252"/>
      <c r="Q131" s="252"/>
      <c r="R131" s="252"/>
      <c r="S131" s="252"/>
      <c r="T131" s="25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4" t="s">
        <v>197</v>
      </c>
      <c r="AU131" s="254" t="s">
        <v>90</v>
      </c>
      <c r="AV131" s="14" t="s">
        <v>90</v>
      </c>
      <c r="AW131" s="14" t="s">
        <v>36</v>
      </c>
      <c r="AX131" s="14" t="s">
        <v>88</v>
      </c>
      <c r="AY131" s="254" t="s">
        <v>188</v>
      </c>
    </row>
    <row r="132" s="12" customFormat="1" ht="22.8" customHeight="1">
      <c r="A132" s="12"/>
      <c r="B132" s="204"/>
      <c r="C132" s="205"/>
      <c r="D132" s="206" t="s">
        <v>79</v>
      </c>
      <c r="E132" s="218" t="s">
        <v>2201</v>
      </c>
      <c r="F132" s="218" t="s">
        <v>2202</v>
      </c>
      <c r="G132" s="205"/>
      <c r="H132" s="205"/>
      <c r="I132" s="208"/>
      <c r="J132" s="219">
        <f>BK132</f>
        <v>0</v>
      </c>
      <c r="K132" s="205"/>
      <c r="L132" s="210"/>
      <c r="M132" s="211"/>
      <c r="N132" s="212"/>
      <c r="O132" s="212"/>
      <c r="P132" s="213">
        <f>P133</f>
        <v>0</v>
      </c>
      <c r="Q132" s="212"/>
      <c r="R132" s="213">
        <f>R133</f>
        <v>0</v>
      </c>
      <c r="S132" s="212"/>
      <c r="T132" s="214">
        <f>T133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5" t="s">
        <v>227</v>
      </c>
      <c r="AT132" s="216" t="s">
        <v>79</v>
      </c>
      <c r="AU132" s="216" t="s">
        <v>88</v>
      </c>
      <c r="AY132" s="215" t="s">
        <v>188</v>
      </c>
      <c r="BK132" s="217">
        <f>BK133</f>
        <v>0</v>
      </c>
    </row>
    <row r="133" s="2" customFormat="1" ht="16.5" customHeight="1">
      <c r="A133" s="39"/>
      <c r="B133" s="40"/>
      <c r="C133" s="220" t="s">
        <v>195</v>
      </c>
      <c r="D133" s="220" t="s">
        <v>191</v>
      </c>
      <c r="E133" s="221" t="s">
        <v>2203</v>
      </c>
      <c r="F133" s="222" t="s">
        <v>2204</v>
      </c>
      <c r="G133" s="223" t="s">
        <v>532</v>
      </c>
      <c r="H133" s="224">
        <v>1</v>
      </c>
      <c r="I133" s="225"/>
      <c r="J133" s="226">
        <f>ROUND(I133*H133,2)</f>
        <v>0</v>
      </c>
      <c r="K133" s="222" t="s">
        <v>194</v>
      </c>
      <c r="L133" s="45"/>
      <c r="M133" s="227" t="s">
        <v>1</v>
      </c>
      <c r="N133" s="228" t="s">
        <v>45</v>
      </c>
      <c r="O133" s="92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1" t="s">
        <v>2190</v>
      </c>
      <c r="AT133" s="231" t="s">
        <v>191</v>
      </c>
      <c r="AU133" s="231" t="s">
        <v>90</v>
      </c>
      <c r="AY133" s="18" t="s">
        <v>188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88</v>
      </c>
      <c r="BK133" s="232">
        <f>ROUND(I133*H133,2)</f>
        <v>0</v>
      </c>
      <c r="BL133" s="18" t="s">
        <v>2190</v>
      </c>
      <c r="BM133" s="231" t="s">
        <v>2205</v>
      </c>
    </row>
    <row r="134" s="12" customFormat="1" ht="22.8" customHeight="1">
      <c r="A134" s="12"/>
      <c r="B134" s="204"/>
      <c r="C134" s="205"/>
      <c r="D134" s="206" t="s">
        <v>79</v>
      </c>
      <c r="E134" s="218" t="s">
        <v>2206</v>
      </c>
      <c r="F134" s="218" t="s">
        <v>2207</v>
      </c>
      <c r="G134" s="205"/>
      <c r="H134" s="205"/>
      <c r="I134" s="208"/>
      <c r="J134" s="219">
        <f>BK134</f>
        <v>0</v>
      </c>
      <c r="K134" s="205"/>
      <c r="L134" s="210"/>
      <c r="M134" s="211"/>
      <c r="N134" s="212"/>
      <c r="O134" s="212"/>
      <c r="P134" s="213">
        <f>P135</f>
        <v>0</v>
      </c>
      <c r="Q134" s="212"/>
      <c r="R134" s="213">
        <f>R135</f>
        <v>0</v>
      </c>
      <c r="S134" s="212"/>
      <c r="T134" s="214">
        <f>T135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5" t="s">
        <v>227</v>
      </c>
      <c r="AT134" s="216" t="s">
        <v>79</v>
      </c>
      <c r="AU134" s="216" t="s">
        <v>88</v>
      </c>
      <c r="AY134" s="215" t="s">
        <v>188</v>
      </c>
      <c r="BK134" s="217">
        <f>BK135</f>
        <v>0</v>
      </c>
    </row>
    <row r="135" s="2" customFormat="1" ht="21.75" customHeight="1">
      <c r="A135" s="39"/>
      <c r="B135" s="40"/>
      <c r="C135" s="220" t="s">
        <v>227</v>
      </c>
      <c r="D135" s="220" t="s">
        <v>191</v>
      </c>
      <c r="E135" s="221" t="s">
        <v>2208</v>
      </c>
      <c r="F135" s="222" t="s">
        <v>2209</v>
      </c>
      <c r="G135" s="223" t="s">
        <v>532</v>
      </c>
      <c r="H135" s="224">
        <v>1</v>
      </c>
      <c r="I135" s="225"/>
      <c r="J135" s="226">
        <f>ROUND(I135*H135,2)</f>
        <v>0</v>
      </c>
      <c r="K135" s="222" t="s">
        <v>194</v>
      </c>
      <c r="L135" s="45"/>
      <c r="M135" s="227" t="s">
        <v>1</v>
      </c>
      <c r="N135" s="228" t="s">
        <v>45</v>
      </c>
      <c r="O135" s="92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1" t="s">
        <v>2190</v>
      </c>
      <c r="AT135" s="231" t="s">
        <v>191</v>
      </c>
      <c r="AU135" s="231" t="s">
        <v>90</v>
      </c>
      <c r="AY135" s="18" t="s">
        <v>188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8" t="s">
        <v>88</v>
      </c>
      <c r="BK135" s="232">
        <f>ROUND(I135*H135,2)</f>
        <v>0</v>
      </c>
      <c r="BL135" s="18" t="s">
        <v>2190</v>
      </c>
      <c r="BM135" s="231" t="s">
        <v>2210</v>
      </c>
    </row>
    <row r="136" s="12" customFormat="1" ht="22.8" customHeight="1">
      <c r="A136" s="12"/>
      <c r="B136" s="204"/>
      <c r="C136" s="205"/>
      <c r="D136" s="206" t="s">
        <v>79</v>
      </c>
      <c r="E136" s="218" t="s">
        <v>2211</v>
      </c>
      <c r="F136" s="218" t="s">
        <v>2212</v>
      </c>
      <c r="G136" s="205"/>
      <c r="H136" s="205"/>
      <c r="I136" s="208"/>
      <c r="J136" s="219">
        <f>BK136</f>
        <v>0</v>
      </c>
      <c r="K136" s="205"/>
      <c r="L136" s="210"/>
      <c r="M136" s="211"/>
      <c r="N136" s="212"/>
      <c r="O136" s="212"/>
      <c r="P136" s="213">
        <f>SUM(P137:P138)</f>
        <v>0</v>
      </c>
      <c r="Q136" s="212"/>
      <c r="R136" s="213">
        <f>SUM(R137:R138)</f>
        <v>0</v>
      </c>
      <c r="S136" s="212"/>
      <c r="T136" s="214">
        <f>SUM(T137:T138)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5" t="s">
        <v>227</v>
      </c>
      <c r="AT136" s="216" t="s">
        <v>79</v>
      </c>
      <c r="AU136" s="216" t="s">
        <v>88</v>
      </c>
      <c r="AY136" s="215" t="s">
        <v>188</v>
      </c>
      <c r="BK136" s="217">
        <f>SUM(BK137:BK138)</f>
        <v>0</v>
      </c>
    </row>
    <row r="137" s="2" customFormat="1" ht="16.5" customHeight="1">
      <c r="A137" s="39"/>
      <c r="B137" s="40"/>
      <c r="C137" s="220" t="s">
        <v>212</v>
      </c>
      <c r="D137" s="220" t="s">
        <v>191</v>
      </c>
      <c r="E137" s="221" t="s">
        <v>2213</v>
      </c>
      <c r="F137" s="222" t="s">
        <v>2212</v>
      </c>
      <c r="G137" s="223" t="s">
        <v>532</v>
      </c>
      <c r="H137" s="224">
        <v>1</v>
      </c>
      <c r="I137" s="225"/>
      <c r="J137" s="226">
        <f>ROUND(I137*H137,2)</f>
        <v>0</v>
      </c>
      <c r="K137" s="222" t="s">
        <v>194</v>
      </c>
      <c r="L137" s="45"/>
      <c r="M137" s="227" t="s">
        <v>1</v>
      </c>
      <c r="N137" s="228" t="s">
        <v>45</v>
      </c>
      <c r="O137" s="92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1" t="s">
        <v>2190</v>
      </c>
      <c r="AT137" s="231" t="s">
        <v>191</v>
      </c>
      <c r="AU137" s="231" t="s">
        <v>90</v>
      </c>
      <c r="AY137" s="18" t="s">
        <v>188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8" t="s">
        <v>88</v>
      </c>
      <c r="BK137" s="232">
        <f>ROUND(I137*H137,2)</f>
        <v>0</v>
      </c>
      <c r="BL137" s="18" t="s">
        <v>2190</v>
      </c>
      <c r="BM137" s="231" t="s">
        <v>2214</v>
      </c>
    </row>
    <row r="138" s="2" customFormat="1" ht="16.5" customHeight="1">
      <c r="A138" s="39"/>
      <c r="B138" s="40"/>
      <c r="C138" s="220" t="s">
        <v>234</v>
      </c>
      <c r="D138" s="220" t="s">
        <v>191</v>
      </c>
      <c r="E138" s="221" t="s">
        <v>2215</v>
      </c>
      <c r="F138" s="222" t="s">
        <v>2216</v>
      </c>
      <c r="G138" s="223" t="s">
        <v>532</v>
      </c>
      <c r="H138" s="224">
        <v>1</v>
      </c>
      <c r="I138" s="225"/>
      <c r="J138" s="226">
        <f>ROUND(I138*H138,2)</f>
        <v>0</v>
      </c>
      <c r="K138" s="222" t="s">
        <v>194</v>
      </c>
      <c r="L138" s="45"/>
      <c r="M138" s="297" t="s">
        <v>1</v>
      </c>
      <c r="N138" s="298" t="s">
        <v>45</v>
      </c>
      <c r="O138" s="295"/>
      <c r="P138" s="299">
        <f>O138*H138</f>
        <v>0</v>
      </c>
      <c r="Q138" s="299">
        <v>0</v>
      </c>
      <c r="R138" s="299">
        <f>Q138*H138</f>
        <v>0</v>
      </c>
      <c r="S138" s="299">
        <v>0</v>
      </c>
      <c r="T138" s="30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1" t="s">
        <v>2190</v>
      </c>
      <c r="AT138" s="231" t="s">
        <v>191</v>
      </c>
      <c r="AU138" s="231" t="s">
        <v>90</v>
      </c>
      <c r="AY138" s="18" t="s">
        <v>188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8" t="s">
        <v>88</v>
      </c>
      <c r="BK138" s="232">
        <f>ROUND(I138*H138,2)</f>
        <v>0</v>
      </c>
      <c r="BL138" s="18" t="s">
        <v>2190</v>
      </c>
      <c r="BM138" s="231" t="s">
        <v>2217</v>
      </c>
    </row>
    <row r="139" s="2" customFormat="1" ht="6.96" customHeight="1">
      <c r="A139" s="39"/>
      <c r="B139" s="67"/>
      <c r="C139" s="68"/>
      <c r="D139" s="68"/>
      <c r="E139" s="68"/>
      <c r="F139" s="68"/>
      <c r="G139" s="68"/>
      <c r="H139" s="68"/>
      <c r="I139" s="68"/>
      <c r="J139" s="68"/>
      <c r="K139" s="68"/>
      <c r="L139" s="45"/>
      <c r="M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</row>
  </sheetData>
  <sheetProtection sheet="1" autoFilter="0" formatColumns="0" formatRows="0" objects="1" scenarios="1" spinCount="100000" saltValue="9oeM+mr4rSZRdYzkJzZKhI5//+gU7sJFwF6gQWhmooKMML+68fhui+A9r8daEYNKdyC3mRt9RDimCbIn9TzPVA==" hashValue="ACYUYulcyqvjAJHwgC1gBr1X06ePZimhdSCe9YlldiSYaYpyOj6BMDbl3VviEu2ziq7kcSPyMSORWsdwT7Wn8g==" algorithmName="SHA-512" password="88D2"/>
  <autoFilter ref="C122:K138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8"/>
      <c r="C3" s="139"/>
      <c r="D3" s="139"/>
      <c r="E3" s="139"/>
      <c r="F3" s="139"/>
      <c r="G3" s="139"/>
      <c r="H3" s="21"/>
    </row>
    <row r="4" s="1" customFormat="1" ht="24.96" customHeight="1">
      <c r="B4" s="21"/>
      <c r="C4" s="140" t="s">
        <v>2218</v>
      </c>
      <c r="H4" s="21"/>
    </row>
    <row r="5" s="1" customFormat="1" ht="12" customHeight="1">
      <c r="B5" s="21"/>
      <c r="C5" s="301" t="s">
        <v>13</v>
      </c>
      <c r="D5" s="149" t="s">
        <v>14</v>
      </c>
      <c r="E5" s="1"/>
      <c r="F5" s="1"/>
      <c r="H5" s="21"/>
    </row>
    <row r="6" s="1" customFormat="1" ht="36.96" customHeight="1">
      <c r="B6" s="21"/>
      <c r="C6" s="302" t="s">
        <v>16</v>
      </c>
      <c r="D6" s="303" t="s">
        <v>17</v>
      </c>
      <c r="E6" s="1"/>
      <c r="F6" s="1"/>
      <c r="H6" s="21"/>
    </row>
    <row r="7" s="1" customFormat="1" ht="16.5" customHeight="1">
      <c r="B7" s="21"/>
      <c r="C7" s="142" t="s">
        <v>22</v>
      </c>
      <c r="D7" s="146" t="str">
        <f>'Rekapitulace stavby'!AN8</f>
        <v>15. 12. 2025</v>
      </c>
      <c r="H7" s="21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193"/>
      <c r="B9" s="304"/>
      <c r="C9" s="305" t="s">
        <v>61</v>
      </c>
      <c r="D9" s="306" t="s">
        <v>62</v>
      </c>
      <c r="E9" s="306" t="s">
        <v>175</v>
      </c>
      <c r="F9" s="307" t="s">
        <v>2219</v>
      </c>
      <c r="G9" s="193"/>
      <c r="H9" s="304"/>
    </row>
    <row r="10" s="2" customFormat="1" ht="26.4" customHeight="1">
      <c r="A10" s="39"/>
      <c r="B10" s="45"/>
      <c r="C10" s="308" t="s">
        <v>85</v>
      </c>
      <c r="D10" s="308" t="s">
        <v>86</v>
      </c>
      <c r="E10" s="39"/>
      <c r="F10" s="39"/>
      <c r="G10" s="39"/>
      <c r="H10" s="45"/>
    </row>
    <row r="11" s="2" customFormat="1" ht="16.8" customHeight="1">
      <c r="A11" s="39"/>
      <c r="B11" s="45"/>
      <c r="C11" s="309" t="s">
        <v>117</v>
      </c>
      <c r="D11" s="310" t="s">
        <v>118</v>
      </c>
      <c r="E11" s="311" t="s">
        <v>119</v>
      </c>
      <c r="F11" s="312">
        <v>215.69</v>
      </c>
      <c r="G11" s="39"/>
      <c r="H11" s="45"/>
    </row>
    <row r="12" s="2" customFormat="1" ht="16.8" customHeight="1">
      <c r="A12" s="39"/>
      <c r="B12" s="45"/>
      <c r="C12" s="313" t="s">
        <v>1</v>
      </c>
      <c r="D12" s="313" t="s">
        <v>669</v>
      </c>
      <c r="E12" s="18" t="s">
        <v>1</v>
      </c>
      <c r="F12" s="314">
        <v>0</v>
      </c>
      <c r="G12" s="39"/>
      <c r="H12" s="45"/>
    </row>
    <row r="13" s="2" customFormat="1" ht="16.8" customHeight="1">
      <c r="A13" s="39"/>
      <c r="B13" s="45"/>
      <c r="C13" s="313" t="s">
        <v>1</v>
      </c>
      <c r="D13" s="313" t="s">
        <v>670</v>
      </c>
      <c r="E13" s="18" t="s">
        <v>1</v>
      </c>
      <c r="F13" s="314">
        <v>215.69</v>
      </c>
      <c r="G13" s="39"/>
      <c r="H13" s="45"/>
    </row>
    <row r="14" s="2" customFormat="1" ht="16.8" customHeight="1">
      <c r="A14" s="39"/>
      <c r="B14" s="45"/>
      <c r="C14" s="313" t="s">
        <v>117</v>
      </c>
      <c r="D14" s="313" t="s">
        <v>668</v>
      </c>
      <c r="E14" s="18" t="s">
        <v>1</v>
      </c>
      <c r="F14" s="314">
        <v>215.69</v>
      </c>
      <c r="G14" s="39"/>
      <c r="H14" s="45"/>
    </row>
    <row r="15" s="2" customFormat="1" ht="16.8" customHeight="1">
      <c r="A15" s="39"/>
      <c r="B15" s="45"/>
      <c r="C15" s="315" t="s">
        <v>2220</v>
      </c>
      <c r="D15" s="39"/>
      <c r="E15" s="39"/>
      <c r="F15" s="39"/>
      <c r="G15" s="39"/>
      <c r="H15" s="45"/>
    </row>
    <row r="16" s="2" customFormat="1" ht="16.8" customHeight="1">
      <c r="A16" s="39"/>
      <c r="B16" s="45"/>
      <c r="C16" s="313" t="s">
        <v>663</v>
      </c>
      <c r="D16" s="313" t="s">
        <v>2221</v>
      </c>
      <c r="E16" s="18" t="s">
        <v>119</v>
      </c>
      <c r="F16" s="314">
        <v>352.00400000000002</v>
      </c>
      <c r="G16" s="39"/>
      <c r="H16" s="45"/>
    </row>
    <row r="17" s="2" customFormat="1" ht="16.8" customHeight="1">
      <c r="A17" s="39"/>
      <c r="B17" s="45"/>
      <c r="C17" s="313" t="s">
        <v>672</v>
      </c>
      <c r="D17" s="313" t="s">
        <v>2222</v>
      </c>
      <c r="E17" s="18" t="s">
        <v>119</v>
      </c>
      <c r="F17" s="314">
        <v>352.00400000000002</v>
      </c>
      <c r="G17" s="39"/>
      <c r="H17" s="45"/>
    </row>
    <row r="18" s="2" customFormat="1" ht="16.8" customHeight="1">
      <c r="A18" s="39"/>
      <c r="B18" s="45"/>
      <c r="C18" s="313" t="s">
        <v>679</v>
      </c>
      <c r="D18" s="313" t="s">
        <v>2223</v>
      </c>
      <c r="E18" s="18" t="s">
        <v>119</v>
      </c>
      <c r="F18" s="314">
        <v>352.00400000000002</v>
      </c>
      <c r="G18" s="39"/>
      <c r="H18" s="45"/>
    </row>
    <row r="19" s="2" customFormat="1" ht="16.8" customHeight="1">
      <c r="A19" s="39"/>
      <c r="B19" s="45"/>
      <c r="C19" s="313" t="s">
        <v>683</v>
      </c>
      <c r="D19" s="313" t="s">
        <v>2224</v>
      </c>
      <c r="E19" s="18" t="s">
        <v>119</v>
      </c>
      <c r="F19" s="314">
        <v>352.00400000000002</v>
      </c>
      <c r="G19" s="39"/>
      <c r="H19" s="45"/>
    </row>
    <row r="20" s="2" customFormat="1">
      <c r="A20" s="39"/>
      <c r="B20" s="45"/>
      <c r="C20" s="313" t="s">
        <v>687</v>
      </c>
      <c r="D20" s="313" t="s">
        <v>2225</v>
      </c>
      <c r="E20" s="18" t="s">
        <v>119</v>
      </c>
      <c r="F20" s="314">
        <v>352.00400000000002</v>
      </c>
      <c r="G20" s="39"/>
      <c r="H20" s="45"/>
    </row>
    <row r="21" s="2" customFormat="1" ht="16.8" customHeight="1">
      <c r="A21" s="39"/>
      <c r="B21" s="45"/>
      <c r="C21" s="313" t="s">
        <v>706</v>
      </c>
      <c r="D21" s="313" t="s">
        <v>2226</v>
      </c>
      <c r="E21" s="18" t="s">
        <v>119</v>
      </c>
      <c r="F21" s="314">
        <v>215.69</v>
      </c>
      <c r="G21" s="39"/>
      <c r="H21" s="45"/>
    </row>
    <row r="22" s="2" customFormat="1" ht="16.8" customHeight="1">
      <c r="A22" s="39"/>
      <c r="B22" s="45"/>
      <c r="C22" s="313" t="s">
        <v>734</v>
      </c>
      <c r="D22" s="313" t="s">
        <v>2227</v>
      </c>
      <c r="E22" s="18" t="s">
        <v>119</v>
      </c>
      <c r="F22" s="314">
        <v>352.00400000000002</v>
      </c>
      <c r="G22" s="39"/>
      <c r="H22" s="45"/>
    </row>
    <row r="23" s="2" customFormat="1" ht="16.8" customHeight="1">
      <c r="A23" s="39"/>
      <c r="B23" s="45"/>
      <c r="C23" s="313" t="s">
        <v>738</v>
      </c>
      <c r="D23" s="313" t="s">
        <v>2228</v>
      </c>
      <c r="E23" s="18" t="s">
        <v>119</v>
      </c>
      <c r="F23" s="314">
        <v>352.00400000000002</v>
      </c>
      <c r="G23" s="39"/>
      <c r="H23" s="45"/>
    </row>
    <row r="24" s="2" customFormat="1" ht="16.8" customHeight="1">
      <c r="A24" s="39"/>
      <c r="B24" s="45"/>
      <c r="C24" s="309" t="s">
        <v>121</v>
      </c>
      <c r="D24" s="310" t="s">
        <v>122</v>
      </c>
      <c r="E24" s="311" t="s">
        <v>119</v>
      </c>
      <c r="F24" s="312">
        <v>27.609999999999999</v>
      </c>
      <c r="G24" s="39"/>
      <c r="H24" s="45"/>
    </row>
    <row r="25" s="2" customFormat="1" ht="16.8" customHeight="1">
      <c r="A25" s="39"/>
      <c r="B25" s="45"/>
      <c r="C25" s="313" t="s">
        <v>1</v>
      </c>
      <c r="D25" s="313" t="s">
        <v>122</v>
      </c>
      <c r="E25" s="18" t="s">
        <v>1</v>
      </c>
      <c r="F25" s="314">
        <v>0</v>
      </c>
      <c r="G25" s="39"/>
      <c r="H25" s="45"/>
    </row>
    <row r="26" s="2" customFormat="1" ht="16.8" customHeight="1">
      <c r="A26" s="39"/>
      <c r="B26" s="45"/>
      <c r="C26" s="313" t="s">
        <v>1</v>
      </c>
      <c r="D26" s="313" t="s">
        <v>598</v>
      </c>
      <c r="E26" s="18" t="s">
        <v>1</v>
      </c>
      <c r="F26" s="314">
        <v>27.609999999999999</v>
      </c>
      <c r="G26" s="39"/>
      <c r="H26" s="45"/>
    </row>
    <row r="27" s="2" customFormat="1" ht="16.8" customHeight="1">
      <c r="A27" s="39"/>
      <c r="B27" s="45"/>
      <c r="C27" s="313" t="s">
        <v>121</v>
      </c>
      <c r="D27" s="313" t="s">
        <v>201</v>
      </c>
      <c r="E27" s="18" t="s">
        <v>1</v>
      </c>
      <c r="F27" s="314">
        <v>27.609999999999999</v>
      </c>
      <c r="G27" s="39"/>
      <c r="H27" s="45"/>
    </row>
    <row r="28" s="2" customFormat="1" ht="16.8" customHeight="1">
      <c r="A28" s="39"/>
      <c r="B28" s="45"/>
      <c r="C28" s="315" t="s">
        <v>2220</v>
      </c>
      <c r="D28" s="39"/>
      <c r="E28" s="39"/>
      <c r="F28" s="39"/>
      <c r="G28" s="39"/>
      <c r="H28" s="45"/>
    </row>
    <row r="29" s="2" customFormat="1" ht="16.8" customHeight="1">
      <c r="A29" s="39"/>
      <c r="B29" s="45"/>
      <c r="C29" s="313" t="s">
        <v>595</v>
      </c>
      <c r="D29" s="313" t="s">
        <v>2229</v>
      </c>
      <c r="E29" s="18" t="s">
        <v>119</v>
      </c>
      <c r="F29" s="314">
        <v>27.609999999999999</v>
      </c>
      <c r="G29" s="39"/>
      <c r="H29" s="45"/>
    </row>
    <row r="30" s="2" customFormat="1" ht="16.8" customHeight="1">
      <c r="A30" s="39"/>
      <c r="B30" s="45"/>
      <c r="C30" s="313" t="s">
        <v>600</v>
      </c>
      <c r="D30" s="313" t="s">
        <v>2230</v>
      </c>
      <c r="E30" s="18" t="s">
        <v>119</v>
      </c>
      <c r="F30" s="314">
        <v>27.609999999999999</v>
      </c>
      <c r="G30" s="39"/>
      <c r="H30" s="45"/>
    </row>
    <row r="31" s="2" customFormat="1" ht="16.8" customHeight="1">
      <c r="A31" s="39"/>
      <c r="B31" s="45"/>
      <c r="C31" s="313" t="s">
        <v>605</v>
      </c>
      <c r="D31" s="313" t="s">
        <v>2231</v>
      </c>
      <c r="E31" s="18" t="s">
        <v>119</v>
      </c>
      <c r="F31" s="314">
        <v>27.609999999999999</v>
      </c>
      <c r="G31" s="39"/>
      <c r="H31" s="45"/>
    </row>
    <row r="32" s="2" customFormat="1" ht="16.8" customHeight="1">
      <c r="A32" s="39"/>
      <c r="B32" s="45"/>
      <c r="C32" s="313" t="s">
        <v>609</v>
      </c>
      <c r="D32" s="313" t="s">
        <v>2232</v>
      </c>
      <c r="E32" s="18" t="s">
        <v>119</v>
      </c>
      <c r="F32" s="314">
        <v>27.609999999999999</v>
      </c>
      <c r="G32" s="39"/>
      <c r="H32" s="45"/>
    </row>
    <row r="33" s="2" customFormat="1">
      <c r="A33" s="39"/>
      <c r="B33" s="45"/>
      <c r="C33" s="313" t="s">
        <v>635</v>
      </c>
      <c r="D33" s="313" t="s">
        <v>2233</v>
      </c>
      <c r="E33" s="18" t="s">
        <v>119</v>
      </c>
      <c r="F33" s="314">
        <v>27.609999999999999</v>
      </c>
      <c r="G33" s="39"/>
      <c r="H33" s="45"/>
    </row>
    <row r="34" s="2" customFormat="1" ht="16.8" customHeight="1">
      <c r="A34" s="39"/>
      <c r="B34" s="45"/>
      <c r="C34" s="313" t="s">
        <v>644</v>
      </c>
      <c r="D34" s="313" t="s">
        <v>2234</v>
      </c>
      <c r="E34" s="18" t="s">
        <v>119</v>
      </c>
      <c r="F34" s="314">
        <v>27.609999999999999</v>
      </c>
      <c r="G34" s="39"/>
      <c r="H34" s="45"/>
    </row>
    <row r="35" s="2" customFormat="1" ht="16.8" customHeight="1">
      <c r="A35" s="39"/>
      <c r="B35" s="45"/>
      <c r="C35" s="313" t="s">
        <v>648</v>
      </c>
      <c r="D35" s="313" t="s">
        <v>2235</v>
      </c>
      <c r="E35" s="18" t="s">
        <v>209</v>
      </c>
      <c r="F35" s="314">
        <v>414.14999999999998</v>
      </c>
      <c r="G35" s="39"/>
      <c r="H35" s="45"/>
    </row>
    <row r="36" s="2" customFormat="1" ht="16.8" customHeight="1">
      <c r="A36" s="39"/>
      <c r="B36" s="45"/>
      <c r="C36" s="313" t="s">
        <v>653</v>
      </c>
      <c r="D36" s="313" t="s">
        <v>2236</v>
      </c>
      <c r="E36" s="18" t="s">
        <v>119</v>
      </c>
      <c r="F36" s="314">
        <v>27.609999999999999</v>
      </c>
      <c r="G36" s="39"/>
      <c r="H36" s="45"/>
    </row>
    <row r="37" s="2" customFormat="1" ht="16.8" customHeight="1">
      <c r="A37" s="39"/>
      <c r="B37" s="45"/>
      <c r="C37" s="309" t="s">
        <v>125</v>
      </c>
      <c r="D37" s="310" t="s">
        <v>126</v>
      </c>
      <c r="E37" s="311" t="s">
        <v>119</v>
      </c>
      <c r="F37" s="312">
        <v>903.35699999999997</v>
      </c>
      <c r="G37" s="39"/>
      <c r="H37" s="45"/>
    </row>
    <row r="38" s="2" customFormat="1" ht="16.8" customHeight="1">
      <c r="A38" s="39"/>
      <c r="B38" s="45"/>
      <c r="C38" s="313" t="s">
        <v>1</v>
      </c>
      <c r="D38" s="313" t="s">
        <v>217</v>
      </c>
      <c r="E38" s="18" t="s">
        <v>1</v>
      </c>
      <c r="F38" s="314">
        <v>0</v>
      </c>
      <c r="G38" s="39"/>
      <c r="H38" s="45"/>
    </row>
    <row r="39" s="2" customFormat="1" ht="16.8" customHeight="1">
      <c r="A39" s="39"/>
      <c r="B39" s="45"/>
      <c r="C39" s="313" t="s">
        <v>1</v>
      </c>
      <c r="D39" s="313" t="s">
        <v>218</v>
      </c>
      <c r="E39" s="18" t="s">
        <v>1</v>
      </c>
      <c r="F39" s="314">
        <v>610.53599999999994</v>
      </c>
      <c r="G39" s="39"/>
      <c r="H39" s="45"/>
    </row>
    <row r="40" s="2" customFormat="1" ht="16.8" customHeight="1">
      <c r="A40" s="39"/>
      <c r="B40" s="45"/>
      <c r="C40" s="313" t="s">
        <v>1</v>
      </c>
      <c r="D40" s="313" t="s">
        <v>238</v>
      </c>
      <c r="E40" s="18" t="s">
        <v>1</v>
      </c>
      <c r="F40" s="314">
        <v>0</v>
      </c>
      <c r="G40" s="39"/>
      <c r="H40" s="45"/>
    </row>
    <row r="41" s="2" customFormat="1">
      <c r="A41" s="39"/>
      <c r="B41" s="45"/>
      <c r="C41" s="313" t="s">
        <v>1</v>
      </c>
      <c r="D41" s="313" t="s">
        <v>831</v>
      </c>
      <c r="E41" s="18" t="s">
        <v>1</v>
      </c>
      <c r="F41" s="314">
        <v>828.82299999999998</v>
      </c>
      <c r="G41" s="39"/>
      <c r="H41" s="45"/>
    </row>
    <row r="42" s="2" customFormat="1" ht="16.8" customHeight="1">
      <c r="A42" s="39"/>
      <c r="B42" s="45"/>
      <c r="C42" s="313" t="s">
        <v>1</v>
      </c>
      <c r="D42" s="313" t="s">
        <v>240</v>
      </c>
      <c r="E42" s="18" t="s">
        <v>1</v>
      </c>
      <c r="F42" s="314">
        <v>-536.00199999999995</v>
      </c>
      <c r="G42" s="39"/>
      <c r="H42" s="45"/>
    </row>
    <row r="43" s="2" customFormat="1" ht="16.8" customHeight="1">
      <c r="A43" s="39"/>
      <c r="B43" s="45"/>
      <c r="C43" s="313" t="s">
        <v>125</v>
      </c>
      <c r="D43" s="313" t="s">
        <v>201</v>
      </c>
      <c r="E43" s="18" t="s">
        <v>1</v>
      </c>
      <c r="F43" s="314">
        <v>903.35699999999997</v>
      </c>
      <c r="G43" s="39"/>
      <c r="H43" s="45"/>
    </row>
    <row r="44" s="2" customFormat="1" ht="16.8" customHeight="1">
      <c r="A44" s="39"/>
      <c r="B44" s="45"/>
      <c r="C44" s="315" t="s">
        <v>2220</v>
      </c>
      <c r="D44" s="39"/>
      <c r="E44" s="39"/>
      <c r="F44" s="39"/>
      <c r="G44" s="39"/>
      <c r="H44" s="45"/>
    </row>
    <row r="45" s="2" customFormat="1" ht="16.8" customHeight="1">
      <c r="A45" s="39"/>
      <c r="B45" s="45"/>
      <c r="C45" s="313" t="s">
        <v>828</v>
      </c>
      <c r="D45" s="313" t="s">
        <v>2237</v>
      </c>
      <c r="E45" s="18" t="s">
        <v>119</v>
      </c>
      <c r="F45" s="314">
        <v>903.35699999999997</v>
      </c>
      <c r="G45" s="39"/>
      <c r="H45" s="45"/>
    </row>
    <row r="46" s="2" customFormat="1" ht="16.8" customHeight="1">
      <c r="A46" s="39"/>
      <c r="B46" s="45"/>
      <c r="C46" s="313" t="s">
        <v>833</v>
      </c>
      <c r="D46" s="313" t="s">
        <v>2238</v>
      </c>
      <c r="E46" s="18" t="s">
        <v>119</v>
      </c>
      <c r="F46" s="314">
        <v>903.35699999999997</v>
      </c>
      <c r="G46" s="39"/>
      <c r="H46" s="45"/>
    </row>
    <row r="47" s="2" customFormat="1" ht="16.8" customHeight="1">
      <c r="A47" s="39"/>
      <c r="B47" s="45"/>
      <c r="C47" s="313" t="s">
        <v>838</v>
      </c>
      <c r="D47" s="313" t="s">
        <v>2239</v>
      </c>
      <c r="E47" s="18" t="s">
        <v>119</v>
      </c>
      <c r="F47" s="314">
        <v>903.35699999999997</v>
      </c>
      <c r="G47" s="39"/>
      <c r="H47" s="45"/>
    </row>
    <row r="48" s="2" customFormat="1" ht="16.8" customHeight="1">
      <c r="A48" s="39"/>
      <c r="B48" s="45"/>
      <c r="C48" s="313" t="s">
        <v>842</v>
      </c>
      <c r="D48" s="313" t="s">
        <v>2240</v>
      </c>
      <c r="E48" s="18" t="s">
        <v>119</v>
      </c>
      <c r="F48" s="314">
        <v>903.35699999999997</v>
      </c>
      <c r="G48" s="39"/>
      <c r="H48" s="45"/>
    </row>
    <row r="49" s="2" customFormat="1" ht="16.8" customHeight="1">
      <c r="A49" s="39"/>
      <c r="B49" s="45"/>
      <c r="C49" s="313" t="s">
        <v>855</v>
      </c>
      <c r="D49" s="313" t="s">
        <v>2241</v>
      </c>
      <c r="E49" s="18" t="s">
        <v>119</v>
      </c>
      <c r="F49" s="314">
        <v>903.35699999999997</v>
      </c>
      <c r="G49" s="39"/>
      <c r="H49" s="45"/>
    </row>
    <row r="50" s="2" customFormat="1">
      <c r="A50" s="39"/>
      <c r="B50" s="45"/>
      <c r="C50" s="313" t="s">
        <v>863</v>
      </c>
      <c r="D50" s="313" t="s">
        <v>2242</v>
      </c>
      <c r="E50" s="18" t="s">
        <v>119</v>
      </c>
      <c r="F50" s="314">
        <v>903.35699999999997</v>
      </c>
      <c r="G50" s="39"/>
      <c r="H50" s="45"/>
    </row>
    <row r="51" s="2" customFormat="1" ht="16.8" customHeight="1">
      <c r="A51" s="39"/>
      <c r="B51" s="45"/>
      <c r="C51" s="309" t="s">
        <v>128</v>
      </c>
      <c r="D51" s="310" t="s">
        <v>129</v>
      </c>
      <c r="E51" s="311" t="s">
        <v>119</v>
      </c>
      <c r="F51" s="312">
        <v>536.00199999999995</v>
      </c>
      <c r="G51" s="39"/>
      <c r="H51" s="45"/>
    </row>
    <row r="52" s="2" customFormat="1" ht="16.8" customHeight="1">
      <c r="A52" s="39"/>
      <c r="B52" s="45"/>
      <c r="C52" s="313" t="s">
        <v>1</v>
      </c>
      <c r="D52" s="313" t="s">
        <v>129</v>
      </c>
      <c r="E52" s="18" t="s">
        <v>1</v>
      </c>
      <c r="F52" s="314">
        <v>0</v>
      </c>
      <c r="G52" s="39"/>
      <c r="H52" s="45"/>
    </row>
    <row r="53" s="2" customFormat="1">
      <c r="A53" s="39"/>
      <c r="B53" s="45"/>
      <c r="C53" s="313" t="s">
        <v>1</v>
      </c>
      <c r="D53" s="313" t="s">
        <v>245</v>
      </c>
      <c r="E53" s="18" t="s">
        <v>1</v>
      </c>
      <c r="F53" s="314">
        <v>153.93700000000001</v>
      </c>
      <c r="G53" s="39"/>
      <c r="H53" s="45"/>
    </row>
    <row r="54" s="2" customFormat="1">
      <c r="A54" s="39"/>
      <c r="B54" s="45"/>
      <c r="C54" s="313" t="s">
        <v>1</v>
      </c>
      <c r="D54" s="313" t="s">
        <v>246</v>
      </c>
      <c r="E54" s="18" t="s">
        <v>1</v>
      </c>
      <c r="F54" s="314">
        <v>382.065</v>
      </c>
      <c r="G54" s="39"/>
      <c r="H54" s="45"/>
    </row>
    <row r="55" s="2" customFormat="1" ht="16.8" customHeight="1">
      <c r="A55" s="39"/>
      <c r="B55" s="45"/>
      <c r="C55" s="313" t="s">
        <v>128</v>
      </c>
      <c r="D55" s="313" t="s">
        <v>201</v>
      </c>
      <c r="E55" s="18" t="s">
        <v>1</v>
      </c>
      <c r="F55" s="314">
        <v>536.00199999999995</v>
      </c>
      <c r="G55" s="39"/>
      <c r="H55" s="45"/>
    </row>
    <row r="56" s="2" customFormat="1" ht="16.8" customHeight="1">
      <c r="A56" s="39"/>
      <c r="B56" s="45"/>
      <c r="C56" s="315" t="s">
        <v>2220</v>
      </c>
      <c r="D56" s="39"/>
      <c r="E56" s="39"/>
      <c r="F56" s="39"/>
      <c r="G56" s="39"/>
      <c r="H56" s="45"/>
    </row>
    <row r="57" s="2" customFormat="1" ht="16.8" customHeight="1">
      <c r="A57" s="39"/>
      <c r="B57" s="45"/>
      <c r="C57" s="313" t="s">
        <v>748</v>
      </c>
      <c r="D57" s="313" t="s">
        <v>2243</v>
      </c>
      <c r="E57" s="18" t="s">
        <v>119</v>
      </c>
      <c r="F57" s="314">
        <v>536.00199999999995</v>
      </c>
      <c r="G57" s="39"/>
      <c r="H57" s="45"/>
    </row>
    <row r="58" s="2" customFormat="1">
      <c r="A58" s="39"/>
      <c r="B58" s="45"/>
      <c r="C58" s="313" t="s">
        <v>235</v>
      </c>
      <c r="D58" s="313" t="s">
        <v>2244</v>
      </c>
      <c r="E58" s="18" t="s">
        <v>119</v>
      </c>
      <c r="F58" s="314">
        <v>383.97399999999999</v>
      </c>
      <c r="G58" s="39"/>
      <c r="H58" s="45"/>
    </row>
    <row r="59" s="2" customFormat="1" ht="16.8" customHeight="1">
      <c r="A59" s="39"/>
      <c r="B59" s="45"/>
      <c r="C59" s="313" t="s">
        <v>752</v>
      </c>
      <c r="D59" s="313" t="s">
        <v>2245</v>
      </c>
      <c r="E59" s="18" t="s">
        <v>119</v>
      </c>
      <c r="F59" s="314">
        <v>536.00199999999995</v>
      </c>
      <c r="G59" s="39"/>
      <c r="H59" s="45"/>
    </row>
    <row r="60" s="2" customFormat="1" ht="16.8" customHeight="1">
      <c r="A60" s="39"/>
      <c r="B60" s="45"/>
      <c r="C60" s="313" t="s">
        <v>756</v>
      </c>
      <c r="D60" s="313" t="s">
        <v>2246</v>
      </c>
      <c r="E60" s="18" t="s">
        <v>119</v>
      </c>
      <c r="F60" s="314">
        <v>536.00199999999995</v>
      </c>
      <c r="G60" s="39"/>
      <c r="H60" s="45"/>
    </row>
    <row r="61" s="2" customFormat="1" ht="16.8" customHeight="1">
      <c r="A61" s="39"/>
      <c r="B61" s="45"/>
      <c r="C61" s="313" t="s">
        <v>760</v>
      </c>
      <c r="D61" s="313" t="s">
        <v>2247</v>
      </c>
      <c r="E61" s="18" t="s">
        <v>119</v>
      </c>
      <c r="F61" s="314">
        <v>536.00199999999995</v>
      </c>
      <c r="G61" s="39"/>
      <c r="H61" s="45"/>
    </row>
    <row r="62" s="2" customFormat="1">
      <c r="A62" s="39"/>
      <c r="B62" s="45"/>
      <c r="C62" s="313" t="s">
        <v>771</v>
      </c>
      <c r="D62" s="313" t="s">
        <v>2248</v>
      </c>
      <c r="E62" s="18" t="s">
        <v>119</v>
      </c>
      <c r="F62" s="314">
        <v>536.00199999999995</v>
      </c>
      <c r="G62" s="39"/>
      <c r="H62" s="45"/>
    </row>
    <row r="63" s="2" customFormat="1" ht="16.8" customHeight="1">
      <c r="A63" s="39"/>
      <c r="B63" s="45"/>
      <c r="C63" s="313" t="s">
        <v>791</v>
      </c>
      <c r="D63" s="313" t="s">
        <v>2249</v>
      </c>
      <c r="E63" s="18" t="s">
        <v>119</v>
      </c>
      <c r="F63" s="314">
        <v>536.00199999999995</v>
      </c>
      <c r="G63" s="39"/>
      <c r="H63" s="45"/>
    </row>
    <row r="64" s="2" customFormat="1" ht="16.8" customHeight="1">
      <c r="A64" s="39"/>
      <c r="B64" s="45"/>
      <c r="C64" s="313" t="s">
        <v>828</v>
      </c>
      <c r="D64" s="313" t="s">
        <v>2237</v>
      </c>
      <c r="E64" s="18" t="s">
        <v>119</v>
      </c>
      <c r="F64" s="314">
        <v>903.35699999999997</v>
      </c>
      <c r="G64" s="39"/>
      <c r="H64" s="45"/>
    </row>
    <row r="65" s="2" customFormat="1" ht="16.8" customHeight="1">
      <c r="A65" s="39"/>
      <c r="B65" s="45"/>
      <c r="C65" s="309" t="s">
        <v>131</v>
      </c>
      <c r="D65" s="310" t="s">
        <v>132</v>
      </c>
      <c r="E65" s="311" t="s">
        <v>119</v>
      </c>
      <c r="F65" s="312">
        <v>125.24</v>
      </c>
      <c r="G65" s="39"/>
      <c r="H65" s="45"/>
    </row>
    <row r="66" s="2" customFormat="1" ht="16.8" customHeight="1">
      <c r="A66" s="39"/>
      <c r="B66" s="45"/>
      <c r="C66" s="313" t="s">
        <v>1</v>
      </c>
      <c r="D66" s="313" t="s">
        <v>242</v>
      </c>
      <c r="E66" s="18" t="s">
        <v>1</v>
      </c>
      <c r="F66" s="314">
        <v>0</v>
      </c>
      <c r="G66" s="39"/>
      <c r="H66" s="45"/>
    </row>
    <row r="67" s="2" customFormat="1" ht="16.8" customHeight="1">
      <c r="A67" s="39"/>
      <c r="B67" s="45"/>
      <c r="C67" s="313" t="s">
        <v>131</v>
      </c>
      <c r="D67" s="313" t="s">
        <v>243</v>
      </c>
      <c r="E67" s="18" t="s">
        <v>1</v>
      </c>
      <c r="F67" s="314">
        <v>125.24</v>
      </c>
      <c r="G67" s="39"/>
      <c r="H67" s="45"/>
    </row>
    <row r="68" s="2" customFormat="1" ht="16.8" customHeight="1">
      <c r="A68" s="39"/>
      <c r="B68" s="45"/>
      <c r="C68" s="315" t="s">
        <v>2220</v>
      </c>
      <c r="D68" s="39"/>
      <c r="E68" s="39"/>
      <c r="F68" s="39"/>
      <c r="G68" s="39"/>
      <c r="H68" s="45"/>
    </row>
    <row r="69" s="2" customFormat="1" ht="16.8" customHeight="1">
      <c r="A69" s="39"/>
      <c r="B69" s="45"/>
      <c r="C69" s="313" t="s">
        <v>806</v>
      </c>
      <c r="D69" s="313" t="s">
        <v>2250</v>
      </c>
      <c r="E69" s="18" t="s">
        <v>119</v>
      </c>
      <c r="F69" s="314">
        <v>125.24</v>
      </c>
      <c r="G69" s="39"/>
      <c r="H69" s="45"/>
    </row>
    <row r="70" s="2" customFormat="1">
      <c r="A70" s="39"/>
      <c r="B70" s="45"/>
      <c r="C70" s="313" t="s">
        <v>235</v>
      </c>
      <c r="D70" s="313" t="s">
        <v>2244</v>
      </c>
      <c r="E70" s="18" t="s">
        <v>119</v>
      </c>
      <c r="F70" s="314">
        <v>383.97399999999999</v>
      </c>
      <c r="G70" s="39"/>
      <c r="H70" s="45"/>
    </row>
    <row r="71" s="2" customFormat="1" ht="16.8" customHeight="1">
      <c r="A71" s="39"/>
      <c r="B71" s="45"/>
      <c r="C71" s="313" t="s">
        <v>801</v>
      </c>
      <c r="D71" s="313" t="s">
        <v>2251</v>
      </c>
      <c r="E71" s="18" t="s">
        <v>119</v>
      </c>
      <c r="F71" s="314">
        <v>209.24000000000001</v>
      </c>
      <c r="G71" s="39"/>
      <c r="H71" s="45"/>
    </row>
    <row r="72" s="2" customFormat="1" ht="16.8" customHeight="1">
      <c r="A72" s="39"/>
      <c r="B72" s="45"/>
      <c r="C72" s="313" t="s">
        <v>814</v>
      </c>
      <c r="D72" s="313" t="s">
        <v>2252</v>
      </c>
      <c r="E72" s="18" t="s">
        <v>119</v>
      </c>
      <c r="F72" s="314">
        <v>209.24000000000001</v>
      </c>
      <c r="G72" s="39"/>
      <c r="H72" s="45"/>
    </row>
    <row r="73" s="2" customFormat="1" ht="16.8" customHeight="1">
      <c r="A73" s="39"/>
      <c r="B73" s="45"/>
      <c r="C73" s="313" t="s">
        <v>818</v>
      </c>
      <c r="D73" s="313" t="s">
        <v>2253</v>
      </c>
      <c r="E73" s="18" t="s">
        <v>119</v>
      </c>
      <c r="F73" s="314">
        <v>209.24000000000001</v>
      </c>
      <c r="G73" s="39"/>
      <c r="H73" s="45"/>
    </row>
    <row r="74" s="2" customFormat="1" ht="16.8" customHeight="1">
      <c r="A74" s="39"/>
      <c r="B74" s="45"/>
      <c r="C74" s="313" t="s">
        <v>822</v>
      </c>
      <c r="D74" s="313" t="s">
        <v>2254</v>
      </c>
      <c r="E74" s="18" t="s">
        <v>119</v>
      </c>
      <c r="F74" s="314">
        <v>209.24000000000001</v>
      </c>
      <c r="G74" s="39"/>
      <c r="H74" s="45"/>
    </row>
    <row r="75" s="2" customFormat="1" ht="16.8" customHeight="1">
      <c r="A75" s="39"/>
      <c r="B75" s="45"/>
      <c r="C75" s="309" t="s">
        <v>134</v>
      </c>
      <c r="D75" s="310" t="s">
        <v>135</v>
      </c>
      <c r="E75" s="311" t="s">
        <v>119</v>
      </c>
      <c r="F75" s="312">
        <v>33.713000000000001</v>
      </c>
      <c r="G75" s="39"/>
      <c r="H75" s="45"/>
    </row>
    <row r="76" s="2" customFormat="1" ht="16.8" customHeight="1">
      <c r="A76" s="39"/>
      <c r="B76" s="45"/>
      <c r="C76" s="313" t="s">
        <v>1</v>
      </c>
      <c r="D76" s="313" t="s">
        <v>198</v>
      </c>
      <c r="E76" s="18" t="s">
        <v>1</v>
      </c>
      <c r="F76" s="314">
        <v>0</v>
      </c>
      <c r="G76" s="39"/>
      <c r="H76" s="45"/>
    </row>
    <row r="77" s="2" customFormat="1" ht="16.8" customHeight="1">
      <c r="A77" s="39"/>
      <c r="B77" s="45"/>
      <c r="C77" s="313" t="s">
        <v>1</v>
      </c>
      <c r="D77" s="313" t="s">
        <v>199</v>
      </c>
      <c r="E77" s="18" t="s">
        <v>1</v>
      </c>
      <c r="F77" s="314">
        <v>29</v>
      </c>
      <c r="G77" s="39"/>
      <c r="H77" s="45"/>
    </row>
    <row r="78" s="2" customFormat="1" ht="16.8" customHeight="1">
      <c r="A78" s="39"/>
      <c r="B78" s="45"/>
      <c r="C78" s="313" t="s">
        <v>1</v>
      </c>
      <c r="D78" s="313" t="s">
        <v>200</v>
      </c>
      <c r="E78" s="18" t="s">
        <v>1</v>
      </c>
      <c r="F78" s="314">
        <v>4.7130000000000001</v>
      </c>
      <c r="G78" s="39"/>
      <c r="H78" s="45"/>
    </row>
    <row r="79" s="2" customFormat="1" ht="16.8" customHeight="1">
      <c r="A79" s="39"/>
      <c r="B79" s="45"/>
      <c r="C79" s="313" t="s">
        <v>134</v>
      </c>
      <c r="D79" s="313" t="s">
        <v>201</v>
      </c>
      <c r="E79" s="18" t="s">
        <v>1</v>
      </c>
      <c r="F79" s="314">
        <v>33.713000000000001</v>
      </c>
      <c r="G79" s="39"/>
      <c r="H79" s="45"/>
    </row>
    <row r="80" s="2" customFormat="1" ht="16.8" customHeight="1">
      <c r="A80" s="39"/>
      <c r="B80" s="45"/>
      <c r="C80" s="315" t="s">
        <v>2220</v>
      </c>
      <c r="D80" s="39"/>
      <c r="E80" s="39"/>
      <c r="F80" s="39"/>
      <c r="G80" s="39"/>
      <c r="H80" s="45"/>
    </row>
    <row r="81" s="2" customFormat="1" ht="16.8" customHeight="1">
      <c r="A81" s="39"/>
      <c r="B81" s="45"/>
      <c r="C81" s="313" t="s">
        <v>192</v>
      </c>
      <c r="D81" s="313" t="s">
        <v>2255</v>
      </c>
      <c r="E81" s="18" t="s">
        <v>119</v>
      </c>
      <c r="F81" s="314">
        <v>33.713000000000001</v>
      </c>
      <c r="G81" s="39"/>
      <c r="H81" s="45"/>
    </row>
    <row r="82" s="2" customFormat="1" ht="16.8" customHeight="1">
      <c r="A82" s="39"/>
      <c r="B82" s="45"/>
      <c r="C82" s="313" t="s">
        <v>214</v>
      </c>
      <c r="D82" s="313" t="s">
        <v>2256</v>
      </c>
      <c r="E82" s="18" t="s">
        <v>119</v>
      </c>
      <c r="F82" s="314">
        <v>610.53599999999994</v>
      </c>
      <c r="G82" s="39"/>
      <c r="H82" s="45"/>
    </row>
    <row r="83" s="2" customFormat="1" ht="16.8" customHeight="1">
      <c r="A83" s="39"/>
      <c r="B83" s="45"/>
      <c r="C83" s="313" t="s">
        <v>228</v>
      </c>
      <c r="D83" s="313" t="s">
        <v>2257</v>
      </c>
      <c r="E83" s="18" t="s">
        <v>119</v>
      </c>
      <c r="F83" s="314">
        <v>610.53599999999994</v>
      </c>
      <c r="G83" s="39"/>
      <c r="H83" s="45"/>
    </row>
    <row r="84" s="2" customFormat="1" ht="16.8" customHeight="1">
      <c r="A84" s="39"/>
      <c r="B84" s="45"/>
      <c r="C84" s="313" t="s">
        <v>231</v>
      </c>
      <c r="D84" s="313" t="s">
        <v>2258</v>
      </c>
      <c r="E84" s="18" t="s">
        <v>119</v>
      </c>
      <c r="F84" s="314">
        <v>610.53599999999994</v>
      </c>
      <c r="G84" s="39"/>
      <c r="H84" s="45"/>
    </row>
    <row r="85" s="2" customFormat="1" ht="16.8" customHeight="1">
      <c r="A85" s="39"/>
      <c r="B85" s="45"/>
      <c r="C85" s="313" t="s">
        <v>828</v>
      </c>
      <c r="D85" s="313" t="s">
        <v>2237</v>
      </c>
      <c r="E85" s="18" t="s">
        <v>119</v>
      </c>
      <c r="F85" s="314">
        <v>903.35699999999997</v>
      </c>
      <c r="G85" s="39"/>
      <c r="H85" s="45"/>
    </row>
    <row r="86" s="2" customFormat="1" ht="16.8" customHeight="1">
      <c r="A86" s="39"/>
      <c r="B86" s="45"/>
      <c r="C86" s="309" t="s">
        <v>138</v>
      </c>
      <c r="D86" s="310" t="s">
        <v>139</v>
      </c>
      <c r="E86" s="311" t="s">
        <v>119</v>
      </c>
      <c r="F86" s="312">
        <v>55.625</v>
      </c>
      <c r="G86" s="39"/>
      <c r="H86" s="45"/>
    </row>
    <row r="87" s="2" customFormat="1" ht="16.8" customHeight="1">
      <c r="A87" s="39"/>
      <c r="B87" s="45"/>
      <c r="C87" s="313" t="s">
        <v>1</v>
      </c>
      <c r="D87" s="313" t="s">
        <v>198</v>
      </c>
      <c r="E87" s="18" t="s">
        <v>1</v>
      </c>
      <c r="F87" s="314">
        <v>0</v>
      </c>
      <c r="G87" s="39"/>
      <c r="H87" s="45"/>
    </row>
    <row r="88" s="2" customFormat="1" ht="16.8" customHeight="1">
      <c r="A88" s="39"/>
      <c r="B88" s="45"/>
      <c r="C88" s="313" t="s">
        <v>1</v>
      </c>
      <c r="D88" s="313" t="s">
        <v>205</v>
      </c>
      <c r="E88" s="18" t="s">
        <v>1</v>
      </c>
      <c r="F88" s="314">
        <v>28.649999999999999</v>
      </c>
      <c r="G88" s="39"/>
      <c r="H88" s="45"/>
    </row>
    <row r="89" s="2" customFormat="1" ht="16.8" customHeight="1">
      <c r="A89" s="39"/>
      <c r="B89" s="45"/>
      <c r="C89" s="313" t="s">
        <v>1</v>
      </c>
      <c r="D89" s="313" t="s">
        <v>206</v>
      </c>
      <c r="E89" s="18" t="s">
        <v>1</v>
      </c>
      <c r="F89" s="314">
        <v>26.975000000000001</v>
      </c>
      <c r="G89" s="39"/>
      <c r="H89" s="45"/>
    </row>
    <row r="90" s="2" customFormat="1" ht="16.8" customHeight="1">
      <c r="A90" s="39"/>
      <c r="B90" s="45"/>
      <c r="C90" s="313" t="s">
        <v>138</v>
      </c>
      <c r="D90" s="313" t="s">
        <v>201</v>
      </c>
      <c r="E90" s="18" t="s">
        <v>1</v>
      </c>
      <c r="F90" s="314">
        <v>55.625</v>
      </c>
      <c r="G90" s="39"/>
      <c r="H90" s="45"/>
    </row>
    <row r="91" s="2" customFormat="1" ht="16.8" customHeight="1">
      <c r="A91" s="39"/>
      <c r="B91" s="45"/>
      <c r="C91" s="315" t="s">
        <v>2220</v>
      </c>
      <c r="D91" s="39"/>
      <c r="E91" s="39"/>
      <c r="F91" s="39"/>
      <c r="G91" s="39"/>
      <c r="H91" s="45"/>
    </row>
    <row r="92" s="2" customFormat="1" ht="16.8" customHeight="1">
      <c r="A92" s="39"/>
      <c r="B92" s="45"/>
      <c r="C92" s="313" t="s">
        <v>202</v>
      </c>
      <c r="D92" s="313" t="s">
        <v>2259</v>
      </c>
      <c r="E92" s="18" t="s">
        <v>119</v>
      </c>
      <c r="F92" s="314">
        <v>55.625</v>
      </c>
      <c r="G92" s="39"/>
      <c r="H92" s="45"/>
    </row>
    <row r="93" s="2" customFormat="1" ht="16.8" customHeight="1">
      <c r="A93" s="39"/>
      <c r="B93" s="45"/>
      <c r="C93" s="313" t="s">
        <v>214</v>
      </c>
      <c r="D93" s="313" t="s">
        <v>2256</v>
      </c>
      <c r="E93" s="18" t="s">
        <v>119</v>
      </c>
      <c r="F93" s="314">
        <v>610.53599999999994</v>
      </c>
      <c r="G93" s="39"/>
      <c r="H93" s="45"/>
    </row>
    <row r="94" s="2" customFormat="1" ht="16.8" customHeight="1">
      <c r="A94" s="39"/>
      <c r="B94" s="45"/>
      <c r="C94" s="313" t="s">
        <v>228</v>
      </c>
      <c r="D94" s="313" t="s">
        <v>2257</v>
      </c>
      <c r="E94" s="18" t="s">
        <v>119</v>
      </c>
      <c r="F94" s="314">
        <v>610.53599999999994</v>
      </c>
      <c r="G94" s="39"/>
      <c r="H94" s="45"/>
    </row>
    <row r="95" s="2" customFormat="1" ht="16.8" customHeight="1">
      <c r="A95" s="39"/>
      <c r="B95" s="45"/>
      <c r="C95" s="313" t="s">
        <v>231</v>
      </c>
      <c r="D95" s="313" t="s">
        <v>2258</v>
      </c>
      <c r="E95" s="18" t="s">
        <v>119</v>
      </c>
      <c r="F95" s="314">
        <v>610.53599999999994</v>
      </c>
      <c r="G95" s="39"/>
      <c r="H95" s="45"/>
    </row>
    <row r="96" s="2" customFormat="1" ht="16.8" customHeight="1">
      <c r="A96" s="39"/>
      <c r="B96" s="45"/>
      <c r="C96" s="313" t="s">
        <v>828</v>
      </c>
      <c r="D96" s="313" t="s">
        <v>2237</v>
      </c>
      <c r="E96" s="18" t="s">
        <v>119</v>
      </c>
      <c r="F96" s="314">
        <v>903.35699999999997</v>
      </c>
      <c r="G96" s="39"/>
      <c r="H96" s="45"/>
    </row>
    <row r="97" s="2" customFormat="1" ht="16.8" customHeight="1">
      <c r="A97" s="39"/>
      <c r="B97" s="45"/>
      <c r="C97" s="309" t="s">
        <v>142</v>
      </c>
      <c r="D97" s="310" t="s">
        <v>143</v>
      </c>
      <c r="E97" s="311" t="s">
        <v>119</v>
      </c>
      <c r="F97" s="312">
        <v>136.31399999999999</v>
      </c>
      <c r="G97" s="39"/>
      <c r="H97" s="45"/>
    </row>
    <row r="98" s="2" customFormat="1" ht="16.8" customHeight="1">
      <c r="A98" s="39"/>
      <c r="B98" s="45"/>
      <c r="C98" s="313" t="s">
        <v>1</v>
      </c>
      <c r="D98" s="313" t="s">
        <v>666</v>
      </c>
      <c r="E98" s="18" t="s">
        <v>1</v>
      </c>
      <c r="F98" s="314">
        <v>0</v>
      </c>
      <c r="G98" s="39"/>
      <c r="H98" s="45"/>
    </row>
    <row r="99" s="2" customFormat="1" ht="16.8" customHeight="1">
      <c r="A99" s="39"/>
      <c r="B99" s="45"/>
      <c r="C99" s="313" t="s">
        <v>1</v>
      </c>
      <c r="D99" s="313" t="s">
        <v>667</v>
      </c>
      <c r="E99" s="18" t="s">
        <v>1</v>
      </c>
      <c r="F99" s="314">
        <v>136.31399999999999</v>
      </c>
      <c r="G99" s="39"/>
      <c r="H99" s="45"/>
    </row>
    <row r="100" s="2" customFormat="1" ht="16.8" customHeight="1">
      <c r="A100" s="39"/>
      <c r="B100" s="45"/>
      <c r="C100" s="313" t="s">
        <v>142</v>
      </c>
      <c r="D100" s="313" t="s">
        <v>668</v>
      </c>
      <c r="E100" s="18" t="s">
        <v>1</v>
      </c>
      <c r="F100" s="314">
        <v>136.31399999999999</v>
      </c>
      <c r="G100" s="39"/>
      <c r="H100" s="45"/>
    </row>
    <row r="101" s="2" customFormat="1" ht="16.8" customHeight="1">
      <c r="A101" s="39"/>
      <c r="B101" s="45"/>
      <c r="C101" s="315" t="s">
        <v>2220</v>
      </c>
      <c r="D101" s="39"/>
      <c r="E101" s="39"/>
      <c r="F101" s="39"/>
      <c r="G101" s="39"/>
      <c r="H101" s="45"/>
    </row>
    <row r="102" s="2" customFormat="1" ht="16.8" customHeight="1">
      <c r="A102" s="39"/>
      <c r="B102" s="45"/>
      <c r="C102" s="313" t="s">
        <v>663</v>
      </c>
      <c r="D102" s="313" t="s">
        <v>2221</v>
      </c>
      <c r="E102" s="18" t="s">
        <v>119</v>
      </c>
      <c r="F102" s="314">
        <v>352.00400000000002</v>
      </c>
      <c r="G102" s="39"/>
      <c r="H102" s="45"/>
    </row>
    <row r="103" s="2" customFormat="1" ht="16.8" customHeight="1">
      <c r="A103" s="39"/>
      <c r="B103" s="45"/>
      <c r="C103" s="313" t="s">
        <v>672</v>
      </c>
      <c r="D103" s="313" t="s">
        <v>2222</v>
      </c>
      <c r="E103" s="18" t="s">
        <v>119</v>
      </c>
      <c r="F103" s="314">
        <v>352.00400000000002</v>
      </c>
      <c r="G103" s="39"/>
      <c r="H103" s="45"/>
    </row>
    <row r="104" s="2" customFormat="1" ht="16.8" customHeight="1">
      <c r="A104" s="39"/>
      <c r="B104" s="45"/>
      <c r="C104" s="313" t="s">
        <v>679</v>
      </c>
      <c r="D104" s="313" t="s">
        <v>2223</v>
      </c>
      <c r="E104" s="18" t="s">
        <v>119</v>
      </c>
      <c r="F104" s="314">
        <v>352.00400000000002</v>
      </c>
      <c r="G104" s="39"/>
      <c r="H104" s="45"/>
    </row>
    <row r="105" s="2" customFormat="1" ht="16.8" customHeight="1">
      <c r="A105" s="39"/>
      <c r="B105" s="45"/>
      <c r="C105" s="313" t="s">
        <v>683</v>
      </c>
      <c r="D105" s="313" t="s">
        <v>2224</v>
      </c>
      <c r="E105" s="18" t="s">
        <v>119</v>
      </c>
      <c r="F105" s="314">
        <v>352.00400000000002</v>
      </c>
      <c r="G105" s="39"/>
      <c r="H105" s="45"/>
    </row>
    <row r="106" s="2" customFormat="1">
      <c r="A106" s="39"/>
      <c r="B106" s="45"/>
      <c r="C106" s="313" t="s">
        <v>687</v>
      </c>
      <c r="D106" s="313" t="s">
        <v>2225</v>
      </c>
      <c r="E106" s="18" t="s">
        <v>119</v>
      </c>
      <c r="F106" s="314">
        <v>352.00400000000002</v>
      </c>
      <c r="G106" s="39"/>
      <c r="H106" s="45"/>
    </row>
    <row r="107" s="2" customFormat="1" ht="16.8" customHeight="1">
      <c r="A107" s="39"/>
      <c r="B107" s="45"/>
      <c r="C107" s="313" t="s">
        <v>697</v>
      </c>
      <c r="D107" s="313" t="s">
        <v>2260</v>
      </c>
      <c r="E107" s="18" t="s">
        <v>119</v>
      </c>
      <c r="F107" s="314">
        <v>136.31399999999999</v>
      </c>
      <c r="G107" s="39"/>
      <c r="H107" s="45"/>
    </row>
    <row r="108" s="2" customFormat="1" ht="16.8" customHeight="1">
      <c r="A108" s="39"/>
      <c r="B108" s="45"/>
      <c r="C108" s="313" t="s">
        <v>734</v>
      </c>
      <c r="D108" s="313" t="s">
        <v>2227</v>
      </c>
      <c r="E108" s="18" t="s">
        <v>119</v>
      </c>
      <c r="F108" s="314">
        <v>352.00400000000002</v>
      </c>
      <c r="G108" s="39"/>
      <c r="H108" s="45"/>
    </row>
    <row r="109" s="2" customFormat="1" ht="16.8" customHeight="1">
      <c r="A109" s="39"/>
      <c r="B109" s="45"/>
      <c r="C109" s="313" t="s">
        <v>738</v>
      </c>
      <c r="D109" s="313" t="s">
        <v>2228</v>
      </c>
      <c r="E109" s="18" t="s">
        <v>119</v>
      </c>
      <c r="F109" s="314">
        <v>352.00400000000002</v>
      </c>
      <c r="G109" s="39"/>
      <c r="H109" s="45"/>
    </row>
    <row r="110" s="2" customFormat="1" ht="16.8" customHeight="1">
      <c r="A110" s="39"/>
      <c r="B110" s="45"/>
      <c r="C110" s="309" t="s">
        <v>145</v>
      </c>
      <c r="D110" s="310" t="s">
        <v>146</v>
      </c>
      <c r="E110" s="311" t="s">
        <v>119</v>
      </c>
      <c r="F110" s="312">
        <v>186.68000000000001</v>
      </c>
      <c r="G110" s="39"/>
      <c r="H110" s="45"/>
    </row>
    <row r="111" s="2" customFormat="1" ht="16.8" customHeight="1">
      <c r="A111" s="39"/>
      <c r="B111" s="45"/>
      <c r="C111" s="313" t="s">
        <v>1</v>
      </c>
      <c r="D111" s="313" t="s">
        <v>223</v>
      </c>
      <c r="E111" s="18" t="s">
        <v>1</v>
      </c>
      <c r="F111" s="314">
        <v>0</v>
      </c>
      <c r="G111" s="39"/>
      <c r="H111" s="45"/>
    </row>
    <row r="112" s="2" customFormat="1">
      <c r="A112" s="39"/>
      <c r="B112" s="45"/>
      <c r="C112" s="313" t="s">
        <v>145</v>
      </c>
      <c r="D112" s="313" t="s">
        <v>224</v>
      </c>
      <c r="E112" s="18" t="s">
        <v>1</v>
      </c>
      <c r="F112" s="314">
        <v>186.68000000000001</v>
      </c>
      <c r="G112" s="39"/>
      <c r="H112" s="45"/>
    </row>
    <row r="113" s="2" customFormat="1" ht="16.8" customHeight="1">
      <c r="A113" s="39"/>
      <c r="B113" s="45"/>
      <c r="C113" s="315" t="s">
        <v>2220</v>
      </c>
      <c r="D113" s="39"/>
      <c r="E113" s="39"/>
      <c r="F113" s="39"/>
      <c r="G113" s="39"/>
      <c r="H113" s="45"/>
    </row>
    <row r="114" s="2" customFormat="1" ht="16.8" customHeight="1">
      <c r="A114" s="39"/>
      <c r="B114" s="45"/>
      <c r="C114" s="313" t="s">
        <v>460</v>
      </c>
      <c r="D114" s="313" t="s">
        <v>2261</v>
      </c>
      <c r="E114" s="18" t="s">
        <v>119</v>
      </c>
      <c r="F114" s="314">
        <v>186.68000000000001</v>
      </c>
      <c r="G114" s="39"/>
      <c r="H114" s="45"/>
    </row>
    <row r="115" s="2" customFormat="1" ht="16.8" customHeight="1">
      <c r="A115" s="39"/>
      <c r="B115" s="45"/>
      <c r="C115" s="313" t="s">
        <v>214</v>
      </c>
      <c r="D115" s="313" t="s">
        <v>2256</v>
      </c>
      <c r="E115" s="18" t="s">
        <v>119</v>
      </c>
      <c r="F115" s="314">
        <v>610.53599999999994</v>
      </c>
      <c r="G115" s="39"/>
      <c r="H115" s="45"/>
    </row>
    <row r="116" s="2" customFormat="1" ht="16.8" customHeight="1">
      <c r="A116" s="39"/>
      <c r="B116" s="45"/>
      <c r="C116" s="313" t="s">
        <v>228</v>
      </c>
      <c r="D116" s="313" t="s">
        <v>2257</v>
      </c>
      <c r="E116" s="18" t="s">
        <v>119</v>
      </c>
      <c r="F116" s="314">
        <v>610.53599999999994</v>
      </c>
      <c r="G116" s="39"/>
      <c r="H116" s="45"/>
    </row>
    <row r="117" s="2" customFormat="1" ht="16.8" customHeight="1">
      <c r="A117" s="39"/>
      <c r="B117" s="45"/>
      <c r="C117" s="313" t="s">
        <v>231</v>
      </c>
      <c r="D117" s="313" t="s">
        <v>2258</v>
      </c>
      <c r="E117" s="18" t="s">
        <v>119</v>
      </c>
      <c r="F117" s="314">
        <v>610.53599999999994</v>
      </c>
      <c r="G117" s="39"/>
      <c r="H117" s="45"/>
    </row>
    <row r="118" s="2" customFormat="1" ht="16.8" customHeight="1">
      <c r="A118" s="39"/>
      <c r="B118" s="45"/>
      <c r="C118" s="313" t="s">
        <v>828</v>
      </c>
      <c r="D118" s="313" t="s">
        <v>2237</v>
      </c>
      <c r="E118" s="18" t="s">
        <v>119</v>
      </c>
      <c r="F118" s="314">
        <v>903.35699999999997</v>
      </c>
      <c r="G118" s="39"/>
      <c r="H118" s="45"/>
    </row>
    <row r="119" s="2" customFormat="1" ht="16.8" customHeight="1">
      <c r="A119" s="39"/>
      <c r="B119" s="45"/>
      <c r="C119" s="309" t="s">
        <v>148</v>
      </c>
      <c r="D119" s="310" t="s">
        <v>149</v>
      </c>
      <c r="E119" s="311" t="s">
        <v>119</v>
      </c>
      <c r="F119" s="312">
        <v>29.25</v>
      </c>
      <c r="G119" s="39"/>
      <c r="H119" s="45"/>
    </row>
    <row r="120" s="2" customFormat="1" ht="16.8" customHeight="1">
      <c r="A120" s="39"/>
      <c r="B120" s="45"/>
      <c r="C120" s="313" t="s">
        <v>1</v>
      </c>
      <c r="D120" s="313" t="s">
        <v>223</v>
      </c>
      <c r="E120" s="18" t="s">
        <v>1</v>
      </c>
      <c r="F120" s="314">
        <v>0</v>
      </c>
      <c r="G120" s="39"/>
      <c r="H120" s="45"/>
    </row>
    <row r="121" s="2" customFormat="1" ht="16.8" customHeight="1">
      <c r="A121" s="39"/>
      <c r="B121" s="45"/>
      <c r="C121" s="313" t="s">
        <v>148</v>
      </c>
      <c r="D121" s="313" t="s">
        <v>226</v>
      </c>
      <c r="E121" s="18" t="s">
        <v>1</v>
      </c>
      <c r="F121" s="314">
        <v>29.25</v>
      </c>
      <c r="G121" s="39"/>
      <c r="H121" s="45"/>
    </row>
    <row r="122" s="2" customFormat="1" ht="16.8" customHeight="1">
      <c r="A122" s="39"/>
      <c r="B122" s="45"/>
      <c r="C122" s="315" t="s">
        <v>2220</v>
      </c>
      <c r="D122" s="39"/>
      <c r="E122" s="39"/>
      <c r="F122" s="39"/>
      <c r="G122" s="39"/>
      <c r="H122" s="45"/>
    </row>
    <row r="123" s="2" customFormat="1" ht="16.8" customHeight="1">
      <c r="A123" s="39"/>
      <c r="B123" s="45"/>
      <c r="C123" s="313" t="s">
        <v>464</v>
      </c>
      <c r="D123" s="313" t="s">
        <v>2262</v>
      </c>
      <c r="E123" s="18" t="s">
        <v>119</v>
      </c>
      <c r="F123" s="314">
        <v>29.25</v>
      </c>
      <c r="G123" s="39"/>
      <c r="H123" s="45"/>
    </row>
    <row r="124" s="2" customFormat="1" ht="16.8" customHeight="1">
      <c r="A124" s="39"/>
      <c r="B124" s="45"/>
      <c r="C124" s="313" t="s">
        <v>214</v>
      </c>
      <c r="D124" s="313" t="s">
        <v>2256</v>
      </c>
      <c r="E124" s="18" t="s">
        <v>119</v>
      </c>
      <c r="F124" s="314">
        <v>610.53599999999994</v>
      </c>
      <c r="G124" s="39"/>
      <c r="H124" s="45"/>
    </row>
    <row r="125" s="2" customFormat="1" ht="16.8" customHeight="1">
      <c r="A125" s="39"/>
      <c r="B125" s="45"/>
      <c r="C125" s="313" t="s">
        <v>228</v>
      </c>
      <c r="D125" s="313" t="s">
        <v>2257</v>
      </c>
      <c r="E125" s="18" t="s">
        <v>119</v>
      </c>
      <c r="F125" s="314">
        <v>610.53599999999994</v>
      </c>
      <c r="G125" s="39"/>
      <c r="H125" s="45"/>
    </row>
    <row r="126" s="2" customFormat="1" ht="16.8" customHeight="1">
      <c r="A126" s="39"/>
      <c r="B126" s="45"/>
      <c r="C126" s="313" t="s">
        <v>231</v>
      </c>
      <c r="D126" s="313" t="s">
        <v>2258</v>
      </c>
      <c r="E126" s="18" t="s">
        <v>119</v>
      </c>
      <c r="F126" s="314">
        <v>610.53599999999994</v>
      </c>
      <c r="G126" s="39"/>
      <c r="H126" s="45"/>
    </row>
    <row r="127" s="2" customFormat="1" ht="16.8" customHeight="1">
      <c r="A127" s="39"/>
      <c r="B127" s="45"/>
      <c r="C127" s="313" t="s">
        <v>828</v>
      </c>
      <c r="D127" s="313" t="s">
        <v>2237</v>
      </c>
      <c r="E127" s="18" t="s">
        <v>119</v>
      </c>
      <c r="F127" s="314">
        <v>903.35699999999997</v>
      </c>
      <c r="G127" s="39"/>
      <c r="H127" s="45"/>
    </row>
    <row r="128" s="2" customFormat="1" ht="7.44" customHeight="1">
      <c r="A128" s="39"/>
      <c r="B128" s="172"/>
      <c r="C128" s="173"/>
      <c r="D128" s="173"/>
      <c r="E128" s="173"/>
      <c r="F128" s="173"/>
      <c r="G128" s="173"/>
      <c r="H128" s="45"/>
    </row>
    <row r="129" s="2" customFormat="1">
      <c r="A129" s="39"/>
      <c r="B129" s="39"/>
      <c r="C129" s="39"/>
      <c r="D129" s="39"/>
      <c r="E129" s="39"/>
      <c r="F129" s="39"/>
      <c r="G129" s="39"/>
      <c r="H129" s="39"/>
    </row>
  </sheetData>
  <sheetProtection sheet="1" formatColumns="0" formatRows="0" objects="1" scenarios="1" spinCount="100000" saltValue="eCC42NUaO7bbXTOchp3ScxTEPhILlVjZ7Rdc8DZt/OpN9PRlIFjbtdRUnbwKd6Zi8mDaKZSDFhnRh2ubz/ObXA==" hashValue="6DqF8hEGSYNx3ztnfnbQO6/PMTrIy8KP9gawvZLZXaMh2u53aS/0X1QE0Shg6BhyBPfV311pwWoV1ow3ASuyOQ==" algorithmName="SHA-512" password="88D2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  <c r="AZ2" s="137" t="s">
        <v>117</v>
      </c>
      <c r="BA2" s="137" t="s">
        <v>118</v>
      </c>
      <c r="BB2" s="137" t="s">
        <v>119</v>
      </c>
      <c r="BC2" s="137" t="s">
        <v>120</v>
      </c>
      <c r="BD2" s="137" t="s">
        <v>90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90</v>
      </c>
      <c r="AZ3" s="137" t="s">
        <v>121</v>
      </c>
      <c r="BA3" s="137" t="s">
        <v>122</v>
      </c>
      <c r="BB3" s="137" t="s">
        <v>119</v>
      </c>
      <c r="BC3" s="137" t="s">
        <v>123</v>
      </c>
      <c r="BD3" s="137" t="s">
        <v>90</v>
      </c>
    </row>
    <row r="4" hidden="1" s="1" customFormat="1" ht="24.96" customHeight="1">
      <c r="B4" s="21"/>
      <c r="D4" s="140" t="s">
        <v>124</v>
      </c>
      <c r="L4" s="21"/>
      <c r="M4" s="141" t="s">
        <v>10</v>
      </c>
      <c r="AT4" s="18" t="s">
        <v>4</v>
      </c>
      <c r="AZ4" s="137" t="s">
        <v>125</v>
      </c>
      <c r="BA4" s="137" t="s">
        <v>126</v>
      </c>
      <c r="BB4" s="137" t="s">
        <v>119</v>
      </c>
      <c r="BC4" s="137" t="s">
        <v>127</v>
      </c>
      <c r="BD4" s="137" t="s">
        <v>90</v>
      </c>
    </row>
    <row r="5" hidden="1" s="1" customFormat="1" ht="6.96" customHeight="1">
      <c r="B5" s="21"/>
      <c r="L5" s="21"/>
      <c r="AZ5" s="137" t="s">
        <v>128</v>
      </c>
      <c r="BA5" s="137" t="s">
        <v>129</v>
      </c>
      <c r="BB5" s="137" t="s">
        <v>119</v>
      </c>
      <c r="BC5" s="137" t="s">
        <v>130</v>
      </c>
      <c r="BD5" s="137" t="s">
        <v>90</v>
      </c>
    </row>
    <row r="6" hidden="1" s="1" customFormat="1" ht="12" customHeight="1">
      <c r="B6" s="21"/>
      <c r="D6" s="142" t="s">
        <v>16</v>
      </c>
      <c r="L6" s="21"/>
      <c r="AZ6" s="137" t="s">
        <v>131</v>
      </c>
      <c r="BA6" s="137" t="s">
        <v>132</v>
      </c>
      <c r="BB6" s="137" t="s">
        <v>119</v>
      </c>
      <c r="BC6" s="137" t="s">
        <v>133</v>
      </c>
      <c r="BD6" s="137" t="s">
        <v>90</v>
      </c>
    </row>
    <row r="7" hidden="1" s="1" customFormat="1" ht="16.5" customHeight="1">
      <c r="B7" s="21"/>
      <c r="E7" s="143" t="str">
        <f>'Rekapitulace stavby'!K6</f>
        <v>Revitalizace endoskopického oddělení</v>
      </c>
      <c r="F7" s="142"/>
      <c r="G7" s="142"/>
      <c r="H7" s="142"/>
      <c r="L7" s="21"/>
      <c r="AZ7" s="137" t="s">
        <v>134</v>
      </c>
      <c r="BA7" s="137" t="s">
        <v>135</v>
      </c>
      <c r="BB7" s="137" t="s">
        <v>119</v>
      </c>
      <c r="BC7" s="137" t="s">
        <v>136</v>
      </c>
      <c r="BD7" s="137" t="s">
        <v>90</v>
      </c>
    </row>
    <row r="8" hidden="1" s="2" customFormat="1" ht="12" customHeight="1">
      <c r="A8" s="39"/>
      <c r="B8" s="45"/>
      <c r="C8" s="39"/>
      <c r="D8" s="142" t="s">
        <v>137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137" t="s">
        <v>138</v>
      </c>
      <c r="BA8" s="137" t="s">
        <v>139</v>
      </c>
      <c r="BB8" s="137" t="s">
        <v>119</v>
      </c>
      <c r="BC8" s="137" t="s">
        <v>140</v>
      </c>
      <c r="BD8" s="137" t="s">
        <v>90</v>
      </c>
    </row>
    <row r="9" hidden="1" s="2" customFormat="1" ht="16.5" customHeight="1">
      <c r="A9" s="39"/>
      <c r="B9" s="45"/>
      <c r="C9" s="39"/>
      <c r="D9" s="39"/>
      <c r="E9" s="144" t="s">
        <v>141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137" t="s">
        <v>142</v>
      </c>
      <c r="BA9" s="137" t="s">
        <v>143</v>
      </c>
      <c r="BB9" s="137" t="s">
        <v>119</v>
      </c>
      <c r="BC9" s="137" t="s">
        <v>144</v>
      </c>
      <c r="BD9" s="137" t="s">
        <v>90</v>
      </c>
    </row>
    <row r="10" hidden="1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137" t="s">
        <v>145</v>
      </c>
      <c r="BA10" s="137" t="s">
        <v>146</v>
      </c>
      <c r="BB10" s="137" t="s">
        <v>119</v>
      </c>
      <c r="BC10" s="137" t="s">
        <v>147</v>
      </c>
      <c r="BD10" s="137" t="s">
        <v>90</v>
      </c>
    </row>
    <row r="11" hidden="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137" t="s">
        <v>148</v>
      </c>
      <c r="BA11" s="137" t="s">
        <v>149</v>
      </c>
      <c r="BB11" s="137" t="s">
        <v>119</v>
      </c>
      <c r="BC11" s="137" t="s">
        <v>150</v>
      </c>
      <c r="BD11" s="137" t="s">
        <v>90</v>
      </c>
    </row>
    <row r="12" hidden="1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15. 12. 2025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hidden="1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hidden="1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hidden="1" s="2" customFormat="1" ht="18" customHeight="1">
      <c r="A15" s="39"/>
      <c r="B15" s="45"/>
      <c r="C15" s="39"/>
      <c r="D15" s="39"/>
      <c r="E15" s="145" t="s">
        <v>27</v>
      </c>
      <c r="F15" s="39"/>
      <c r="G15" s="39"/>
      <c r="H15" s="39"/>
      <c r="I15" s="142" t="s">
        <v>28</v>
      </c>
      <c r="J15" s="145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hidden="1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hidden="1" s="2" customFormat="1" ht="12" customHeight="1">
      <c r="A17" s="39"/>
      <c r="B17" s="45"/>
      <c r="C17" s="39"/>
      <c r="D17" s="142" t="s">
        <v>30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hidden="1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hidden="1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hidden="1" s="2" customFormat="1" ht="12" customHeight="1">
      <c r="A20" s="39"/>
      <c r="B20" s="45"/>
      <c r="C20" s="39"/>
      <c r="D20" s="142" t="s">
        <v>32</v>
      </c>
      <c r="E20" s="39"/>
      <c r="F20" s="39"/>
      <c r="G20" s="39"/>
      <c r="H20" s="39"/>
      <c r="I20" s="142" t="s">
        <v>25</v>
      </c>
      <c r="J20" s="145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hidden="1" s="2" customFormat="1" ht="18" customHeight="1">
      <c r="A21" s="39"/>
      <c r="B21" s="45"/>
      <c r="C21" s="39"/>
      <c r="D21" s="39"/>
      <c r="E21" s="145" t="s">
        <v>34</v>
      </c>
      <c r="F21" s="39"/>
      <c r="G21" s="39"/>
      <c r="H21" s="39"/>
      <c r="I21" s="142" t="s">
        <v>28</v>
      </c>
      <c r="J21" s="145" t="s">
        <v>35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hidden="1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hidden="1" s="2" customFormat="1" ht="12" customHeight="1">
      <c r="A23" s="39"/>
      <c r="B23" s="45"/>
      <c r="C23" s="39"/>
      <c r="D23" s="142" t="s">
        <v>37</v>
      </c>
      <c r="E23" s="39"/>
      <c r="F23" s="39"/>
      <c r="G23" s="39"/>
      <c r="H23" s="39"/>
      <c r="I23" s="142" t="s">
        <v>25</v>
      </c>
      <c r="J23" s="145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hidden="1" s="2" customFormat="1" ht="18" customHeight="1">
      <c r="A24" s="39"/>
      <c r="B24" s="45"/>
      <c r="C24" s="39"/>
      <c r="D24" s="39"/>
      <c r="E24" s="145" t="s">
        <v>151</v>
      </c>
      <c r="F24" s="39"/>
      <c r="G24" s="39"/>
      <c r="H24" s="39"/>
      <c r="I24" s="142" t="s">
        <v>28</v>
      </c>
      <c r="J24" s="145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hidden="1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idden="1" s="2" customFormat="1" ht="12" customHeight="1">
      <c r="A26" s="39"/>
      <c r="B26" s="45"/>
      <c r="C26" s="39"/>
      <c r="D26" s="142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hidden="1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hidden="1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idden="1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hidden="1" s="2" customFormat="1" ht="25.44" customHeight="1">
      <c r="A30" s="39"/>
      <c r="B30" s="45"/>
      <c r="C30" s="39"/>
      <c r="D30" s="152" t="s">
        <v>40</v>
      </c>
      <c r="E30" s="39"/>
      <c r="F30" s="39"/>
      <c r="G30" s="39"/>
      <c r="H30" s="39"/>
      <c r="I30" s="39"/>
      <c r="J30" s="153">
        <f>ROUND(J132,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idden="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hidden="1" s="2" customFormat="1" ht="14.4" customHeight="1">
      <c r="A32" s="39"/>
      <c r="B32" s="45"/>
      <c r="C32" s="39"/>
      <c r="D32" s="39"/>
      <c r="E32" s="39"/>
      <c r="F32" s="154" t="s">
        <v>42</v>
      </c>
      <c r="G32" s="39"/>
      <c r="H32" s="39"/>
      <c r="I32" s="154" t="s">
        <v>41</v>
      </c>
      <c r="J32" s="154" t="s">
        <v>43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155" t="s">
        <v>44</v>
      </c>
      <c r="E33" s="142" t="s">
        <v>45</v>
      </c>
      <c r="F33" s="156">
        <f>ROUND((SUM(BE132:BE701)),  2)</f>
        <v>0</v>
      </c>
      <c r="G33" s="39"/>
      <c r="H33" s="39"/>
      <c r="I33" s="157">
        <v>0.20999999999999999</v>
      </c>
      <c r="J33" s="156">
        <f>ROUND(((SUM(BE132:BE701))*I33),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42" t="s">
        <v>46</v>
      </c>
      <c r="F34" s="156">
        <f>ROUND((SUM(BF132:BF701)),  2)</f>
        <v>0</v>
      </c>
      <c r="G34" s="39"/>
      <c r="H34" s="39"/>
      <c r="I34" s="157">
        <v>0.12</v>
      </c>
      <c r="J34" s="156">
        <f>ROUND(((SUM(BF132:BF701))*I34),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47</v>
      </c>
      <c r="F35" s="156">
        <f>ROUND((SUM(BG132:BG701)),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48</v>
      </c>
      <c r="F36" s="156">
        <f>ROUND((SUM(BH132:BH701)),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49</v>
      </c>
      <c r="F37" s="156">
        <f>ROUND((SUM(BI132:BI701)),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25.44" customHeight="1">
      <c r="A39" s="39"/>
      <c r="B39" s="45"/>
      <c r="C39" s="158"/>
      <c r="D39" s="159" t="s">
        <v>50</v>
      </c>
      <c r="E39" s="160"/>
      <c r="F39" s="160"/>
      <c r="G39" s="161" t="s">
        <v>51</v>
      </c>
      <c r="H39" s="162" t="s">
        <v>52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1" customFormat="1" ht="14.4" customHeight="1">
      <c r="B41" s="21"/>
      <c r="L41" s="21"/>
    </row>
    <row r="42" hidden="1" s="1" customFormat="1" ht="14.4" customHeight="1">
      <c r="B42" s="21"/>
      <c r="L42" s="21"/>
    </row>
    <row r="43" hidden="1" s="1" customFormat="1" ht="14.4" customHeight="1">
      <c r="B43" s="21"/>
      <c r="L43" s="21"/>
    </row>
    <row r="44" hidden="1" s="1" customFormat="1" ht="14.4" customHeight="1">
      <c r="B44" s="21"/>
      <c r="L44" s="21"/>
    </row>
    <row r="45" hidden="1" s="1" customFormat="1" ht="14.4" customHeight="1">
      <c r="B45" s="21"/>
      <c r="L45" s="21"/>
    </row>
    <row r="46" hidden="1" s="1" customFormat="1" ht="14.4" customHeight="1">
      <c r="B46" s="21"/>
      <c r="L46" s="21"/>
    </row>
    <row r="47" hidden="1" s="1" customFormat="1" ht="14.4" customHeight="1">
      <c r="B47" s="21"/>
      <c r="L47" s="21"/>
    </row>
    <row r="48" hidden="1" s="1" customFormat="1" ht="14.4" customHeight="1">
      <c r="B48" s="21"/>
      <c r="L48" s="21"/>
    </row>
    <row r="49" hidden="1" s="1" customFormat="1" ht="14.4" customHeight="1">
      <c r="B49" s="21"/>
      <c r="L49" s="21"/>
    </row>
    <row r="50" hidden="1" s="2" customFormat="1" ht="14.4" customHeight="1">
      <c r="B50" s="64"/>
      <c r="D50" s="165" t="s">
        <v>53</v>
      </c>
      <c r="E50" s="166"/>
      <c r="F50" s="166"/>
      <c r="G50" s="165" t="s">
        <v>54</v>
      </c>
      <c r="H50" s="166"/>
      <c r="I50" s="166"/>
      <c r="J50" s="166"/>
      <c r="K50" s="166"/>
      <c r="L50" s="64"/>
    </row>
    <row r="51" hidden="1">
      <c r="B51" s="21"/>
      <c r="L51" s="21"/>
    </row>
    <row r="52" hidden="1">
      <c r="B52" s="21"/>
      <c r="L52" s="21"/>
    </row>
    <row r="53" hidden="1">
      <c r="B53" s="21"/>
      <c r="L53" s="21"/>
    </row>
    <row r="54" hidden="1">
      <c r="B54" s="21"/>
      <c r="L54" s="21"/>
    </row>
    <row r="55" hidden="1">
      <c r="B55" s="21"/>
      <c r="L55" s="21"/>
    </row>
    <row r="56" hidden="1">
      <c r="B56" s="21"/>
      <c r="L56" s="21"/>
    </row>
    <row r="57" hidden="1">
      <c r="B57" s="21"/>
      <c r="L57" s="21"/>
    </row>
    <row r="58" hidden="1">
      <c r="B58" s="21"/>
      <c r="L58" s="21"/>
    </row>
    <row r="59" hidden="1">
      <c r="B59" s="21"/>
      <c r="L59" s="21"/>
    </row>
    <row r="60" hidden="1">
      <c r="B60" s="21"/>
      <c r="L60" s="21"/>
    </row>
    <row r="61" hidden="1" s="2" customFormat="1">
      <c r="A61" s="39"/>
      <c r="B61" s="45"/>
      <c r="C61" s="39"/>
      <c r="D61" s="167" t="s">
        <v>55</v>
      </c>
      <c r="E61" s="168"/>
      <c r="F61" s="169" t="s">
        <v>56</v>
      </c>
      <c r="G61" s="167" t="s">
        <v>55</v>
      </c>
      <c r="H61" s="168"/>
      <c r="I61" s="168"/>
      <c r="J61" s="170" t="s">
        <v>56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hidden="1">
      <c r="B62" s="21"/>
      <c r="L62" s="21"/>
    </row>
    <row r="63" hidden="1">
      <c r="B63" s="21"/>
      <c r="L63" s="21"/>
    </row>
    <row r="64" hidden="1">
      <c r="B64" s="21"/>
      <c r="L64" s="21"/>
    </row>
    <row r="65" hidden="1" s="2" customFormat="1">
      <c r="A65" s="39"/>
      <c r="B65" s="45"/>
      <c r="C65" s="39"/>
      <c r="D65" s="165" t="s">
        <v>57</v>
      </c>
      <c r="E65" s="171"/>
      <c r="F65" s="171"/>
      <c r="G65" s="165" t="s">
        <v>58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hidden="1">
      <c r="B66" s="21"/>
      <c r="L66" s="21"/>
    </row>
    <row r="67" hidden="1">
      <c r="B67" s="21"/>
      <c r="L67" s="21"/>
    </row>
    <row r="68" hidden="1">
      <c r="B68" s="21"/>
      <c r="L68" s="21"/>
    </row>
    <row r="69" hidden="1">
      <c r="B69" s="21"/>
      <c r="L69" s="21"/>
    </row>
    <row r="70" hidden="1">
      <c r="B70" s="21"/>
      <c r="L70" s="21"/>
    </row>
    <row r="71" hidden="1">
      <c r="B71" s="21"/>
      <c r="L71" s="21"/>
    </row>
    <row r="72" hidden="1">
      <c r="B72" s="21"/>
      <c r="L72" s="21"/>
    </row>
    <row r="73" hidden="1">
      <c r="B73" s="21"/>
      <c r="L73" s="21"/>
    </row>
    <row r="74" hidden="1">
      <c r="B74" s="21"/>
      <c r="L74" s="21"/>
    </row>
    <row r="75" hidden="1">
      <c r="B75" s="21"/>
      <c r="L75" s="21"/>
    </row>
    <row r="76" hidden="1" s="2" customFormat="1">
      <c r="A76" s="39"/>
      <c r="B76" s="45"/>
      <c r="C76" s="39"/>
      <c r="D76" s="167" t="s">
        <v>55</v>
      </c>
      <c r="E76" s="168"/>
      <c r="F76" s="169" t="s">
        <v>56</v>
      </c>
      <c r="G76" s="167" t="s">
        <v>55</v>
      </c>
      <c r="H76" s="168"/>
      <c r="I76" s="168"/>
      <c r="J76" s="170" t="s">
        <v>56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hidden="1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hidden="1"/>
    <row r="79" hidden="1"/>
    <row r="80" hidden="1"/>
    <row r="81" hidden="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hidden="1" s="2" customFormat="1" ht="24.96" customHeight="1">
      <c r="A82" s="39"/>
      <c r="B82" s="40"/>
      <c r="C82" s="24" t="s">
        <v>152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hidden="1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 s="2" customFormat="1" ht="16.5" customHeight="1">
      <c r="A85" s="39"/>
      <c r="B85" s="40"/>
      <c r="C85" s="41"/>
      <c r="D85" s="41"/>
      <c r="E85" s="176" t="str">
        <f>E7</f>
        <v>Revitalizace endoskopického oddělení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hidden="1" s="2" customFormat="1" ht="12" customHeight="1">
      <c r="A86" s="39"/>
      <c r="B86" s="40"/>
      <c r="C86" s="33" t="s">
        <v>137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hidden="1" s="2" customFormat="1" ht="16.5" customHeight="1">
      <c r="A87" s="39"/>
      <c r="B87" s="40"/>
      <c r="C87" s="41"/>
      <c r="D87" s="41"/>
      <c r="E87" s="77" t="str">
        <f>E9</f>
        <v>01 - Stavební část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hidden="1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hidden="1" s="2" customFormat="1" ht="12" customHeight="1">
      <c r="A89" s="39"/>
      <c r="B89" s="40"/>
      <c r="C89" s="33" t="s">
        <v>20</v>
      </c>
      <c r="D89" s="41"/>
      <c r="E89" s="41"/>
      <c r="F89" s="28" t="str">
        <f>F12</f>
        <v>ON Náchod</v>
      </c>
      <c r="G89" s="41"/>
      <c r="H89" s="41"/>
      <c r="I89" s="33" t="s">
        <v>22</v>
      </c>
      <c r="J89" s="80" t="str">
        <f>IF(J12="","",J12)</f>
        <v>15. 12. 2025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hidden="1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hidden="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Oblastní Nemocnice Náchod</v>
      </c>
      <c r="G91" s="41"/>
      <c r="H91" s="41"/>
      <c r="I91" s="33" t="s">
        <v>32</v>
      </c>
      <c r="J91" s="37" t="str">
        <f>E21</f>
        <v>PRISPO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hidden="1" s="2" customFormat="1" ht="15.1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>Michael Hlušek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hidden="1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hidden="1" s="2" customFormat="1" ht="29.28" customHeight="1">
      <c r="A94" s="39"/>
      <c r="B94" s="40"/>
      <c r="C94" s="177" t="s">
        <v>153</v>
      </c>
      <c r="D94" s="178"/>
      <c r="E94" s="178"/>
      <c r="F94" s="178"/>
      <c r="G94" s="178"/>
      <c r="H94" s="178"/>
      <c r="I94" s="178"/>
      <c r="J94" s="179" t="s">
        <v>154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hidden="1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hidden="1" s="2" customFormat="1" ht="22.8" customHeight="1">
      <c r="A96" s="39"/>
      <c r="B96" s="40"/>
      <c r="C96" s="180" t="s">
        <v>155</v>
      </c>
      <c r="D96" s="41"/>
      <c r="E96" s="41"/>
      <c r="F96" s="41"/>
      <c r="G96" s="41"/>
      <c r="H96" s="41"/>
      <c r="I96" s="41"/>
      <c r="J96" s="111">
        <f>J132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156</v>
      </c>
    </row>
    <row r="97" hidden="1" s="9" customFormat="1" ht="24.96" customHeight="1">
      <c r="A97" s="9"/>
      <c r="B97" s="181"/>
      <c r="C97" s="182"/>
      <c r="D97" s="183" t="s">
        <v>157</v>
      </c>
      <c r="E97" s="184"/>
      <c r="F97" s="184"/>
      <c r="G97" s="184"/>
      <c r="H97" s="184"/>
      <c r="I97" s="184"/>
      <c r="J97" s="185">
        <f>J133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7"/>
      <c r="C98" s="188"/>
      <c r="D98" s="189" t="s">
        <v>158</v>
      </c>
      <c r="E98" s="190"/>
      <c r="F98" s="190"/>
      <c r="G98" s="190"/>
      <c r="H98" s="190"/>
      <c r="I98" s="190"/>
      <c r="J98" s="191">
        <f>J134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7"/>
      <c r="C99" s="188"/>
      <c r="D99" s="189" t="s">
        <v>159</v>
      </c>
      <c r="E99" s="190"/>
      <c r="F99" s="190"/>
      <c r="G99" s="190"/>
      <c r="H99" s="190"/>
      <c r="I99" s="190"/>
      <c r="J99" s="191">
        <f>J147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7"/>
      <c r="C100" s="188"/>
      <c r="D100" s="189" t="s">
        <v>160</v>
      </c>
      <c r="E100" s="190"/>
      <c r="F100" s="190"/>
      <c r="G100" s="190"/>
      <c r="H100" s="190"/>
      <c r="I100" s="190"/>
      <c r="J100" s="191">
        <f>J251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7"/>
      <c r="C101" s="188"/>
      <c r="D101" s="189" t="s">
        <v>161</v>
      </c>
      <c r="E101" s="190"/>
      <c r="F101" s="190"/>
      <c r="G101" s="190"/>
      <c r="H101" s="190"/>
      <c r="I101" s="190"/>
      <c r="J101" s="191">
        <f>J284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7"/>
      <c r="C102" s="188"/>
      <c r="D102" s="189" t="s">
        <v>162</v>
      </c>
      <c r="E102" s="190"/>
      <c r="F102" s="190"/>
      <c r="G102" s="190"/>
      <c r="H102" s="190"/>
      <c r="I102" s="190"/>
      <c r="J102" s="191">
        <f>J314</f>
        <v>0</v>
      </c>
      <c r="K102" s="188"/>
      <c r="L102" s="19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9" customFormat="1" ht="24.96" customHeight="1">
      <c r="A103" s="9"/>
      <c r="B103" s="181"/>
      <c r="C103" s="182"/>
      <c r="D103" s="183" t="s">
        <v>163</v>
      </c>
      <c r="E103" s="184"/>
      <c r="F103" s="184"/>
      <c r="G103" s="184"/>
      <c r="H103" s="184"/>
      <c r="I103" s="184"/>
      <c r="J103" s="185">
        <f>J316</f>
        <v>0</v>
      </c>
      <c r="K103" s="182"/>
      <c r="L103" s="186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10" customFormat="1" ht="19.92" customHeight="1">
      <c r="A104" s="10"/>
      <c r="B104" s="187"/>
      <c r="C104" s="188"/>
      <c r="D104" s="189" t="s">
        <v>164</v>
      </c>
      <c r="E104" s="190"/>
      <c r="F104" s="190"/>
      <c r="G104" s="190"/>
      <c r="H104" s="190"/>
      <c r="I104" s="190"/>
      <c r="J104" s="191">
        <f>J317</f>
        <v>0</v>
      </c>
      <c r="K104" s="188"/>
      <c r="L104" s="19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87"/>
      <c r="C105" s="188"/>
      <c r="D105" s="189" t="s">
        <v>165</v>
      </c>
      <c r="E105" s="190"/>
      <c r="F105" s="190"/>
      <c r="G105" s="190"/>
      <c r="H105" s="190"/>
      <c r="I105" s="190"/>
      <c r="J105" s="191">
        <f>J323</f>
        <v>0</v>
      </c>
      <c r="K105" s="188"/>
      <c r="L105" s="19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87"/>
      <c r="C106" s="188"/>
      <c r="D106" s="189" t="s">
        <v>166</v>
      </c>
      <c r="E106" s="190"/>
      <c r="F106" s="190"/>
      <c r="G106" s="190"/>
      <c r="H106" s="190"/>
      <c r="I106" s="190"/>
      <c r="J106" s="191">
        <f>J359</f>
        <v>0</v>
      </c>
      <c r="K106" s="188"/>
      <c r="L106" s="19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87"/>
      <c r="C107" s="188"/>
      <c r="D107" s="189" t="s">
        <v>167</v>
      </c>
      <c r="E107" s="190"/>
      <c r="F107" s="190"/>
      <c r="G107" s="190"/>
      <c r="H107" s="190"/>
      <c r="I107" s="190"/>
      <c r="J107" s="191">
        <f>J373</f>
        <v>0</v>
      </c>
      <c r="K107" s="188"/>
      <c r="L107" s="19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187"/>
      <c r="C108" s="188"/>
      <c r="D108" s="189" t="s">
        <v>168</v>
      </c>
      <c r="E108" s="190"/>
      <c r="F108" s="190"/>
      <c r="G108" s="190"/>
      <c r="H108" s="190"/>
      <c r="I108" s="190"/>
      <c r="J108" s="191">
        <f>J377</f>
        <v>0</v>
      </c>
      <c r="K108" s="188"/>
      <c r="L108" s="19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87"/>
      <c r="C109" s="188"/>
      <c r="D109" s="189" t="s">
        <v>169</v>
      </c>
      <c r="E109" s="190"/>
      <c r="F109" s="190"/>
      <c r="G109" s="190"/>
      <c r="H109" s="190"/>
      <c r="I109" s="190"/>
      <c r="J109" s="191">
        <f>J438</f>
        <v>0</v>
      </c>
      <c r="K109" s="188"/>
      <c r="L109" s="192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10" customFormat="1" ht="19.92" customHeight="1">
      <c r="A110" s="10"/>
      <c r="B110" s="187"/>
      <c r="C110" s="188"/>
      <c r="D110" s="189" t="s">
        <v>170</v>
      </c>
      <c r="E110" s="190"/>
      <c r="F110" s="190"/>
      <c r="G110" s="190"/>
      <c r="H110" s="190"/>
      <c r="I110" s="190"/>
      <c r="J110" s="191">
        <f>J544</f>
        <v>0</v>
      </c>
      <c r="K110" s="188"/>
      <c r="L110" s="192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hidden="1" s="10" customFormat="1" ht="19.92" customHeight="1">
      <c r="A111" s="10"/>
      <c r="B111" s="187"/>
      <c r="C111" s="188"/>
      <c r="D111" s="189" t="s">
        <v>171</v>
      </c>
      <c r="E111" s="190"/>
      <c r="F111" s="190"/>
      <c r="G111" s="190"/>
      <c r="H111" s="190"/>
      <c r="I111" s="190"/>
      <c r="J111" s="191">
        <f>J599</f>
        <v>0</v>
      </c>
      <c r="K111" s="188"/>
      <c r="L111" s="192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hidden="1" s="10" customFormat="1" ht="19.92" customHeight="1">
      <c r="A112" s="10"/>
      <c r="B112" s="187"/>
      <c r="C112" s="188"/>
      <c r="D112" s="189" t="s">
        <v>172</v>
      </c>
      <c r="E112" s="190"/>
      <c r="F112" s="190"/>
      <c r="G112" s="190"/>
      <c r="H112" s="190"/>
      <c r="I112" s="190"/>
      <c r="J112" s="191">
        <f>J624</f>
        <v>0</v>
      </c>
      <c r="K112" s="188"/>
      <c r="L112" s="192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hidden="1" s="2" customFormat="1" ht="21.84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hidden="1" s="2" customFormat="1" ht="6.96" customHeight="1">
      <c r="A114" s="39"/>
      <c r="B114" s="67"/>
      <c r="C114" s="68"/>
      <c r="D114" s="68"/>
      <c r="E114" s="68"/>
      <c r="F114" s="68"/>
      <c r="G114" s="68"/>
      <c r="H114" s="68"/>
      <c r="I114" s="68"/>
      <c r="J114" s="68"/>
      <c r="K114" s="68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hidden="1"/>
    <row r="116" hidden="1"/>
    <row r="117" hidden="1"/>
    <row r="118" s="2" customFormat="1" ht="6.96" customHeight="1">
      <c r="A118" s="39"/>
      <c r="B118" s="69"/>
      <c r="C118" s="70"/>
      <c r="D118" s="70"/>
      <c r="E118" s="70"/>
      <c r="F118" s="70"/>
      <c r="G118" s="70"/>
      <c r="H118" s="70"/>
      <c r="I118" s="70"/>
      <c r="J118" s="70"/>
      <c r="K118" s="70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24.96" customHeight="1">
      <c r="A119" s="39"/>
      <c r="B119" s="40"/>
      <c r="C119" s="24" t="s">
        <v>173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16</v>
      </c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6.5" customHeight="1">
      <c r="A122" s="39"/>
      <c r="B122" s="40"/>
      <c r="C122" s="41"/>
      <c r="D122" s="41"/>
      <c r="E122" s="176" t="str">
        <f>E7</f>
        <v>Revitalizace endoskopického oddělení</v>
      </c>
      <c r="F122" s="33"/>
      <c r="G122" s="33"/>
      <c r="H122" s="33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137</v>
      </c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6.5" customHeight="1">
      <c r="A124" s="39"/>
      <c r="B124" s="40"/>
      <c r="C124" s="41"/>
      <c r="D124" s="41"/>
      <c r="E124" s="77" t="str">
        <f>E9</f>
        <v>01 - Stavební část</v>
      </c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2" customHeight="1">
      <c r="A126" s="39"/>
      <c r="B126" s="40"/>
      <c r="C126" s="33" t="s">
        <v>20</v>
      </c>
      <c r="D126" s="41"/>
      <c r="E126" s="41"/>
      <c r="F126" s="28" t="str">
        <f>F12</f>
        <v>ON Náchod</v>
      </c>
      <c r="G126" s="41"/>
      <c r="H126" s="41"/>
      <c r="I126" s="33" t="s">
        <v>22</v>
      </c>
      <c r="J126" s="80" t="str">
        <f>IF(J12="","",J12)</f>
        <v>15. 12. 2025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5.15" customHeight="1">
      <c r="A128" s="39"/>
      <c r="B128" s="40"/>
      <c r="C128" s="33" t="s">
        <v>24</v>
      </c>
      <c r="D128" s="41"/>
      <c r="E128" s="41"/>
      <c r="F128" s="28" t="str">
        <f>E15</f>
        <v>Oblastní Nemocnice Náchod</v>
      </c>
      <c r="G128" s="41"/>
      <c r="H128" s="41"/>
      <c r="I128" s="33" t="s">
        <v>32</v>
      </c>
      <c r="J128" s="37" t="str">
        <f>E21</f>
        <v>PRISPO s.r.o.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5.15" customHeight="1">
      <c r="A129" s="39"/>
      <c r="B129" s="40"/>
      <c r="C129" s="33" t="s">
        <v>30</v>
      </c>
      <c r="D129" s="41"/>
      <c r="E129" s="41"/>
      <c r="F129" s="28" t="str">
        <f>IF(E18="","",E18)</f>
        <v>Vyplň údaj</v>
      </c>
      <c r="G129" s="41"/>
      <c r="H129" s="41"/>
      <c r="I129" s="33" t="s">
        <v>37</v>
      </c>
      <c r="J129" s="37" t="str">
        <f>E24</f>
        <v>Michael Hlušek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0.32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11" customFormat="1" ht="29.28" customHeight="1">
      <c r="A131" s="193"/>
      <c r="B131" s="194"/>
      <c r="C131" s="195" t="s">
        <v>174</v>
      </c>
      <c r="D131" s="196" t="s">
        <v>65</v>
      </c>
      <c r="E131" s="196" t="s">
        <v>61</v>
      </c>
      <c r="F131" s="196" t="s">
        <v>62</v>
      </c>
      <c r="G131" s="196" t="s">
        <v>175</v>
      </c>
      <c r="H131" s="196" t="s">
        <v>176</v>
      </c>
      <c r="I131" s="196" t="s">
        <v>177</v>
      </c>
      <c r="J131" s="196" t="s">
        <v>154</v>
      </c>
      <c r="K131" s="197" t="s">
        <v>178</v>
      </c>
      <c r="L131" s="198"/>
      <c r="M131" s="101" t="s">
        <v>1</v>
      </c>
      <c r="N131" s="102" t="s">
        <v>44</v>
      </c>
      <c r="O131" s="102" t="s">
        <v>179</v>
      </c>
      <c r="P131" s="102" t="s">
        <v>180</v>
      </c>
      <c r="Q131" s="102" t="s">
        <v>181</v>
      </c>
      <c r="R131" s="102" t="s">
        <v>182</v>
      </c>
      <c r="S131" s="102" t="s">
        <v>183</v>
      </c>
      <c r="T131" s="103" t="s">
        <v>184</v>
      </c>
      <c r="U131" s="193"/>
      <c r="V131" s="193"/>
      <c r="W131" s="193"/>
      <c r="X131" s="193"/>
      <c r="Y131" s="193"/>
      <c r="Z131" s="193"/>
      <c r="AA131" s="193"/>
      <c r="AB131" s="193"/>
      <c r="AC131" s="193"/>
      <c r="AD131" s="193"/>
      <c r="AE131" s="193"/>
    </row>
    <row r="132" s="2" customFormat="1" ht="22.8" customHeight="1">
      <c r="A132" s="39"/>
      <c r="B132" s="40"/>
      <c r="C132" s="108" t="s">
        <v>185</v>
      </c>
      <c r="D132" s="41"/>
      <c r="E132" s="41"/>
      <c r="F132" s="41"/>
      <c r="G132" s="41"/>
      <c r="H132" s="41"/>
      <c r="I132" s="41"/>
      <c r="J132" s="199">
        <f>BK132</f>
        <v>0</v>
      </c>
      <c r="K132" s="41"/>
      <c r="L132" s="45"/>
      <c r="M132" s="104"/>
      <c r="N132" s="200"/>
      <c r="O132" s="105"/>
      <c r="P132" s="201">
        <f>P133+P316</f>
        <v>0</v>
      </c>
      <c r="Q132" s="105"/>
      <c r="R132" s="201">
        <f>R133+R316</f>
        <v>76.073392310000003</v>
      </c>
      <c r="S132" s="105"/>
      <c r="T132" s="202">
        <f>T133+T316</f>
        <v>85.019647460000002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79</v>
      </c>
      <c r="AU132" s="18" t="s">
        <v>156</v>
      </c>
      <c r="BK132" s="203">
        <f>BK133+BK316</f>
        <v>0</v>
      </c>
    </row>
    <row r="133" s="12" customFormat="1" ht="25.92" customHeight="1">
      <c r="A133" s="12"/>
      <c r="B133" s="204"/>
      <c r="C133" s="205"/>
      <c r="D133" s="206" t="s">
        <v>79</v>
      </c>
      <c r="E133" s="207" t="s">
        <v>186</v>
      </c>
      <c r="F133" s="207" t="s">
        <v>187</v>
      </c>
      <c r="G133" s="205"/>
      <c r="H133" s="205"/>
      <c r="I133" s="208"/>
      <c r="J133" s="209">
        <f>BK133</f>
        <v>0</v>
      </c>
      <c r="K133" s="205"/>
      <c r="L133" s="210"/>
      <c r="M133" s="211"/>
      <c r="N133" s="212"/>
      <c r="O133" s="212"/>
      <c r="P133" s="213">
        <f>P134+P147+P251+P284+P314</f>
        <v>0</v>
      </c>
      <c r="Q133" s="212"/>
      <c r="R133" s="213">
        <f>R134+R147+R251+R284+R314</f>
        <v>36.456494970000001</v>
      </c>
      <c r="S133" s="212"/>
      <c r="T133" s="214">
        <f>T134+T147+T251+T284+T314</f>
        <v>56.961006000000005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5" t="s">
        <v>88</v>
      </c>
      <c r="AT133" s="216" t="s">
        <v>79</v>
      </c>
      <c r="AU133" s="216" t="s">
        <v>80</v>
      </c>
      <c r="AY133" s="215" t="s">
        <v>188</v>
      </c>
      <c r="BK133" s="217">
        <f>BK134+BK147+BK251+BK284+BK314</f>
        <v>0</v>
      </c>
    </row>
    <row r="134" s="12" customFormat="1" ht="22.8" customHeight="1">
      <c r="A134" s="12"/>
      <c r="B134" s="204"/>
      <c r="C134" s="205"/>
      <c r="D134" s="206" t="s">
        <v>79</v>
      </c>
      <c r="E134" s="218" t="s">
        <v>189</v>
      </c>
      <c r="F134" s="218" t="s">
        <v>190</v>
      </c>
      <c r="G134" s="205"/>
      <c r="H134" s="205"/>
      <c r="I134" s="208"/>
      <c r="J134" s="219">
        <f>BK134</f>
        <v>0</v>
      </c>
      <c r="K134" s="205"/>
      <c r="L134" s="210"/>
      <c r="M134" s="211"/>
      <c r="N134" s="212"/>
      <c r="O134" s="212"/>
      <c r="P134" s="213">
        <f>SUM(P135:P146)</f>
        <v>0</v>
      </c>
      <c r="Q134" s="212"/>
      <c r="R134" s="213">
        <f>SUM(R135:R146)</f>
        <v>6.5086080099999997</v>
      </c>
      <c r="S134" s="212"/>
      <c r="T134" s="214">
        <f>SUM(T135:T146)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5" t="s">
        <v>88</v>
      </c>
      <c r="AT134" s="216" t="s">
        <v>79</v>
      </c>
      <c r="AU134" s="216" t="s">
        <v>88</v>
      </c>
      <c r="AY134" s="215" t="s">
        <v>188</v>
      </c>
      <c r="BK134" s="217">
        <f>SUM(BK135:BK146)</f>
        <v>0</v>
      </c>
    </row>
    <row r="135" s="2" customFormat="1" ht="37.8" customHeight="1">
      <c r="A135" s="39"/>
      <c r="B135" s="40"/>
      <c r="C135" s="220" t="s">
        <v>88</v>
      </c>
      <c r="D135" s="220" t="s">
        <v>191</v>
      </c>
      <c r="E135" s="221" t="s">
        <v>192</v>
      </c>
      <c r="F135" s="222" t="s">
        <v>193</v>
      </c>
      <c r="G135" s="223" t="s">
        <v>119</v>
      </c>
      <c r="H135" s="224">
        <v>33.713000000000001</v>
      </c>
      <c r="I135" s="225"/>
      <c r="J135" s="226">
        <f>ROUND(I135*H135,2)</f>
        <v>0</v>
      </c>
      <c r="K135" s="222" t="s">
        <v>194</v>
      </c>
      <c r="L135" s="45"/>
      <c r="M135" s="227" t="s">
        <v>1</v>
      </c>
      <c r="N135" s="228" t="s">
        <v>45</v>
      </c>
      <c r="O135" s="92"/>
      <c r="P135" s="229">
        <f>O135*H135</f>
        <v>0</v>
      </c>
      <c r="Q135" s="229">
        <v>0.061719999999999997</v>
      </c>
      <c r="R135" s="229">
        <f>Q135*H135</f>
        <v>2.0807663600000001</v>
      </c>
      <c r="S135" s="229">
        <v>0</v>
      </c>
      <c r="T135" s="23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1" t="s">
        <v>195</v>
      </c>
      <c r="AT135" s="231" t="s">
        <v>191</v>
      </c>
      <c r="AU135" s="231" t="s">
        <v>90</v>
      </c>
      <c r="AY135" s="18" t="s">
        <v>188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8" t="s">
        <v>88</v>
      </c>
      <c r="BK135" s="232">
        <f>ROUND(I135*H135,2)</f>
        <v>0</v>
      </c>
      <c r="BL135" s="18" t="s">
        <v>195</v>
      </c>
      <c r="BM135" s="231" t="s">
        <v>196</v>
      </c>
    </row>
    <row r="136" s="13" customFormat="1">
      <c r="A136" s="13"/>
      <c r="B136" s="233"/>
      <c r="C136" s="234"/>
      <c r="D136" s="235" t="s">
        <v>197</v>
      </c>
      <c r="E136" s="236" t="s">
        <v>1</v>
      </c>
      <c r="F136" s="237" t="s">
        <v>198</v>
      </c>
      <c r="G136" s="234"/>
      <c r="H136" s="236" t="s">
        <v>1</v>
      </c>
      <c r="I136" s="238"/>
      <c r="J136" s="234"/>
      <c r="K136" s="234"/>
      <c r="L136" s="239"/>
      <c r="M136" s="240"/>
      <c r="N136" s="241"/>
      <c r="O136" s="241"/>
      <c r="P136" s="241"/>
      <c r="Q136" s="241"/>
      <c r="R136" s="241"/>
      <c r="S136" s="241"/>
      <c r="T136" s="24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3" t="s">
        <v>197</v>
      </c>
      <c r="AU136" s="243" t="s">
        <v>90</v>
      </c>
      <c r="AV136" s="13" t="s">
        <v>88</v>
      </c>
      <c r="AW136" s="13" t="s">
        <v>36</v>
      </c>
      <c r="AX136" s="13" t="s">
        <v>80</v>
      </c>
      <c r="AY136" s="243" t="s">
        <v>188</v>
      </c>
    </row>
    <row r="137" s="14" customFormat="1">
      <c r="A137" s="14"/>
      <c r="B137" s="244"/>
      <c r="C137" s="245"/>
      <c r="D137" s="235" t="s">
        <v>197</v>
      </c>
      <c r="E137" s="246" t="s">
        <v>1</v>
      </c>
      <c r="F137" s="247" t="s">
        <v>199</v>
      </c>
      <c r="G137" s="245"/>
      <c r="H137" s="248">
        <v>29</v>
      </c>
      <c r="I137" s="249"/>
      <c r="J137" s="245"/>
      <c r="K137" s="245"/>
      <c r="L137" s="250"/>
      <c r="M137" s="251"/>
      <c r="N137" s="252"/>
      <c r="O137" s="252"/>
      <c r="P137" s="252"/>
      <c r="Q137" s="252"/>
      <c r="R137" s="252"/>
      <c r="S137" s="252"/>
      <c r="T137" s="25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4" t="s">
        <v>197</v>
      </c>
      <c r="AU137" s="254" t="s">
        <v>90</v>
      </c>
      <c r="AV137" s="14" t="s">
        <v>90</v>
      </c>
      <c r="AW137" s="14" t="s">
        <v>36</v>
      </c>
      <c r="AX137" s="14" t="s">
        <v>80</v>
      </c>
      <c r="AY137" s="254" t="s">
        <v>188</v>
      </c>
    </row>
    <row r="138" s="14" customFormat="1">
      <c r="A138" s="14"/>
      <c r="B138" s="244"/>
      <c r="C138" s="245"/>
      <c r="D138" s="235" t="s">
        <v>197</v>
      </c>
      <c r="E138" s="246" t="s">
        <v>1</v>
      </c>
      <c r="F138" s="247" t="s">
        <v>200</v>
      </c>
      <c r="G138" s="245"/>
      <c r="H138" s="248">
        <v>4.7130000000000001</v>
      </c>
      <c r="I138" s="249"/>
      <c r="J138" s="245"/>
      <c r="K138" s="245"/>
      <c r="L138" s="250"/>
      <c r="M138" s="251"/>
      <c r="N138" s="252"/>
      <c r="O138" s="252"/>
      <c r="P138" s="252"/>
      <c r="Q138" s="252"/>
      <c r="R138" s="252"/>
      <c r="S138" s="252"/>
      <c r="T138" s="25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4" t="s">
        <v>197</v>
      </c>
      <c r="AU138" s="254" t="s">
        <v>90</v>
      </c>
      <c r="AV138" s="14" t="s">
        <v>90</v>
      </c>
      <c r="AW138" s="14" t="s">
        <v>36</v>
      </c>
      <c r="AX138" s="14" t="s">
        <v>80</v>
      </c>
      <c r="AY138" s="254" t="s">
        <v>188</v>
      </c>
    </row>
    <row r="139" s="15" customFormat="1">
      <c r="A139" s="15"/>
      <c r="B139" s="255"/>
      <c r="C139" s="256"/>
      <c r="D139" s="235" t="s">
        <v>197</v>
      </c>
      <c r="E139" s="257" t="s">
        <v>134</v>
      </c>
      <c r="F139" s="258" t="s">
        <v>201</v>
      </c>
      <c r="G139" s="256"/>
      <c r="H139" s="259">
        <v>33.713000000000001</v>
      </c>
      <c r="I139" s="260"/>
      <c r="J139" s="256"/>
      <c r="K139" s="256"/>
      <c r="L139" s="261"/>
      <c r="M139" s="262"/>
      <c r="N139" s="263"/>
      <c r="O139" s="263"/>
      <c r="P139" s="263"/>
      <c r="Q139" s="263"/>
      <c r="R139" s="263"/>
      <c r="S139" s="263"/>
      <c r="T139" s="264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5" t="s">
        <v>197</v>
      </c>
      <c r="AU139" s="265" t="s">
        <v>90</v>
      </c>
      <c r="AV139" s="15" t="s">
        <v>195</v>
      </c>
      <c r="AW139" s="15" t="s">
        <v>36</v>
      </c>
      <c r="AX139" s="15" t="s">
        <v>88</v>
      </c>
      <c r="AY139" s="265" t="s">
        <v>188</v>
      </c>
    </row>
    <row r="140" s="2" customFormat="1" ht="37.8" customHeight="1">
      <c r="A140" s="39"/>
      <c r="B140" s="40"/>
      <c r="C140" s="220" t="s">
        <v>90</v>
      </c>
      <c r="D140" s="220" t="s">
        <v>191</v>
      </c>
      <c r="E140" s="221" t="s">
        <v>202</v>
      </c>
      <c r="F140" s="222" t="s">
        <v>203</v>
      </c>
      <c r="G140" s="223" t="s">
        <v>119</v>
      </c>
      <c r="H140" s="224">
        <v>55.625</v>
      </c>
      <c r="I140" s="225"/>
      <c r="J140" s="226">
        <f>ROUND(I140*H140,2)</f>
        <v>0</v>
      </c>
      <c r="K140" s="222" t="s">
        <v>194</v>
      </c>
      <c r="L140" s="45"/>
      <c r="M140" s="227" t="s">
        <v>1</v>
      </c>
      <c r="N140" s="228" t="s">
        <v>45</v>
      </c>
      <c r="O140" s="92"/>
      <c r="P140" s="229">
        <f>O140*H140</f>
        <v>0</v>
      </c>
      <c r="Q140" s="229">
        <v>0.079210000000000003</v>
      </c>
      <c r="R140" s="229">
        <f>Q140*H140</f>
        <v>4.4060562499999998</v>
      </c>
      <c r="S140" s="229">
        <v>0</v>
      </c>
      <c r="T140" s="23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1" t="s">
        <v>195</v>
      </c>
      <c r="AT140" s="231" t="s">
        <v>191</v>
      </c>
      <c r="AU140" s="231" t="s">
        <v>90</v>
      </c>
      <c r="AY140" s="18" t="s">
        <v>188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8" t="s">
        <v>88</v>
      </c>
      <c r="BK140" s="232">
        <f>ROUND(I140*H140,2)</f>
        <v>0</v>
      </c>
      <c r="BL140" s="18" t="s">
        <v>195</v>
      </c>
      <c r="BM140" s="231" t="s">
        <v>204</v>
      </c>
    </row>
    <row r="141" s="13" customFormat="1">
      <c r="A141" s="13"/>
      <c r="B141" s="233"/>
      <c r="C141" s="234"/>
      <c r="D141" s="235" t="s">
        <v>197</v>
      </c>
      <c r="E141" s="236" t="s">
        <v>1</v>
      </c>
      <c r="F141" s="237" t="s">
        <v>198</v>
      </c>
      <c r="G141" s="234"/>
      <c r="H141" s="236" t="s">
        <v>1</v>
      </c>
      <c r="I141" s="238"/>
      <c r="J141" s="234"/>
      <c r="K141" s="234"/>
      <c r="L141" s="239"/>
      <c r="M141" s="240"/>
      <c r="N141" s="241"/>
      <c r="O141" s="241"/>
      <c r="P141" s="241"/>
      <c r="Q141" s="241"/>
      <c r="R141" s="241"/>
      <c r="S141" s="241"/>
      <c r="T141" s="24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3" t="s">
        <v>197</v>
      </c>
      <c r="AU141" s="243" t="s">
        <v>90</v>
      </c>
      <c r="AV141" s="13" t="s">
        <v>88</v>
      </c>
      <c r="AW141" s="13" t="s">
        <v>36</v>
      </c>
      <c r="AX141" s="13" t="s">
        <v>80</v>
      </c>
      <c r="AY141" s="243" t="s">
        <v>188</v>
      </c>
    </row>
    <row r="142" s="14" customFormat="1">
      <c r="A142" s="14"/>
      <c r="B142" s="244"/>
      <c r="C142" s="245"/>
      <c r="D142" s="235" t="s">
        <v>197</v>
      </c>
      <c r="E142" s="246" t="s">
        <v>1</v>
      </c>
      <c r="F142" s="247" t="s">
        <v>205</v>
      </c>
      <c r="G142" s="245"/>
      <c r="H142" s="248">
        <v>28.649999999999999</v>
      </c>
      <c r="I142" s="249"/>
      <c r="J142" s="245"/>
      <c r="K142" s="245"/>
      <c r="L142" s="250"/>
      <c r="M142" s="251"/>
      <c r="N142" s="252"/>
      <c r="O142" s="252"/>
      <c r="P142" s="252"/>
      <c r="Q142" s="252"/>
      <c r="R142" s="252"/>
      <c r="S142" s="252"/>
      <c r="T142" s="25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4" t="s">
        <v>197</v>
      </c>
      <c r="AU142" s="254" t="s">
        <v>90</v>
      </c>
      <c r="AV142" s="14" t="s">
        <v>90</v>
      </c>
      <c r="AW142" s="14" t="s">
        <v>36</v>
      </c>
      <c r="AX142" s="14" t="s">
        <v>80</v>
      </c>
      <c r="AY142" s="254" t="s">
        <v>188</v>
      </c>
    </row>
    <row r="143" s="14" customFormat="1">
      <c r="A143" s="14"/>
      <c r="B143" s="244"/>
      <c r="C143" s="245"/>
      <c r="D143" s="235" t="s">
        <v>197</v>
      </c>
      <c r="E143" s="246" t="s">
        <v>1</v>
      </c>
      <c r="F143" s="247" t="s">
        <v>206</v>
      </c>
      <c r="G143" s="245"/>
      <c r="H143" s="248">
        <v>26.975000000000001</v>
      </c>
      <c r="I143" s="249"/>
      <c r="J143" s="245"/>
      <c r="K143" s="245"/>
      <c r="L143" s="250"/>
      <c r="M143" s="251"/>
      <c r="N143" s="252"/>
      <c r="O143" s="252"/>
      <c r="P143" s="252"/>
      <c r="Q143" s="252"/>
      <c r="R143" s="252"/>
      <c r="S143" s="252"/>
      <c r="T143" s="253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4" t="s">
        <v>197</v>
      </c>
      <c r="AU143" s="254" t="s">
        <v>90</v>
      </c>
      <c r="AV143" s="14" t="s">
        <v>90</v>
      </c>
      <c r="AW143" s="14" t="s">
        <v>36</v>
      </c>
      <c r="AX143" s="14" t="s">
        <v>80</v>
      </c>
      <c r="AY143" s="254" t="s">
        <v>188</v>
      </c>
    </row>
    <row r="144" s="15" customFormat="1">
      <c r="A144" s="15"/>
      <c r="B144" s="255"/>
      <c r="C144" s="256"/>
      <c r="D144" s="235" t="s">
        <v>197</v>
      </c>
      <c r="E144" s="257" t="s">
        <v>138</v>
      </c>
      <c r="F144" s="258" t="s">
        <v>201</v>
      </c>
      <c r="G144" s="256"/>
      <c r="H144" s="259">
        <v>55.625</v>
      </c>
      <c r="I144" s="260"/>
      <c r="J144" s="256"/>
      <c r="K144" s="256"/>
      <c r="L144" s="261"/>
      <c r="M144" s="262"/>
      <c r="N144" s="263"/>
      <c r="O144" s="263"/>
      <c r="P144" s="263"/>
      <c r="Q144" s="263"/>
      <c r="R144" s="263"/>
      <c r="S144" s="263"/>
      <c r="T144" s="264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65" t="s">
        <v>197</v>
      </c>
      <c r="AU144" s="265" t="s">
        <v>90</v>
      </c>
      <c r="AV144" s="15" t="s">
        <v>195</v>
      </c>
      <c r="AW144" s="15" t="s">
        <v>36</v>
      </c>
      <c r="AX144" s="15" t="s">
        <v>88</v>
      </c>
      <c r="AY144" s="265" t="s">
        <v>188</v>
      </c>
    </row>
    <row r="145" s="2" customFormat="1" ht="24.15" customHeight="1">
      <c r="A145" s="39"/>
      <c r="B145" s="40"/>
      <c r="C145" s="220" t="s">
        <v>189</v>
      </c>
      <c r="D145" s="220" t="s">
        <v>191</v>
      </c>
      <c r="E145" s="221" t="s">
        <v>207</v>
      </c>
      <c r="F145" s="222" t="s">
        <v>208</v>
      </c>
      <c r="G145" s="223" t="s">
        <v>209</v>
      </c>
      <c r="H145" s="224">
        <v>155.61000000000001</v>
      </c>
      <c r="I145" s="225"/>
      <c r="J145" s="226">
        <f>ROUND(I145*H145,2)</f>
        <v>0</v>
      </c>
      <c r="K145" s="222" t="s">
        <v>194</v>
      </c>
      <c r="L145" s="45"/>
      <c r="M145" s="227" t="s">
        <v>1</v>
      </c>
      <c r="N145" s="228" t="s">
        <v>45</v>
      </c>
      <c r="O145" s="92"/>
      <c r="P145" s="229">
        <f>O145*H145</f>
        <v>0</v>
      </c>
      <c r="Q145" s="229">
        <v>0.00013999999999999999</v>
      </c>
      <c r="R145" s="229">
        <f>Q145*H145</f>
        <v>0.0217854</v>
      </c>
      <c r="S145" s="229">
        <v>0</v>
      </c>
      <c r="T145" s="23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1" t="s">
        <v>195</v>
      </c>
      <c r="AT145" s="231" t="s">
        <v>191</v>
      </c>
      <c r="AU145" s="231" t="s">
        <v>90</v>
      </c>
      <c r="AY145" s="18" t="s">
        <v>188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8" t="s">
        <v>88</v>
      </c>
      <c r="BK145" s="232">
        <f>ROUND(I145*H145,2)</f>
        <v>0</v>
      </c>
      <c r="BL145" s="18" t="s">
        <v>195</v>
      </c>
      <c r="BM145" s="231" t="s">
        <v>210</v>
      </c>
    </row>
    <row r="146" s="14" customFormat="1">
      <c r="A146" s="14"/>
      <c r="B146" s="244"/>
      <c r="C146" s="245"/>
      <c r="D146" s="235" t="s">
        <v>197</v>
      </c>
      <c r="E146" s="246" t="s">
        <v>1</v>
      </c>
      <c r="F146" s="247" t="s">
        <v>211</v>
      </c>
      <c r="G146" s="245"/>
      <c r="H146" s="248">
        <v>155.61000000000001</v>
      </c>
      <c r="I146" s="249"/>
      <c r="J146" s="245"/>
      <c r="K146" s="245"/>
      <c r="L146" s="250"/>
      <c r="M146" s="251"/>
      <c r="N146" s="252"/>
      <c r="O146" s="252"/>
      <c r="P146" s="252"/>
      <c r="Q146" s="252"/>
      <c r="R146" s="252"/>
      <c r="S146" s="252"/>
      <c r="T146" s="25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4" t="s">
        <v>197</v>
      </c>
      <c r="AU146" s="254" t="s">
        <v>90</v>
      </c>
      <c r="AV146" s="14" t="s">
        <v>90</v>
      </c>
      <c r="AW146" s="14" t="s">
        <v>36</v>
      </c>
      <c r="AX146" s="14" t="s">
        <v>88</v>
      </c>
      <c r="AY146" s="254" t="s">
        <v>188</v>
      </c>
    </row>
    <row r="147" s="12" customFormat="1" ht="22.8" customHeight="1">
      <c r="A147" s="12"/>
      <c r="B147" s="204"/>
      <c r="C147" s="205"/>
      <c r="D147" s="206" t="s">
        <v>79</v>
      </c>
      <c r="E147" s="218" t="s">
        <v>212</v>
      </c>
      <c r="F147" s="218" t="s">
        <v>213</v>
      </c>
      <c r="G147" s="205"/>
      <c r="H147" s="205"/>
      <c r="I147" s="208"/>
      <c r="J147" s="219">
        <f>BK147</f>
        <v>0</v>
      </c>
      <c r="K147" s="205"/>
      <c r="L147" s="210"/>
      <c r="M147" s="211"/>
      <c r="N147" s="212"/>
      <c r="O147" s="212"/>
      <c r="P147" s="213">
        <f>SUM(P148:P250)</f>
        <v>0</v>
      </c>
      <c r="Q147" s="212"/>
      <c r="R147" s="213">
        <f>SUM(R148:R250)</f>
        <v>29.926918959999998</v>
      </c>
      <c r="S147" s="212"/>
      <c r="T147" s="214">
        <f>SUM(T148:T250)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5" t="s">
        <v>88</v>
      </c>
      <c r="AT147" s="216" t="s">
        <v>79</v>
      </c>
      <c r="AU147" s="216" t="s">
        <v>88</v>
      </c>
      <c r="AY147" s="215" t="s">
        <v>188</v>
      </c>
      <c r="BK147" s="217">
        <f>SUM(BK148:BK250)</f>
        <v>0</v>
      </c>
    </row>
    <row r="148" s="2" customFormat="1" ht="24.15" customHeight="1">
      <c r="A148" s="39"/>
      <c r="B148" s="40"/>
      <c r="C148" s="220" t="s">
        <v>195</v>
      </c>
      <c r="D148" s="220" t="s">
        <v>191</v>
      </c>
      <c r="E148" s="221" t="s">
        <v>214</v>
      </c>
      <c r="F148" s="222" t="s">
        <v>215</v>
      </c>
      <c r="G148" s="223" t="s">
        <v>119</v>
      </c>
      <c r="H148" s="224">
        <v>610.53599999999994</v>
      </c>
      <c r="I148" s="225"/>
      <c r="J148" s="226">
        <f>ROUND(I148*H148,2)</f>
        <v>0</v>
      </c>
      <c r="K148" s="222" t="s">
        <v>194</v>
      </c>
      <c r="L148" s="45"/>
      <c r="M148" s="227" t="s">
        <v>1</v>
      </c>
      <c r="N148" s="228" t="s">
        <v>45</v>
      </c>
      <c r="O148" s="92"/>
      <c r="P148" s="229">
        <f>O148*H148</f>
        <v>0</v>
      </c>
      <c r="Q148" s="229">
        <v>0.00025999999999999998</v>
      </c>
      <c r="R148" s="229">
        <f>Q148*H148</f>
        <v>0.15873935999999997</v>
      </c>
      <c r="S148" s="229">
        <v>0</v>
      </c>
      <c r="T148" s="23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1" t="s">
        <v>195</v>
      </c>
      <c r="AT148" s="231" t="s">
        <v>191</v>
      </c>
      <c r="AU148" s="231" t="s">
        <v>90</v>
      </c>
      <c r="AY148" s="18" t="s">
        <v>188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8" t="s">
        <v>88</v>
      </c>
      <c r="BK148" s="232">
        <f>ROUND(I148*H148,2)</f>
        <v>0</v>
      </c>
      <c r="BL148" s="18" t="s">
        <v>195</v>
      </c>
      <c r="BM148" s="231" t="s">
        <v>216</v>
      </c>
    </row>
    <row r="149" s="13" customFormat="1">
      <c r="A149" s="13"/>
      <c r="B149" s="233"/>
      <c r="C149" s="234"/>
      <c r="D149" s="235" t="s">
        <v>197</v>
      </c>
      <c r="E149" s="236" t="s">
        <v>1</v>
      </c>
      <c r="F149" s="237" t="s">
        <v>217</v>
      </c>
      <c r="G149" s="234"/>
      <c r="H149" s="236" t="s">
        <v>1</v>
      </c>
      <c r="I149" s="238"/>
      <c r="J149" s="234"/>
      <c r="K149" s="234"/>
      <c r="L149" s="239"/>
      <c r="M149" s="240"/>
      <c r="N149" s="241"/>
      <c r="O149" s="241"/>
      <c r="P149" s="241"/>
      <c r="Q149" s="241"/>
      <c r="R149" s="241"/>
      <c r="S149" s="241"/>
      <c r="T149" s="24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3" t="s">
        <v>197</v>
      </c>
      <c r="AU149" s="243" t="s">
        <v>90</v>
      </c>
      <c r="AV149" s="13" t="s">
        <v>88</v>
      </c>
      <c r="AW149" s="13" t="s">
        <v>36</v>
      </c>
      <c r="AX149" s="13" t="s">
        <v>80</v>
      </c>
      <c r="AY149" s="243" t="s">
        <v>188</v>
      </c>
    </row>
    <row r="150" s="14" customFormat="1">
      <c r="A150" s="14"/>
      <c r="B150" s="244"/>
      <c r="C150" s="245"/>
      <c r="D150" s="235" t="s">
        <v>197</v>
      </c>
      <c r="E150" s="246" t="s">
        <v>1</v>
      </c>
      <c r="F150" s="247" t="s">
        <v>218</v>
      </c>
      <c r="G150" s="245"/>
      <c r="H150" s="248">
        <v>610.53599999999994</v>
      </c>
      <c r="I150" s="249"/>
      <c r="J150" s="245"/>
      <c r="K150" s="245"/>
      <c r="L150" s="250"/>
      <c r="M150" s="251"/>
      <c r="N150" s="252"/>
      <c r="O150" s="252"/>
      <c r="P150" s="252"/>
      <c r="Q150" s="252"/>
      <c r="R150" s="252"/>
      <c r="S150" s="252"/>
      <c r="T150" s="253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4" t="s">
        <v>197</v>
      </c>
      <c r="AU150" s="254" t="s">
        <v>90</v>
      </c>
      <c r="AV150" s="14" t="s">
        <v>90</v>
      </c>
      <c r="AW150" s="14" t="s">
        <v>36</v>
      </c>
      <c r="AX150" s="14" t="s">
        <v>88</v>
      </c>
      <c r="AY150" s="254" t="s">
        <v>188</v>
      </c>
    </row>
    <row r="151" s="2" customFormat="1">
      <c r="A151" s="39"/>
      <c r="B151" s="40"/>
      <c r="C151" s="41"/>
      <c r="D151" s="235" t="s">
        <v>219</v>
      </c>
      <c r="E151" s="41"/>
      <c r="F151" s="266" t="s">
        <v>220</v>
      </c>
      <c r="G151" s="41"/>
      <c r="H151" s="41"/>
      <c r="I151" s="41"/>
      <c r="J151" s="41"/>
      <c r="K151" s="41"/>
      <c r="L151" s="45"/>
      <c r="M151" s="267"/>
      <c r="N151" s="268"/>
      <c r="O151" s="92"/>
      <c r="P151" s="92"/>
      <c r="Q151" s="92"/>
      <c r="R151" s="92"/>
      <c r="S151" s="92"/>
      <c r="T151" s="93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U151" s="18" t="s">
        <v>90</v>
      </c>
    </row>
    <row r="152" s="2" customFormat="1">
      <c r="A152" s="39"/>
      <c r="B152" s="40"/>
      <c r="C152" s="41"/>
      <c r="D152" s="235" t="s">
        <v>219</v>
      </c>
      <c r="E152" s="41"/>
      <c r="F152" s="269" t="s">
        <v>198</v>
      </c>
      <c r="G152" s="41"/>
      <c r="H152" s="270">
        <v>0</v>
      </c>
      <c r="I152" s="41"/>
      <c r="J152" s="41"/>
      <c r="K152" s="41"/>
      <c r="L152" s="45"/>
      <c r="M152" s="267"/>
      <c r="N152" s="268"/>
      <c r="O152" s="92"/>
      <c r="P152" s="92"/>
      <c r="Q152" s="92"/>
      <c r="R152" s="92"/>
      <c r="S152" s="92"/>
      <c r="T152" s="93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U152" s="18" t="s">
        <v>90</v>
      </c>
    </row>
    <row r="153" s="2" customFormat="1">
      <c r="A153" s="39"/>
      <c r="B153" s="40"/>
      <c r="C153" s="41"/>
      <c r="D153" s="235" t="s">
        <v>219</v>
      </c>
      <c r="E153" s="41"/>
      <c r="F153" s="269" t="s">
        <v>199</v>
      </c>
      <c r="G153" s="41"/>
      <c r="H153" s="270">
        <v>29</v>
      </c>
      <c r="I153" s="41"/>
      <c r="J153" s="41"/>
      <c r="K153" s="41"/>
      <c r="L153" s="45"/>
      <c r="M153" s="267"/>
      <c r="N153" s="268"/>
      <c r="O153" s="92"/>
      <c r="P153" s="92"/>
      <c r="Q153" s="92"/>
      <c r="R153" s="92"/>
      <c r="S153" s="92"/>
      <c r="T153" s="93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U153" s="18" t="s">
        <v>90</v>
      </c>
    </row>
    <row r="154" s="2" customFormat="1">
      <c r="A154" s="39"/>
      <c r="B154" s="40"/>
      <c r="C154" s="41"/>
      <c r="D154" s="235" t="s">
        <v>219</v>
      </c>
      <c r="E154" s="41"/>
      <c r="F154" s="269" t="s">
        <v>200</v>
      </c>
      <c r="G154" s="41"/>
      <c r="H154" s="270">
        <v>4.7130000000000001</v>
      </c>
      <c r="I154" s="41"/>
      <c r="J154" s="41"/>
      <c r="K154" s="41"/>
      <c r="L154" s="45"/>
      <c r="M154" s="267"/>
      <c r="N154" s="268"/>
      <c r="O154" s="92"/>
      <c r="P154" s="92"/>
      <c r="Q154" s="92"/>
      <c r="R154" s="92"/>
      <c r="S154" s="92"/>
      <c r="T154" s="93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U154" s="18" t="s">
        <v>90</v>
      </c>
    </row>
    <row r="155" s="2" customFormat="1">
      <c r="A155" s="39"/>
      <c r="B155" s="40"/>
      <c r="C155" s="41"/>
      <c r="D155" s="235" t="s">
        <v>219</v>
      </c>
      <c r="E155" s="41"/>
      <c r="F155" s="269" t="s">
        <v>201</v>
      </c>
      <c r="G155" s="41"/>
      <c r="H155" s="270">
        <v>33.713000000000001</v>
      </c>
      <c r="I155" s="41"/>
      <c r="J155" s="41"/>
      <c r="K155" s="41"/>
      <c r="L155" s="45"/>
      <c r="M155" s="267"/>
      <c r="N155" s="268"/>
      <c r="O155" s="92"/>
      <c r="P155" s="92"/>
      <c r="Q155" s="92"/>
      <c r="R155" s="92"/>
      <c r="S155" s="92"/>
      <c r="T155" s="93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U155" s="18" t="s">
        <v>90</v>
      </c>
    </row>
    <row r="156" s="2" customFormat="1">
      <c r="A156" s="39"/>
      <c r="B156" s="40"/>
      <c r="C156" s="41"/>
      <c r="D156" s="235" t="s">
        <v>219</v>
      </c>
      <c r="E156" s="41"/>
      <c r="F156" s="266" t="s">
        <v>221</v>
      </c>
      <c r="G156" s="41"/>
      <c r="H156" s="41"/>
      <c r="I156" s="41"/>
      <c r="J156" s="41"/>
      <c r="K156" s="41"/>
      <c r="L156" s="45"/>
      <c r="M156" s="267"/>
      <c r="N156" s="268"/>
      <c r="O156" s="92"/>
      <c r="P156" s="92"/>
      <c r="Q156" s="92"/>
      <c r="R156" s="92"/>
      <c r="S156" s="92"/>
      <c r="T156" s="93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U156" s="18" t="s">
        <v>90</v>
      </c>
    </row>
    <row r="157" s="2" customFormat="1">
      <c r="A157" s="39"/>
      <c r="B157" s="40"/>
      <c r="C157" s="41"/>
      <c r="D157" s="235" t="s">
        <v>219</v>
      </c>
      <c r="E157" s="41"/>
      <c r="F157" s="269" t="s">
        <v>198</v>
      </c>
      <c r="G157" s="41"/>
      <c r="H157" s="270">
        <v>0</v>
      </c>
      <c r="I157" s="41"/>
      <c r="J157" s="41"/>
      <c r="K157" s="41"/>
      <c r="L157" s="45"/>
      <c r="M157" s="267"/>
      <c r="N157" s="268"/>
      <c r="O157" s="92"/>
      <c r="P157" s="92"/>
      <c r="Q157" s="92"/>
      <c r="R157" s="92"/>
      <c r="S157" s="92"/>
      <c r="T157" s="93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U157" s="18" t="s">
        <v>90</v>
      </c>
    </row>
    <row r="158" s="2" customFormat="1">
      <c r="A158" s="39"/>
      <c r="B158" s="40"/>
      <c r="C158" s="41"/>
      <c r="D158" s="235" t="s">
        <v>219</v>
      </c>
      <c r="E158" s="41"/>
      <c r="F158" s="269" t="s">
        <v>205</v>
      </c>
      <c r="G158" s="41"/>
      <c r="H158" s="270">
        <v>28.649999999999999</v>
      </c>
      <c r="I158" s="41"/>
      <c r="J158" s="41"/>
      <c r="K158" s="41"/>
      <c r="L158" s="45"/>
      <c r="M158" s="267"/>
      <c r="N158" s="268"/>
      <c r="O158" s="92"/>
      <c r="P158" s="92"/>
      <c r="Q158" s="92"/>
      <c r="R158" s="92"/>
      <c r="S158" s="92"/>
      <c r="T158" s="93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U158" s="18" t="s">
        <v>90</v>
      </c>
    </row>
    <row r="159" s="2" customFormat="1">
      <c r="A159" s="39"/>
      <c r="B159" s="40"/>
      <c r="C159" s="41"/>
      <c r="D159" s="235" t="s">
        <v>219</v>
      </c>
      <c r="E159" s="41"/>
      <c r="F159" s="269" t="s">
        <v>206</v>
      </c>
      <c r="G159" s="41"/>
      <c r="H159" s="270">
        <v>26.975000000000001</v>
      </c>
      <c r="I159" s="41"/>
      <c r="J159" s="41"/>
      <c r="K159" s="41"/>
      <c r="L159" s="45"/>
      <c r="M159" s="267"/>
      <c r="N159" s="268"/>
      <c r="O159" s="92"/>
      <c r="P159" s="92"/>
      <c r="Q159" s="92"/>
      <c r="R159" s="92"/>
      <c r="S159" s="92"/>
      <c r="T159" s="93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U159" s="18" t="s">
        <v>90</v>
      </c>
    </row>
    <row r="160" s="2" customFormat="1">
      <c r="A160" s="39"/>
      <c r="B160" s="40"/>
      <c r="C160" s="41"/>
      <c r="D160" s="235" t="s">
        <v>219</v>
      </c>
      <c r="E160" s="41"/>
      <c r="F160" s="269" t="s">
        <v>201</v>
      </c>
      <c r="G160" s="41"/>
      <c r="H160" s="270">
        <v>55.625</v>
      </c>
      <c r="I160" s="41"/>
      <c r="J160" s="41"/>
      <c r="K160" s="41"/>
      <c r="L160" s="45"/>
      <c r="M160" s="267"/>
      <c r="N160" s="268"/>
      <c r="O160" s="92"/>
      <c r="P160" s="92"/>
      <c r="Q160" s="92"/>
      <c r="R160" s="92"/>
      <c r="S160" s="92"/>
      <c r="T160" s="93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U160" s="18" t="s">
        <v>90</v>
      </c>
    </row>
    <row r="161" s="2" customFormat="1">
      <c r="A161" s="39"/>
      <c r="B161" s="40"/>
      <c r="C161" s="41"/>
      <c r="D161" s="235" t="s">
        <v>219</v>
      </c>
      <c r="E161" s="41"/>
      <c r="F161" s="266" t="s">
        <v>222</v>
      </c>
      <c r="G161" s="41"/>
      <c r="H161" s="41"/>
      <c r="I161" s="41"/>
      <c r="J161" s="41"/>
      <c r="K161" s="41"/>
      <c r="L161" s="45"/>
      <c r="M161" s="267"/>
      <c r="N161" s="268"/>
      <c r="O161" s="92"/>
      <c r="P161" s="92"/>
      <c r="Q161" s="92"/>
      <c r="R161" s="92"/>
      <c r="S161" s="92"/>
      <c r="T161" s="93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U161" s="18" t="s">
        <v>90</v>
      </c>
    </row>
    <row r="162" s="2" customFormat="1">
      <c r="A162" s="39"/>
      <c r="B162" s="40"/>
      <c r="C162" s="41"/>
      <c r="D162" s="235" t="s">
        <v>219</v>
      </c>
      <c r="E162" s="41"/>
      <c r="F162" s="269" t="s">
        <v>223</v>
      </c>
      <c r="G162" s="41"/>
      <c r="H162" s="270">
        <v>0</v>
      </c>
      <c r="I162" s="41"/>
      <c r="J162" s="41"/>
      <c r="K162" s="41"/>
      <c r="L162" s="45"/>
      <c r="M162" s="267"/>
      <c r="N162" s="268"/>
      <c r="O162" s="92"/>
      <c r="P162" s="92"/>
      <c r="Q162" s="92"/>
      <c r="R162" s="92"/>
      <c r="S162" s="92"/>
      <c r="T162" s="93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U162" s="18" t="s">
        <v>90</v>
      </c>
    </row>
    <row r="163" s="2" customFormat="1">
      <c r="A163" s="39"/>
      <c r="B163" s="40"/>
      <c r="C163" s="41"/>
      <c r="D163" s="235" t="s">
        <v>219</v>
      </c>
      <c r="E163" s="41"/>
      <c r="F163" s="269" t="s">
        <v>224</v>
      </c>
      <c r="G163" s="41"/>
      <c r="H163" s="270">
        <v>186.68000000000001</v>
      </c>
      <c r="I163" s="41"/>
      <c r="J163" s="41"/>
      <c r="K163" s="41"/>
      <c r="L163" s="45"/>
      <c r="M163" s="267"/>
      <c r="N163" s="268"/>
      <c r="O163" s="92"/>
      <c r="P163" s="92"/>
      <c r="Q163" s="92"/>
      <c r="R163" s="92"/>
      <c r="S163" s="92"/>
      <c r="T163" s="93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U163" s="18" t="s">
        <v>90</v>
      </c>
    </row>
    <row r="164" s="2" customFormat="1">
      <c r="A164" s="39"/>
      <c r="B164" s="40"/>
      <c r="C164" s="41"/>
      <c r="D164" s="235" t="s">
        <v>219</v>
      </c>
      <c r="E164" s="41"/>
      <c r="F164" s="266" t="s">
        <v>225</v>
      </c>
      <c r="G164" s="41"/>
      <c r="H164" s="41"/>
      <c r="I164" s="41"/>
      <c r="J164" s="41"/>
      <c r="K164" s="41"/>
      <c r="L164" s="45"/>
      <c r="M164" s="267"/>
      <c r="N164" s="268"/>
      <c r="O164" s="92"/>
      <c r="P164" s="92"/>
      <c r="Q164" s="92"/>
      <c r="R164" s="92"/>
      <c r="S164" s="92"/>
      <c r="T164" s="93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U164" s="18" t="s">
        <v>90</v>
      </c>
    </row>
    <row r="165" s="2" customFormat="1">
      <c r="A165" s="39"/>
      <c r="B165" s="40"/>
      <c r="C165" s="41"/>
      <c r="D165" s="235" t="s">
        <v>219</v>
      </c>
      <c r="E165" s="41"/>
      <c r="F165" s="269" t="s">
        <v>223</v>
      </c>
      <c r="G165" s="41"/>
      <c r="H165" s="270">
        <v>0</v>
      </c>
      <c r="I165" s="41"/>
      <c r="J165" s="41"/>
      <c r="K165" s="41"/>
      <c r="L165" s="45"/>
      <c r="M165" s="267"/>
      <c r="N165" s="268"/>
      <c r="O165" s="92"/>
      <c r="P165" s="92"/>
      <c r="Q165" s="92"/>
      <c r="R165" s="92"/>
      <c r="S165" s="92"/>
      <c r="T165" s="93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U165" s="18" t="s">
        <v>90</v>
      </c>
    </row>
    <row r="166" s="2" customFormat="1">
      <c r="A166" s="39"/>
      <c r="B166" s="40"/>
      <c r="C166" s="41"/>
      <c r="D166" s="235" t="s">
        <v>219</v>
      </c>
      <c r="E166" s="41"/>
      <c r="F166" s="269" t="s">
        <v>226</v>
      </c>
      <c r="G166" s="41"/>
      <c r="H166" s="270">
        <v>29.25</v>
      </c>
      <c r="I166" s="41"/>
      <c r="J166" s="41"/>
      <c r="K166" s="41"/>
      <c r="L166" s="45"/>
      <c r="M166" s="267"/>
      <c r="N166" s="268"/>
      <c r="O166" s="92"/>
      <c r="P166" s="92"/>
      <c r="Q166" s="92"/>
      <c r="R166" s="92"/>
      <c r="S166" s="92"/>
      <c r="T166" s="93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U166" s="18" t="s">
        <v>90</v>
      </c>
    </row>
    <row r="167" s="2" customFormat="1" ht="37.8" customHeight="1">
      <c r="A167" s="39"/>
      <c r="B167" s="40"/>
      <c r="C167" s="220" t="s">
        <v>227</v>
      </c>
      <c r="D167" s="220" t="s">
        <v>191</v>
      </c>
      <c r="E167" s="221" t="s">
        <v>228</v>
      </c>
      <c r="F167" s="222" t="s">
        <v>229</v>
      </c>
      <c r="G167" s="223" t="s">
        <v>119</v>
      </c>
      <c r="H167" s="224">
        <v>610.53599999999994</v>
      </c>
      <c r="I167" s="225"/>
      <c r="J167" s="226">
        <f>ROUND(I167*H167,2)</f>
        <v>0</v>
      </c>
      <c r="K167" s="222" t="s">
        <v>194</v>
      </c>
      <c r="L167" s="45"/>
      <c r="M167" s="227" t="s">
        <v>1</v>
      </c>
      <c r="N167" s="228" t="s">
        <v>45</v>
      </c>
      <c r="O167" s="92"/>
      <c r="P167" s="229">
        <f>O167*H167</f>
        <v>0</v>
      </c>
      <c r="Q167" s="229">
        <v>0.0043800000000000002</v>
      </c>
      <c r="R167" s="229">
        <f>Q167*H167</f>
        <v>2.6741476799999999</v>
      </c>
      <c r="S167" s="229">
        <v>0</v>
      </c>
      <c r="T167" s="23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1" t="s">
        <v>195</v>
      </c>
      <c r="AT167" s="231" t="s">
        <v>191</v>
      </c>
      <c r="AU167" s="231" t="s">
        <v>90</v>
      </c>
      <c r="AY167" s="18" t="s">
        <v>188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8" t="s">
        <v>88</v>
      </c>
      <c r="BK167" s="232">
        <f>ROUND(I167*H167,2)</f>
        <v>0</v>
      </c>
      <c r="BL167" s="18" t="s">
        <v>195</v>
      </c>
      <c r="BM167" s="231" t="s">
        <v>230</v>
      </c>
    </row>
    <row r="168" s="13" customFormat="1">
      <c r="A168" s="13"/>
      <c r="B168" s="233"/>
      <c r="C168" s="234"/>
      <c r="D168" s="235" t="s">
        <v>197</v>
      </c>
      <c r="E168" s="236" t="s">
        <v>1</v>
      </c>
      <c r="F168" s="237" t="s">
        <v>217</v>
      </c>
      <c r="G168" s="234"/>
      <c r="H168" s="236" t="s">
        <v>1</v>
      </c>
      <c r="I168" s="238"/>
      <c r="J168" s="234"/>
      <c r="K168" s="234"/>
      <c r="L168" s="239"/>
      <c r="M168" s="240"/>
      <c r="N168" s="241"/>
      <c r="O168" s="241"/>
      <c r="P168" s="241"/>
      <c r="Q168" s="241"/>
      <c r="R168" s="241"/>
      <c r="S168" s="241"/>
      <c r="T168" s="24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3" t="s">
        <v>197</v>
      </c>
      <c r="AU168" s="243" t="s">
        <v>90</v>
      </c>
      <c r="AV168" s="13" t="s">
        <v>88</v>
      </c>
      <c r="AW168" s="13" t="s">
        <v>36</v>
      </c>
      <c r="AX168" s="13" t="s">
        <v>80</v>
      </c>
      <c r="AY168" s="243" t="s">
        <v>188</v>
      </c>
    </row>
    <row r="169" s="14" customFormat="1">
      <c r="A169" s="14"/>
      <c r="B169" s="244"/>
      <c r="C169" s="245"/>
      <c r="D169" s="235" t="s">
        <v>197</v>
      </c>
      <c r="E169" s="246" t="s">
        <v>1</v>
      </c>
      <c r="F169" s="247" t="s">
        <v>218</v>
      </c>
      <c r="G169" s="245"/>
      <c r="H169" s="248">
        <v>610.53599999999994</v>
      </c>
      <c r="I169" s="249"/>
      <c r="J169" s="245"/>
      <c r="K169" s="245"/>
      <c r="L169" s="250"/>
      <c r="M169" s="251"/>
      <c r="N169" s="252"/>
      <c r="O169" s="252"/>
      <c r="P169" s="252"/>
      <c r="Q169" s="252"/>
      <c r="R169" s="252"/>
      <c r="S169" s="252"/>
      <c r="T169" s="25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4" t="s">
        <v>197</v>
      </c>
      <c r="AU169" s="254" t="s">
        <v>90</v>
      </c>
      <c r="AV169" s="14" t="s">
        <v>90</v>
      </c>
      <c r="AW169" s="14" t="s">
        <v>36</v>
      </c>
      <c r="AX169" s="14" t="s">
        <v>88</v>
      </c>
      <c r="AY169" s="254" t="s">
        <v>188</v>
      </c>
    </row>
    <row r="170" s="2" customFormat="1">
      <c r="A170" s="39"/>
      <c r="B170" s="40"/>
      <c r="C170" s="41"/>
      <c r="D170" s="235" t="s">
        <v>219</v>
      </c>
      <c r="E170" s="41"/>
      <c r="F170" s="266" t="s">
        <v>220</v>
      </c>
      <c r="G170" s="41"/>
      <c r="H170" s="41"/>
      <c r="I170" s="41"/>
      <c r="J170" s="41"/>
      <c r="K170" s="41"/>
      <c r="L170" s="45"/>
      <c r="M170" s="267"/>
      <c r="N170" s="268"/>
      <c r="O170" s="92"/>
      <c r="P170" s="92"/>
      <c r="Q170" s="92"/>
      <c r="R170" s="92"/>
      <c r="S170" s="92"/>
      <c r="T170" s="93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U170" s="18" t="s">
        <v>90</v>
      </c>
    </row>
    <row r="171" s="2" customFormat="1">
      <c r="A171" s="39"/>
      <c r="B171" s="40"/>
      <c r="C171" s="41"/>
      <c r="D171" s="235" t="s">
        <v>219</v>
      </c>
      <c r="E171" s="41"/>
      <c r="F171" s="269" t="s">
        <v>198</v>
      </c>
      <c r="G171" s="41"/>
      <c r="H171" s="270">
        <v>0</v>
      </c>
      <c r="I171" s="41"/>
      <c r="J171" s="41"/>
      <c r="K171" s="41"/>
      <c r="L171" s="45"/>
      <c r="M171" s="267"/>
      <c r="N171" s="268"/>
      <c r="O171" s="92"/>
      <c r="P171" s="92"/>
      <c r="Q171" s="92"/>
      <c r="R171" s="92"/>
      <c r="S171" s="92"/>
      <c r="T171" s="93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U171" s="18" t="s">
        <v>90</v>
      </c>
    </row>
    <row r="172" s="2" customFormat="1">
      <c r="A172" s="39"/>
      <c r="B172" s="40"/>
      <c r="C172" s="41"/>
      <c r="D172" s="235" t="s">
        <v>219</v>
      </c>
      <c r="E172" s="41"/>
      <c r="F172" s="269" t="s">
        <v>199</v>
      </c>
      <c r="G172" s="41"/>
      <c r="H172" s="270">
        <v>29</v>
      </c>
      <c r="I172" s="41"/>
      <c r="J172" s="41"/>
      <c r="K172" s="41"/>
      <c r="L172" s="45"/>
      <c r="M172" s="267"/>
      <c r="N172" s="268"/>
      <c r="O172" s="92"/>
      <c r="P172" s="92"/>
      <c r="Q172" s="92"/>
      <c r="R172" s="92"/>
      <c r="S172" s="92"/>
      <c r="T172" s="93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U172" s="18" t="s">
        <v>90</v>
      </c>
    </row>
    <row r="173" s="2" customFormat="1">
      <c r="A173" s="39"/>
      <c r="B173" s="40"/>
      <c r="C173" s="41"/>
      <c r="D173" s="235" t="s">
        <v>219</v>
      </c>
      <c r="E173" s="41"/>
      <c r="F173" s="269" t="s">
        <v>200</v>
      </c>
      <c r="G173" s="41"/>
      <c r="H173" s="270">
        <v>4.7130000000000001</v>
      </c>
      <c r="I173" s="41"/>
      <c r="J173" s="41"/>
      <c r="K173" s="41"/>
      <c r="L173" s="45"/>
      <c r="M173" s="267"/>
      <c r="N173" s="268"/>
      <c r="O173" s="92"/>
      <c r="P173" s="92"/>
      <c r="Q173" s="92"/>
      <c r="R173" s="92"/>
      <c r="S173" s="92"/>
      <c r="T173" s="93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U173" s="18" t="s">
        <v>90</v>
      </c>
    </row>
    <row r="174" s="2" customFormat="1">
      <c r="A174" s="39"/>
      <c r="B174" s="40"/>
      <c r="C174" s="41"/>
      <c r="D174" s="235" t="s">
        <v>219</v>
      </c>
      <c r="E174" s="41"/>
      <c r="F174" s="269" t="s">
        <v>201</v>
      </c>
      <c r="G174" s="41"/>
      <c r="H174" s="270">
        <v>33.713000000000001</v>
      </c>
      <c r="I174" s="41"/>
      <c r="J174" s="41"/>
      <c r="K174" s="41"/>
      <c r="L174" s="45"/>
      <c r="M174" s="267"/>
      <c r="N174" s="268"/>
      <c r="O174" s="92"/>
      <c r="P174" s="92"/>
      <c r="Q174" s="92"/>
      <c r="R174" s="92"/>
      <c r="S174" s="92"/>
      <c r="T174" s="93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U174" s="18" t="s">
        <v>90</v>
      </c>
    </row>
    <row r="175" s="2" customFormat="1">
      <c r="A175" s="39"/>
      <c r="B175" s="40"/>
      <c r="C175" s="41"/>
      <c r="D175" s="235" t="s">
        <v>219</v>
      </c>
      <c r="E175" s="41"/>
      <c r="F175" s="266" t="s">
        <v>221</v>
      </c>
      <c r="G175" s="41"/>
      <c r="H175" s="41"/>
      <c r="I175" s="41"/>
      <c r="J175" s="41"/>
      <c r="K175" s="41"/>
      <c r="L175" s="45"/>
      <c r="M175" s="267"/>
      <c r="N175" s="268"/>
      <c r="O175" s="92"/>
      <c r="P175" s="92"/>
      <c r="Q175" s="92"/>
      <c r="R175" s="92"/>
      <c r="S175" s="92"/>
      <c r="T175" s="93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U175" s="18" t="s">
        <v>90</v>
      </c>
    </row>
    <row r="176" s="2" customFormat="1">
      <c r="A176" s="39"/>
      <c r="B176" s="40"/>
      <c r="C176" s="41"/>
      <c r="D176" s="235" t="s">
        <v>219</v>
      </c>
      <c r="E176" s="41"/>
      <c r="F176" s="269" t="s">
        <v>198</v>
      </c>
      <c r="G176" s="41"/>
      <c r="H176" s="270">
        <v>0</v>
      </c>
      <c r="I176" s="41"/>
      <c r="J176" s="41"/>
      <c r="K176" s="41"/>
      <c r="L176" s="45"/>
      <c r="M176" s="267"/>
      <c r="N176" s="268"/>
      <c r="O176" s="92"/>
      <c r="P176" s="92"/>
      <c r="Q176" s="92"/>
      <c r="R176" s="92"/>
      <c r="S176" s="92"/>
      <c r="T176" s="93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U176" s="18" t="s">
        <v>90</v>
      </c>
    </row>
    <row r="177" s="2" customFormat="1">
      <c r="A177" s="39"/>
      <c r="B177" s="40"/>
      <c r="C177" s="41"/>
      <c r="D177" s="235" t="s">
        <v>219</v>
      </c>
      <c r="E177" s="41"/>
      <c r="F177" s="269" t="s">
        <v>205</v>
      </c>
      <c r="G177" s="41"/>
      <c r="H177" s="270">
        <v>28.649999999999999</v>
      </c>
      <c r="I177" s="41"/>
      <c r="J177" s="41"/>
      <c r="K177" s="41"/>
      <c r="L177" s="45"/>
      <c r="M177" s="267"/>
      <c r="N177" s="268"/>
      <c r="O177" s="92"/>
      <c r="P177" s="92"/>
      <c r="Q177" s="92"/>
      <c r="R177" s="92"/>
      <c r="S177" s="92"/>
      <c r="T177" s="93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U177" s="18" t="s">
        <v>90</v>
      </c>
    </row>
    <row r="178" s="2" customFormat="1">
      <c r="A178" s="39"/>
      <c r="B178" s="40"/>
      <c r="C178" s="41"/>
      <c r="D178" s="235" t="s">
        <v>219</v>
      </c>
      <c r="E178" s="41"/>
      <c r="F178" s="269" t="s">
        <v>206</v>
      </c>
      <c r="G178" s="41"/>
      <c r="H178" s="270">
        <v>26.975000000000001</v>
      </c>
      <c r="I178" s="41"/>
      <c r="J178" s="41"/>
      <c r="K178" s="41"/>
      <c r="L178" s="45"/>
      <c r="M178" s="267"/>
      <c r="N178" s="268"/>
      <c r="O178" s="92"/>
      <c r="P178" s="92"/>
      <c r="Q178" s="92"/>
      <c r="R178" s="92"/>
      <c r="S178" s="92"/>
      <c r="T178" s="93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U178" s="18" t="s">
        <v>90</v>
      </c>
    </row>
    <row r="179" s="2" customFormat="1">
      <c r="A179" s="39"/>
      <c r="B179" s="40"/>
      <c r="C179" s="41"/>
      <c r="D179" s="235" t="s">
        <v>219</v>
      </c>
      <c r="E179" s="41"/>
      <c r="F179" s="269" t="s">
        <v>201</v>
      </c>
      <c r="G179" s="41"/>
      <c r="H179" s="270">
        <v>55.625</v>
      </c>
      <c r="I179" s="41"/>
      <c r="J179" s="41"/>
      <c r="K179" s="41"/>
      <c r="L179" s="45"/>
      <c r="M179" s="267"/>
      <c r="N179" s="268"/>
      <c r="O179" s="92"/>
      <c r="P179" s="92"/>
      <c r="Q179" s="92"/>
      <c r="R179" s="92"/>
      <c r="S179" s="92"/>
      <c r="T179" s="93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U179" s="18" t="s">
        <v>90</v>
      </c>
    </row>
    <row r="180" s="2" customFormat="1">
      <c r="A180" s="39"/>
      <c r="B180" s="40"/>
      <c r="C180" s="41"/>
      <c r="D180" s="235" t="s">
        <v>219</v>
      </c>
      <c r="E180" s="41"/>
      <c r="F180" s="266" t="s">
        <v>222</v>
      </c>
      <c r="G180" s="41"/>
      <c r="H180" s="41"/>
      <c r="I180" s="41"/>
      <c r="J180" s="41"/>
      <c r="K180" s="41"/>
      <c r="L180" s="45"/>
      <c r="M180" s="267"/>
      <c r="N180" s="268"/>
      <c r="O180" s="92"/>
      <c r="P180" s="92"/>
      <c r="Q180" s="92"/>
      <c r="R180" s="92"/>
      <c r="S180" s="92"/>
      <c r="T180" s="93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U180" s="18" t="s">
        <v>90</v>
      </c>
    </row>
    <row r="181" s="2" customFormat="1">
      <c r="A181" s="39"/>
      <c r="B181" s="40"/>
      <c r="C181" s="41"/>
      <c r="D181" s="235" t="s">
        <v>219</v>
      </c>
      <c r="E181" s="41"/>
      <c r="F181" s="269" t="s">
        <v>223</v>
      </c>
      <c r="G181" s="41"/>
      <c r="H181" s="270">
        <v>0</v>
      </c>
      <c r="I181" s="41"/>
      <c r="J181" s="41"/>
      <c r="K181" s="41"/>
      <c r="L181" s="45"/>
      <c r="M181" s="267"/>
      <c r="N181" s="268"/>
      <c r="O181" s="92"/>
      <c r="P181" s="92"/>
      <c r="Q181" s="92"/>
      <c r="R181" s="92"/>
      <c r="S181" s="92"/>
      <c r="T181" s="93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U181" s="18" t="s">
        <v>90</v>
      </c>
    </row>
    <row r="182" s="2" customFormat="1">
      <c r="A182" s="39"/>
      <c r="B182" s="40"/>
      <c r="C182" s="41"/>
      <c r="D182" s="235" t="s">
        <v>219</v>
      </c>
      <c r="E182" s="41"/>
      <c r="F182" s="269" t="s">
        <v>224</v>
      </c>
      <c r="G182" s="41"/>
      <c r="H182" s="270">
        <v>186.68000000000001</v>
      </c>
      <c r="I182" s="41"/>
      <c r="J182" s="41"/>
      <c r="K182" s="41"/>
      <c r="L182" s="45"/>
      <c r="M182" s="267"/>
      <c r="N182" s="268"/>
      <c r="O182" s="92"/>
      <c r="P182" s="92"/>
      <c r="Q182" s="92"/>
      <c r="R182" s="92"/>
      <c r="S182" s="92"/>
      <c r="T182" s="93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U182" s="18" t="s">
        <v>90</v>
      </c>
    </row>
    <row r="183" s="2" customFormat="1">
      <c r="A183" s="39"/>
      <c r="B183" s="40"/>
      <c r="C183" s="41"/>
      <c r="D183" s="235" t="s">
        <v>219</v>
      </c>
      <c r="E183" s="41"/>
      <c r="F183" s="266" t="s">
        <v>225</v>
      </c>
      <c r="G183" s="41"/>
      <c r="H183" s="41"/>
      <c r="I183" s="41"/>
      <c r="J183" s="41"/>
      <c r="K183" s="41"/>
      <c r="L183" s="45"/>
      <c r="M183" s="267"/>
      <c r="N183" s="268"/>
      <c r="O183" s="92"/>
      <c r="P183" s="92"/>
      <c r="Q183" s="92"/>
      <c r="R183" s="92"/>
      <c r="S183" s="92"/>
      <c r="T183" s="93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U183" s="18" t="s">
        <v>90</v>
      </c>
    </row>
    <row r="184" s="2" customFormat="1">
      <c r="A184" s="39"/>
      <c r="B184" s="40"/>
      <c r="C184" s="41"/>
      <c r="D184" s="235" t="s">
        <v>219</v>
      </c>
      <c r="E184" s="41"/>
      <c r="F184" s="269" t="s">
        <v>223</v>
      </c>
      <c r="G184" s="41"/>
      <c r="H184" s="270">
        <v>0</v>
      </c>
      <c r="I184" s="41"/>
      <c r="J184" s="41"/>
      <c r="K184" s="41"/>
      <c r="L184" s="45"/>
      <c r="M184" s="267"/>
      <c r="N184" s="268"/>
      <c r="O184" s="92"/>
      <c r="P184" s="92"/>
      <c r="Q184" s="92"/>
      <c r="R184" s="92"/>
      <c r="S184" s="92"/>
      <c r="T184" s="93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U184" s="18" t="s">
        <v>90</v>
      </c>
    </row>
    <row r="185" s="2" customFormat="1">
      <c r="A185" s="39"/>
      <c r="B185" s="40"/>
      <c r="C185" s="41"/>
      <c r="D185" s="235" t="s">
        <v>219</v>
      </c>
      <c r="E185" s="41"/>
      <c r="F185" s="269" t="s">
        <v>226</v>
      </c>
      <c r="G185" s="41"/>
      <c r="H185" s="270">
        <v>29.25</v>
      </c>
      <c r="I185" s="41"/>
      <c r="J185" s="41"/>
      <c r="K185" s="41"/>
      <c r="L185" s="45"/>
      <c r="M185" s="267"/>
      <c r="N185" s="268"/>
      <c r="O185" s="92"/>
      <c r="P185" s="92"/>
      <c r="Q185" s="92"/>
      <c r="R185" s="92"/>
      <c r="S185" s="92"/>
      <c r="T185" s="93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U185" s="18" t="s">
        <v>90</v>
      </c>
    </row>
    <row r="186" s="2" customFormat="1" ht="44.25" customHeight="1">
      <c r="A186" s="39"/>
      <c r="B186" s="40"/>
      <c r="C186" s="220" t="s">
        <v>212</v>
      </c>
      <c r="D186" s="220" t="s">
        <v>191</v>
      </c>
      <c r="E186" s="221" t="s">
        <v>231</v>
      </c>
      <c r="F186" s="222" t="s">
        <v>232</v>
      </c>
      <c r="G186" s="223" t="s">
        <v>119</v>
      </c>
      <c r="H186" s="224">
        <v>610.53599999999994</v>
      </c>
      <c r="I186" s="225"/>
      <c r="J186" s="226">
        <f>ROUND(I186*H186,2)</f>
        <v>0</v>
      </c>
      <c r="K186" s="222" t="s">
        <v>194</v>
      </c>
      <c r="L186" s="45"/>
      <c r="M186" s="227" t="s">
        <v>1</v>
      </c>
      <c r="N186" s="228" t="s">
        <v>45</v>
      </c>
      <c r="O186" s="92"/>
      <c r="P186" s="229">
        <f>O186*H186</f>
        <v>0</v>
      </c>
      <c r="Q186" s="229">
        <v>0.018380000000000001</v>
      </c>
      <c r="R186" s="229">
        <f>Q186*H186</f>
        <v>11.221651679999999</v>
      </c>
      <c r="S186" s="229">
        <v>0</v>
      </c>
      <c r="T186" s="230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1" t="s">
        <v>195</v>
      </c>
      <c r="AT186" s="231" t="s">
        <v>191</v>
      </c>
      <c r="AU186" s="231" t="s">
        <v>90</v>
      </c>
      <c r="AY186" s="18" t="s">
        <v>188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8" t="s">
        <v>88</v>
      </c>
      <c r="BK186" s="232">
        <f>ROUND(I186*H186,2)</f>
        <v>0</v>
      </c>
      <c r="BL186" s="18" t="s">
        <v>195</v>
      </c>
      <c r="BM186" s="231" t="s">
        <v>233</v>
      </c>
    </row>
    <row r="187" s="13" customFormat="1">
      <c r="A187" s="13"/>
      <c r="B187" s="233"/>
      <c r="C187" s="234"/>
      <c r="D187" s="235" t="s">
        <v>197</v>
      </c>
      <c r="E187" s="236" t="s">
        <v>1</v>
      </c>
      <c r="F187" s="237" t="s">
        <v>217</v>
      </c>
      <c r="G187" s="234"/>
      <c r="H187" s="236" t="s">
        <v>1</v>
      </c>
      <c r="I187" s="238"/>
      <c r="J187" s="234"/>
      <c r="K187" s="234"/>
      <c r="L187" s="239"/>
      <c r="M187" s="240"/>
      <c r="N187" s="241"/>
      <c r="O187" s="241"/>
      <c r="P187" s="241"/>
      <c r="Q187" s="241"/>
      <c r="R187" s="241"/>
      <c r="S187" s="241"/>
      <c r="T187" s="24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3" t="s">
        <v>197</v>
      </c>
      <c r="AU187" s="243" t="s">
        <v>90</v>
      </c>
      <c r="AV187" s="13" t="s">
        <v>88</v>
      </c>
      <c r="AW187" s="13" t="s">
        <v>36</v>
      </c>
      <c r="AX187" s="13" t="s">
        <v>80</v>
      </c>
      <c r="AY187" s="243" t="s">
        <v>188</v>
      </c>
    </row>
    <row r="188" s="14" customFormat="1">
      <c r="A188" s="14"/>
      <c r="B188" s="244"/>
      <c r="C188" s="245"/>
      <c r="D188" s="235" t="s">
        <v>197</v>
      </c>
      <c r="E188" s="246" t="s">
        <v>1</v>
      </c>
      <c r="F188" s="247" t="s">
        <v>218</v>
      </c>
      <c r="G188" s="245"/>
      <c r="H188" s="248">
        <v>610.53599999999994</v>
      </c>
      <c r="I188" s="249"/>
      <c r="J188" s="245"/>
      <c r="K188" s="245"/>
      <c r="L188" s="250"/>
      <c r="M188" s="251"/>
      <c r="N188" s="252"/>
      <c r="O188" s="252"/>
      <c r="P188" s="252"/>
      <c r="Q188" s="252"/>
      <c r="R188" s="252"/>
      <c r="S188" s="252"/>
      <c r="T188" s="253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4" t="s">
        <v>197</v>
      </c>
      <c r="AU188" s="254" t="s">
        <v>90</v>
      </c>
      <c r="AV188" s="14" t="s">
        <v>90</v>
      </c>
      <c r="AW188" s="14" t="s">
        <v>36</v>
      </c>
      <c r="AX188" s="14" t="s">
        <v>88</v>
      </c>
      <c r="AY188" s="254" t="s">
        <v>188</v>
      </c>
    </row>
    <row r="189" s="2" customFormat="1">
      <c r="A189" s="39"/>
      <c r="B189" s="40"/>
      <c r="C189" s="41"/>
      <c r="D189" s="235" t="s">
        <v>219</v>
      </c>
      <c r="E189" s="41"/>
      <c r="F189" s="266" t="s">
        <v>220</v>
      </c>
      <c r="G189" s="41"/>
      <c r="H189" s="41"/>
      <c r="I189" s="41"/>
      <c r="J189" s="41"/>
      <c r="K189" s="41"/>
      <c r="L189" s="45"/>
      <c r="M189" s="267"/>
      <c r="N189" s="268"/>
      <c r="O189" s="92"/>
      <c r="P189" s="92"/>
      <c r="Q189" s="92"/>
      <c r="R189" s="92"/>
      <c r="S189" s="92"/>
      <c r="T189" s="93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U189" s="18" t="s">
        <v>90</v>
      </c>
    </row>
    <row r="190" s="2" customFormat="1">
      <c r="A190" s="39"/>
      <c r="B190" s="40"/>
      <c r="C190" s="41"/>
      <c r="D190" s="235" t="s">
        <v>219</v>
      </c>
      <c r="E190" s="41"/>
      <c r="F190" s="269" t="s">
        <v>198</v>
      </c>
      <c r="G190" s="41"/>
      <c r="H190" s="270">
        <v>0</v>
      </c>
      <c r="I190" s="41"/>
      <c r="J190" s="41"/>
      <c r="K190" s="41"/>
      <c r="L190" s="45"/>
      <c r="M190" s="267"/>
      <c r="N190" s="268"/>
      <c r="O190" s="92"/>
      <c r="P190" s="92"/>
      <c r="Q190" s="92"/>
      <c r="R190" s="92"/>
      <c r="S190" s="92"/>
      <c r="T190" s="93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U190" s="18" t="s">
        <v>90</v>
      </c>
    </row>
    <row r="191" s="2" customFormat="1">
      <c r="A191" s="39"/>
      <c r="B191" s="40"/>
      <c r="C191" s="41"/>
      <c r="D191" s="235" t="s">
        <v>219</v>
      </c>
      <c r="E191" s="41"/>
      <c r="F191" s="269" t="s">
        <v>199</v>
      </c>
      <c r="G191" s="41"/>
      <c r="H191" s="270">
        <v>29</v>
      </c>
      <c r="I191" s="41"/>
      <c r="J191" s="41"/>
      <c r="K191" s="41"/>
      <c r="L191" s="45"/>
      <c r="M191" s="267"/>
      <c r="N191" s="268"/>
      <c r="O191" s="92"/>
      <c r="P191" s="92"/>
      <c r="Q191" s="92"/>
      <c r="R191" s="92"/>
      <c r="S191" s="92"/>
      <c r="T191" s="93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U191" s="18" t="s">
        <v>90</v>
      </c>
    </row>
    <row r="192" s="2" customFormat="1">
      <c r="A192" s="39"/>
      <c r="B192" s="40"/>
      <c r="C192" s="41"/>
      <c r="D192" s="235" t="s">
        <v>219</v>
      </c>
      <c r="E192" s="41"/>
      <c r="F192" s="269" t="s">
        <v>200</v>
      </c>
      <c r="G192" s="41"/>
      <c r="H192" s="270">
        <v>4.7130000000000001</v>
      </c>
      <c r="I192" s="41"/>
      <c r="J192" s="41"/>
      <c r="K192" s="41"/>
      <c r="L192" s="45"/>
      <c r="M192" s="267"/>
      <c r="N192" s="268"/>
      <c r="O192" s="92"/>
      <c r="P192" s="92"/>
      <c r="Q192" s="92"/>
      <c r="R192" s="92"/>
      <c r="S192" s="92"/>
      <c r="T192" s="93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U192" s="18" t="s">
        <v>90</v>
      </c>
    </row>
    <row r="193" s="2" customFormat="1">
      <c r="A193" s="39"/>
      <c r="B193" s="40"/>
      <c r="C193" s="41"/>
      <c r="D193" s="235" t="s">
        <v>219</v>
      </c>
      <c r="E193" s="41"/>
      <c r="F193" s="269" t="s">
        <v>201</v>
      </c>
      <c r="G193" s="41"/>
      <c r="H193" s="270">
        <v>33.713000000000001</v>
      </c>
      <c r="I193" s="41"/>
      <c r="J193" s="41"/>
      <c r="K193" s="41"/>
      <c r="L193" s="45"/>
      <c r="M193" s="267"/>
      <c r="N193" s="268"/>
      <c r="O193" s="92"/>
      <c r="P193" s="92"/>
      <c r="Q193" s="92"/>
      <c r="R193" s="92"/>
      <c r="S193" s="92"/>
      <c r="T193" s="93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U193" s="18" t="s">
        <v>90</v>
      </c>
    </row>
    <row r="194" s="2" customFormat="1">
      <c r="A194" s="39"/>
      <c r="B194" s="40"/>
      <c r="C194" s="41"/>
      <c r="D194" s="235" t="s">
        <v>219</v>
      </c>
      <c r="E194" s="41"/>
      <c r="F194" s="266" t="s">
        <v>221</v>
      </c>
      <c r="G194" s="41"/>
      <c r="H194" s="41"/>
      <c r="I194" s="41"/>
      <c r="J194" s="41"/>
      <c r="K194" s="41"/>
      <c r="L194" s="45"/>
      <c r="M194" s="267"/>
      <c r="N194" s="268"/>
      <c r="O194" s="92"/>
      <c r="P194" s="92"/>
      <c r="Q194" s="92"/>
      <c r="R194" s="92"/>
      <c r="S194" s="92"/>
      <c r="T194" s="93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U194" s="18" t="s">
        <v>90</v>
      </c>
    </row>
    <row r="195" s="2" customFormat="1">
      <c r="A195" s="39"/>
      <c r="B195" s="40"/>
      <c r="C195" s="41"/>
      <c r="D195" s="235" t="s">
        <v>219</v>
      </c>
      <c r="E195" s="41"/>
      <c r="F195" s="269" t="s">
        <v>198</v>
      </c>
      <c r="G195" s="41"/>
      <c r="H195" s="270">
        <v>0</v>
      </c>
      <c r="I195" s="41"/>
      <c r="J195" s="41"/>
      <c r="K195" s="41"/>
      <c r="L195" s="45"/>
      <c r="M195" s="267"/>
      <c r="N195" s="268"/>
      <c r="O195" s="92"/>
      <c r="P195" s="92"/>
      <c r="Q195" s="92"/>
      <c r="R195" s="92"/>
      <c r="S195" s="92"/>
      <c r="T195" s="93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U195" s="18" t="s">
        <v>90</v>
      </c>
    </row>
    <row r="196" s="2" customFormat="1">
      <c r="A196" s="39"/>
      <c r="B196" s="40"/>
      <c r="C196" s="41"/>
      <c r="D196" s="235" t="s">
        <v>219</v>
      </c>
      <c r="E196" s="41"/>
      <c r="F196" s="269" t="s">
        <v>205</v>
      </c>
      <c r="G196" s="41"/>
      <c r="H196" s="270">
        <v>28.649999999999999</v>
      </c>
      <c r="I196" s="41"/>
      <c r="J196" s="41"/>
      <c r="K196" s="41"/>
      <c r="L196" s="45"/>
      <c r="M196" s="267"/>
      <c r="N196" s="268"/>
      <c r="O196" s="92"/>
      <c r="P196" s="92"/>
      <c r="Q196" s="92"/>
      <c r="R196" s="92"/>
      <c r="S196" s="92"/>
      <c r="T196" s="93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U196" s="18" t="s">
        <v>90</v>
      </c>
    </row>
    <row r="197" s="2" customFormat="1">
      <c r="A197" s="39"/>
      <c r="B197" s="40"/>
      <c r="C197" s="41"/>
      <c r="D197" s="235" t="s">
        <v>219</v>
      </c>
      <c r="E197" s="41"/>
      <c r="F197" s="269" t="s">
        <v>206</v>
      </c>
      <c r="G197" s="41"/>
      <c r="H197" s="270">
        <v>26.975000000000001</v>
      </c>
      <c r="I197" s="41"/>
      <c r="J197" s="41"/>
      <c r="K197" s="41"/>
      <c r="L197" s="45"/>
      <c r="M197" s="267"/>
      <c r="N197" s="268"/>
      <c r="O197" s="92"/>
      <c r="P197" s="92"/>
      <c r="Q197" s="92"/>
      <c r="R197" s="92"/>
      <c r="S197" s="92"/>
      <c r="T197" s="93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U197" s="18" t="s">
        <v>90</v>
      </c>
    </row>
    <row r="198" s="2" customFormat="1">
      <c r="A198" s="39"/>
      <c r="B198" s="40"/>
      <c r="C198" s="41"/>
      <c r="D198" s="235" t="s">
        <v>219</v>
      </c>
      <c r="E198" s="41"/>
      <c r="F198" s="269" t="s">
        <v>201</v>
      </c>
      <c r="G198" s="41"/>
      <c r="H198" s="270">
        <v>55.625</v>
      </c>
      <c r="I198" s="41"/>
      <c r="J198" s="41"/>
      <c r="K198" s="41"/>
      <c r="L198" s="45"/>
      <c r="M198" s="267"/>
      <c r="N198" s="268"/>
      <c r="O198" s="92"/>
      <c r="P198" s="92"/>
      <c r="Q198" s="92"/>
      <c r="R198" s="92"/>
      <c r="S198" s="92"/>
      <c r="T198" s="93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U198" s="18" t="s">
        <v>90</v>
      </c>
    </row>
    <row r="199" s="2" customFormat="1">
      <c r="A199" s="39"/>
      <c r="B199" s="40"/>
      <c r="C199" s="41"/>
      <c r="D199" s="235" t="s">
        <v>219</v>
      </c>
      <c r="E199" s="41"/>
      <c r="F199" s="266" t="s">
        <v>222</v>
      </c>
      <c r="G199" s="41"/>
      <c r="H199" s="41"/>
      <c r="I199" s="41"/>
      <c r="J199" s="41"/>
      <c r="K199" s="41"/>
      <c r="L199" s="45"/>
      <c r="M199" s="267"/>
      <c r="N199" s="268"/>
      <c r="O199" s="92"/>
      <c r="P199" s="92"/>
      <c r="Q199" s="92"/>
      <c r="R199" s="92"/>
      <c r="S199" s="92"/>
      <c r="T199" s="93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U199" s="18" t="s">
        <v>90</v>
      </c>
    </row>
    <row r="200" s="2" customFormat="1">
      <c r="A200" s="39"/>
      <c r="B200" s="40"/>
      <c r="C200" s="41"/>
      <c r="D200" s="235" t="s">
        <v>219</v>
      </c>
      <c r="E200" s="41"/>
      <c r="F200" s="269" t="s">
        <v>223</v>
      </c>
      <c r="G200" s="41"/>
      <c r="H200" s="270">
        <v>0</v>
      </c>
      <c r="I200" s="41"/>
      <c r="J200" s="41"/>
      <c r="K200" s="41"/>
      <c r="L200" s="45"/>
      <c r="M200" s="267"/>
      <c r="N200" s="268"/>
      <c r="O200" s="92"/>
      <c r="P200" s="92"/>
      <c r="Q200" s="92"/>
      <c r="R200" s="92"/>
      <c r="S200" s="92"/>
      <c r="T200" s="93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U200" s="18" t="s">
        <v>90</v>
      </c>
    </row>
    <row r="201" s="2" customFormat="1">
      <c r="A201" s="39"/>
      <c r="B201" s="40"/>
      <c r="C201" s="41"/>
      <c r="D201" s="235" t="s">
        <v>219</v>
      </c>
      <c r="E201" s="41"/>
      <c r="F201" s="269" t="s">
        <v>224</v>
      </c>
      <c r="G201" s="41"/>
      <c r="H201" s="270">
        <v>186.68000000000001</v>
      </c>
      <c r="I201" s="41"/>
      <c r="J201" s="41"/>
      <c r="K201" s="41"/>
      <c r="L201" s="45"/>
      <c r="M201" s="267"/>
      <c r="N201" s="268"/>
      <c r="O201" s="92"/>
      <c r="P201" s="92"/>
      <c r="Q201" s="92"/>
      <c r="R201" s="92"/>
      <c r="S201" s="92"/>
      <c r="T201" s="93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U201" s="18" t="s">
        <v>90</v>
      </c>
    </row>
    <row r="202" s="2" customFormat="1">
      <c r="A202" s="39"/>
      <c r="B202" s="40"/>
      <c r="C202" s="41"/>
      <c r="D202" s="235" t="s">
        <v>219</v>
      </c>
      <c r="E202" s="41"/>
      <c r="F202" s="266" t="s">
        <v>225</v>
      </c>
      <c r="G202" s="41"/>
      <c r="H202" s="41"/>
      <c r="I202" s="41"/>
      <c r="J202" s="41"/>
      <c r="K202" s="41"/>
      <c r="L202" s="45"/>
      <c r="M202" s="267"/>
      <c r="N202" s="268"/>
      <c r="O202" s="92"/>
      <c r="P202" s="92"/>
      <c r="Q202" s="92"/>
      <c r="R202" s="92"/>
      <c r="S202" s="92"/>
      <c r="T202" s="93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U202" s="18" t="s">
        <v>90</v>
      </c>
    </row>
    <row r="203" s="2" customFormat="1">
      <c r="A203" s="39"/>
      <c r="B203" s="40"/>
      <c r="C203" s="41"/>
      <c r="D203" s="235" t="s">
        <v>219</v>
      </c>
      <c r="E203" s="41"/>
      <c r="F203" s="269" t="s">
        <v>223</v>
      </c>
      <c r="G203" s="41"/>
      <c r="H203" s="270">
        <v>0</v>
      </c>
      <c r="I203" s="41"/>
      <c r="J203" s="41"/>
      <c r="K203" s="41"/>
      <c r="L203" s="45"/>
      <c r="M203" s="267"/>
      <c r="N203" s="268"/>
      <c r="O203" s="92"/>
      <c r="P203" s="92"/>
      <c r="Q203" s="92"/>
      <c r="R203" s="92"/>
      <c r="S203" s="92"/>
      <c r="T203" s="93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U203" s="18" t="s">
        <v>90</v>
      </c>
    </row>
    <row r="204" s="2" customFormat="1">
      <c r="A204" s="39"/>
      <c r="B204" s="40"/>
      <c r="C204" s="41"/>
      <c r="D204" s="235" t="s">
        <v>219</v>
      </c>
      <c r="E204" s="41"/>
      <c r="F204" s="269" t="s">
        <v>226</v>
      </c>
      <c r="G204" s="41"/>
      <c r="H204" s="270">
        <v>29.25</v>
      </c>
      <c r="I204" s="41"/>
      <c r="J204" s="41"/>
      <c r="K204" s="41"/>
      <c r="L204" s="45"/>
      <c r="M204" s="267"/>
      <c r="N204" s="268"/>
      <c r="O204" s="92"/>
      <c r="P204" s="92"/>
      <c r="Q204" s="92"/>
      <c r="R204" s="92"/>
      <c r="S204" s="92"/>
      <c r="T204" s="93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U204" s="18" t="s">
        <v>90</v>
      </c>
    </row>
    <row r="205" s="2" customFormat="1" ht="49.05" customHeight="1">
      <c r="A205" s="39"/>
      <c r="B205" s="40"/>
      <c r="C205" s="220" t="s">
        <v>234</v>
      </c>
      <c r="D205" s="220" t="s">
        <v>191</v>
      </c>
      <c r="E205" s="221" t="s">
        <v>235</v>
      </c>
      <c r="F205" s="222" t="s">
        <v>236</v>
      </c>
      <c r="G205" s="223" t="s">
        <v>119</v>
      </c>
      <c r="H205" s="224">
        <v>383.97399999999999</v>
      </c>
      <c r="I205" s="225"/>
      <c r="J205" s="226">
        <f>ROUND(I205*H205,2)</f>
        <v>0</v>
      </c>
      <c r="K205" s="222" t="s">
        <v>194</v>
      </c>
      <c r="L205" s="45"/>
      <c r="M205" s="227" t="s">
        <v>1</v>
      </c>
      <c r="N205" s="228" t="s">
        <v>45</v>
      </c>
      <c r="O205" s="92"/>
      <c r="P205" s="229">
        <f>O205*H205</f>
        <v>0</v>
      </c>
      <c r="Q205" s="229">
        <v>0.017600000000000001</v>
      </c>
      <c r="R205" s="229">
        <f>Q205*H205</f>
        <v>6.7579424000000001</v>
      </c>
      <c r="S205" s="229">
        <v>0</v>
      </c>
      <c r="T205" s="230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1" t="s">
        <v>195</v>
      </c>
      <c r="AT205" s="231" t="s">
        <v>191</v>
      </c>
      <c r="AU205" s="231" t="s">
        <v>90</v>
      </c>
      <c r="AY205" s="18" t="s">
        <v>188</v>
      </c>
      <c r="BE205" s="232">
        <f>IF(N205="základní",J205,0)</f>
        <v>0</v>
      </c>
      <c r="BF205" s="232">
        <f>IF(N205="snížená",J205,0)</f>
        <v>0</v>
      </c>
      <c r="BG205" s="232">
        <f>IF(N205="zákl. přenesená",J205,0)</f>
        <v>0</v>
      </c>
      <c r="BH205" s="232">
        <f>IF(N205="sníž. přenesená",J205,0)</f>
        <v>0</v>
      </c>
      <c r="BI205" s="232">
        <f>IF(N205="nulová",J205,0)</f>
        <v>0</v>
      </c>
      <c r="BJ205" s="18" t="s">
        <v>88</v>
      </c>
      <c r="BK205" s="232">
        <f>ROUND(I205*H205,2)</f>
        <v>0</v>
      </c>
      <c r="BL205" s="18" t="s">
        <v>195</v>
      </c>
      <c r="BM205" s="231" t="s">
        <v>237</v>
      </c>
    </row>
    <row r="206" s="13" customFormat="1">
      <c r="A206" s="13"/>
      <c r="B206" s="233"/>
      <c r="C206" s="234"/>
      <c r="D206" s="235" t="s">
        <v>197</v>
      </c>
      <c r="E206" s="236" t="s">
        <v>1</v>
      </c>
      <c r="F206" s="237" t="s">
        <v>238</v>
      </c>
      <c r="G206" s="234"/>
      <c r="H206" s="236" t="s">
        <v>1</v>
      </c>
      <c r="I206" s="238"/>
      <c r="J206" s="234"/>
      <c r="K206" s="234"/>
      <c r="L206" s="239"/>
      <c r="M206" s="240"/>
      <c r="N206" s="241"/>
      <c r="O206" s="241"/>
      <c r="P206" s="241"/>
      <c r="Q206" s="241"/>
      <c r="R206" s="241"/>
      <c r="S206" s="241"/>
      <c r="T206" s="242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3" t="s">
        <v>197</v>
      </c>
      <c r="AU206" s="243" t="s">
        <v>90</v>
      </c>
      <c r="AV206" s="13" t="s">
        <v>88</v>
      </c>
      <c r="AW206" s="13" t="s">
        <v>36</v>
      </c>
      <c r="AX206" s="13" t="s">
        <v>80</v>
      </c>
      <c r="AY206" s="243" t="s">
        <v>188</v>
      </c>
    </row>
    <row r="207" s="14" customFormat="1">
      <c r="A207" s="14"/>
      <c r="B207" s="244"/>
      <c r="C207" s="245"/>
      <c r="D207" s="235" t="s">
        <v>197</v>
      </c>
      <c r="E207" s="246" t="s">
        <v>1</v>
      </c>
      <c r="F207" s="247" t="s">
        <v>239</v>
      </c>
      <c r="G207" s="245"/>
      <c r="H207" s="248">
        <v>919.976</v>
      </c>
      <c r="I207" s="249"/>
      <c r="J207" s="245"/>
      <c r="K207" s="245"/>
      <c r="L207" s="250"/>
      <c r="M207" s="251"/>
      <c r="N207" s="252"/>
      <c r="O207" s="252"/>
      <c r="P207" s="252"/>
      <c r="Q207" s="252"/>
      <c r="R207" s="252"/>
      <c r="S207" s="252"/>
      <c r="T207" s="253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4" t="s">
        <v>197</v>
      </c>
      <c r="AU207" s="254" t="s">
        <v>90</v>
      </c>
      <c r="AV207" s="14" t="s">
        <v>90</v>
      </c>
      <c r="AW207" s="14" t="s">
        <v>36</v>
      </c>
      <c r="AX207" s="14" t="s">
        <v>80</v>
      </c>
      <c r="AY207" s="254" t="s">
        <v>188</v>
      </c>
    </row>
    <row r="208" s="14" customFormat="1">
      <c r="A208" s="14"/>
      <c r="B208" s="244"/>
      <c r="C208" s="245"/>
      <c r="D208" s="235" t="s">
        <v>197</v>
      </c>
      <c r="E208" s="246" t="s">
        <v>1</v>
      </c>
      <c r="F208" s="247" t="s">
        <v>240</v>
      </c>
      <c r="G208" s="245"/>
      <c r="H208" s="248">
        <v>-536.00199999999995</v>
      </c>
      <c r="I208" s="249"/>
      <c r="J208" s="245"/>
      <c r="K208" s="245"/>
      <c r="L208" s="250"/>
      <c r="M208" s="251"/>
      <c r="N208" s="252"/>
      <c r="O208" s="252"/>
      <c r="P208" s="252"/>
      <c r="Q208" s="252"/>
      <c r="R208" s="252"/>
      <c r="S208" s="252"/>
      <c r="T208" s="253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4" t="s">
        <v>197</v>
      </c>
      <c r="AU208" s="254" t="s">
        <v>90</v>
      </c>
      <c r="AV208" s="14" t="s">
        <v>90</v>
      </c>
      <c r="AW208" s="14" t="s">
        <v>36</v>
      </c>
      <c r="AX208" s="14" t="s">
        <v>80</v>
      </c>
      <c r="AY208" s="254" t="s">
        <v>188</v>
      </c>
    </row>
    <row r="209" s="15" customFormat="1">
      <c r="A209" s="15"/>
      <c r="B209" s="255"/>
      <c r="C209" s="256"/>
      <c r="D209" s="235" t="s">
        <v>197</v>
      </c>
      <c r="E209" s="257" t="s">
        <v>1</v>
      </c>
      <c r="F209" s="258" t="s">
        <v>201</v>
      </c>
      <c r="G209" s="256"/>
      <c r="H209" s="259">
        <v>383.97399999999999</v>
      </c>
      <c r="I209" s="260"/>
      <c r="J209" s="256"/>
      <c r="K209" s="256"/>
      <c r="L209" s="261"/>
      <c r="M209" s="262"/>
      <c r="N209" s="263"/>
      <c r="O209" s="263"/>
      <c r="P209" s="263"/>
      <c r="Q209" s="263"/>
      <c r="R209" s="263"/>
      <c r="S209" s="263"/>
      <c r="T209" s="264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65" t="s">
        <v>197</v>
      </c>
      <c r="AU209" s="265" t="s">
        <v>90</v>
      </c>
      <c r="AV209" s="15" t="s">
        <v>195</v>
      </c>
      <c r="AW209" s="15" t="s">
        <v>36</v>
      </c>
      <c r="AX209" s="15" t="s">
        <v>88</v>
      </c>
      <c r="AY209" s="265" t="s">
        <v>188</v>
      </c>
    </row>
    <row r="210" s="2" customFormat="1">
      <c r="A210" s="39"/>
      <c r="B210" s="40"/>
      <c r="C210" s="41"/>
      <c r="D210" s="235" t="s">
        <v>219</v>
      </c>
      <c r="E210" s="41"/>
      <c r="F210" s="266" t="s">
        <v>241</v>
      </c>
      <c r="G210" s="41"/>
      <c r="H210" s="41"/>
      <c r="I210" s="41"/>
      <c r="J210" s="41"/>
      <c r="K210" s="41"/>
      <c r="L210" s="45"/>
      <c r="M210" s="267"/>
      <c r="N210" s="268"/>
      <c r="O210" s="92"/>
      <c r="P210" s="92"/>
      <c r="Q210" s="92"/>
      <c r="R210" s="92"/>
      <c r="S210" s="92"/>
      <c r="T210" s="93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U210" s="18" t="s">
        <v>90</v>
      </c>
    </row>
    <row r="211" s="2" customFormat="1">
      <c r="A211" s="39"/>
      <c r="B211" s="40"/>
      <c r="C211" s="41"/>
      <c r="D211" s="235" t="s">
        <v>219</v>
      </c>
      <c r="E211" s="41"/>
      <c r="F211" s="269" t="s">
        <v>242</v>
      </c>
      <c r="G211" s="41"/>
      <c r="H211" s="270">
        <v>0</v>
      </c>
      <c r="I211" s="41"/>
      <c r="J211" s="41"/>
      <c r="K211" s="41"/>
      <c r="L211" s="45"/>
      <c r="M211" s="267"/>
      <c r="N211" s="268"/>
      <c r="O211" s="92"/>
      <c r="P211" s="92"/>
      <c r="Q211" s="92"/>
      <c r="R211" s="92"/>
      <c r="S211" s="92"/>
      <c r="T211" s="93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U211" s="18" t="s">
        <v>90</v>
      </c>
    </row>
    <row r="212" s="2" customFormat="1">
      <c r="A212" s="39"/>
      <c r="B212" s="40"/>
      <c r="C212" s="41"/>
      <c r="D212" s="235" t="s">
        <v>219</v>
      </c>
      <c r="E212" s="41"/>
      <c r="F212" s="269" t="s">
        <v>243</v>
      </c>
      <c r="G212" s="41"/>
      <c r="H212" s="270">
        <v>125.24</v>
      </c>
      <c r="I212" s="41"/>
      <c r="J212" s="41"/>
      <c r="K212" s="41"/>
      <c r="L212" s="45"/>
      <c r="M212" s="267"/>
      <c r="N212" s="268"/>
      <c r="O212" s="92"/>
      <c r="P212" s="92"/>
      <c r="Q212" s="92"/>
      <c r="R212" s="92"/>
      <c r="S212" s="92"/>
      <c r="T212" s="93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U212" s="18" t="s">
        <v>90</v>
      </c>
    </row>
    <row r="213" s="2" customFormat="1">
      <c r="A213" s="39"/>
      <c r="B213" s="40"/>
      <c r="C213" s="41"/>
      <c r="D213" s="235" t="s">
        <v>219</v>
      </c>
      <c r="E213" s="41"/>
      <c r="F213" s="266" t="s">
        <v>244</v>
      </c>
      <c r="G213" s="41"/>
      <c r="H213" s="41"/>
      <c r="I213" s="41"/>
      <c r="J213" s="41"/>
      <c r="K213" s="41"/>
      <c r="L213" s="45"/>
      <c r="M213" s="267"/>
      <c r="N213" s="268"/>
      <c r="O213" s="92"/>
      <c r="P213" s="92"/>
      <c r="Q213" s="92"/>
      <c r="R213" s="92"/>
      <c r="S213" s="92"/>
      <c r="T213" s="93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U213" s="18" t="s">
        <v>90</v>
      </c>
    </row>
    <row r="214" s="2" customFormat="1">
      <c r="A214" s="39"/>
      <c r="B214" s="40"/>
      <c r="C214" s="41"/>
      <c r="D214" s="235" t="s">
        <v>219</v>
      </c>
      <c r="E214" s="41"/>
      <c r="F214" s="269" t="s">
        <v>129</v>
      </c>
      <c r="G214" s="41"/>
      <c r="H214" s="270">
        <v>0</v>
      </c>
      <c r="I214" s="41"/>
      <c r="J214" s="41"/>
      <c r="K214" s="41"/>
      <c r="L214" s="45"/>
      <c r="M214" s="267"/>
      <c r="N214" s="268"/>
      <c r="O214" s="92"/>
      <c r="P214" s="92"/>
      <c r="Q214" s="92"/>
      <c r="R214" s="92"/>
      <c r="S214" s="92"/>
      <c r="T214" s="93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U214" s="18" t="s">
        <v>90</v>
      </c>
    </row>
    <row r="215" s="2" customFormat="1">
      <c r="A215" s="39"/>
      <c r="B215" s="40"/>
      <c r="C215" s="41"/>
      <c r="D215" s="235" t="s">
        <v>219</v>
      </c>
      <c r="E215" s="41"/>
      <c r="F215" s="269" t="s">
        <v>245</v>
      </c>
      <c r="G215" s="41"/>
      <c r="H215" s="270">
        <v>153.93700000000001</v>
      </c>
      <c r="I215" s="41"/>
      <c r="J215" s="41"/>
      <c r="K215" s="41"/>
      <c r="L215" s="45"/>
      <c r="M215" s="267"/>
      <c r="N215" s="268"/>
      <c r="O215" s="92"/>
      <c r="P215" s="92"/>
      <c r="Q215" s="92"/>
      <c r="R215" s="92"/>
      <c r="S215" s="92"/>
      <c r="T215" s="93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U215" s="18" t="s">
        <v>90</v>
      </c>
    </row>
    <row r="216" s="2" customFormat="1">
      <c r="A216" s="39"/>
      <c r="B216" s="40"/>
      <c r="C216" s="41"/>
      <c r="D216" s="235" t="s">
        <v>219</v>
      </c>
      <c r="E216" s="41"/>
      <c r="F216" s="269" t="s">
        <v>246</v>
      </c>
      <c r="G216" s="41"/>
      <c r="H216" s="270">
        <v>382.065</v>
      </c>
      <c r="I216" s="41"/>
      <c r="J216" s="41"/>
      <c r="K216" s="41"/>
      <c r="L216" s="45"/>
      <c r="M216" s="267"/>
      <c r="N216" s="268"/>
      <c r="O216" s="92"/>
      <c r="P216" s="92"/>
      <c r="Q216" s="92"/>
      <c r="R216" s="92"/>
      <c r="S216" s="92"/>
      <c r="T216" s="93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U216" s="18" t="s">
        <v>90</v>
      </c>
    </row>
    <row r="217" s="2" customFormat="1">
      <c r="A217" s="39"/>
      <c r="B217" s="40"/>
      <c r="C217" s="41"/>
      <c r="D217" s="235" t="s">
        <v>219</v>
      </c>
      <c r="E217" s="41"/>
      <c r="F217" s="269" t="s">
        <v>201</v>
      </c>
      <c r="G217" s="41"/>
      <c r="H217" s="270">
        <v>536.00199999999995</v>
      </c>
      <c r="I217" s="41"/>
      <c r="J217" s="41"/>
      <c r="K217" s="41"/>
      <c r="L217" s="45"/>
      <c r="M217" s="267"/>
      <c r="N217" s="268"/>
      <c r="O217" s="92"/>
      <c r="P217" s="92"/>
      <c r="Q217" s="92"/>
      <c r="R217" s="92"/>
      <c r="S217" s="92"/>
      <c r="T217" s="93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U217" s="18" t="s">
        <v>90</v>
      </c>
    </row>
    <row r="218" s="2" customFormat="1" ht="24.15" customHeight="1">
      <c r="A218" s="39"/>
      <c r="B218" s="40"/>
      <c r="C218" s="220" t="s">
        <v>247</v>
      </c>
      <c r="D218" s="220" t="s">
        <v>191</v>
      </c>
      <c r="E218" s="221" t="s">
        <v>248</v>
      </c>
      <c r="F218" s="222" t="s">
        <v>249</v>
      </c>
      <c r="G218" s="223" t="s">
        <v>209</v>
      </c>
      <c r="H218" s="224">
        <v>462.97000000000003</v>
      </c>
      <c r="I218" s="225"/>
      <c r="J218" s="226">
        <f>ROUND(I218*H218,2)</f>
        <v>0</v>
      </c>
      <c r="K218" s="222" t="s">
        <v>194</v>
      </c>
      <c r="L218" s="45"/>
      <c r="M218" s="227" t="s">
        <v>1</v>
      </c>
      <c r="N218" s="228" t="s">
        <v>45</v>
      </c>
      <c r="O218" s="92"/>
      <c r="P218" s="229">
        <f>O218*H218</f>
        <v>0</v>
      </c>
      <c r="Q218" s="229">
        <v>0.0015</v>
      </c>
      <c r="R218" s="229">
        <f>Q218*H218</f>
        <v>0.69445500000000004</v>
      </c>
      <c r="S218" s="229">
        <v>0</v>
      </c>
      <c r="T218" s="230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1" t="s">
        <v>195</v>
      </c>
      <c r="AT218" s="231" t="s">
        <v>191</v>
      </c>
      <c r="AU218" s="231" t="s">
        <v>90</v>
      </c>
      <c r="AY218" s="18" t="s">
        <v>188</v>
      </c>
      <c r="BE218" s="232">
        <f>IF(N218="základní",J218,0)</f>
        <v>0</v>
      </c>
      <c r="BF218" s="232">
        <f>IF(N218="snížená",J218,0)</f>
        <v>0</v>
      </c>
      <c r="BG218" s="232">
        <f>IF(N218="zákl. přenesená",J218,0)</f>
        <v>0</v>
      </c>
      <c r="BH218" s="232">
        <f>IF(N218="sníž. přenesená",J218,0)</f>
        <v>0</v>
      </c>
      <c r="BI218" s="232">
        <f>IF(N218="nulová",J218,0)</f>
        <v>0</v>
      </c>
      <c r="BJ218" s="18" t="s">
        <v>88</v>
      </c>
      <c r="BK218" s="232">
        <f>ROUND(I218*H218,2)</f>
        <v>0</v>
      </c>
      <c r="BL218" s="18" t="s">
        <v>195</v>
      </c>
      <c r="BM218" s="231" t="s">
        <v>250</v>
      </c>
    </row>
    <row r="219" s="13" customFormat="1">
      <c r="A219" s="13"/>
      <c r="B219" s="233"/>
      <c r="C219" s="234"/>
      <c r="D219" s="235" t="s">
        <v>197</v>
      </c>
      <c r="E219" s="236" t="s">
        <v>1</v>
      </c>
      <c r="F219" s="237" t="s">
        <v>251</v>
      </c>
      <c r="G219" s="234"/>
      <c r="H219" s="236" t="s">
        <v>1</v>
      </c>
      <c r="I219" s="238"/>
      <c r="J219" s="234"/>
      <c r="K219" s="234"/>
      <c r="L219" s="239"/>
      <c r="M219" s="240"/>
      <c r="N219" s="241"/>
      <c r="O219" s="241"/>
      <c r="P219" s="241"/>
      <c r="Q219" s="241"/>
      <c r="R219" s="241"/>
      <c r="S219" s="241"/>
      <c r="T219" s="242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3" t="s">
        <v>197</v>
      </c>
      <c r="AU219" s="243" t="s">
        <v>90</v>
      </c>
      <c r="AV219" s="13" t="s">
        <v>88</v>
      </c>
      <c r="AW219" s="13" t="s">
        <v>36</v>
      </c>
      <c r="AX219" s="13" t="s">
        <v>80</v>
      </c>
      <c r="AY219" s="243" t="s">
        <v>188</v>
      </c>
    </row>
    <row r="220" s="14" customFormat="1">
      <c r="A220" s="14"/>
      <c r="B220" s="244"/>
      <c r="C220" s="245"/>
      <c r="D220" s="235" t="s">
        <v>197</v>
      </c>
      <c r="E220" s="246" t="s">
        <v>1</v>
      </c>
      <c r="F220" s="247" t="s">
        <v>252</v>
      </c>
      <c r="G220" s="245"/>
      <c r="H220" s="248">
        <v>255.19999999999999</v>
      </c>
      <c r="I220" s="249"/>
      <c r="J220" s="245"/>
      <c r="K220" s="245"/>
      <c r="L220" s="250"/>
      <c r="M220" s="251"/>
      <c r="N220" s="252"/>
      <c r="O220" s="252"/>
      <c r="P220" s="252"/>
      <c r="Q220" s="252"/>
      <c r="R220" s="252"/>
      <c r="S220" s="252"/>
      <c r="T220" s="253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4" t="s">
        <v>197</v>
      </c>
      <c r="AU220" s="254" t="s">
        <v>90</v>
      </c>
      <c r="AV220" s="14" t="s">
        <v>90</v>
      </c>
      <c r="AW220" s="14" t="s">
        <v>36</v>
      </c>
      <c r="AX220" s="14" t="s">
        <v>80</v>
      </c>
      <c r="AY220" s="254" t="s">
        <v>188</v>
      </c>
    </row>
    <row r="221" s="13" customFormat="1">
      <c r="A221" s="13"/>
      <c r="B221" s="233"/>
      <c r="C221" s="234"/>
      <c r="D221" s="235" t="s">
        <v>197</v>
      </c>
      <c r="E221" s="236" t="s">
        <v>1</v>
      </c>
      <c r="F221" s="237" t="s">
        <v>253</v>
      </c>
      <c r="G221" s="234"/>
      <c r="H221" s="236" t="s">
        <v>1</v>
      </c>
      <c r="I221" s="238"/>
      <c r="J221" s="234"/>
      <c r="K221" s="234"/>
      <c r="L221" s="239"/>
      <c r="M221" s="240"/>
      <c r="N221" s="241"/>
      <c r="O221" s="241"/>
      <c r="P221" s="241"/>
      <c r="Q221" s="241"/>
      <c r="R221" s="241"/>
      <c r="S221" s="241"/>
      <c r="T221" s="242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3" t="s">
        <v>197</v>
      </c>
      <c r="AU221" s="243" t="s">
        <v>90</v>
      </c>
      <c r="AV221" s="13" t="s">
        <v>88</v>
      </c>
      <c r="AW221" s="13" t="s">
        <v>36</v>
      </c>
      <c r="AX221" s="13" t="s">
        <v>80</v>
      </c>
      <c r="AY221" s="243" t="s">
        <v>188</v>
      </c>
    </row>
    <row r="222" s="14" customFormat="1">
      <c r="A222" s="14"/>
      <c r="B222" s="244"/>
      <c r="C222" s="245"/>
      <c r="D222" s="235" t="s">
        <v>197</v>
      </c>
      <c r="E222" s="246" t="s">
        <v>1</v>
      </c>
      <c r="F222" s="247" t="s">
        <v>254</v>
      </c>
      <c r="G222" s="245"/>
      <c r="H222" s="248">
        <v>88.969999999999999</v>
      </c>
      <c r="I222" s="249"/>
      <c r="J222" s="245"/>
      <c r="K222" s="245"/>
      <c r="L222" s="250"/>
      <c r="M222" s="251"/>
      <c r="N222" s="252"/>
      <c r="O222" s="252"/>
      <c r="P222" s="252"/>
      <c r="Q222" s="252"/>
      <c r="R222" s="252"/>
      <c r="S222" s="252"/>
      <c r="T222" s="253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4" t="s">
        <v>197</v>
      </c>
      <c r="AU222" s="254" t="s">
        <v>90</v>
      </c>
      <c r="AV222" s="14" t="s">
        <v>90</v>
      </c>
      <c r="AW222" s="14" t="s">
        <v>36</v>
      </c>
      <c r="AX222" s="14" t="s">
        <v>80</v>
      </c>
      <c r="AY222" s="254" t="s">
        <v>188</v>
      </c>
    </row>
    <row r="223" s="14" customFormat="1">
      <c r="A223" s="14"/>
      <c r="B223" s="244"/>
      <c r="C223" s="245"/>
      <c r="D223" s="235" t="s">
        <v>197</v>
      </c>
      <c r="E223" s="246" t="s">
        <v>1</v>
      </c>
      <c r="F223" s="247" t="s">
        <v>255</v>
      </c>
      <c r="G223" s="245"/>
      <c r="H223" s="248">
        <v>118.8</v>
      </c>
      <c r="I223" s="249"/>
      <c r="J223" s="245"/>
      <c r="K223" s="245"/>
      <c r="L223" s="250"/>
      <c r="M223" s="251"/>
      <c r="N223" s="252"/>
      <c r="O223" s="252"/>
      <c r="P223" s="252"/>
      <c r="Q223" s="252"/>
      <c r="R223" s="252"/>
      <c r="S223" s="252"/>
      <c r="T223" s="253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4" t="s">
        <v>197</v>
      </c>
      <c r="AU223" s="254" t="s">
        <v>90</v>
      </c>
      <c r="AV223" s="14" t="s">
        <v>90</v>
      </c>
      <c r="AW223" s="14" t="s">
        <v>36</v>
      </c>
      <c r="AX223" s="14" t="s">
        <v>80</v>
      </c>
      <c r="AY223" s="254" t="s">
        <v>188</v>
      </c>
    </row>
    <row r="224" s="15" customFormat="1">
      <c r="A224" s="15"/>
      <c r="B224" s="255"/>
      <c r="C224" s="256"/>
      <c r="D224" s="235" t="s">
        <v>197</v>
      </c>
      <c r="E224" s="257" t="s">
        <v>1</v>
      </c>
      <c r="F224" s="258" t="s">
        <v>201</v>
      </c>
      <c r="G224" s="256"/>
      <c r="H224" s="259">
        <v>462.97000000000003</v>
      </c>
      <c r="I224" s="260"/>
      <c r="J224" s="256"/>
      <c r="K224" s="256"/>
      <c r="L224" s="261"/>
      <c r="M224" s="262"/>
      <c r="N224" s="263"/>
      <c r="O224" s="263"/>
      <c r="P224" s="263"/>
      <c r="Q224" s="263"/>
      <c r="R224" s="263"/>
      <c r="S224" s="263"/>
      <c r="T224" s="264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65" t="s">
        <v>197</v>
      </c>
      <c r="AU224" s="265" t="s">
        <v>90</v>
      </c>
      <c r="AV224" s="15" t="s">
        <v>195</v>
      </c>
      <c r="AW224" s="15" t="s">
        <v>36</v>
      </c>
      <c r="AX224" s="15" t="s">
        <v>88</v>
      </c>
      <c r="AY224" s="265" t="s">
        <v>188</v>
      </c>
    </row>
    <row r="225" s="2" customFormat="1" ht="33" customHeight="1">
      <c r="A225" s="39"/>
      <c r="B225" s="40"/>
      <c r="C225" s="220" t="s">
        <v>256</v>
      </c>
      <c r="D225" s="220" t="s">
        <v>191</v>
      </c>
      <c r="E225" s="221" t="s">
        <v>257</v>
      </c>
      <c r="F225" s="222" t="s">
        <v>258</v>
      </c>
      <c r="G225" s="223" t="s">
        <v>259</v>
      </c>
      <c r="H225" s="224">
        <v>3.0419999999999998</v>
      </c>
      <c r="I225" s="225"/>
      <c r="J225" s="226">
        <f>ROUND(I225*H225,2)</f>
        <v>0</v>
      </c>
      <c r="K225" s="222" t="s">
        <v>194</v>
      </c>
      <c r="L225" s="45"/>
      <c r="M225" s="227" t="s">
        <v>1</v>
      </c>
      <c r="N225" s="228" t="s">
        <v>45</v>
      </c>
      <c r="O225" s="92"/>
      <c r="P225" s="229">
        <f>O225*H225</f>
        <v>0</v>
      </c>
      <c r="Q225" s="229">
        <v>2.3010199999999998</v>
      </c>
      <c r="R225" s="229">
        <f>Q225*H225</f>
        <v>6.9997028399999994</v>
      </c>
      <c r="S225" s="229">
        <v>0</v>
      </c>
      <c r="T225" s="230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1" t="s">
        <v>195</v>
      </c>
      <c r="AT225" s="231" t="s">
        <v>191</v>
      </c>
      <c r="AU225" s="231" t="s">
        <v>90</v>
      </c>
      <c r="AY225" s="18" t="s">
        <v>188</v>
      </c>
      <c r="BE225" s="232">
        <f>IF(N225="základní",J225,0)</f>
        <v>0</v>
      </c>
      <c r="BF225" s="232">
        <f>IF(N225="snížená",J225,0)</f>
        <v>0</v>
      </c>
      <c r="BG225" s="232">
        <f>IF(N225="zákl. přenesená",J225,0)</f>
        <v>0</v>
      </c>
      <c r="BH225" s="232">
        <f>IF(N225="sníž. přenesená",J225,0)</f>
        <v>0</v>
      </c>
      <c r="BI225" s="232">
        <f>IF(N225="nulová",J225,0)</f>
        <v>0</v>
      </c>
      <c r="BJ225" s="18" t="s">
        <v>88</v>
      </c>
      <c r="BK225" s="232">
        <f>ROUND(I225*H225,2)</f>
        <v>0</v>
      </c>
      <c r="BL225" s="18" t="s">
        <v>195</v>
      </c>
      <c r="BM225" s="231" t="s">
        <v>260</v>
      </c>
    </row>
    <row r="226" s="13" customFormat="1">
      <c r="A226" s="13"/>
      <c r="B226" s="233"/>
      <c r="C226" s="234"/>
      <c r="D226" s="235" t="s">
        <v>197</v>
      </c>
      <c r="E226" s="236" t="s">
        <v>1</v>
      </c>
      <c r="F226" s="237" t="s">
        <v>261</v>
      </c>
      <c r="G226" s="234"/>
      <c r="H226" s="236" t="s">
        <v>1</v>
      </c>
      <c r="I226" s="238"/>
      <c r="J226" s="234"/>
      <c r="K226" s="234"/>
      <c r="L226" s="239"/>
      <c r="M226" s="240"/>
      <c r="N226" s="241"/>
      <c r="O226" s="241"/>
      <c r="P226" s="241"/>
      <c r="Q226" s="241"/>
      <c r="R226" s="241"/>
      <c r="S226" s="241"/>
      <c r="T226" s="242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3" t="s">
        <v>197</v>
      </c>
      <c r="AU226" s="243" t="s">
        <v>90</v>
      </c>
      <c r="AV226" s="13" t="s">
        <v>88</v>
      </c>
      <c r="AW226" s="13" t="s">
        <v>36</v>
      </c>
      <c r="AX226" s="13" t="s">
        <v>80</v>
      </c>
      <c r="AY226" s="243" t="s">
        <v>188</v>
      </c>
    </row>
    <row r="227" s="14" customFormat="1">
      <c r="A227" s="14"/>
      <c r="B227" s="244"/>
      <c r="C227" s="245"/>
      <c r="D227" s="235" t="s">
        <v>197</v>
      </c>
      <c r="E227" s="246" t="s">
        <v>1</v>
      </c>
      <c r="F227" s="247" t="s">
        <v>262</v>
      </c>
      <c r="G227" s="245"/>
      <c r="H227" s="248">
        <v>1.8280000000000001</v>
      </c>
      <c r="I227" s="249"/>
      <c r="J227" s="245"/>
      <c r="K227" s="245"/>
      <c r="L227" s="250"/>
      <c r="M227" s="251"/>
      <c r="N227" s="252"/>
      <c r="O227" s="252"/>
      <c r="P227" s="252"/>
      <c r="Q227" s="252"/>
      <c r="R227" s="252"/>
      <c r="S227" s="252"/>
      <c r="T227" s="253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4" t="s">
        <v>197</v>
      </c>
      <c r="AU227" s="254" t="s">
        <v>90</v>
      </c>
      <c r="AV227" s="14" t="s">
        <v>90</v>
      </c>
      <c r="AW227" s="14" t="s">
        <v>36</v>
      </c>
      <c r="AX227" s="14" t="s">
        <v>80</v>
      </c>
      <c r="AY227" s="254" t="s">
        <v>188</v>
      </c>
    </row>
    <row r="228" s="14" customFormat="1">
      <c r="A228" s="14"/>
      <c r="B228" s="244"/>
      <c r="C228" s="245"/>
      <c r="D228" s="235" t="s">
        <v>197</v>
      </c>
      <c r="E228" s="246" t="s">
        <v>1</v>
      </c>
      <c r="F228" s="247" t="s">
        <v>263</v>
      </c>
      <c r="G228" s="245"/>
      <c r="H228" s="248">
        <v>1.214</v>
      </c>
      <c r="I228" s="249"/>
      <c r="J228" s="245"/>
      <c r="K228" s="245"/>
      <c r="L228" s="250"/>
      <c r="M228" s="251"/>
      <c r="N228" s="252"/>
      <c r="O228" s="252"/>
      <c r="P228" s="252"/>
      <c r="Q228" s="252"/>
      <c r="R228" s="252"/>
      <c r="S228" s="252"/>
      <c r="T228" s="253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4" t="s">
        <v>197</v>
      </c>
      <c r="AU228" s="254" t="s">
        <v>90</v>
      </c>
      <c r="AV228" s="14" t="s">
        <v>90</v>
      </c>
      <c r="AW228" s="14" t="s">
        <v>36</v>
      </c>
      <c r="AX228" s="14" t="s">
        <v>80</v>
      </c>
      <c r="AY228" s="254" t="s">
        <v>188</v>
      </c>
    </row>
    <row r="229" s="15" customFormat="1">
      <c r="A229" s="15"/>
      <c r="B229" s="255"/>
      <c r="C229" s="256"/>
      <c r="D229" s="235" t="s">
        <v>197</v>
      </c>
      <c r="E229" s="257" t="s">
        <v>1</v>
      </c>
      <c r="F229" s="258" t="s">
        <v>201</v>
      </c>
      <c r="G229" s="256"/>
      <c r="H229" s="259">
        <v>3.0419999999999998</v>
      </c>
      <c r="I229" s="260"/>
      <c r="J229" s="256"/>
      <c r="K229" s="256"/>
      <c r="L229" s="261"/>
      <c r="M229" s="262"/>
      <c r="N229" s="263"/>
      <c r="O229" s="263"/>
      <c r="P229" s="263"/>
      <c r="Q229" s="263"/>
      <c r="R229" s="263"/>
      <c r="S229" s="263"/>
      <c r="T229" s="264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65" t="s">
        <v>197</v>
      </c>
      <c r="AU229" s="265" t="s">
        <v>90</v>
      </c>
      <c r="AV229" s="15" t="s">
        <v>195</v>
      </c>
      <c r="AW229" s="15" t="s">
        <v>36</v>
      </c>
      <c r="AX229" s="15" t="s">
        <v>88</v>
      </c>
      <c r="AY229" s="265" t="s">
        <v>188</v>
      </c>
    </row>
    <row r="230" s="2" customFormat="1" ht="37.8" customHeight="1">
      <c r="A230" s="39"/>
      <c r="B230" s="40"/>
      <c r="C230" s="220" t="s">
        <v>264</v>
      </c>
      <c r="D230" s="220" t="s">
        <v>191</v>
      </c>
      <c r="E230" s="221" t="s">
        <v>265</v>
      </c>
      <c r="F230" s="222" t="s">
        <v>266</v>
      </c>
      <c r="G230" s="223" t="s">
        <v>267</v>
      </c>
      <c r="H230" s="224">
        <v>17</v>
      </c>
      <c r="I230" s="225"/>
      <c r="J230" s="226">
        <f>ROUND(I230*H230,2)</f>
        <v>0</v>
      </c>
      <c r="K230" s="222" t="s">
        <v>194</v>
      </c>
      <c r="L230" s="45"/>
      <c r="M230" s="227" t="s">
        <v>1</v>
      </c>
      <c r="N230" s="228" t="s">
        <v>45</v>
      </c>
      <c r="O230" s="92"/>
      <c r="P230" s="229">
        <f>O230*H230</f>
        <v>0</v>
      </c>
      <c r="Q230" s="229">
        <v>0.056439999999999997</v>
      </c>
      <c r="R230" s="229">
        <f>Q230*H230</f>
        <v>0.95948</v>
      </c>
      <c r="S230" s="229">
        <v>0</v>
      </c>
      <c r="T230" s="230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1" t="s">
        <v>195</v>
      </c>
      <c r="AT230" s="231" t="s">
        <v>191</v>
      </c>
      <c r="AU230" s="231" t="s">
        <v>90</v>
      </c>
      <c r="AY230" s="18" t="s">
        <v>188</v>
      </c>
      <c r="BE230" s="232">
        <f>IF(N230="základní",J230,0)</f>
        <v>0</v>
      </c>
      <c r="BF230" s="232">
        <f>IF(N230="snížená",J230,0)</f>
        <v>0</v>
      </c>
      <c r="BG230" s="232">
        <f>IF(N230="zákl. přenesená",J230,0)</f>
        <v>0</v>
      </c>
      <c r="BH230" s="232">
        <f>IF(N230="sníž. přenesená",J230,0)</f>
        <v>0</v>
      </c>
      <c r="BI230" s="232">
        <f>IF(N230="nulová",J230,0)</f>
        <v>0</v>
      </c>
      <c r="BJ230" s="18" t="s">
        <v>88</v>
      </c>
      <c r="BK230" s="232">
        <f>ROUND(I230*H230,2)</f>
        <v>0</v>
      </c>
      <c r="BL230" s="18" t="s">
        <v>195</v>
      </c>
      <c r="BM230" s="231" t="s">
        <v>268</v>
      </c>
    </row>
    <row r="231" s="13" customFormat="1">
      <c r="A231" s="13"/>
      <c r="B231" s="233"/>
      <c r="C231" s="234"/>
      <c r="D231" s="235" t="s">
        <v>197</v>
      </c>
      <c r="E231" s="236" t="s">
        <v>1</v>
      </c>
      <c r="F231" s="237" t="s">
        <v>269</v>
      </c>
      <c r="G231" s="234"/>
      <c r="H231" s="236" t="s">
        <v>1</v>
      </c>
      <c r="I231" s="238"/>
      <c r="J231" s="234"/>
      <c r="K231" s="234"/>
      <c r="L231" s="239"/>
      <c r="M231" s="240"/>
      <c r="N231" s="241"/>
      <c r="O231" s="241"/>
      <c r="P231" s="241"/>
      <c r="Q231" s="241"/>
      <c r="R231" s="241"/>
      <c r="S231" s="241"/>
      <c r="T231" s="242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3" t="s">
        <v>197</v>
      </c>
      <c r="AU231" s="243" t="s">
        <v>90</v>
      </c>
      <c r="AV231" s="13" t="s">
        <v>88</v>
      </c>
      <c r="AW231" s="13" t="s">
        <v>36</v>
      </c>
      <c r="AX231" s="13" t="s">
        <v>80</v>
      </c>
      <c r="AY231" s="243" t="s">
        <v>188</v>
      </c>
    </row>
    <row r="232" s="14" customFormat="1">
      <c r="A232" s="14"/>
      <c r="B232" s="244"/>
      <c r="C232" s="245"/>
      <c r="D232" s="235" t="s">
        <v>197</v>
      </c>
      <c r="E232" s="246" t="s">
        <v>1</v>
      </c>
      <c r="F232" s="247" t="s">
        <v>195</v>
      </c>
      <c r="G232" s="245"/>
      <c r="H232" s="248">
        <v>4</v>
      </c>
      <c r="I232" s="249"/>
      <c r="J232" s="245"/>
      <c r="K232" s="245"/>
      <c r="L232" s="250"/>
      <c r="M232" s="251"/>
      <c r="N232" s="252"/>
      <c r="O232" s="252"/>
      <c r="P232" s="252"/>
      <c r="Q232" s="252"/>
      <c r="R232" s="252"/>
      <c r="S232" s="252"/>
      <c r="T232" s="253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4" t="s">
        <v>197</v>
      </c>
      <c r="AU232" s="254" t="s">
        <v>90</v>
      </c>
      <c r="AV232" s="14" t="s">
        <v>90</v>
      </c>
      <c r="AW232" s="14" t="s">
        <v>36</v>
      </c>
      <c r="AX232" s="14" t="s">
        <v>80</v>
      </c>
      <c r="AY232" s="254" t="s">
        <v>188</v>
      </c>
    </row>
    <row r="233" s="13" customFormat="1">
      <c r="A233" s="13"/>
      <c r="B233" s="233"/>
      <c r="C233" s="234"/>
      <c r="D233" s="235" t="s">
        <v>197</v>
      </c>
      <c r="E233" s="236" t="s">
        <v>1</v>
      </c>
      <c r="F233" s="237" t="s">
        <v>270</v>
      </c>
      <c r="G233" s="234"/>
      <c r="H233" s="236" t="s">
        <v>1</v>
      </c>
      <c r="I233" s="238"/>
      <c r="J233" s="234"/>
      <c r="K233" s="234"/>
      <c r="L233" s="239"/>
      <c r="M233" s="240"/>
      <c r="N233" s="241"/>
      <c r="O233" s="241"/>
      <c r="P233" s="241"/>
      <c r="Q233" s="241"/>
      <c r="R233" s="241"/>
      <c r="S233" s="241"/>
      <c r="T233" s="242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3" t="s">
        <v>197</v>
      </c>
      <c r="AU233" s="243" t="s">
        <v>90</v>
      </c>
      <c r="AV233" s="13" t="s">
        <v>88</v>
      </c>
      <c r="AW233" s="13" t="s">
        <v>36</v>
      </c>
      <c r="AX233" s="13" t="s">
        <v>80</v>
      </c>
      <c r="AY233" s="243" t="s">
        <v>188</v>
      </c>
    </row>
    <row r="234" s="14" customFormat="1">
      <c r="A234" s="14"/>
      <c r="B234" s="244"/>
      <c r="C234" s="245"/>
      <c r="D234" s="235" t="s">
        <v>197</v>
      </c>
      <c r="E234" s="246" t="s">
        <v>1</v>
      </c>
      <c r="F234" s="247" t="s">
        <v>90</v>
      </c>
      <c r="G234" s="245"/>
      <c r="H234" s="248">
        <v>2</v>
      </c>
      <c r="I234" s="249"/>
      <c r="J234" s="245"/>
      <c r="K234" s="245"/>
      <c r="L234" s="250"/>
      <c r="M234" s="251"/>
      <c r="N234" s="252"/>
      <c r="O234" s="252"/>
      <c r="P234" s="252"/>
      <c r="Q234" s="252"/>
      <c r="R234" s="252"/>
      <c r="S234" s="252"/>
      <c r="T234" s="253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4" t="s">
        <v>197</v>
      </c>
      <c r="AU234" s="254" t="s">
        <v>90</v>
      </c>
      <c r="AV234" s="14" t="s">
        <v>90</v>
      </c>
      <c r="AW234" s="14" t="s">
        <v>36</v>
      </c>
      <c r="AX234" s="14" t="s">
        <v>80</v>
      </c>
      <c r="AY234" s="254" t="s">
        <v>188</v>
      </c>
    </row>
    <row r="235" s="13" customFormat="1">
      <c r="A235" s="13"/>
      <c r="B235" s="233"/>
      <c r="C235" s="234"/>
      <c r="D235" s="235" t="s">
        <v>197</v>
      </c>
      <c r="E235" s="236" t="s">
        <v>1</v>
      </c>
      <c r="F235" s="237" t="s">
        <v>271</v>
      </c>
      <c r="G235" s="234"/>
      <c r="H235" s="236" t="s">
        <v>1</v>
      </c>
      <c r="I235" s="238"/>
      <c r="J235" s="234"/>
      <c r="K235" s="234"/>
      <c r="L235" s="239"/>
      <c r="M235" s="240"/>
      <c r="N235" s="241"/>
      <c r="O235" s="241"/>
      <c r="P235" s="241"/>
      <c r="Q235" s="241"/>
      <c r="R235" s="241"/>
      <c r="S235" s="241"/>
      <c r="T235" s="242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3" t="s">
        <v>197</v>
      </c>
      <c r="AU235" s="243" t="s">
        <v>90</v>
      </c>
      <c r="AV235" s="13" t="s">
        <v>88</v>
      </c>
      <c r="AW235" s="13" t="s">
        <v>36</v>
      </c>
      <c r="AX235" s="13" t="s">
        <v>80</v>
      </c>
      <c r="AY235" s="243" t="s">
        <v>188</v>
      </c>
    </row>
    <row r="236" s="14" customFormat="1">
      <c r="A236" s="14"/>
      <c r="B236" s="244"/>
      <c r="C236" s="245"/>
      <c r="D236" s="235" t="s">
        <v>197</v>
      </c>
      <c r="E236" s="246" t="s">
        <v>1</v>
      </c>
      <c r="F236" s="247" t="s">
        <v>272</v>
      </c>
      <c r="G236" s="245"/>
      <c r="H236" s="248">
        <v>11</v>
      </c>
      <c r="I236" s="249"/>
      <c r="J236" s="245"/>
      <c r="K236" s="245"/>
      <c r="L236" s="250"/>
      <c r="M236" s="251"/>
      <c r="N236" s="252"/>
      <c r="O236" s="252"/>
      <c r="P236" s="252"/>
      <c r="Q236" s="252"/>
      <c r="R236" s="252"/>
      <c r="S236" s="252"/>
      <c r="T236" s="253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4" t="s">
        <v>197</v>
      </c>
      <c r="AU236" s="254" t="s">
        <v>90</v>
      </c>
      <c r="AV236" s="14" t="s">
        <v>90</v>
      </c>
      <c r="AW236" s="14" t="s">
        <v>36</v>
      </c>
      <c r="AX236" s="14" t="s">
        <v>80</v>
      </c>
      <c r="AY236" s="254" t="s">
        <v>188</v>
      </c>
    </row>
    <row r="237" s="15" customFormat="1">
      <c r="A237" s="15"/>
      <c r="B237" s="255"/>
      <c r="C237" s="256"/>
      <c r="D237" s="235" t="s">
        <v>197</v>
      </c>
      <c r="E237" s="257" t="s">
        <v>1</v>
      </c>
      <c r="F237" s="258" t="s">
        <v>201</v>
      </c>
      <c r="G237" s="256"/>
      <c r="H237" s="259">
        <v>17</v>
      </c>
      <c r="I237" s="260"/>
      <c r="J237" s="256"/>
      <c r="K237" s="256"/>
      <c r="L237" s="261"/>
      <c r="M237" s="262"/>
      <c r="N237" s="263"/>
      <c r="O237" s="263"/>
      <c r="P237" s="263"/>
      <c r="Q237" s="263"/>
      <c r="R237" s="263"/>
      <c r="S237" s="263"/>
      <c r="T237" s="264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65" t="s">
        <v>197</v>
      </c>
      <c r="AU237" s="265" t="s">
        <v>90</v>
      </c>
      <c r="AV237" s="15" t="s">
        <v>195</v>
      </c>
      <c r="AW237" s="15" t="s">
        <v>36</v>
      </c>
      <c r="AX237" s="15" t="s">
        <v>88</v>
      </c>
      <c r="AY237" s="265" t="s">
        <v>188</v>
      </c>
    </row>
    <row r="238" s="2" customFormat="1" ht="33" customHeight="1">
      <c r="A238" s="39"/>
      <c r="B238" s="40"/>
      <c r="C238" s="271" t="s">
        <v>272</v>
      </c>
      <c r="D238" s="271" t="s">
        <v>273</v>
      </c>
      <c r="E238" s="272" t="s">
        <v>274</v>
      </c>
      <c r="F238" s="273" t="s">
        <v>275</v>
      </c>
      <c r="G238" s="274" t="s">
        <v>267</v>
      </c>
      <c r="H238" s="275">
        <v>4</v>
      </c>
      <c r="I238" s="276"/>
      <c r="J238" s="277">
        <f>ROUND(I238*H238,2)</f>
        <v>0</v>
      </c>
      <c r="K238" s="273" t="s">
        <v>194</v>
      </c>
      <c r="L238" s="278"/>
      <c r="M238" s="279" t="s">
        <v>1</v>
      </c>
      <c r="N238" s="280" t="s">
        <v>45</v>
      </c>
      <c r="O238" s="92"/>
      <c r="P238" s="229">
        <f>O238*H238</f>
        <v>0</v>
      </c>
      <c r="Q238" s="229">
        <v>0.012250000000000001</v>
      </c>
      <c r="R238" s="229">
        <f>Q238*H238</f>
        <v>0.049000000000000002</v>
      </c>
      <c r="S238" s="229">
        <v>0</v>
      </c>
      <c r="T238" s="230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1" t="s">
        <v>247</v>
      </c>
      <c r="AT238" s="231" t="s">
        <v>273</v>
      </c>
      <c r="AU238" s="231" t="s">
        <v>90</v>
      </c>
      <c r="AY238" s="18" t="s">
        <v>188</v>
      </c>
      <c r="BE238" s="232">
        <f>IF(N238="základní",J238,0)</f>
        <v>0</v>
      </c>
      <c r="BF238" s="232">
        <f>IF(N238="snížená",J238,0)</f>
        <v>0</v>
      </c>
      <c r="BG238" s="232">
        <f>IF(N238="zákl. přenesená",J238,0)</f>
        <v>0</v>
      </c>
      <c r="BH238" s="232">
        <f>IF(N238="sníž. přenesená",J238,0)</f>
        <v>0</v>
      </c>
      <c r="BI238" s="232">
        <f>IF(N238="nulová",J238,0)</f>
        <v>0</v>
      </c>
      <c r="BJ238" s="18" t="s">
        <v>88</v>
      </c>
      <c r="BK238" s="232">
        <f>ROUND(I238*H238,2)</f>
        <v>0</v>
      </c>
      <c r="BL238" s="18" t="s">
        <v>195</v>
      </c>
      <c r="BM238" s="231" t="s">
        <v>276</v>
      </c>
    </row>
    <row r="239" s="13" customFormat="1">
      <c r="A239" s="13"/>
      <c r="B239" s="233"/>
      <c r="C239" s="234"/>
      <c r="D239" s="235" t="s">
        <v>197</v>
      </c>
      <c r="E239" s="236" t="s">
        <v>1</v>
      </c>
      <c r="F239" s="237" t="s">
        <v>269</v>
      </c>
      <c r="G239" s="234"/>
      <c r="H239" s="236" t="s">
        <v>1</v>
      </c>
      <c r="I239" s="238"/>
      <c r="J239" s="234"/>
      <c r="K239" s="234"/>
      <c r="L239" s="239"/>
      <c r="M239" s="240"/>
      <c r="N239" s="241"/>
      <c r="O239" s="241"/>
      <c r="P239" s="241"/>
      <c r="Q239" s="241"/>
      <c r="R239" s="241"/>
      <c r="S239" s="241"/>
      <c r="T239" s="242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3" t="s">
        <v>197</v>
      </c>
      <c r="AU239" s="243" t="s">
        <v>90</v>
      </c>
      <c r="AV239" s="13" t="s">
        <v>88</v>
      </c>
      <c r="AW239" s="13" t="s">
        <v>36</v>
      </c>
      <c r="AX239" s="13" t="s">
        <v>80</v>
      </c>
      <c r="AY239" s="243" t="s">
        <v>188</v>
      </c>
    </row>
    <row r="240" s="14" customFormat="1">
      <c r="A240" s="14"/>
      <c r="B240" s="244"/>
      <c r="C240" s="245"/>
      <c r="D240" s="235" t="s">
        <v>197</v>
      </c>
      <c r="E240" s="246" t="s">
        <v>1</v>
      </c>
      <c r="F240" s="247" t="s">
        <v>195</v>
      </c>
      <c r="G240" s="245"/>
      <c r="H240" s="248">
        <v>4</v>
      </c>
      <c r="I240" s="249"/>
      <c r="J240" s="245"/>
      <c r="K240" s="245"/>
      <c r="L240" s="250"/>
      <c r="M240" s="251"/>
      <c r="N240" s="252"/>
      <c r="O240" s="252"/>
      <c r="P240" s="252"/>
      <c r="Q240" s="252"/>
      <c r="R240" s="252"/>
      <c r="S240" s="252"/>
      <c r="T240" s="253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4" t="s">
        <v>197</v>
      </c>
      <c r="AU240" s="254" t="s">
        <v>90</v>
      </c>
      <c r="AV240" s="14" t="s">
        <v>90</v>
      </c>
      <c r="AW240" s="14" t="s">
        <v>36</v>
      </c>
      <c r="AX240" s="14" t="s">
        <v>88</v>
      </c>
      <c r="AY240" s="254" t="s">
        <v>188</v>
      </c>
    </row>
    <row r="241" s="2" customFormat="1" ht="33" customHeight="1">
      <c r="A241" s="39"/>
      <c r="B241" s="40"/>
      <c r="C241" s="271" t="s">
        <v>8</v>
      </c>
      <c r="D241" s="271" t="s">
        <v>273</v>
      </c>
      <c r="E241" s="272" t="s">
        <v>277</v>
      </c>
      <c r="F241" s="273" t="s">
        <v>278</v>
      </c>
      <c r="G241" s="274" t="s">
        <v>267</v>
      </c>
      <c r="H241" s="275">
        <v>2</v>
      </c>
      <c r="I241" s="276"/>
      <c r="J241" s="277">
        <f>ROUND(I241*H241,2)</f>
        <v>0</v>
      </c>
      <c r="K241" s="273" t="s">
        <v>194</v>
      </c>
      <c r="L241" s="278"/>
      <c r="M241" s="279" t="s">
        <v>1</v>
      </c>
      <c r="N241" s="280" t="s">
        <v>45</v>
      </c>
      <c r="O241" s="92"/>
      <c r="P241" s="229">
        <f>O241*H241</f>
        <v>0</v>
      </c>
      <c r="Q241" s="229">
        <v>0.01521</v>
      </c>
      <c r="R241" s="229">
        <f>Q241*H241</f>
        <v>0.030419999999999999</v>
      </c>
      <c r="S241" s="229">
        <v>0</v>
      </c>
      <c r="T241" s="230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1" t="s">
        <v>247</v>
      </c>
      <c r="AT241" s="231" t="s">
        <v>273</v>
      </c>
      <c r="AU241" s="231" t="s">
        <v>90</v>
      </c>
      <c r="AY241" s="18" t="s">
        <v>188</v>
      </c>
      <c r="BE241" s="232">
        <f>IF(N241="základní",J241,0)</f>
        <v>0</v>
      </c>
      <c r="BF241" s="232">
        <f>IF(N241="snížená",J241,0)</f>
        <v>0</v>
      </c>
      <c r="BG241" s="232">
        <f>IF(N241="zákl. přenesená",J241,0)</f>
        <v>0</v>
      </c>
      <c r="BH241" s="232">
        <f>IF(N241="sníž. přenesená",J241,0)</f>
        <v>0</v>
      </c>
      <c r="BI241" s="232">
        <f>IF(N241="nulová",J241,0)</f>
        <v>0</v>
      </c>
      <c r="BJ241" s="18" t="s">
        <v>88</v>
      </c>
      <c r="BK241" s="232">
        <f>ROUND(I241*H241,2)</f>
        <v>0</v>
      </c>
      <c r="BL241" s="18" t="s">
        <v>195</v>
      </c>
      <c r="BM241" s="231" t="s">
        <v>279</v>
      </c>
    </row>
    <row r="242" s="13" customFormat="1">
      <c r="A242" s="13"/>
      <c r="B242" s="233"/>
      <c r="C242" s="234"/>
      <c r="D242" s="235" t="s">
        <v>197</v>
      </c>
      <c r="E242" s="236" t="s">
        <v>1</v>
      </c>
      <c r="F242" s="237" t="s">
        <v>270</v>
      </c>
      <c r="G242" s="234"/>
      <c r="H242" s="236" t="s">
        <v>1</v>
      </c>
      <c r="I242" s="238"/>
      <c r="J242" s="234"/>
      <c r="K242" s="234"/>
      <c r="L242" s="239"/>
      <c r="M242" s="240"/>
      <c r="N242" s="241"/>
      <c r="O242" s="241"/>
      <c r="P242" s="241"/>
      <c r="Q242" s="241"/>
      <c r="R242" s="241"/>
      <c r="S242" s="241"/>
      <c r="T242" s="242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3" t="s">
        <v>197</v>
      </c>
      <c r="AU242" s="243" t="s">
        <v>90</v>
      </c>
      <c r="AV242" s="13" t="s">
        <v>88</v>
      </c>
      <c r="AW242" s="13" t="s">
        <v>36</v>
      </c>
      <c r="AX242" s="13" t="s">
        <v>80</v>
      </c>
      <c r="AY242" s="243" t="s">
        <v>188</v>
      </c>
    </row>
    <row r="243" s="14" customFormat="1">
      <c r="A243" s="14"/>
      <c r="B243" s="244"/>
      <c r="C243" s="245"/>
      <c r="D243" s="235" t="s">
        <v>197</v>
      </c>
      <c r="E243" s="246" t="s">
        <v>1</v>
      </c>
      <c r="F243" s="247" t="s">
        <v>90</v>
      </c>
      <c r="G243" s="245"/>
      <c r="H243" s="248">
        <v>2</v>
      </c>
      <c r="I243" s="249"/>
      <c r="J243" s="245"/>
      <c r="K243" s="245"/>
      <c r="L243" s="250"/>
      <c r="M243" s="251"/>
      <c r="N243" s="252"/>
      <c r="O243" s="252"/>
      <c r="P243" s="252"/>
      <c r="Q243" s="252"/>
      <c r="R243" s="252"/>
      <c r="S243" s="252"/>
      <c r="T243" s="253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4" t="s">
        <v>197</v>
      </c>
      <c r="AU243" s="254" t="s">
        <v>90</v>
      </c>
      <c r="AV243" s="14" t="s">
        <v>90</v>
      </c>
      <c r="AW243" s="14" t="s">
        <v>36</v>
      </c>
      <c r="AX243" s="14" t="s">
        <v>88</v>
      </c>
      <c r="AY243" s="254" t="s">
        <v>188</v>
      </c>
    </row>
    <row r="244" s="2" customFormat="1" ht="33" customHeight="1">
      <c r="A244" s="39"/>
      <c r="B244" s="40"/>
      <c r="C244" s="271" t="s">
        <v>280</v>
      </c>
      <c r="D244" s="271" t="s">
        <v>273</v>
      </c>
      <c r="E244" s="272" t="s">
        <v>281</v>
      </c>
      <c r="F244" s="273" t="s">
        <v>282</v>
      </c>
      <c r="G244" s="274" t="s">
        <v>267</v>
      </c>
      <c r="H244" s="275">
        <v>11</v>
      </c>
      <c r="I244" s="276"/>
      <c r="J244" s="277">
        <f>ROUND(I244*H244,2)</f>
        <v>0</v>
      </c>
      <c r="K244" s="273" t="s">
        <v>194</v>
      </c>
      <c r="L244" s="278"/>
      <c r="M244" s="279" t="s">
        <v>1</v>
      </c>
      <c r="N244" s="280" t="s">
        <v>45</v>
      </c>
      <c r="O244" s="92"/>
      <c r="P244" s="229">
        <f>O244*H244</f>
        <v>0</v>
      </c>
      <c r="Q244" s="229">
        <v>0.016240000000000001</v>
      </c>
      <c r="R244" s="229">
        <f>Q244*H244</f>
        <v>0.17864000000000002</v>
      </c>
      <c r="S244" s="229">
        <v>0</v>
      </c>
      <c r="T244" s="230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1" t="s">
        <v>247</v>
      </c>
      <c r="AT244" s="231" t="s">
        <v>273</v>
      </c>
      <c r="AU244" s="231" t="s">
        <v>90</v>
      </c>
      <c r="AY244" s="18" t="s">
        <v>188</v>
      </c>
      <c r="BE244" s="232">
        <f>IF(N244="základní",J244,0)</f>
        <v>0</v>
      </c>
      <c r="BF244" s="232">
        <f>IF(N244="snížená",J244,0)</f>
        <v>0</v>
      </c>
      <c r="BG244" s="232">
        <f>IF(N244="zákl. přenesená",J244,0)</f>
        <v>0</v>
      </c>
      <c r="BH244" s="232">
        <f>IF(N244="sníž. přenesená",J244,0)</f>
        <v>0</v>
      </c>
      <c r="BI244" s="232">
        <f>IF(N244="nulová",J244,0)</f>
        <v>0</v>
      </c>
      <c r="BJ244" s="18" t="s">
        <v>88</v>
      </c>
      <c r="BK244" s="232">
        <f>ROUND(I244*H244,2)</f>
        <v>0</v>
      </c>
      <c r="BL244" s="18" t="s">
        <v>195</v>
      </c>
      <c r="BM244" s="231" t="s">
        <v>283</v>
      </c>
    </row>
    <row r="245" s="13" customFormat="1">
      <c r="A245" s="13"/>
      <c r="B245" s="233"/>
      <c r="C245" s="234"/>
      <c r="D245" s="235" t="s">
        <v>197</v>
      </c>
      <c r="E245" s="236" t="s">
        <v>1</v>
      </c>
      <c r="F245" s="237" t="s">
        <v>271</v>
      </c>
      <c r="G245" s="234"/>
      <c r="H245" s="236" t="s">
        <v>1</v>
      </c>
      <c r="I245" s="238"/>
      <c r="J245" s="234"/>
      <c r="K245" s="234"/>
      <c r="L245" s="239"/>
      <c r="M245" s="240"/>
      <c r="N245" s="241"/>
      <c r="O245" s="241"/>
      <c r="P245" s="241"/>
      <c r="Q245" s="241"/>
      <c r="R245" s="241"/>
      <c r="S245" s="241"/>
      <c r="T245" s="242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3" t="s">
        <v>197</v>
      </c>
      <c r="AU245" s="243" t="s">
        <v>90</v>
      </c>
      <c r="AV245" s="13" t="s">
        <v>88</v>
      </c>
      <c r="AW245" s="13" t="s">
        <v>36</v>
      </c>
      <c r="AX245" s="13" t="s">
        <v>80</v>
      </c>
      <c r="AY245" s="243" t="s">
        <v>188</v>
      </c>
    </row>
    <row r="246" s="14" customFormat="1">
      <c r="A246" s="14"/>
      <c r="B246" s="244"/>
      <c r="C246" s="245"/>
      <c r="D246" s="235" t="s">
        <v>197</v>
      </c>
      <c r="E246" s="246" t="s">
        <v>1</v>
      </c>
      <c r="F246" s="247" t="s">
        <v>272</v>
      </c>
      <c r="G246" s="245"/>
      <c r="H246" s="248">
        <v>11</v>
      </c>
      <c r="I246" s="249"/>
      <c r="J246" s="245"/>
      <c r="K246" s="245"/>
      <c r="L246" s="250"/>
      <c r="M246" s="251"/>
      <c r="N246" s="252"/>
      <c r="O246" s="252"/>
      <c r="P246" s="252"/>
      <c r="Q246" s="252"/>
      <c r="R246" s="252"/>
      <c r="S246" s="252"/>
      <c r="T246" s="253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4" t="s">
        <v>197</v>
      </c>
      <c r="AU246" s="254" t="s">
        <v>90</v>
      </c>
      <c r="AV246" s="14" t="s">
        <v>90</v>
      </c>
      <c r="AW246" s="14" t="s">
        <v>36</v>
      </c>
      <c r="AX246" s="14" t="s">
        <v>88</v>
      </c>
      <c r="AY246" s="254" t="s">
        <v>188</v>
      </c>
    </row>
    <row r="247" s="2" customFormat="1" ht="37.8" customHeight="1">
      <c r="A247" s="39"/>
      <c r="B247" s="40"/>
      <c r="C247" s="220" t="s">
        <v>284</v>
      </c>
      <c r="D247" s="220" t="s">
        <v>191</v>
      </c>
      <c r="E247" s="221" t="s">
        <v>285</v>
      </c>
      <c r="F247" s="222" t="s">
        <v>286</v>
      </c>
      <c r="G247" s="223" t="s">
        <v>267</v>
      </c>
      <c r="H247" s="224">
        <v>1</v>
      </c>
      <c r="I247" s="225"/>
      <c r="J247" s="226">
        <f>ROUND(I247*H247,2)</f>
        <v>0</v>
      </c>
      <c r="K247" s="222" t="s">
        <v>194</v>
      </c>
      <c r="L247" s="45"/>
      <c r="M247" s="227" t="s">
        <v>1</v>
      </c>
      <c r="N247" s="228" t="s">
        <v>45</v>
      </c>
      <c r="O247" s="92"/>
      <c r="P247" s="229">
        <f>O247*H247</f>
        <v>0</v>
      </c>
      <c r="Q247" s="229">
        <v>0.053620000000000001</v>
      </c>
      <c r="R247" s="229">
        <f>Q247*H247</f>
        <v>0.053620000000000001</v>
      </c>
      <c r="S247" s="229">
        <v>0</v>
      </c>
      <c r="T247" s="230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1" t="s">
        <v>195</v>
      </c>
      <c r="AT247" s="231" t="s">
        <v>191</v>
      </c>
      <c r="AU247" s="231" t="s">
        <v>90</v>
      </c>
      <c r="AY247" s="18" t="s">
        <v>188</v>
      </c>
      <c r="BE247" s="232">
        <f>IF(N247="základní",J247,0)</f>
        <v>0</v>
      </c>
      <c r="BF247" s="232">
        <f>IF(N247="snížená",J247,0)</f>
        <v>0</v>
      </c>
      <c r="BG247" s="232">
        <f>IF(N247="zákl. přenesená",J247,0)</f>
        <v>0</v>
      </c>
      <c r="BH247" s="232">
        <f>IF(N247="sníž. přenesená",J247,0)</f>
        <v>0</v>
      </c>
      <c r="BI247" s="232">
        <f>IF(N247="nulová",J247,0)</f>
        <v>0</v>
      </c>
      <c r="BJ247" s="18" t="s">
        <v>88</v>
      </c>
      <c r="BK247" s="232">
        <f>ROUND(I247*H247,2)</f>
        <v>0</v>
      </c>
      <c r="BL247" s="18" t="s">
        <v>195</v>
      </c>
      <c r="BM247" s="231" t="s">
        <v>287</v>
      </c>
    </row>
    <row r="248" s="2" customFormat="1" ht="24.15" customHeight="1">
      <c r="A248" s="39"/>
      <c r="B248" s="40"/>
      <c r="C248" s="271" t="s">
        <v>288</v>
      </c>
      <c r="D248" s="271" t="s">
        <v>273</v>
      </c>
      <c r="E248" s="272" t="s">
        <v>289</v>
      </c>
      <c r="F248" s="273" t="s">
        <v>290</v>
      </c>
      <c r="G248" s="274" t="s">
        <v>267</v>
      </c>
      <c r="H248" s="275">
        <v>1</v>
      </c>
      <c r="I248" s="276"/>
      <c r="J248" s="277">
        <f>ROUND(I248*H248,2)</f>
        <v>0</v>
      </c>
      <c r="K248" s="273" t="s">
        <v>194</v>
      </c>
      <c r="L248" s="278"/>
      <c r="M248" s="279" t="s">
        <v>1</v>
      </c>
      <c r="N248" s="280" t="s">
        <v>45</v>
      </c>
      <c r="O248" s="92"/>
      <c r="P248" s="229">
        <f>O248*H248</f>
        <v>0</v>
      </c>
      <c r="Q248" s="229">
        <v>0.042500000000000003</v>
      </c>
      <c r="R248" s="229">
        <f>Q248*H248</f>
        <v>0.042500000000000003</v>
      </c>
      <c r="S248" s="229">
        <v>0</v>
      </c>
      <c r="T248" s="230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1" t="s">
        <v>247</v>
      </c>
      <c r="AT248" s="231" t="s">
        <v>273</v>
      </c>
      <c r="AU248" s="231" t="s">
        <v>90</v>
      </c>
      <c r="AY248" s="18" t="s">
        <v>188</v>
      </c>
      <c r="BE248" s="232">
        <f>IF(N248="základní",J248,0)</f>
        <v>0</v>
      </c>
      <c r="BF248" s="232">
        <f>IF(N248="snížená",J248,0)</f>
        <v>0</v>
      </c>
      <c r="BG248" s="232">
        <f>IF(N248="zákl. přenesená",J248,0)</f>
        <v>0</v>
      </c>
      <c r="BH248" s="232">
        <f>IF(N248="sníž. přenesená",J248,0)</f>
        <v>0</v>
      </c>
      <c r="BI248" s="232">
        <f>IF(N248="nulová",J248,0)</f>
        <v>0</v>
      </c>
      <c r="BJ248" s="18" t="s">
        <v>88</v>
      </c>
      <c r="BK248" s="232">
        <f>ROUND(I248*H248,2)</f>
        <v>0</v>
      </c>
      <c r="BL248" s="18" t="s">
        <v>195</v>
      </c>
      <c r="BM248" s="231" t="s">
        <v>291</v>
      </c>
    </row>
    <row r="249" s="2" customFormat="1" ht="37.8" customHeight="1">
      <c r="A249" s="39"/>
      <c r="B249" s="40"/>
      <c r="C249" s="220" t="s">
        <v>292</v>
      </c>
      <c r="D249" s="220" t="s">
        <v>191</v>
      </c>
      <c r="E249" s="221" t="s">
        <v>293</v>
      </c>
      <c r="F249" s="222" t="s">
        <v>294</v>
      </c>
      <c r="G249" s="223" t="s">
        <v>267</v>
      </c>
      <c r="H249" s="224">
        <v>1</v>
      </c>
      <c r="I249" s="225"/>
      <c r="J249" s="226">
        <f>ROUND(I249*H249,2)</f>
        <v>0</v>
      </c>
      <c r="K249" s="222" t="s">
        <v>194</v>
      </c>
      <c r="L249" s="45"/>
      <c r="M249" s="227" t="s">
        <v>1</v>
      </c>
      <c r="N249" s="228" t="s">
        <v>45</v>
      </c>
      <c r="O249" s="92"/>
      <c r="P249" s="229">
        <f>O249*H249</f>
        <v>0</v>
      </c>
      <c r="Q249" s="229">
        <v>0.053620000000000001</v>
      </c>
      <c r="R249" s="229">
        <f>Q249*H249</f>
        <v>0.053620000000000001</v>
      </c>
      <c r="S249" s="229">
        <v>0</v>
      </c>
      <c r="T249" s="230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1" t="s">
        <v>195</v>
      </c>
      <c r="AT249" s="231" t="s">
        <v>191</v>
      </c>
      <c r="AU249" s="231" t="s">
        <v>90</v>
      </c>
      <c r="AY249" s="18" t="s">
        <v>188</v>
      </c>
      <c r="BE249" s="232">
        <f>IF(N249="základní",J249,0)</f>
        <v>0</v>
      </c>
      <c r="BF249" s="232">
        <f>IF(N249="snížená",J249,0)</f>
        <v>0</v>
      </c>
      <c r="BG249" s="232">
        <f>IF(N249="zákl. přenesená",J249,0)</f>
        <v>0</v>
      </c>
      <c r="BH249" s="232">
        <f>IF(N249="sníž. přenesená",J249,0)</f>
        <v>0</v>
      </c>
      <c r="BI249" s="232">
        <f>IF(N249="nulová",J249,0)</f>
        <v>0</v>
      </c>
      <c r="BJ249" s="18" t="s">
        <v>88</v>
      </c>
      <c r="BK249" s="232">
        <f>ROUND(I249*H249,2)</f>
        <v>0</v>
      </c>
      <c r="BL249" s="18" t="s">
        <v>195</v>
      </c>
      <c r="BM249" s="231" t="s">
        <v>295</v>
      </c>
    </row>
    <row r="250" s="2" customFormat="1" ht="24.15" customHeight="1">
      <c r="A250" s="39"/>
      <c r="B250" s="40"/>
      <c r="C250" s="271" t="s">
        <v>296</v>
      </c>
      <c r="D250" s="271" t="s">
        <v>273</v>
      </c>
      <c r="E250" s="272" t="s">
        <v>297</v>
      </c>
      <c r="F250" s="273" t="s">
        <v>298</v>
      </c>
      <c r="G250" s="274" t="s">
        <v>267</v>
      </c>
      <c r="H250" s="275">
        <v>1</v>
      </c>
      <c r="I250" s="276"/>
      <c r="J250" s="277">
        <f>ROUND(I250*H250,2)</f>
        <v>0</v>
      </c>
      <c r="K250" s="273" t="s">
        <v>194</v>
      </c>
      <c r="L250" s="278"/>
      <c r="M250" s="279" t="s">
        <v>1</v>
      </c>
      <c r="N250" s="280" t="s">
        <v>45</v>
      </c>
      <c r="O250" s="92"/>
      <c r="P250" s="229">
        <f>O250*H250</f>
        <v>0</v>
      </c>
      <c r="Q250" s="229">
        <v>0.052999999999999998</v>
      </c>
      <c r="R250" s="229">
        <f>Q250*H250</f>
        <v>0.052999999999999998</v>
      </c>
      <c r="S250" s="229">
        <v>0</v>
      </c>
      <c r="T250" s="230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1" t="s">
        <v>247</v>
      </c>
      <c r="AT250" s="231" t="s">
        <v>273</v>
      </c>
      <c r="AU250" s="231" t="s">
        <v>90</v>
      </c>
      <c r="AY250" s="18" t="s">
        <v>188</v>
      </c>
      <c r="BE250" s="232">
        <f>IF(N250="základní",J250,0)</f>
        <v>0</v>
      </c>
      <c r="BF250" s="232">
        <f>IF(N250="snížená",J250,0)</f>
        <v>0</v>
      </c>
      <c r="BG250" s="232">
        <f>IF(N250="zákl. přenesená",J250,0)</f>
        <v>0</v>
      </c>
      <c r="BH250" s="232">
        <f>IF(N250="sníž. přenesená",J250,0)</f>
        <v>0</v>
      </c>
      <c r="BI250" s="232">
        <f>IF(N250="nulová",J250,0)</f>
        <v>0</v>
      </c>
      <c r="BJ250" s="18" t="s">
        <v>88</v>
      </c>
      <c r="BK250" s="232">
        <f>ROUND(I250*H250,2)</f>
        <v>0</v>
      </c>
      <c r="BL250" s="18" t="s">
        <v>195</v>
      </c>
      <c r="BM250" s="231" t="s">
        <v>299</v>
      </c>
    </row>
    <row r="251" s="12" customFormat="1" ht="22.8" customHeight="1">
      <c r="A251" s="12"/>
      <c r="B251" s="204"/>
      <c r="C251" s="205"/>
      <c r="D251" s="206" t="s">
        <v>79</v>
      </c>
      <c r="E251" s="218" t="s">
        <v>256</v>
      </c>
      <c r="F251" s="218" t="s">
        <v>300</v>
      </c>
      <c r="G251" s="205"/>
      <c r="H251" s="205"/>
      <c r="I251" s="208"/>
      <c r="J251" s="219">
        <f>BK251</f>
        <v>0</v>
      </c>
      <c r="K251" s="205"/>
      <c r="L251" s="210"/>
      <c r="M251" s="211"/>
      <c r="N251" s="212"/>
      <c r="O251" s="212"/>
      <c r="P251" s="213">
        <f>SUM(P252:P283)</f>
        <v>0</v>
      </c>
      <c r="Q251" s="212"/>
      <c r="R251" s="213">
        <f>SUM(R252:R283)</f>
        <v>0.020968000000000001</v>
      </c>
      <c r="S251" s="212"/>
      <c r="T251" s="214">
        <f>SUM(T252:T283)</f>
        <v>56.961006000000005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15" t="s">
        <v>88</v>
      </c>
      <c r="AT251" s="216" t="s">
        <v>79</v>
      </c>
      <c r="AU251" s="216" t="s">
        <v>88</v>
      </c>
      <c r="AY251" s="215" t="s">
        <v>188</v>
      </c>
      <c r="BK251" s="217">
        <f>SUM(BK252:BK283)</f>
        <v>0</v>
      </c>
    </row>
    <row r="252" s="2" customFormat="1" ht="37.8" customHeight="1">
      <c r="A252" s="39"/>
      <c r="B252" s="40"/>
      <c r="C252" s="220" t="s">
        <v>301</v>
      </c>
      <c r="D252" s="220" t="s">
        <v>191</v>
      </c>
      <c r="E252" s="221" t="s">
        <v>302</v>
      </c>
      <c r="F252" s="222" t="s">
        <v>303</v>
      </c>
      <c r="G252" s="223" t="s">
        <v>119</v>
      </c>
      <c r="H252" s="224">
        <v>400</v>
      </c>
      <c r="I252" s="225"/>
      <c r="J252" s="226">
        <f>ROUND(I252*H252,2)</f>
        <v>0</v>
      </c>
      <c r="K252" s="222" t="s">
        <v>194</v>
      </c>
      <c r="L252" s="45"/>
      <c r="M252" s="227" t="s">
        <v>1</v>
      </c>
      <c r="N252" s="228" t="s">
        <v>45</v>
      </c>
      <c r="O252" s="92"/>
      <c r="P252" s="229">
        <f>O252*H252</f>
        <v>0</v>
      </c>
      <c r="Q252" s="229">
        <v>4.0000000000000003E-05</v>
      </c>
      <c r="R252" s="229">
        <f>Q252*H252</f>
        <v>0.016</v>
      </c>
      <c r="S252" s="229">
        <v>0</v>
      </c>
      <c r="T252" s="230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1" t="s">
        <v>195</v>
      </c>
      <c r="AT252" s="231" t="s">
        <v>191</v>
      </c>
      <c r="AU252" s="231" t="s">
        <v>90</v>
      </c>
      <c r="AY252" s="18" t="s">
        <v>188</v>
      </c>
      <c r="BE252" s="232">
        <f>IF(N252="základní",J252,0)</f>
        <v>0</v>
      </c>
      <c r="BF252" s="232">
        <f>IF(N252="snížená",J252,0)</f>
        <v>0</v>
      </c>
      <c r="BG252" s="232">
        <f>IF(N252="zákl. přenesená",J252,0)</f>
        <v>0</v>
      </c>
      <c r="BH252" s="232">
        <f>IF(N252="sníž. přenesená",J252,0)</f>
        <v>0</v>
      </c>
      <c r="BI252" s="232">
        <f>IF(N252="nulová",J252,0)</f>
        <v>0</v>
      </c>
      <c r="BJ252" s="18" t="s">
        <v>88</v>
      </c>
      <c r="BK252" s="232">
        <f>ROUND(I252*H252,2)</f>
        <v>0</v>
      </c>
      <c r="BL252" s="18" t="s">
        <v>195</v>
      </c>
      <c r="BM252" s="231" t="s">
        <v>304</v>
      </c>
    </row>
    <row r="253" s="2" customFormat="1" ht="24.15" customHeight="1">
      <c r="A253" s="39"/>
      <c r="B253" s="40"/>
      <c r="C253" s="220" t="s">
        <v>305</v>
      </c>
      <c r="D253" s="220" t="s">
        <v>191</v>
      </c>
      <c r="E253" s="221" t="s">
        <v>306</v>
      </c>
      <c r="F253" s="222" t="s">
        <v>307</v>
      </c>
      <c r="G253" s="223" t="s">
        <v>119</v>
      </c>
      <c r="H253" s="224">
        <v>201.68100000000001</v>
      </c>
      <c r="I253" s="225"/>
      <c r="J253" s="226">
        <f>ROUND(I253*H253,2)</f>
        <v>0</v>
      </c>
      <c r="K253" s="222" t="s">
        <v>194</v>
      </c>
      <c r="L253" s="45"/>
      <c r="M253" s="227" t="s">
        <v>1</v>
      </c>
      <c r="N253" s="228" t="s">
        <v>45</v>
      </c>
      <c r="O253" s="92"/>
      <c r="P253" s="229">
        <f>O253*H253</f>
        <v>0</v>
      </c>
      <c r="Q253" s="229">
        <v>0</v>
      </c>
      <c r="R253" s="229">
        <f>Q253*H253</f>
        <v>0</v>
      </c>
      <c r="S253" s="229">
        <v>0.128</v>
      </c>
      <c r="T253" s="230">
        <f>S253*H253</f>
        <v>25.815168000000003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1" t="s">
        <v>195</v>
      </c>
      <c r="AT253" s="231" t="s">
        <v>191</v>
      </c>
      <c r="AU253" s="231" t="s">
        <v>90</v>
      </c>
      <c r="AY253" s="18" t="s">
        <v>188</v>
      </c>
      <c r="BE253" s="232">
        <f>IF(N253="základní",J253,0)</f>
        <v>0</v>
      </c>
      <c r="BF253" s="232">
        <f>IF(N253="snížená",J253,0)</f>
        <v>0</v>
      </c>
      <c r="BG253" s="232">
        <f>IF(N253="zákl. přenesená",J253,0)</f>
        <v>0</v>
      </c>
      <c r="BH253" s="232">
        <f>IF(N253="sníž. přenesená",J253,0)</f>
        <v>0</v>
      </c>
      <c r="BI253" s="232">
        <f>IF(N253="nulová",J253,0)</f>
        <v>0</v>
      </c>
      <c r="BJ253" s="18" t="s">
        <v>88</v>
      </c>
      <c r="BK253" s="232">
        <f>ROUND(I253*H253,2)</f>
        <v>0</v>
      </c>
      <c r="BL253" s="18" t="s">
        <v>195</v>
      </c>
      <c r="BM253" s="231" t="s">
        <v>308</v>
      </c>
    </row>
    <row r="254" s="13" customFormat="1">
      <c r="A254" s="13"/>
      <c r="B254" s="233"/>
      <c r="C254" s="234"/>
      <c r="D254" s="235" t="s">
        <v>197</v>
      </c>
      <c r="E254" s="236" t="s">
        <v>1</v>
      </c>
      <c r="F254" s="237" t="s">
        <v>309</v>
      </c>
      <c r="G254" s="234"/>
      <c r="H254" s="236" t="s">
        <v>1</v>
      </c>
      <c r="I254" s="238"/>
      <c r="J254" s="234"/>
      <c r="K254" s="234"/>
      <c r="L254" s="239"/>
      <c r="M254" s="240"/>
      <c r="N254" s="241"/>
      <c r="O254" s="241"/>
      <c r="P254" s="241"/>
      <c r="Q254" s="241"/>
      <c r="R254" s="241"/>
      <c r="S254" s="241"/>
      <c r="T254" s="242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3" t="s">
        <v>197</v>
      </c>
      <c r="AU254" s="243" t="s">
        <v>90</v>
      </c>
      <c r="AV254" s="13" t="s">
        <v>88</v>
      </c>
      <c r="AW254" s="13" t="s">
        <v>36</v>
      </c>
      <c r="AX254" s="13" t="s">
        <v>80</v>
      </c>
      <c r="AY254" s="243" t="s">
        <v>188</v>
      </c>
    </row>
    <row r="255" s="14" customFormat="1">
      <c r="A255" s="14"/>
      <c r="B255" s="244"/>
      <c r="C255" s="245"/>
      <c r="D255" s="235" t="s">
        <v>197</v>
      </c>
      <c r="E255" s="246" t="s">
        <v>1</v>
      </c>
      <c r="F255" s="247" t="s">
        <v>310</v>
      </c>
      <c r="G255" s="245"/>
      <c r="H255" s="248">
        <v>188.78100000000001</v>
      </c>
      <c r="I255" s="249"/>
      <c r="J255" s="245"/>
      <c r="K255" s="245"/>
      <c r="L255" s="250"/>
      <c r="M255" s="251"/>
      <c r="N255" s="252"/>
      <c r="O255" s="252"/>
      <c r="P255" s="252"/>
      <c r="Q255" s="252"/>
      <c r="R255" s="252"/>
      <c r="S255" s="252"/>
      <c r="T255" s="253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4" t="s">
        <v>197</v>
      </c>
      <c r="AU255" s="254" t="s">
        <v>90</v>
      </c>
      <c r="AV255" s="14" t="s">
        <v>90</v>
      </c>
      <c r="AW255" s="14" t="s">
        <v>36</v>
      </c>
      <c r="AX255" s="14" t="s">
        <v>80</v>
      </c>
      <c r="AY255" s="254" t="s">
        <v>188</v>
      </c>
    </row>
    <row r="256" s="14" customFormat="1">
      <c r="A256" s="14"/>
      <c r="B256" s="244"/>
      <c r="C256" s="245"/>
      <c r="D256" s="235" t="s">
        <v>197</v>
      </c>
      <c r="E256" s="246" t="s">
        <v>1</v>
      </c>
      <c r="F256" s="247" t="s">
        <v>311</v>
      </c>
      <c r="G256" s="245"/>
      <c r="H256" s="248">
        <v>12.9</v>
      </c>
      <c r="I256" s="249"/>
      <c r="J256" s="245"/>
      <c r="K256" s="245"/>
      <c r="L256" s="250"/>
      <c r="M256" s="251"/>
      <c r="N256" s="252"/>
      <c r="O256" s="252"/>
      <c r="P256" s="252"/>
      <c r="Q256" s="252"/>
      <c r="R256" s="252"/>
      <c r="S256" s="252"/>
      <c r="T256" s="253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4" t="s">
        <v>197</v>
      </c>
      <c r="AU256" s="254" t="s">
        <v>90</v>
      </c>
      <c r="AV256" s="14" t="s">
        <v>90</v>
      </c>
      <c r="AW256" s="14" t="s">
        <v>36</v>
      </c>
      <c r="AX256" s="14" t="s">
        <v>80</v>
      </c>
      <c r="AY256" s="254" t="s">
        <v>188</v>
      </c>
    </row>
    <row r="257" s="15" customFormat="1">
      <c r="A257" s="15"/>
      <c r="B257" s="255"/>
      <c r="C257" s="256"/>
      <c r="D257" s="235" t="s">
        <v>197</v>
      </c>
      <c r="E257" s="257" t="s">
        <v>1</v>
      </c>
      <c r="F257" s="258" t="s">
        <v>201</v>
      </c>
      <c r="G257" s="256"/>
      <c r="H257" s="259">
        <v>201.68100000000001</v>
      </c>
      <c r="I257" s="260"/>
      <c r="J257" s="256"/>
      <c r="K257" s="256"/>
      <c r="L257" s="261"/>
      <c r="M257" s="262"/>
      <c r="N257" s="263"/>
      <c r="O257" s="263"/>
      <c r="P257" s="263"/>
      <c r="Q257" s="263"/>
      <c r="R257" s="263"/>
      <c r="S257" s="263"/>
      <c r="T257" s="264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65" t="s">
        <v>197</v>
      </c>
      <c r="AU257" s="265" t="s">
        <v>90</v>
      </c>
      <c r="AV257" s="15" t="s">
        <v>195</v>
      </c>
      <c r="AW257" s="15" t="s">
        <v>36</v>
      </c>
      <c r="AX257" s="15" t="s">
        <v>88</v>
      </c>
      <c r="AY257" s="265" t="s">
        <v>188</v>
      </c>
    </row>
    <row r="258" s="2" customFormat="1" ht="24.15" customHeight="1">
      <c r="A258" s="39"/>
      <c r="B258" s="40"/>
      <c r="C258" s="220" t="s">
        <v>312</v>
      </c>
      <c r="D258" s="220" t="s">
        <v>191</v>
      </c>
      <c r="E258" s="221" t="s">
        <v>313</v>
      </c>
      <c r="F258" s="222" t="s">
        <v>314</v>
      </c>
      <c r="G258" s="223" t="s">
        <v>119</v>
      </c>
      <c r="H258" s="224">
        <v>131.071</v>
      </c>
      <c r="I258" s="225"/>
      <c r="J258" s="226">
        <f>ROUND(I258*H258,2)</f>
        <v>0</v>
      </c>
      <c r="K258" s="222" t="s">
        <v>194</v>
      </c>
      <c r="L258" s="45"/>
      <c r="M258" s="227" t="s">
        <v>1</v>
      </c>
      <c r="N258" s="228" t="s">
        <v>45</v>
      </c>
      <c r="O258" s="92"/>
      <c r="P258" s="229">
        <f>O258*H258</f>
        <v>0</v>
      </c>
      <c r="Q258" s="229">
        <v>0</v>
      </c>
      <c r="R258" s="229">
        <f>Q258*H258</f>
        <v>0</v>
      </c>
      <c r="S258" s="229">
        <v>0.188</v>
      </c>
      <c r="T258" s="230">
        <f>S258*H258</f>
        <v>24.641348000000001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1" t="s">
        <v>195</v>
      </c>
      <c r="AT258" s="231" t="s">
        <v>191</v>
      </c>
      <c r="AU258" s="231" t="s">
        <v>90</v>
      </c>
      <c r="AY258" s="18" t="s">
        <v>188</v>
      </c>
      <c r="BE258" s="232">
        <f>IF(N258="základní",J258,0)</f>
        <v>0</v>
      </c>
      <c r="BF258" s="232">
        <f>IF(N258="snížená",J258,0)</f>
        <v>0</v>
      </c>
      <c r="BG258" s="232">
        <f>IF(N258="zákl. přenesená",J258,0)</f>
        <v>0</v>
      </c>
      <c r="BH258" s="232">
        <f>IF(N258="sníž. přenesená",J258,0)</f>
        <v>0</v>
      </c>
      <c r="BI258" s="232">
        <f>IF(N258="nulová",J258,0)</f>
        <v>0</v>
      </c>
      <c r="BJ258" s="18" t="s">
        <v>88</v>
      </c>
      <c r="BK258" s="232">
        <f>ROUND(I258*H258,2)</f>
        <v>0</v>
      </c>
      <c r="BL258" s="18" t="s">
        <v>195</v>
      </c>
      <c r="BM258" s="231" t="s">
        <v>315</v>
      </c>
    </row>
    <row r="259" s="13" customFormat="1">
      <c r="A259" s="13"/>
      <c r="B259" s="233"/>
      <c r="C259" s="234"/>
      <c r="D259" s="235" t="s">
        <v>197</v>
      </c>
      <c r="E259" s="236" t="s">
        <v>1</v>
      </c>
      <c r="F259" s="237" t="s">
        <v>316</v>
      </c>
      <c r="G259" s="234"/>
      <c r="H259" s="236" t="s">
        <v>1</v>
      </c>
      <c r="I259" s="238"/>
      <c r="J259" s="234"/>
      <c r="K259" s="234"/>
      <c r="L259" s="239"/>
      <c r="M259" s="240"/>
      <c r="N259" s="241"/>
      <c r="O259" s="241"/>
      <c r="P259" s="241"/>
      <c r="Q259" s="241"/>
      <c r="R259" s="241"/>
      <c r="S259" s="241"/>
      <c r="T259" s="242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3" t="s">
        <v>197</v>
      </c>
      <c r="AU259" s="243" t="s">
        <v>90</v>
      </c>
      <c r="AV259" s="13" t="s">
        <v>88</v>
      </c>
      <c r="AW259" s="13" t="s">
        <v>36</v>
      </c>
      <c r="AX259" s="13" t="s">
        <v>80</v>
      </c>
      <c r="AY259" s="243" t="s">
        <v>188</v>
      </c>
    </row>
    <row r="260" s="14" customFormat="1">
      <c r="A260" s="14"/>
      <c r="B260" s="244"/>
      <c r="C260" s="245"/>
      <c r="D260" s="235" t="s">
        <v>197</v>
      </c>
      <c r="E260" s="246" t="s">
        <v>1</v>
      </c>
      <c r="F260" s="247" t="s">
        <v>317</v>
      </c>
      <c r="G260" s="245"/>
      <c r="H260" s="248">
        <v>61.75</v>
      </c>
      <c r="I260" s="249"/>
      <c r="J260" s="245"/>
      <c r="K260" s="245"/>
      <c r="L260" s="250"/>
      <c r="M260" s="251"/>
      <c r="N260" s="252"/>
      <c r="O260" s="252"/>
      <c r="P260" s="252"/>
      <c r="Q260" s="252"/>
      <c r="R260" s="252"/>
      <c r="S260" s="252"/>
      <c r="T260" s="253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4" t="s">
        <v>197</v>
      </c>
      <c r="AU260" s="254" t="s">
        <v>90</v>
      </c>
      <c r="AV260" s="14" t="s">
        <v>90</v>
      </c>
      <c r="AW260" s="14" t="s">
        <v>36</v>
      </c>
      <c r="AX260" s="14" t="s">
        <v>80</v>
      </c>
      <c r="AY260" s="254" t="s">
        <v>188</v>
      </c>
    </row>
    <row r="261" s="13" customFormat="1">
      <c r="A261" s="13"/>
      <c r="B261" s="233"/>
      <c r="C261" s="234"/>
      <c r="D261" s="235" t="s">
        <v>197</v>
      </c>
      <c r="E261" s="236" t="s">
        <v>1</v>
      </c>
      <c r="F261" s="237" t="s">
        <v>318</v>
      </c>
      <c r="G261" s="234"/>
      <c r="H261" s="236" t="s">
        <v>1</v>
      </c>
      <c r="I261" s="238"/>
      <c r="J261" s="234"/>
      <c r="K261" s="234"/>
      <c r="L261" s="239"/>
      <c r="M261" s="240"/>
      <c r="N261" s="241"/>
      <c r="O261" s="241"/>
      <c r="P261" s="241"/>
      <c r="Q261" s="241"/>
      <c r="R261" s="241"/>
      <c r="S261" s="241"/>
      <c r="T261" s="242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3" t="s">
        <v>197</v>
      </c>
      <c r="AU261" s="243" t="s">
        <v>90</v>
      </c>
      <c r="AV261" s="13" t="s">
        <v>88</v>
      </c>
      <c r="AW261" s="13" t="s">
        <v>36</v>
      </c>
      <c r="AX261" s="13" t="s">
        <v>80</v>
      </c>
      <c r="AY261" s="243" t="s">
        <v>188</v>
      </c>
    </row>
    <row r="262" s="14" customFormat="1">
      <c r="A262" s="14"/>
      <c r="B262" s="244"/>
      <c r="C262" s="245"/>
      <c r="D262" s="235" t="s">
        <v>197</v>
      </c>
      <c r="E262" s="246" t="s">
        <v>1</v>
      </c>
      <c r="F262" s="247" t="s">
        <v>319</v>
      </c>
      <c r="G262" s="245"/>
      <c r="H262" s="248">
        <v>55.478000000000002</v>
      </c>
      <c r="I262" s="249"/>
      <c r="J262" s="245"/>
      <c r="K262" s="245"/>
      <c r="L262" s="250"/>
      <c r="M262" s="251"/>
      <c r="N262" s="252"/>
      <c r="O262" s="252"/>
      <c r="P262" s="252"/>
      <c r="Q262" s="252"/>
      <c r="R262" s="252"/>
      <c r="S262" s="252"/>
      <c r="T262" s="253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4" t="s">
        <v>197</v>
      </c>
      <c r="AU262" s="254" t="s">
        <v>90</v>
      </c>
      <c r="AV262" s="14" t="s">
        <v>90</v>
      </c>
      <c r="AW262" s="14" t="s">
        <v>36</v>
      </c>
      <c r="AX262" s="14" t="s">
        <v>80</v>
      </c>
      <c r="AY262" s="254" t="s">
        <v>188</v>
      </c>
    </row>
    <row r="263" s="14" customFormat="1">
      <c r="A263" s="14"/>
      <c r="B263" s="244"/>
      <c r="C263" s="245"/>
      <c r="D263" s="235" t="s">
        <v>197</v>
      </c>
      <c r="E263" s="246" t="s">
        <v>1</v>
      </c>
      <c r="F263" s="247" t="s">
        <v>320</v>
      </c>
      <c r="G263" s="245"/>
      <c r="H263" s="248">
        <v>13.843</v>
      </c>
      <c r="I263" s="249"/>
      <c r="J263" s="245"/>
      <c r="K263" s="245"/>
      <c r="L263" s="250"/>
      <c r="M263" s="251"/>
      <c r="N263" s="252"/>
      <c r="O263" s="252"/>
      <c r="P263" s="252"/>
      <c r="Q263" s="252"/>
      <c r="R263" s="252"/>
      <c r="S263" s="252"/>
      <c r="T263" s="253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4" t="s">
        <v>197</v>
      </c>
      <c r="AU263" s="254" t="s">
        <v>90</v>
      </c>
      <c r="AV263" s="14" t="s">
        <v>90</v>
      </c>
      <c r="AW263" s="14" t="s">
        <v>36</v>
      </c>
      <c r="AX263" s="14" t="s">
        <v>80</v>
      </c>
      <c r="AY263" s="254" t="s">
        <v>188</v>
      </c>
    </row>
    <row r="264" s="15" customFormat="1">
      <c r="A264" s="15"/>
      <c r="B264" s="255"/>
      <c r="C264" s="256"/>
      <c r="D264" s="235" t="s">
        <v>197</v>
      </c>
      <c r="E264" s="257" t="s">
        <v>1</v>
      </c>
      <c r="F264" s="258" t="s">
        <v>201</v>
      </c>
      <c r="G264" s="256"/>
      <c r="H264" s="259">
        <v>131.071</v>
      </c>
      <c r="I264" s="260"/>
      <c r="J264" s="256"/>
      <c r="K264" s="256"/>
      <c r="L264" s="261"/>
      <c r="M264" s="262"/>
      <c r="N264" s="263"/>
      <c r="O264" s="263"/>
      <c r="P264" s="263"/>
      <c r="Q264" s="263"/>
      <c r="R264" s="263"/>
      <c r="S264" s="263"/>
      <c r="T264" s="264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65" t="s">
        <v>197</v>
      </c>
      <c r="AU264" s="265" t="s">
        <v>90</v>
      </c>
      <c r="AV264" s="15" t="s">
        <v>195</v>
      </c>
      <c r="AW264" s="15" t="s">
        <v>36</v>
      </c>
      <c r="AX264" s="15" t="s">
        <v>88</v>
      </c>
      <c r="AY264" s="265" t="s">
        <v>188</v>
      </c>
    </row>
    <row r="265" s="2" customFormat="1" ht="37.8" customHeight="1">
      <c r="A265" s="39"/>
      <c r="B265" s="40"/>
      <c r="C265" s="220" t="s">
        <v>7</v>
      </c>
      <c r="D265" s="220" t="s">
        <v>191</v>
      </c>
      <c r="E265" s="221" t="s">
        <v>321</v>
      </c>
      <c r="F265" s="222" t="s">
        <v>322</v>
      </c>
      <c r="G265" s="223" t="s">
        <v>267</v>
      </c>
      <c r="H265" s="224">
        <v>10</v>
      </c>
      <c r="I265" s="225"/>
      <c r="J265" s="226">
        <f>ROUND(I265*H265,2)</f>
        <v>0</v>
      </c>
      <c r="K265" s="222" t="s">
        <v>323</v>
      </c>
      <c r="L265" s="45"/>
      <c r="M265" s="227" t="s">
        <v>1</v>
      </c>
      <c r="N265" s="228" t="s">
        <v>45</v>
      </c>
      <c r="O265" s="92"/>
      <c r="P265" s="229">
        <f>O265*H265</f>
        <v>0</v>
      </c>
      <c r="Q265" s="229">
        <v>0</v>
      </c>
      <c r="R265" s="229">
        <f>Q265*H265</f>
        <v>0</v>
      </c>
      <c r="S265" s="229">
        <v>0.075999999999999998</v>
      </c>
      <c r="T265" s="230">
        <f>S265*H265</f>
        <v>0.76000000000000001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1" t="s">
        <v>195</v>
      </c>
      <c r="AT265" s="231" t="s">
        <v>191</v>
      </c>
      <c r="AU265" s="231" t="s">
        <v>90</v>
      </c>
      <c r="AY265" s="18" t="s">
        <v>188</v>
      </c>
      <c r="BE265" s="232">
        <f>IF(N265="základní",J265,0)</f>
        <v>0</v>
      </c>
      <c r="BF265" s="232">
        <f>IF(N265="snížená",J265,0)</f>
        <v>0</v>
      </c>
      <c r="BG265" s="232">
        <f>IF(N265="zákl. přenesená",J265,0)</f>
        <v>0</v>
      </c>
      <c r="BH265" s="232">
        <f>IF(N265="sníž. přenesená",J265,0)</f>
        <v>0</v>
      </c>
      <c r="BI265" s="232">
        <f>IF(N265="nulová",J265,0)</f>
        <v>0</v>
      </c>
      <c r="BJ265" s="18" t="s">
        <v>88</v>
      </c>
      <c r="BK265" s="232">
        <f>ROUND(I265*H265,2)</f>
        <v>0</v>
      </c>
      <c r="BL265" s="18" t="s">
        <v>195</v>
      </c>
      <c r="BM265" s="231" t="s">
        <v>324</v>
      </c>
    </row>
    <row r="266" s="2" customFormat="1" ht="37.8" customHeight="1">
      <c r="A266" s="39"/>
      <c r="B266" s="40"/>
      <c r="C266" s="220" t="s">
        <v>325</v>
      </c>
      <c r="D266" s="220" t="s">
        <v>191</v>
      </c>
      <c r="E266" s="221" t="s">
        <v>326</v>
      </c>
      <c r="F266" s="222" t="s">
        <v>322</v>
      </c>
      <c r="G266" s="223" t="s">
        <v>119</v>
      </c>
      <c r="H266" s="224">
        <v>30.030000000000001</v>
      </c>
      <c r="I266" s="225"/>
      <c r="J266" s="226">
        <f>ROUND(I266*H266,2)</f>
        <v>0</v>
      </c>
      <c r="K266" s="222" t="s">
        <v>194</v>
      </c>
      <c r="L266" s="45"/>
      <c r="M266" s="227" t="s">
        <v>1</v>
      </c>
      <c r="N266" s="228" t="s">
        <v>45</v>
      </c>
      <c r="O266" s="92"/>
      <c r="P266" s="229">
        <f>O266*H266</f>
        <v>0</v>
      </c>
      <c r="Q266" s="229">
        <v>0</v>
      </c>
      <c r="R266" s="229">
        <f>Q266*H266</f>
        <v>0</v>
      </c>
      <c r="S266" s="229">
        <v>0.075999999999999998</v>
      </c>
      <c r="T266" s="230">
        <f>S266*H266</f>
        <v>2.2822800000000001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1" t="s">
        <v>195</v>
      </c>
      <c r="AT266" s="231" t="s">
        <v>191</v>
      </c>
      <c r="AU266" s="231" t="s">
        <v>90</v>
      </c>
      <c r="AY266" s="18" t="s">
        <v>188</v>
      </c>
      <c r="BE266" s="232">
        <f>IF(N266="základní",J266,0)</f>
        <v>0</v>
      </c>
      <c r="BF266" s="232">
        <f>IF(N266="snížená",J266,0)</f>
        <v>0</v>
      </c>
      <c r="BG266" s="232">
        <f>IF(N266="zákl. přenesená",J266,0)</f>
        <v>0</v>
      </c>
      <c r="BH266" s="232">
        <f>IF(N266="sníž. přenesená",J266,0)</f>
        <v>0</v>
      </c>
      <c r="BI266" s="232">
        <f>IF(N266="nulová",J266,0)</f>
        <v>0</v>
      </c>
      <c r="BJ266" s="18" t="s">
        <v>88</v>
      </c>
      <c r="BK266" s="232">
        <f>ROUND(I266*H266,2)</f>
        <v>0</v>
      </c>
      <c r="BL266" s="18" t="s">
        <v>195</v>
      </c>
      <c r="BM266" s="231" t="s">
        <v>327</v>
      </c>
    </row>
    <row r="267" s="13" customFormat="1">
      <c r="A267" s="13"/>
      <c r="B267" s="233"/>
      <c r="C267" s="234"/>
      <c r="D267" s="235" t="s">
        <v>197</v>
      </c>
      <c r="E267" s="236" t="s">
        <v>1</v>
      </c>
      <c r="F267" s="237" t="s">
        <v>328</v>
      </c>
      <c r="G267" s="234"/>
      <c r="H267" s="236" t="s">
        <v>1</v>
      </c>
      <c r="I267" s="238"/>
      <c r="J267" s="234"/>
      <c r="K267" s="234"/>
      <c r="L267" s="239"/>
      <c r="M267" s="240"/>
      <c r="N267" s="241"/>
      <c r="O267" s="241"/>
      <c r="P267" s="241"/>
      <c r="Q267" s="241"/>
      <c r="R267" s="241"/>
      <c r="S267" s="241"/>
      <c r="T267" s="242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3" t="s">
        <v>197</v>
      </c>
      <c r="AU267" s="243" t="s">
        <v>90</v>
      </c>
      <c r="AV267" s="13" t="s">
        <v>88</v>
      </c>
      <c r="AW267" s="13" t="s">
        <v>36</v>
      </c>
      <c r="AX267" s="13" t="s">
        <v>80</v>
      </c>
      <c r="AY267" s="243" t="s">
        <v>188</v>
      </c>
    </row>
    <row r="268" s="14" customFormat="1">
      <c r="A268" s="14"/>
      <c r="B268" s="244"/>
      <c r="C268" s="245"/>
      <c r="D268" s="235" t="s">
        <v>197</v>
      </c>
      <c r="E268" s="246" t="s">
        <v>1</v>
      </c>
      <c r="F268" s="247" t="s">
        <v>329</v>
      </c>
      <c r="G268" s="245"/>
      <c r="H268" s="248">
        <v>30.030000000000001</v>
      </c>
      <c r="I268" s="249"/>
      <c r="J268" s="245"/>
      <c r="K268" s="245"/>
      <c r="L268" s="250"/>
      <c r="M268" s="251"/>
      <c r="N268" s="252"/>
      <c r="O268" s="252"/>
      <c r="P268" s="252"/>
      <c r="Q268" s="252"/>
      <c r="R268" s="252"/>
      <c r="S268" s="252"/>
      <c r="T268" s="253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4" t="s">
        <v>197</v>
      </c>
      <c r="AU268" s="254" t="s">
        <v>90</v>
      </c>
      <c r="AV268" s="14" t="s">
        <v>90</v>
      </c>
      <c r="AW268" s="14" t="s">
        <v>36</v>
      </c>
      <c r="AX268" s="14" t="s">
        <v>88</v>
      </c>
      <c r="AY268" s="254" t="s">
        <v>188</v>
      </c>
    </row>
    <row r="269" s="2" customFormat="1" ht="37.8" customHeight="1">
      <c r="A269" s="39"/>
      <c r="B269" s="40"/>
      <c r="C269" s="220" t="s">
        <v>330</v>
      </c>
      <c r="D269" s="220" t="s">
        <v>191</v>
      </c>
      <c r="E269" s="221" t="s">
        <v>331</v>
      </c>
      <c r="F269" s="222" t="s">
        <v>332</v>
      </c>
      <c r="G269" s="223" t="s">
        <v>119</v>
      </c>
      <c r="H269" s="224">
        <v>24.57</v>
      </c>
      <c r="I269" s="225"/>
      <c r="J269" s="226">
        <f>ROUND(I269*H269,2)</f>
        <v>0</v>
      </c>
      <c r="K269" s="222" t="s">
        <v>194</v>
      </c>
      <c r="L269" s="45"/>
      <c r="M269" s="227" t="s">
        <v>1</v>
      </c>
      <c r="N269" s="228" t="s">
        <v>45</v>
      </c>
      <c r="O269" s="92"/>
      <c r="P269" s="229">
        <f>O269*H269</f>
        <v>0</v>
      </c>
      <c r="Q269" s="229">
        <v>0</v>
      </c>
      <c r="R269" s="229">
        <f>Q269*H269</f>
        <v>0</v>
      </c>
      <c r="S269" s="229">
        <v>0.063</v>
      </c>
      <c r="T269" s="230">
        <f>S269*H269</f>
        <v>1.5479100000000001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1" t="s">
        <v>195</v>
      </c>
      <c r="AT269" s="231" t="s">
        <v>191</v>
      </c>
      <c r="AU269" s="231" t="s">
        <v>90</v>
      </c>
      <c r="AY269" s="18" t="s">
        <v>188</v>
      </c>
      <c r="BE269" s="232">
        <f>IF(N269="základní",J269,0)</f>
        <v>0</v>
      </c>
      <c r="BF269" s="232">
        <f>IF(N269="snížená",J269,0)</f>
        <v>0</v>
      </c>
      <c r="BG269" s="232">
        <f>IF(N269="zákl. přenesená",J269,0)</f>
        <v>0</v>
      </c>
      <c r="BH269" s="232">
        <f>IF(N269="sníž. přenesená",J269,0)</f>
        <v>0</v>
      </c>
      <c r="BI269" s="232">
        <f>IF(N269="nulová",J269,0)</f>
        <v>0</v>
      </c>
      <c r="BJ269" s="18" t="s">
        <v>88</v>
      </c>
      <c r="BK269" s="232">
        <f>ROUND(I269*H269,2)</f>
        <v>0</v>
      </c>
      <c r="BL269" s="18" t="s">
        <v>195</v>
      </c>
      <c r="BM269" s="231" t="s">
        <v>333</v>
      </c>
    </row>
    <row r="270" s="13" customFormat="1">
      <c r="A270" s="13"/>
      <c r="B270" s="233"/>
      <c r="C270" s="234"/>
      <c r="D270" s="235" t="s">
        <v>197</v>
      </c>
      <c r="E270" s="236" t="s">
        <v>1</v>
      </c>
      <c r="F270" s="237" t="s">
        <v>334</v>
      </c>
      <c r="G270" s="234"/>
      <c r="H270" s="236" t="s">
        <v>1</v>
      </c>
      <c r="I270" s="238"/>
      <c r="J270" s="234"/>
      <c r="K270" s="234"/>
      <c r="L270" s="239"/>
      <c r="M270" s="240"/>
      <c r="N270" s="241"/>
      <c r="O270" s="241"/>
      <c r="P270" s="241"/>
      <c r="Q270" s="241"/>
      <c r="R270" s="241"/>
      <c r="S270" s="241"/>
      <c r="T270" s="242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3" t="s">
        <v>197</v>
      </c>
      <c r="AU270" s="243" t="s">
        <v>90</v>
      </c>
      <c r="AV270" s="13" t="s">
        <v>88</v>
      </c>
      <c r="AW270" s="13" t="s">
        <v>36</v>
      </c>
      <c r="AX270" s="13" t="s">
        <v>80</v>
      </c>
      <c r="AY270" s="243" t="s">
        <v>188</v>
      </c>
    </row>
    <row r="271" s="14" customFormat="1">
      <c r="A271" s="14"/>
      <c r="B271" s="244"/>
      <c r="C271" s="245"/>
      <c r="D271" s="235" t="s">
        <v>197</v>
      </c>
      <c r="E271" s="246" t="s">
        <v>1</v>
      </c>
      <c r="F271" s="247" t="s">
        <v>335</v>
      </c>
      <c r="G271" s="245"/>
      <c r="H271" s="248">
        <v>8.4000000000000004</v>
      </c>
      <c r="I271" s="249"/>
      <c r="J271" s="245"/>
      <c r="K271" s="245"/>
      <c r="L271" s="250"/>
      <c r="M271" s="251"/>
      <c r="N271" s="252"/>
      <c r="O271" s="252"/>
      <c r="P271" s="252"/>
      <c r="Q271" s="252"/>
      <c r="R271" s="252"/>
      <c r="S271" s="252"/>
      <c r="T271" s="253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4" t="s">
        <v>197</v>
      </c>
      <c r="AU271" s="254" t="s">
        <v>90</v>
      </c>
      <c r="AV271" s="14" t="s">
        <v>90</v>
      </c>
      <c r="AW271" s="14" t="s">
        <v>36</v>
      </c>
      <c r="AX271" s="14" t="s">
        <v>80</v>
      </c>
      <c r="AY271" s="254" t="s">
        <v>188</v>
      </c>
    </row>
    <row r="272" s="13" customFormat="1">
      <c r="A272" s="13"/>
      <c r="B272" s="233"/>
      <c r="C272" s="234"/>
      <c r="D272" s="235" t="s">
        <v>197</v>
      </c>
      <c r="E272" s="236" t="s">
        <v>1</v>
      </c>
      <c r="F272" s="237" t="s">
        <v>336</v>
      </c>
      <c r="G272" s="234"/>
      <c r="H272" s="236" t="s">
        <v>1</v>
      </c>
      <c r="I272" s="238"/>
      <c r="J272" s="234"/>
      <c r="K272" s="234"/>
      <c r="L272" s="239"/>
      <c r="M272" s="240"/>
      <c r="N272" s="241"/>
      <c r="O272" s="241"/>
      <c r="P272" s="241"/>
      <c r="Q272" s="241"/>
      <c r="R272" s="241"/>
      <c r="S272" s="241"/>
      <c r="T272" s="242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3" t="s">
        <v>197</v>
      </c>
      <c r="AU272" s="243" t="s">
        <v>90</v>
      </c>
      <c r="AV272" s="13" t="s">
        <v>88</v>
      </c>
      <c r="AW272" s="13" t="s">
        <v>36</v>
      </c>
      <c r="AX272" s="13" t="s">
        <v>80</v>
      </c>
      <c r="AY272" s="243" t="s">
        <v>188</v>
      </c>
    </row>
    <row r="273" s="14" customFormat="1">
      <c r="A273" s="14"/>
      <c r="B273" s="244"/>
      <c r="C273" s="245"/>
      <c r="D273" s="235" t="s">
        <v>197</v>
      </c>
      <c r="E273" s="246" t="s">
        <v>1</v>
      </c>
      <c r="F273" s="247" t="s">
        <v>337</v>
      </c>
      <c r="G273" s="245"/>
      <c r="H273" s="248">
        <v>16.170000000000002</v>
      </c>
      <c r="I273" s="249"/>
      <c r="J273" s="245"/>
      <c r="K273" s="245"/>
      <c r="L273" s="250"/>
      <c r="M273" s="251"/>
      <c r="N273" s="252"/>
      <c r="O273" s="252"/>
      <c r="P273" s="252"/>
      <c r="Q273" s="252"/>
      <c r="R273" s="252"/>
      <c r="S273" s="252"/>
      <c r="T273" s="253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4" t="s">
        <v>197</v>
      </c>
      <c r="AU273" s="254" t="s">
        <v>90</v>
      </c>
      <c r="AV273" s="14" t="s">
        <v>90</v>
      </c>
      <c r="AW273" s="14" t="s">
        <v>36</v>
      </c>
      <c r="AX273" s="14" t="s">
        <v>80</v>
      </c>
      <c r="AY273" s="254" t="s">
        <v>188</v>
      </c>
    </row>
    <row r="274" s="15" customFormat="1">
      <c r="A274" s="15"/>
      <c r="B274" s="255"/>
      <c r="C274" s="256"/>
      <c r="D274" s="235" t="s">
        <v>197</v>
      </c>
      <c r="E274" s="257" t="s">
        <v>1</v>
      </c>
      <c r="F274" s="258" t="s">
        <v>201</v>
      </c>
      <c r="G274" s="256"/>
      <c r="H274" s="259">
        <v>24.57</v>
      </c>
      <c r="I274" s="260"/>
      <c r="J274" s="256"/>
      <c r="K274" s="256"/>
      <c r="L274" s="261"/>
      <c r="M274" s="262"/>
      <c r="N274" s="263"/>
      <c r="O274" s="263"/>
      <c r="P274" s="263"/>
      <c r="Q274" s="263"/>
      <c r="R274" s="263"/>
      <c r="S274" s="263"/>
      <c r="T274" s="264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65" t="s">
        <v>197</v>
      </c>
      <c r="AU274" s="265" t="s">
        <v>90</v>
      </c>
      <c r="AV274" s="15" t="s">
        <v>195</v>
      </c>
      <c r="AW274" s="15" t="s">
        <v>36</v>
      </c>
      <c r="AX274" s="15" t="s">
        <v>88</v>
      </c>
      <c r="AY274" s="265" t="s">
        <v>188</v>
      </c>
    </row>
    <row r="275" s="2" customFormat="1" ht="37.8" customHeight="1">
      <c r="A275" s="39"/>
      <c r="B275" s="40"/>
      <c r="C275" s="220" t="s">
        <v>338</v>
      </c>
      <c r="D275" s="220" t="s">
        <v>191</v>
      </c>
      <c r="E275" s="221" t="s">
        <v>339</v>
      </c>
      <c r="F275" s="222" t="s">
        <v>340</v>
      </c>
      <c r="G275" s="223" t="s">
        <v>209</v>
      </c>
      <c r="H275" s="224">
        <v>58.5</v>
      </c>
      <c r="I275" s="225"/>
      <c r="J275" s="226">
        <f>ROUND(I275*H275,2)</f>
        <v>0</v>
      </c>
      <c r="K275" s="222" t="s">
        <v>194</v>
      </c>
      <c r="L275" s="45"/>
      <c r="M275" s="227" t="s">
        <v>1</v>
      </c>
      <c r="N275" s="228" t="s">
        <v>45</v>
      </c>
      <c r="O275" s="92"/>
      <c r="P275" s="229">
        <f>O275*H275</f>
        <v>0</v>
      </c>
      <c r="Q275" s="229">
        <v>0</v>
      </c>
      <c r="R275" s="229">
        <f>Q275*H275</f>
        <v>0</v>
      </c>
      <c r="S275" s="229">
        <v>0.031</v>
      </c>
      <c r="T275" s="230">
        <f>S275*H275</f>
        <v>1.8134999999999999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1" t="s">
        <v>195</v>
      </c>
      <c r="AT275" s="231" t="s">
        <v>191</v>
      </c>
      <c r="AU275" s="231" t="s">
        <v>90</v>
      </c>
      <c r="AY275" s="18" t="s">
        <v>188</v>
      </c>
      <c r="BE275" s="232">
        <f>IF(N275="základní",J275,0)</f>
        <v>0</v>
      </c>
      <c r="BF275" s="232">
        <f>IF(N275="snížená",J275,0)</f>
        <v>0</v>
      </c>
      <c r="BG275" s="232">
        <f>IF(N275="zákl. přenesená",J275,0)</f>
        <v>0</v>
      </c>
      <c r="BH275" s="232">
        <f>IF(N275="sníž. přenesená",J275,0)</f>
        <v>0</v>
      </c>
      <c r="BI275" s="232">
        <f>IF(N275="nulová",J275,0)</f>
        <v>0</v>
      </c>
      <c r="BJ275" s="18" t="s">
        <v>88</v>
      </c>
      <c r="BK275" s="232">
        <f>ROUND(I275*H275,2)</f>
        <v>0</v>
      </c>
      <c r="BL275" s="18" t="s">
        <v>195</v>
      </c>
      <c r="BM275" s="231" t="s">
        <v>341</v>
      </c>
    </row>
    <row r="276" s="14" customFormat="1">
      <c r="A276" s="14"/>
      <c r="B276" s="244"/>
      <c r="C276" s="245"/>
      <c r="D276" s="235" t="s">
        <v>197</v>
      </c>
      <c r="E276" s="246" t="s">
        <v>1</v>
      </c>
      <c r="F276" s="247" t="s">
        <v>342</v>
      </c>
      <c r="G276" s="245"/>
      <c r="H276" s="248">
        <v>58.5</v>
      </c>
      <c r="I276" s="249"/>
      <c r="J276" s="245"/>
      <c r="K276" s="245"/>
      <c r="L276" s="250"/>
      <c r="M276" s="251"/>
      <c r="N276" s="252"/>
      <c r="O276" s="252"/>
      <c r="P276" s="252"/>
      <c r="Q276" s="252"/>
      <c r="R276" s="252"/>
      <c r="S276" s="252"/>
      <c r="T276" s="253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4" t="s">
        <v>197</v>
      </c>
      <c r="AU276" s="254" t="s">
        <v>90</v>
      </c>
      <c r="AV276" s="14" t="s">
        <v>90</v>
      </c>
      <c r="AW276" s="14" t="s">
        <v>36</v>
      </c>
      <c r="AX276" s="14" t="s">
        <v>88</v>
      </c>
      <c r="AY276" s="254" t="s">
        <v>188</v>
      </c>
    </row>
    <row r="277" s="2" customFormat="1" ht="49.05" customHeight="1">
      <c r="A277" s="39"/>
      <c r="B277" s="40"/>
      <c r="C277" s="220" t="s">
        <v>343</v>
      </c>
      <c r="D277" s="220" t="s">
        <v>191</v>
      </c>
      <c r="E277" s="221" t="s">
        <v>344</v>
      </c>
      <c r="F277" s="222" t="s">
        <v>345</v>
      </c>
      <c r="G277" s="223" t="s">
        <v>209</v>
      </c>
      <c r="H277" s="224">
        <v>1.8</v>
      </c>
      <c r="I277" s="225"/>
      <c r="J277" s="226">
        <f>ROUND(I277*H277,2)</f>
        <v>0</v>
      </c>
      <c r="K277" s="222" t="s">
        <v>194</v>
      </c>
      <c r="L277" s="45"/>
      <c r="M277" s="227" t="s">
        <v>1</v>
      </c>
      <c r="N277" s="228" t="s">
        <v>45</v>
      </c>
      <c r="O277" s="92"/>
      <c r="P277" s="229">
        <f>O277*H277</f>
        <v>0</v>
      </c>
      <c r="Q277" s="229">
        <v>0.0027599999999999999</v>
      </c>
      <c r="R277" s="229">
        <f>Q277*H277</f>
        <v>0.0049680000000000002</v>
      </c>
      <c r="S277" s="229">
        <v>0.056000000000000001</v>
      </c>
      <c r="T277" s="230">
        <f>S277*H277</f>
        <v>0.1008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1" t="s">
        <v>195</v>
      </c>
      <c r="AT277" s="231" t="s">
        <v>191</v>
      </c>
      <c r="AU277" s="231" t="s">
        <v>90</v>
      </c>
      <c r="AY277" s="18" t="s">
        <v>188</v>
      </c>
      <c r="BE277" s="232">
        <f>IF(N277="základní",J277,0)</f>
        <v>0</v>
      </c>
      <c r="BF277" s="232">
        <f>IF(N277="snížená",J277,0)</f>
        <v>0</v>
      </c>
      <c r="BG277" s="232">
        <f>IF(N277="zákl. přenesená",J277,0)</f>
        <v>0</v>
      </c>
      <c r="BH277" s="232">
        <f>IF(N277="sníž. přenesená",J277,0)</f>
        <v>0</v>
      </c>
      <c r="BI277" s="232">
        <f>IF(N277="nulová",J277,0)</f>
        <v>0</v>
      </c>
      <c r="BJ277" s="18" t="s">
        <v>88</v>
      </c>
      <c r="BK277" s="232">
        <f>ROUND(I277*H277,2)</f>
        <v>0</v>
      </c>
      <c r="BL277" s="18" t="s">
        <v>195</v>
      </c>
      <c r="BM277" s="231" t="s">
        <v>346</v>
      </c>
    </row>
    <row r="278" s="13" customFormat="1">
      <c r="A278" s="13"/>
      <c r="B278" s="233"/>
      <c r="C278" s="234"/>
      <c r="D278" s="235" t="s">
        <v>197</v>
      </c>
      <c r="E278" s="236" t="s">
        <v>1</v>
      </c>
      <c r="F278" s="237" t="s">
        <v>347</v>
      </c>
      <c r="G278" s="234"/>
      <c r="H278" s="236" t="s">
        <v>1</v>
      </c>
      <c r="I278" s="238"/>
      <c r="J278" s="234"/>
      <c r="K278" s="234"/>
      <c r="L278" s="239"/>
      <c r="M278" s="240"/>
      <c r="N278" s="241"/>
      <c r="O278" s="241"/>
      <c r="P278" s="241"/>
      <c r="Q278" s="241"/>
      <c r="R278" s="241"/>
      <c r="S278" s="241"/>
      <c r="T278" s="242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3" t="s">
        <v>197</v>
      </c>
      <c r="AU278" s="243" t="s">
        <v>90</v>
      </c>
      <c r="AV278" s="13" t="s">
        <v>88</v>
      </c>
      <c r="AW278" s="13" t="s">
        <v>36</v>
      </c>
      <c r="AX278" s="13" t="s">
        <v>80</v>
      </c>
      <c r="AY278" s="243" t="s">
        <v>188</v>
      </c>
    </row>
    <row r="279" s="14" customFormat="1">
      <c r="A279" s="14"/>
      <c r="B279" s="244"/>
      <c r="C279" s="245"/>
      <c r="D279" s="235" t="s">
        <v>197</v>
      </c>
      <c r="E279" s="246" t="s">
        <v>1</v>
      </c>
      <c r="F279" s="247" t="s">
        <v>348</v>
      </c>
      <c r="G279" s="245"/>
      <c r="H279" s="248">
        <v>1.8</v>
      </c>
      <c r="I279" s="249"/>
      <c r="J279" s="245"/>
      <c r="K279" s="245"/>
      <c r="L279" s="250"/>
      <c r="M279" s="251"/>
      <c r="N279" s="252"/>
      <c r="O279" s="252"/>
      <c r="P279" s="252"/>
      <c r="Q279" s="252"/>
      <c r="R279" s="252"/>
      <c r="S279" s="252"/>
      <c r="T279" s="253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4" t="s">
        <v>197</v>
      </c>
      <c r="AU279" s="254" t="s">
        <v>90</v>
      </c>
      <c r="AV279" s="14" t="s">
        <v>90</v>
      </c>
      <c r="AW279" s="14" t="s">
        <v>36</v>
      </c>
      <c r="AX279" s="14" t="s">
        <v>88</v>
      </c>
      <c r="AY279" s="254" t="s">
        <v>188</v>
      </c>
    </row>
    <row r="280" s="2" customFormat="1" ht="24.15" customHeight="1">
      <c r="A280" s="39"/>
      <c r="B280" s="40"/>
      <c r="C280" s="220" t="s">
        <v>349</v>
      </c>
      <c r="D280" s="281" t="s">
        <v>191</v>
      </c>
      <c r="E280" s="221" t="s">
        <v>350</v>
      </c>
      <c r="F280" s="222" t="s">
        <v>351</v>
      </c>
      <c r="G280" s="223" t="s">
        <v>259</v>
      </c>
      <c r="H280" s="224">
        <v>0</v>
      </c>
      <c r="I280" s="225"/>
      <c r="J280" s="226">
        <f>ROUND(I280*H280,2)</f>
        <v>0</v>
      </c>
      <c r="K280" s="222" t="s">
        <v>352</v>
      </c>
      <c r="L280" s="45"/>
      <c r="M280" s="227" t="s">
        <v>1</v>
      </c>
      <c r="N280" s="228" t="s">
        <v>45</v>
      </c>
      <c r="O280" s="92"/>
      <c r="P280" s="229">
        <f>O280*H280</f>
        <v>0</v>
      </c>
      <c r="Q280" s="229">
        <v>0</v>
      </c>
      <c r="R280" s="229">
        <f>Q280*H280</f>
        <v>0</v>
      </c>
      <c r="S280" s="229">
        <v>0</v>
      </c>
      <c r="T280" s="230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1" t="s">
        <v>195</v>
      </c>
      <c r="AT280" s="231" t="s">
        <v>191</v>
      </c>
      <c r="AU280" s="231" t="s">
        <v>90</v>
      </c>
      <c r="AY280" s="18" t="s">
        <v>188</v>
      </c>
      <c r="BE280" s="232">
        <f>IF(N280="základní",J280,0)</f>
        <v>0</v>
      </c>
      <c r="BF280" s="232">
        <f>IF(N280="snížená",J280,0)</f>
        <v>0</v>
      </c>
      <c r="BG280" s="232">
        <f>IF(N280="zákl. přenesená",J280,0)</f>
        <v>0</v>
      </c>
      <c r="BH280" s="232">
        <f>IF(N280="sníž. přenesená",J280,0)</f>
        <v>0</v>
      </c>
      <c r="BI280" s="232">
        <f>IF(N280="nulová",J280,0)</f>
        <v>0</v>
      </c>
      <c r="BJ280" s="18" t="s">
        <v>88</v>
      </c>
      <c r="BK280" s="232">
        <f>ROUND(I280*H280,2)</f>
        <v>0</v>
      </c>
      <c r="BL280" s="18" t="s">
        <v>195</v>
      </c>
      <c r="BM280" s="231" t="s">
        <v>353</v>
      </c>
    </row>
    <row r="281" s="2" customFormat="1" ht="44.25" customHeight="1">
      <c r="A281" s="39"/>
      <c r="B281" s="40"/>
      <c r="C281" s="220" t="s">
        <v>354</v>
      </c>
      <c r="D281" s="281" t="s">
        <v>191</v>
      </c>
      <c r="E281" s="221" t="s">
        <v>355</v>
      </c>
      <c r="F281" s="222" t="s">
        <v>356</v>
      </c>
      <c r="G281" s="223" t="s">
        <v>259</v>
      </c>
      <c r="H281" s="224">
        <v>0</v>
      </c>
      <c r="I281" s="225"/>
      <c r="J281" s="226">
        <f>ROUND(I281*H281,2)</f>
        <v>0</v>
      </c>
      <c r="K281" s="222" t="s">
        <v>352</v>
      </c>
      <c r="L281" s="45"/>
      <c r="M281" s="227" t="s">
        <v>1</v>
      </c>
      <c r="N281" s="228" t="s">
        <v>45</v>
      </c>
      <c r="O281" s="92"/>
      <c r="P281" s="229">
        <f>O281*H281</f>
        <v>0</v>
      </c>
      <c r="Q281" s="229">
        <v>0</v>
      </c>
      <c r="R281" s="229">
        <f>Q281*H281</f>
        <v>0</v>
      </c>
      <c r="S281" s="229">
        <v>0</v>
      </c>
      <c r="T281" s="230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1" t="s">
        <v>195</v>
      </c>
      <c r="AT281" s="231" t="s">
        <v>191</v>
      </c>
      <c r="AU281" s="231" t="s">
        <v>90</v>
      </c>
      <c r="AY281" s="18" t="s">
        <v>188</v>
      </c>
      <c r="BE281" s="232">
        <f>IF(N281="základní",J281,0)</f>
        <v>0</v>
      </c>
      <c r="BF281" s="232">
        <f>IF(N281="snížená",J281,0)</f>
        <v>0</v>
      </c>
      <c r="BG281" s="232">
        <f>IF(N281="zákl. přenesená",J281,0)</f>
        <v>0</v>
      </c>
      <c r="BH281" s="232">
        <f>IF(N281="sníž. přenesená",J281,0)</f>
        <v>0</v>
      </c>
      <c r="BI281" s="232">
        <f>IF(N281="nulová",J281,0)</f>
        <v>0</v>
      </c>
      <c r="BJ281" s="18" t="s">
        <v>88</v>
      </c>
      <c r="BK281" s="232">
        <f>ROUND(I281*H281,2)</f>
        <v>0</v>
      </c>
      <c r="BL281" s="18" t="s">
        <v>195</v>
      </c>
      <c r="BM281" s="231" t="s">
        <v>357</v>
      </c>
    </row>
    <row r="282" s="14" customFormat="1">
      <c r="A282" s="14"/>
      <c r="B282" s="244"/>
      <c r="C282" s="245"/>
      <c r="D282" s="235" t="s">
        <v>197</v>
      </c>
      <c r="E282" s="245"/>
      <c r="F282" s="247" t="s">
        <v>358</v>
      </c>
      <c r="G282" s="245"/>
      <c r="H282" s="248">
        <v>0</v>
      </c>
      <c r="I282" s="249"/>
      <c r="J282" s="245"/>
      <c r="K282" s="245"/>
      <c r="L282" s="250"/>
      <c r="M282" s="251"/>
      <c r="N282" s="252"/>
      <c r="O282" s="252"/>
      <c r="P282" s="252"/>
      <c r="Q282" s="252"/>
      <c r="R282" s="252"/>
      <c r="S282" s="252"/>
      <c r="T282" s="253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4" t="s">
        <v>197</v>
      </c>
      <c r="AU282" s="254" t="s">
        <v>90</v>
      </c>
      <c r="AV282" s="14" t="s">
        <v>90</v>
      </c>
      <c r="AW282" s="14" t="s">
        <v>4</v>
      </c>
      <c r="AX282" s="14" t="s">
        <v>88</v>
      </c>
      <c r="AY282" s="254" t="s">
        <v>188</v>
      </c>
    </row>
    <row r="283" s="2" customFormat="1" ht="37.8" customHeight="1">
      <c r="A283" s="39"/>
      <c r="B283" s="40"/>
      <c r="C283" s="220" t="s">
        <v>359</v>
      </c>
      <c r="D283" s="281" t="s">
        <v>191</v>
      </c>
      <c r="E283" s="221" t="s">
        <v>360</v>
      </c>
      <c r="F283" s="222" t="s">
        <v>361</v>
      </c>
      <c r="G283" s="223" t="s">
        <v>119</v>
      </c>
      <c r="H283" s="224">
        <v>425</v>
      </c>
      <c r="I283" s="225"/>
      <c r="J283" s="226">
        <f>ROUND(I283*H283,2)</f>
        <v>0</v>
      </c>
      <c r="K283" s="222" t="s">
        <v>194</v>
      </c>
      <c r="L283" s="45"/>
      <c r="M283" s="227" t="s">
        <v>1</v>
      </c>
      <c r="N283" s="228" t="s">
        <v>45</v>
      </c>
      <c r="O283" s="92"/>
      <c r="P283" s="229">
        <f>O283*H283</f>
        <v>0</v>
      </c>
      <c r="Q283" s="229">
        <v>0</v>
      </c>
      <c r="R283" s="229">
        <f>Q283*H283</f>
        <v>0</v>
      </c>
      <c r="S283" s="229">
        <v>0</v>
      </c>
      <c r="T283" s="230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1" t="s">
        <v>195</v>
      </c>
      <c r="AT283" s="231" t="s">
        <v>191</v>
      </c>
      <c r="AU283" s="231" t="s">
        <v>90</v>
      </c>
      <c r="AY283" s="18" t="s">
        <v>188</v>
      </c>
      <c r="BE283" s="232">
        <f>IF(N283="základní",J283,0)</f>
        <v>0</v>
      </c>
      <c r="BF283" s="232">
        <f>IF(N283="snížená",J283,0)</f>
        <v>0</v>
      </c>
      <c r="BG283" s="232">
        <f>IF(N283="zákl. přenesená",J283,0)</f>
        <v>0</v>
      </c>
      <c r="BH283" s="232">
        <f>IF(N283="sníž. přenesená",J283,0)</f>
        <v>0</v>
      </c>
      <c r="BI283" s="232">
        <f>IF(N283="nulová",J283,0)</f>
        <v>0</v>
      </c>
      <c r="BJ283" s="18" t="s">
        <v>88</v>
      </c>
      <c r="BK283" s="232">
        <f>ROUND(I283*H283,2)</f>
        <v>0</v>
      </c>
      <c r="BL283" s="18" t="s">
        <v>195</v>
      </c>
      <c r="BM283" s="231" t="s">
        <v>362</v>
      </c>
    </row>
    <row r="284" s="12" customFormat="1" ht="22.8" customHeight="1">
      <c r="A284" s="12"/>
      <c r="B284" s="204"/>
      <c r="C284" s="205"/>
      <c r="D284" s="206" t="s">
        <v>79</v>
      </c>
      <c r="E284" s="218" t="s">
        <v>363</v>
      </c>
      <c r="F284" s="218" t="s">
        <v>364</v>
      </c>
      <c r="G284" s="205"/>
      <c r="H284" s="205"/>
      <c r="I284" s="208"/>
      <c r="J284" s="219">
        <f>BK284</f>
        <v>0</v>
      </c>
      <c r="K284" s="205"/>
      <c r="L284" s="210"/>
      <c r="M284" s="211"/>
      <c r="N284" s="212"/>
      <c r="O284" s="212"/>
      <c r="P284" s="213">
        <f>SUM(P285:P313)</f>
        <v>0</v>
      </c>
      <c r="Q284" s="212"/>
      <c r="R284" s="213">
        <f>SUM(R285:R313)</f>
        <v>0</v>
      </c>
      <c r="S284" s="212"/>
      <c r="T284" s="214">
        <f>SUM(T285:T313)</f>
        <v>0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215" t="s">
        <v>88</v>
      </c>
      <c r="AT284" s="216" t="s">
        <v>79</v>
      </c>
      <c r="AU284" s="216" t="s">
        <v>88</v>
      </c>
      <c r="AY284" s="215" t="s">
        <v>188</v>
      </c>
      <c r="BK284" s="217">
        <f>SUM(BK285:BK313)</f>
        <v>0</v>
      </c>
    </row>
    <row r="285" s="2" customFormat="1" ht="44.25" customHeight="1">
      <c r="A285" s="39"/>
      <c r="B285" s="40"/>
      <c r="C285" s="220" t="s">
        <v>365</v>
      </c>
      <c r="D285" s="220" t="s">
        <v>191</v>
      </c>
      <c r="E285" s="221" t="s">
        <v>366</v>
      </c>
      <c r="F285" s="222" t="s">
        <v>367</v>
      </c>
      <c r="G285" s="223" t="s">
        <v>368</v>
      </c>
      <c r="H285" s="224">
        <v>85.019999999999996</v>
      </c>
      <c r="I285" s="225"/>
      <c r="J285" s="226">
        <f>ROUND(I285*H285,2)</f>
        <v>0</v>
      </c>
      <c r="K285" s="222" t="s">
        <v>194</v>
      </c>
      <c r="L285" s="45"/>
      <c r="M285" s="227" t="s">
        <v>1</v>
      </c>
      <c r="N285" s="228" t="s">
        <v>45</v>
      </c>
      <c r="O285" s="92"/>
      <c r="P285" s="229">
        <f>O285*H285</f>
        <v>0</v>
      </c>
      <c r="Q285" s="229">
        <v>0</v>
      </c>
      <c r="R285" s="229">
        <f>Q285*H285</f>
        <v>0</v>
      </c>
      <c r="S285" s="229">
        <v>0</v>
      </c>
      <c r="T285" s="230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1" t="s">
        <v>195</v>
      </c>
      <c r="AT285" s="231" t="s">
        <v>191</v>
      </c>
      <c r="AU285" s="231" t="s">
        <v>90</v>
      </c>
      <c r="AY285" s="18" t="s">
        <v>188</v>
      </c>
      <c r="BE285" s="232">
        <f>IF(N285="základní",J285,0)</f>
        <v>0</v>
      </c>
      <c r="BF285" s="232">
        <f>IF(N285="snížená",J285,0)</f>
        <v>0</v>
      </c>
      <c r="BG285" s="232">
        <f>IF(N285="zákl. přenesená",J285,0)</f>
        <v>0</v>
      </c>
      <c r="BH285" s="232">
        <f>IF(N285="sníž. přenesená",J285,0)</f>
        <v>0</v>
      </c>
      <c r="BI285" s="232">
        <f>IF(N285="nulová",J285,0)</f>
        <v>0</v>
      </c>
      <c r="BJ285" s="18" t="s">
        <v>88</v>
      </c>
      <c r="BK285" s="232">
        <f>ROUND(I285*H285,2)</f>
        <v>0</v>
      </c>
      <c r="BL285" s="18" t="s">
        <v>195</v>
      </c>
      <c r="BM285" s="231" t="s">
        <v>369</v>
      </c>
    </row>
    <row r="286" s="2" customFormat="1" ht="62.7" customHeight="1">
      <c r="A286" s="39"/>
      <c r="B286" s="40"/>
      <c r="C286" s="220" t="s">
        <v>370</v>
      </c>
      <c r="D286" s="220" t="s">
        <v>191</v>
      </c>
      <c r="E286" s="221" t="s">
        <v>371</v>
      </c>
      <c r="F286" s="222" t="s">
        <v>372</v>
      </c>
      <c r="G286" s="223" t="s">
        <v>368</v>
      </c>
      <c r="H286" s="224">
        <v>340.07999999999998</v>
      </c>
      <c r="I286" s="225"/>
      <c r="J286" s="226">
        <f>ROUND(I286*H286,2)</f>
        <v>0</v>
      </c>
      <c r="K286" s="222" t="s">
        <v>194</v>
      </c>
      <c r="L286" s="45"/>
      <c r="M286" s="227" t="s">
        <v>1</v>
      </c>
      <c r="N286" s="228" t="s">
        <v>45</v>
      </c>
      <c r="O286" s="92"/>
      <c r="P286" s="229">
        <f>O286*H286</f>
        <v>0</v>
      </c>
      <c r="Q286" s="229">
        <v>0</v>
      </c>
      <c r="R286" s="229">
        <f>Q286*H286</f>
        <v>0</v>
      </c>
      <c r="S286" s="229">
        <v>0</v>
      </c>
      <c r="T286" s="230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1" t="s">
        <v>195</v>
      </c>
      <c r="AT286" s="231" t="s">
        <v>191</v>
      </c>
      <c r="AU286" s="231" t="s">
        <v>90</v>
      </c>
      <c r="AY286" s="18" t="s">
        <v>188</v>
      </c>
      <c r="BE286" s="232">
        <f>IF(N286="základní",J286,0)</f>
        <v>0</v>
      </c>
      <c r="BF286" s="232">
        <f>IF(N286="snížená",J286,0)</f>
        <v>0</v>
      </c>
      <c r="BG286" s="232">
        <f>IF(N286="zákl. přenesená",J286,0)</f>
        <v>0</v>
      </c>
      <c r="BH286" s="232">
        <f>IF(N286="sníž. přenesená",J286,0)</f>
        <v>0</v>
      </c>
      <c r="BI286" s="232">
        <f>IF(N286="nulová",J286,0)</f>
        <v>0</v>
      </c>
      <c r="BJ286" s="18" t="s">
        <v>88</v>
      </c>
      <c r="BK286" s="232">
        <f>ROUND(I286*H286,2)</f>
        <v>0</v>
      </c>
      <c r="BL286" s="18" t="s">
        <v>195</v>
      </c>
      <c r="BM286" s="231" t="s">
        <v>373</v>
      </c>
    </row>
    <row r="287" s="14" customFormat="1">
      <c r="A287" s="14"/>
      <c r="B287" s="244"/>
      <c r="C287" s="245"/>
      <c r="D287" s="235" t="s">
        <v>197</v>
      </c>
      <c r="E287" s="245"/>
      <c r="F287" s="247" t="s">
        <v>374</v>
      </c>
      <c r="G287" s="245"/>
      <c r="H287" s="248">
        <v>340.07999999999998</v>
      </c>
      <c r="I287" s="249"/>
      <c r="J287" s="245"/>
      <c r="K287" s="245"/>
      <c r="L287" s="250"/>
      <c r="M287" s="251"/>
      <c r="N287" s="252"/>
      <c r="O287" s="252"/>
      <c r="P287" s="252"/>
      <c r="Q287" s="252"/>
      <c r="R287" s="252"/>
      <c r="S287" s="252"/>
      <c r="T287" s="253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4" t="s">
        <v>197</v>
      </c>
      <c r="AU287" s="254" t="s">
        <v>90</v>
      </c>
      <c r="AV287" s="14" t="s">
        <v>90</v>
      </c>
      <c r="AW287" s="14" t="s">
        <v>4</v>
      </c>
      <c r="AX287" s="14" t="s">
        <v>88</v>
      </c>
      <c r="AY287" s="254" t="s">
        <v>188</v>
      </c>
    </row>
    <row r="288" s="2" customFormat="1" ht="24.15" customHeight="1">
      <c r="A288" s="39"/>
      <c r="B288" s="40"/>
      <c r="C288" s="220" t="s">
        <v>375</v>
      </c>
      <c r="D288" s="220" t="s">
        <v>191</v>
      </c>
      <c r="E288" s="221" t="s">
        <v>376</v>
      </c>
      <c r="F288" s="222" t="s">
        <v>377</v>
      </c>
      <c r="G288" s="223" t="s">
        <v>209</v>
      </c>
      <c r="H288" s="224">
        <v>15</v>
      </c>
      <c r="I288" s="225"/>
      <c r="J288" s="226">
        <f>ROUND(I288*H288,2)</f>
        <v>0</v>
      </c>
      <c r="K288" s="222" t="s">
        <v>194</v>
      </c>
      <c r="L288" s="45"/>
      <c r="M288" s="227" t="s">
        <v>1</v>
      </c>
      <c r="N288" s="228" t="s">
        <v>45</v>
      </c>
      <c r="O288" s="92"/>
      <c r="P288" s="229">
        <f>O288*H288</f>
        <v>0</v>
      </c>
      <c r="Q288" s="229">
        <v>0</v>
      </c>
      <c r="R288" s="229">
        <f>Q288*H288</f>
        <v>0</v>
      </c>
      <c r="S288" s="229">
        <v>0</v>
      </c>
      <c r="T288" s="230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1" t="s">
        <v>195</v>
      </c>
      <c r="AT288" s="231" t="s">
        <v>191</v>
      </c>
      <c r="AU288" s="231" t="s">
        <v>90</v>
      </c>
      <c r="AY288" s="18" t="s">
        <v>188</v>
      </c>
      <c r="BE288" s="232">
        <f>IF(N288="základní",J288,0)</f>
        <v>0</v>
      </c>
      <c r="BF288" s="232">
        <f>IF(N288="snížená",J288,0)</f>
        <v>0</v>
      </c>
      <c r="BG288" s="232">
        <f>IF(N288="zákl. přenesená",J288,0)</f>
        <v>0</v>
      </c>
      <c r="BH288" s="232">
        <f>IF(N288="sníž. přenesená",J288,0)</f>
        <v>0</v>
      </c>
      <c r="BI288" s="232">
        <f>IF(N288="nulová",J288,0)</f>
        <v>0</v>
      </c>
      <c r="BJ288" s="18" t="s">
        <v>88</v>
      </c>
      <c r="BK288" s="232">
        <f>ROUND(I288*H288,2)</f>
        <v>0</v>
      </c>
      <c r="BL288" s="18" t="s">
        <v>195</v>
      </c>
      <c r="BM288" s="231" t="s">
        <v>378</v>
      </c>
    </row>
    <row r="289" s="2" customFormat="1" ht="37.8" customHeight="1">
      <c r="A289" s="39"/>
      <c r="B289" s="40"/>
      <c r="C289" s="220" t="s">
        <v>379</v>
      </c>
      <c r="D289" s="220" t="s">
        <v>191</v>
      </c>
      <c r="E289" s="221" t="s">
        <v>380</v>
      </c>
      <c r="F289" s="222" t="s">
        <v>381</v>
      </c>
      <c r="G289" s="223" t="s">
        <v>209</v>
      </c>
      <c r="H289" s="224">
        <v>1350</v>
      </c>
      <c r="I289" s="225"/>
      <c r="J289" s="226">
        <f>ROUND(I289*H289,2)</f>
        <v>0</v>
      </c>
      <c r="K289" s="222" t="s">
        <v>194</v>
      </c>
      <c r="L289" s="45"/>
      <c r="M289" s="227" t="s">
        <v>1</v>
      </c>
      <c r="N289" s="228" t="s">
        <v>45</v>
      </c>
      <c r="O289" s="92"/>
      <c r="P289" s="229">
        <f>O289*H289</f>
        <v>0</v>
      </c>
      <c r="Q289" s="229">
        <v>0</v>
      </c>
      <c r="R289" s="229">
        <f>Q289*H289</f>
        <v>0</v>
      </c>
      <c r="S289" s="229">
        <v>0</v>
      </c>
      <c r="T289" s="230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1" t="s">
        <v>195</v>
      </c>
      <c r="AT289" s="231" t="s">
        <v>191</v>
      </c>
      <c r="AU289" s="231" t="s">
        <v>90</v>
      </c>
      <c r="AY289" s="18" t="s">
        <v>188</v>
      </c>
      <c r="BE289" s="232">
        <f>IF(N289="základní",J289,0)</f>
        <v>0</v>
      </c>
      <c r="BF289" s="232">
        <f>IF(N289="snížená",J289,0)</f>
        <v>0</v>
      </c>
      <c r="BG289" s="232">
        <f>IF(N289="zákl. přenesená",J289,0)</f>
        <v>0</v>
      </c>
      <c r="BH289" s="232">
        <f>IF(N289="sníž. přenesená",J289,0)</f>
        <v>0</v>
      </c>
      <c r="BI289" s="232">
        <f>IF(N289="nulová",J289,0)</f>
        <v>0</v>
      </c>
      <c r="BJ289" s="18" t="s">
        <v>88</v>
      </c>
      <c r="BK289" s="232">
        <f>ROUND(I289*H289,2)</f>
        <v>0</v>
      </c>
      <c r="BL289" s="18" t="s">
        <v>195</v>
      </c>
      <c r="BM289" s="231" t="s">
        <v>382</v>
      </c>
    </row>
    <row r="290" s="14" customFormat="1">
      <c r="A290" s="14"/>
      <c r="B290" s="244"/>
      <c r="C290" s="245"/>
      <c r="D290" s="235" t="s">
        <v>197</v>
      </c>
      <c r="E290" s="245"/>
      <c r="F290" s="247" t="s">
        <v>383</v>
      </c>
      <c r="G290" s="245"/>
      <c r="H290" s="248">
        <v>1350</v>
      </c>
      <c r="I290" s="249"/>
      <c r="J290" s="245"/>
      <c r="K290" s="245"/>
      <c r="L290" s="250"/>
      <c r="M290" s="251"/>
      <c r="N290" s="252"/>
      <c r="O290" s="252"/>
      <c r="P290" s="252"/>
      <c r="Q290" s="252"/>
      <c r="R290" s="252"/>
      <c r="S290" s="252"/>
      <c r="T290" s="253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54" t="s">
        <v>197</v>
      </c>
      <c r="AU290" s="254" t="s">
        <v>90</v>
      </c>
      <c r="AV290" s="14" t="s">
        <v>90</v>
      </c>
      <c r="AW290" s="14" t="s">
        <v>4</v>
      </c>
      <c r="AX290" s="14" t="s">
        <v>88</v>
      </c>
      <c r="AY290" s="254" t="s">
        <v>188</v>
      </c>
    </row>
    <row r="291" s="2" customFormat="1" ht="44.25" customHeight="1">
      <c r="A291" s="39"/>
      <c r="B291" s="40"/>
      <c r="C291" s="220" t="s">
        <v>384</v>
      </c>
      <c r="D291" s="220" t="s">
        <v>191</v>
      </c>
      <c r="E291" s="221" t="s">
        <v>385</v>
      </c>
      <c r="F291" s="222" t="s">
        <v>386</v>
      </c>
      <c r="G291" s="223" t="s">
        <v>368</v>
      </c>
      <c r="H291" s="224">
        <v>765.17999999999995</v>
      </c>
      <c r="I291" s="225"/>
      <c r="J291" s="226">
        <f>ROUND(I291*H291,2)</f>
        <v>0</v>
      </c>
      <c r="K291" s="222" t="s">
        <v>194</v>
      </c>
      <c r="L291" s="45"/>
      <c r="M291" s="227" t="s">
        <v>1</v>
      </c>
      <c r="N291" s="228" t="s">
        <v>45</v>
      </c>
      <c r="O291" s="92"/>
      <c r="P291" s="229">
        <f>O291*H291</f>
        <v>0</v>
      </c>
      <c r="Q291" s="229">
        <v>0</v>
      </c>
      <c r="R291" s="229">
        <f>Q291*H291</f>
        <v>0</v>
      </c>
      <c r="S291" s="229">
        <v>0</v>
      </c>
      <c r="T291" s="230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1" t="s">
        <v>195</v>
      </c>
      <c r="AT291" s="231" t="s">
        <v>191</v>
      </c>
      <c r="AU291" s="231" t="s">
        <v>90</v>
      </c>
      <c r="AY291" s="18" t="s">
        <v>188</v>
      </c>
      <c r="BE291" s="232">
        <f>IF(N291="základní",J291,0)</f>
        <v>0</v>
      </c>
      <c r="BF291" s="232">
        <f>IF(N291="snížená",J291,0)</f>
        <v>0</v>
      </c>
      <c r="BG291" s="232">
        <f>IF(N291="zákl. přenesená",J291,0)</f>
        <v>0</v>
      </c>
      <c r="BH291" s="232">
        <f>IF(N291="sníž. přenesená",J291,0)</f>
        <v>0</v>
      </c>
      <c r="BI291" s="232">
        <f>IF(N291="nulová",J291,0)</f>
        <v>0</v>
      </c>
      <c r="BJ291" s="18" t="s">
        <v>88</v>
      </c>
      <c r="BK291" s="232">
        <f>ROUND(I291*H291,2)</f>
        <v>0</v>
      </c>
      <c r="BL291" s="18" t="s">
        <v>195</v>
      </c>
      <c r="BM291" s="231" t="s">
        <v>387</v>
      </c>
    </row>
    <row r="292" s="14" customFormat="1">
      <c r="A292" s="14"/>
      <c r="B292" s="244"/>
      <c r="C292" s="245"/>
      <c r="D292" s="235" t="s">
        <v>197</v>
      </c>
      <c r="E292" s="245"/>
      <c r="F292" s="247" t="s">
        <v>388</v>
      </c>
      <c r="G292" s="245"/>
      <c r="H292" s="248">
        <v>765.17999999999995</v>
      </c>
      <c r="I292" s="249"/>
      <c r="J292" s="245"/>
      <c r="K292" s="245"/>
      <c r="L292" s="250"/>
      <c r="M292" s="251"/>
      <c r="N292" s="252"/>
      <c r="O292" s="252"/>
      <c r="P292" s="252"/>
      <c r="Q292" s="252"/>
      <c r="R292" s="252"/>
      <c r="S292" s="252"/>
      <c r="T292" s="253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4" t="s">
        <v>197</v>
      </c>
      <c r="AU292" s="254" t="s">
        <v>90</v>
      </c>
      <c r="AV292" s="14" t="s">
        <v>90</v>
      </c>
      <c r="AW292" s="14" t="s">
        <v>4</v>
      </c>
      <c r="AX292" s="14" t="s">
        <v>88</v>
      </c>
      <c r="AY292" s="254" t="s">
        <v>188</v>
      </c>
    </row>
    <row r="293" s="2" customFormat="1" ht="37.8" customHeight="1">
      <c r="A293" s="39"/>
      <c r="B293" s="40"/>
      <c r="C293" s="220" t="s">
        <v>389</v>
      </c>
      <c r="D293" s="220" t="s">
        <v>191</v>
      </c>
      <c r="E293" s="221" t="s">
        <v>390</v>
      </c>
      <c r="F293" s="222" t="s">
        <v>391</v>
      </c>
      <c r="G293" s="223" t="s">
        <v>368</v>
      </c>
      <c r="H293" s="224">
        <v>85.019999999999996</v>
      </c>
      <c r="I293" s="225"/>
      <c r="J293" s="226">
        <f>ROUND(I293*H293,2)</f>
        <v>0</v>
      </c>
      <c r="K293" s="222" t="s">
        <v>194</v>
      </c>
      <c r="L293" s="45"/>
      <c r="M293" s="227" t="s">
        <v>1</v>
      </c>
      <c r="N293" s="228" t="s">
        <v>45</v>
      </c>
      <c r="O293" s="92"/>
      <c r="P293" s="229">
        <f>O293*H293</f>
        <v>0</v>
      </c>
      <c r="Q293" s="229">
        <v>0</v>
      </c>
      <c r="R293" s="229">
        <f>Q293*H293</f>
        <v>0</v>
      </c>
      <c r="S293" s="229">
        <v>0</v>
      </c>
      <c r="T293" s="230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1" t="s">
        <v>195</v>
      </c>
      <c r="AT293" s="231" t="s">
        <v>191</v>
      </c>
      <c r="AU293" s="231" t="s">
        <v>90</v>
      </c>
      <c r="AY293" s="18" t="s">
        <v>188</v>
      </c>
      <c r="BE293" s="232">
        <f>IF(N293="základní",J293,0)</f>
        <v>0</v>
      </c>
      <c r="BF293" s="232">
        <f>IF(N293="snížená",J293,0)</f>
        <v>0</v>
      </c>
      <c r="BG293" s="232">
        <f>IF(N293="zákl. přenesená",J293,0)</f>
        <v>0</v>
      </c>
      <c r="BH293" s="232">
        <f>IF(N293="sníž. přenesená",J293,0)</f>
        <v>0</v>
      </c>
      <c r="BI293" s="232">
        <f>IF(N293="nulová",J293,0)</f>
        <v>0</v>
      </c>
      <c r="BJ293" s="18" t="s">
        <v>88</v>
      </c>
      <c r="BK293" s="232">
        <f>ROUND(I293*H293,2)</f>
        <v>0</v>
      </c>
      <c r="BL293" s="18" t="s">
        <v>195</v>
      </c>
      <c r="BM293" s="231" t="s">
        <v>392</v>
      </c>
    </row>
    <row r="294" s="2" customFormat="1" ht="44.25" customHeight="1">
      <c r="A294" s="39"/>
      <c r="B294" s="40"/>
      <c r="C294" s="220" t="s">
        <v>393</v>
      </c>
      <c r="D294" s="220" t="s">
        <v>191</v>
      </c>
      <c r="E294" s="221" t="s">
        <v>394</v>
      </c>
      <c r="F294" s="222" t="s">
        <v>395</v>
      </c>
      <c r="G294" s="223" t="s">
        <v>368</v>
      </c>
      <c r="H294" s="224">
        <v>21.594999999999999</v>
      </c>
      <c r="I294" s="225"/>
      <c r="J294" s="226">
        <f>ROUND(I294*H294,2)</f>
        <v>0</v>
      </c>
      <c r="K294" s="222" t="s">
        <v>194</v>
      </c>
      <c r="L294" s="45"/>
      <c r="M294" s="227" t="s">
        <v>1</v>
      </c>
      <c r="N294" s="228" t="s">
        <v>45</v>
      </c>
      <c r="O294" s="92"/>
      <c r="P294" s="229">
        <f>O294*H294</f>
        <v>0</v>
      </c>
      <c r="Q294" s="229">
        <v>0</v>
      </c>
      <c r="R294" s="229">
        <f>Q294*H294</f>
        <v>0</v>
      </c>
      <c r="S294" s="229">
        <v>0</v>
      </c>
      <c r="T294" s="230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1" t="s">
        <v>195</v>
      </c>
      <c r="AT294" s="231" t="s">
        <v>191</v>
      </c>
      <c r="AU294" s="231" t="s">
        <v>90</v>
      </c>
      <c r="AY294" s="18" t="s">
        <v>188</v>
      </c>
      <c r="BE294" s="232">
        <f>IF(N294="základní",J294,0)</f>
        <v>0</v>
      </c>
      <c r="BF294" s="232">
        <f>IF(N294="snížená",J294,0)</f>
        <v>0</v>
      </c>
      <c r="BG294" s="232">
        <f>IF(N294="zákl. přenesená",J294,0)</f>
        <v>0</v>
      </c>
      <c r="BH294" s="232">
        <f>IF(N294="sníž. přenesená",J294,0)</f>
        <v>0</v>
      </c>
      <c r="BI294" s="232">
        <f>IF(N294="nulová",J294,0)</f>
        <v>0</v>
      </c>
      <c r="BJ294" s="18" t="s">
        <v>88</v>
      </c>
      <c r="BK294" s="232">
        <f>ROUND(I294*H294,2)</f>
        <v>0</v>
      </c>
      <c r="BL294" s="18" t="s">
        <v>195</v>
      </c>
      <c r="BM294" s="231" t="s">
        <v>396</v>
      </c>
    </row>
    <row r="295" s="13" customFormat="1">
      <c r="A295" s="13"/>
      <c r="B295" s="233"/>
      <c r="C295" s="234"/>
      <c r="D295" s="235" t="s">
        <v>197</v>
      </c>
      <c r="E295" s="236" t="s">
        <v>1</v>
      </c>
      <c r="F295" s="237" t="s">
        <v>253</v>
      </c>
      <c r="G295" s="234"/>
      <c r="H295" s="236" t="s">
        <v>1</v>
      </c>
      <c r="I295" s="238"/>
      <c r="J295" s="234"/>
      <c r="K295" s="234"/>
      <c r="L295" s="239"/>
      <c r="M295" s="240"/>
      <c r="N295" s="241"/>
      <c r="O295" s="241"/>
      <c r="P295" s="241"/>
      <c r="Q295" s="241"/>
      <c r="R295" s="241"/>
      <c r="S295" s="241"/>
      <c r="T295" s="242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3" t="s">
        <v>197</v>
      </c>
      <c r="AU295" s="243" t="s">
        <v>90</v>
      </c>
      <c r="AV295" s="13" t="s">
        <v>88</v>
      </c>
      <c r="AW295" s="13" t="s">
        <v>36</v>
      </c>
      <c r="AX295" s="13" t="s">
        <v>80</v>
      </c>
      <c r="AY295" s="243" t="s">
        <v>188</v>
      </c>
    </row>
    <row r="296" s="14" customFormat="1">
      <c r="A296" s="14"/>
      <c r="B296" s="244"/>
      <c r="C296" s="245"/>
      <c r="D296" s="235" t="s">
        <v>197</v>
      </c>
      <c r="E296" s="246" t="s">
        <v>1</v>
      </c>
      <c r="F296" s="247" t="s">
        <v>397</v>
      </c>
      <c r="G296" s="245"/>
      <c r="H296" s="248">
        <v>17.898</v>
      </c>
      <c r="I296" s="249"/>
      <c r="J296" s="245"/>
      <c r="K296" s="245"/>
      <c r="L296" s="250"/>
      <c r="M296" s="251"/>
      <c r="N296" s="252"/>
      <c r="O296" s="252"/>
      <c r="P296" s="252"/>
      <c r="Q296" s="252"/>
      <c r="R296" s="252"/>
      <c r="S296" s="252"/>
      <c r="T296" s="253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4" t="s">
        <v>197</v>
      </c>
      <c r="AU296" s="254" t="s">
        <v>90</v>
      </c>
      <c r="AV296" s="14" t="s">
        <v>90</v>
      </c>
      <c r="AW296" s="14" t="s">
        <v>36</v>
      </c>
      <c r="AX296" s="14" t="s">
        <v>80</v>
      </c>
      <c r="AY296" s="254" t="s">
        <v>188</v>
      </c>
    </row>
    <row r="297" s="13" customFormat="1">
      <c r="A297" s="13"/>
      <c r="B297" s="233"/>
      <c r="C297" s="234"/>
      <c r="D297" s="235" t="s">
        <v>197</v>
      </c>
      <c r="E297" s="236" t="s">
        <v>1</v>
      </c>
      <c r="F297" s="237" t="s">
        <v>398</v>
      </c>
      <c r="G297" s="234"/>
      <c r="H297" s="236" t="s">
        <v>1</v>
      </c>
      <c r="I297" s="238"/>
      <c r="J297" s="234"/>
      <c r="K297" s="234"/>
      <c r="L297" s="239"/>
      <c r="M297" s="240"/>
      <c r="N297" s="241"/>
      <c r="O297" s="241"/>
      <c r="P297" s="241"/>
      <c r="Q297" s="241"/>
      <c r="R297" s="241"/>
      <c r="S297" s="241"/>
      <c r="T297" s="242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3" t="s">
        <v>197</v>
      </c>
      <c r="AU297" s="243" t="s">
        <v>90</v>
      </c>
      <c r="AV297" s="13" t="s">
        <v>88</v>
      </c>
      <c r="AW297" s="13" t="s">
        <v>36</v>
      </c>
      <c r="AX297" s="13" t="s">
        <v>80</v>
      </c>
      <c r="AY297" s="243" t="s">
        <v>188</v>
      </c>
    </row>
    <row r="298" s="14" customFormat="1">
      <c r="A298" s="14"/>
      <c r="B298" s="244"/>
      <c r="C298" s="245"/>
      <c r="D298" s="235" t="s">
        <v>197</v>
      </c>
      <c r="E298" s="246" t="s">
        <v>1</v>
      </c>
      <c r="F298" s="247" t="s">
        <v>399</v>
      </c>
      <c r="G298" s="245"/>
      <c r="H298" s="248">
        <v>3.2349999999999999</v>
      </c>
      <c r="I298" s="249"/>
      <c r="J298" s="245"/>
      <c r="K298" s="245"/>
      <c r="L298" s="250"/>
      <c r="M298" s="251"/>
      <c r="N298" s="252"/>
      <c r="O298" s="252"/>
      <c r="P298" s="252"/>
      <c r="Q298" s="252"/>
      <c r="R298" s="252"/>
      <c r="S298" s="252"/>
      <c r="T298" s="253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4" t="s">
        <v>197</v>
      </c>
      <c r="AU298" s="254" t="s">
        <v>90</v>
      </c>
      <c r="AV298" s="14" t="s">
        <v>90</v>
      </c>
      <c r="AW298" s="14" t="s">
        <v>36</v>
      </c>
      <c r="AX298" s="14" t="s">
        <v>80</v>
      </c>
      <c r="AY298" s="254" t="s">
        <v>188</v>
      </c>
    </row>
    <row r="299" s="13" customFormat="1">
      <c r="A299" s="13"/>
      <c r="B299" s="233"/>
      <c r="C299" s="234"/>
      <c r="D299" s="235" t="s">
        <v>197</v>
      </c>
      <c r="E299" s="236" t="s">
        <v>1</v>
      </c>
      <c r="F299" s="237" t="s">
        <v>400</v>
      </c>
      <c r="G299" s="234"/>
      <c r="H299" s="236" t="s">
        <v>1</v>
      </c>
      <c r="I299" s="238"/>
      <c r="J299" s="234"/>
      <c r="K299" s="234"/>
      <c r="L299" s="239"/>
      <c r="M299" s="240"/>
      <c r="N299" s="241"/>
      <c r="O299" s="241"/>
      <c r="P299" s="241"/>
      <c r="Q299" s="241"/>
      <c r="R299" s="241"/>
      <c r="S299" s="241"/>
      <c r="T299" s="242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3" t="s">
        <v>197</v>
      </c>
      <c r="AU299" s="243" t="s">
        <v>90</v>
      </c>
      <c r="AV299" s="13" t="s">
        <v>88</v>
      </c>
      <c r="AW299" s="13" t="s">
        <v>36</v>
      </c>
      <c r="AX299" s="13" t="s">
        <v>80</v>
      </c>
      <c r="AY299" s="243" t="s">
        <v>188</v>
      </c>
    </row>
    <row r="300" s="14" customFormat="1">
      <c r="A300" s="14"/>
      <c r="B300" s="244"/>
      <c r="C300" s="245"/>
      <c r="D300" s="235" t="s">
        <v>197</v>
      </c>
      <c r="E300" s="246" t="s">
        <v>1</v>
      </c>
      <c r="F300" s="247" t="s">
        <v>401</v>
      </c>
      <c r="G300" s="245"/>
      <c r="H300" s="248">
        <v>0.46200000000000002</v>
      </c>
      <c r="I300" s="249"/>
      <c r="J300" s="245"/>
      <c r="K300" s="245"/>
      <c r="L300" s="250"/>
      <c r="M300" s="251"/>
      <c r="N300" s="252"/>
      <c r="O300" s="252"/>
      <c r="P300" s="252"/>
      <c r="Q300" s="252"/>
      <c r="R300" s="252"/>
      <c r="S300" s="252"/>
      <c r="T300" s="253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4" t="s">
        <v>197</v>
      </c>
      <c r="AU300" s="254" t="s">
        <v>90</v>
      </c>
      <c r="AV300" s="14" t="s">
        <v>90</v>
      </c>
      <c r="AW300" s="14" t="s">
        <v>36</v>
      </c>
      <c r="AX300" s="14" t="s">
        <v>80</v>
      </c>
      <c r="AY300" s="254" t="s">
        <v>188</v>
      </c>
    </row>
    <row r="301" s="15" customFormat="1">
      <c r="A301" s="15"/>
      <c r="B301" s="255"/>
      <c r="C301" s="256"/>
      <c r="D301" s="235" t="s">
        <v>197</v>
      </c>
      <c r="E301" s="257" t="s">
        <v>1</v>
      </c>
      <c r="F301" s="258" t="s">
        <v>201</v>
      </c>
      <c r="G301" s="256"/>
      <c r="H301" s="259">
        <v>21.594999999999999</v>
      </c>
      <c r="I301" s="260"/>
      <c r="J301" s="256"/>
      <c r="K301" s="256"/>
      <c r="L301" s="261"/>
      <c r="M301" s="262"/>
      <c r="N301" s="263"/>
      <c r="O301" s="263"/>
      <c r="P301" s="263"/>
      <c r="Q301" s="263"/>
      <c r="R301" s="263"/>
      <c r="S301" s="263"/>
      <c r="T301" s="264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65" t="s">
        <v>197</v>
      </c>
      <c r="AU301" s="265" t="s">
        <v>90</v>
      </c>
      <c r="AV301" s="15" t="s">
        <v>195</v>
      </c>
      <c r="AW301" s="15" t="s">
        <v>36</v>
      </c>
      <c r="AX301" s="15" t="s">
        <v>88</v>
      </c>
      <c r="AY301" s="265" t="s">
        <v>188</v>
      </c>
    </row>
    <row r="302" s="2" customFormat="1" ht="44.25" customHeight="1">
      <c r="A302" s="39"/>
      <c r="B302" s="40"/>
      <c r="C302" s="220" t="s">
        <v>402</v>
      </c>
      <c r="D302" s="220" t="s">
        <v>191</v>
      </c>
      <c r="E302" s="221" t="s">
        <v>403</v>
      </c>
      <c r="F302" s="222" t="s">
        <v>404</v>
      </c>
      <c r="G302" s="223" t="s">
        <v>368</v>
      </c>
      <c r="H302" s="224">
        <v>56.201000000000001</v>
      </c>
      <c r="I302" s="225"/>
      <c r="J302" s="226">
        <f>ROUND(I302*H302,2)</f>
        <v>0</v>
      </c>
      <c r="K302" s="222" t="s">
        <v>194</v>
      </c>
      <c r="L302" s="45"/>
      <c r="M302" s="227" t="s">
        <v>1</v>
      </c>
      <c r="N302" s="228" t="s">
        <v>45</v>
      </c>
      <c r="O302" s="92"/>
      <c r="P302" s="229">
        <f>O302*H302</f>
        <v>0</v>
      </c>
      <c r="Q302" s="229">
        <v>0</v>
      </c>
      <c r="R302" s="229">
        <f>Q302*H302</f>
        <v>0</v>
      </c>
      <c r="S302" s="229">
        <v>0</v>
      </c>
      <c r="T302" s="230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1" t="s">
        <v>195</v>
      </c>
      <c r="AT302" s="231" t="s">
        <v>191</v>
      </c>
      <c r="AU302" s="231" t="s">
        <v>90</v>
      </c>
      <c r="AY302" s="18" t="s">
        <v>188</v>
      </c>
      <c r="BE302" s="232">
        <f>IF(N302="základní",J302,0)</f>
        <v>0</v>
      </c>
      <c r="BF302" s="232">
        <f>IF(N302="snížená",J302,0)</f>
        <v>0</v>
      </c>
      <c r="BG302" s="232">
        <f>IF(N302="zákl. přenesená",J302,0)</f>
        <v>0</v>
      </c>
      <c r="BH302" s="232">
        <f>IF(N302="sníž. přenesená",J302,0)</f>
        <v>0</v>
      </c>
      <c r="BI302" s="232">
        <f>IF(N302="nulová",J302,0)</f>
        <v>0</v>
      </c>
      <c r="BJ302" s="18" t="s">
        <v>88</v>
      </c>
      <c r="BK302" s="232">
        <f>ROUND(I302*H302,2)</f>
        <v>0</v>
      </c>
      <c r="BL302" s="18" t="s">
        <v>195</v>
      </c>
      <c r="BM302" s="231" t="s">
        <v>405</v>
      </c>
    </row>
    <row r="303" s="13" customFormat="1">
      <c r="A303" s="13"/>
      <c r="B303" s="233"/>
      <c r="C303" s="234"/>
      <c r="D303" s="235" t="s">
        <v>197</v>
      </c>
      <c r="E303" s="236" t="s">
        <v>1</v>
      </c>
      <c r="F303" s="237" t="s">
        <v>406</v>
      </c>
      <c r="G303" s="234"/>
      <c r="H303" s="236" t="s">
        <v>1</v>
      </c>
      <c r="I303" s="238"/>
      <c r="J303" s="234"/>
      <c r="K303" s="234"/>
      <c r="L303" s="239"/>
      <c r="M303" s="240"/>
      <c r="N303" s="241"/>
      <c r="O303" s="241"/>
      <c r="P303" s="241"/>
      <c r="Q303" s="241"/>
      <c r="R303" s="241"/>
      <c r="S303" s="241"/>
      <c r="T303" s="242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3" t="s">
        <v>197</v>
      </c>
      <c r="AU303" s="243" t="s">
        <v>90</v>
      </c>
      <c r="AV303" s="13" t="s">
        <v>88</v>
      </c>
      <c r="AW303" s="13" t="s">
        <v>36</v>
      </c>
      <c r="AX303" s="13" t="s">
        <v>80</v>
      </c>
      <c r="AY303" s="243" t="s">
        <v>188</v>
      </c>
    </row>
    <row r="304" s="14" customFormat="1">
      <c r="A304" s="14"/>
      <c r="B304" s="244"/>
      <c r="C304" s="245"/>
      <c r="D304" s="235" t="s">
        <v>197</v>
      </c>
      <c r="E304" s="246" t="s">
        <v>1</v>
      </c>
      <c r="F304" s="247" t="s">
        <v>407</v>
      </c>
      <c r="G304" s="245"/>
      <c r="H304" s="248">
        <v>56.201000000000001</v>
      </c>
      <c r="I304" s="249"/>
      <c r="J304" s="245"/>
      <c r="K304" s="245"/>
      <c r="L304" s="250"/>
      <c r="M304" s="251"/>
      <c r="N304" s="252"/>
      <c r="O304" s="252"/>
      <c r="P304" s="252"/>
      <c r="Q304" s="252"/>
      <c r="R304" s="252"/>
      <c r="S304" s="252"/>
      <c r="T304" s="253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4" t="s">
        <v>197</v>
      </c>
      <c r="AU304" s="254" t="s">
        <v>90</v>
      </c>
      <c r="AV304" s="14" t="s">
        <v>90</v>
      </c>
      <c r="AW304" s="14" t="s">
        <v>36</v>
      </c>
      <c r="AX304" s="14" t="s">
        <v>88</v>
      </c>
      <c r="AY304" s="254" t="s">
        <v>188</v>
      </c>
    </row>
    <row r="305" s="2" customFormat="1" ht="37.8" customHeight="1">
      <c r="A305" s="39"/>
      <c r="B305" s="40"/>
      <c r="C305" s="220" t="s">
        <v>408</v>
      </c>
      <c r="D305" s="220" t="s">
        <v>191</v>
      </c>
      <c r="E305" s="221" t="s">
        <v>409</v>
      </c>
      <c r="F305" s="222" t="s">
        <v>410</v>
      </c>
      <c r="G305" s="223" t="s">
        <v>368</v>
      </c>
      <c r="H305" s="224">
        <v>2.0819999999999999</v>
      </c>
      <c r="I305" s="225"/>
      <c r="J305" s="226">
        <f>ROUND(I305*H305,2)</f>
        <v>0</v>
      </c>
      <c r="K305" s="222" t="s">
        <v>194</v>
      </c>
      <c r="L305" s="45"/>
      <c r="M305" s="227" t="s">
        <v>1</v>
      </c>
      <c r="N305" s="228" t="s">
        <v>45</v>
      </c>
      <c r="O305" s="92"/>
      <c r="P305" s="229">
        <f>O305*H305</f>
        <v>0</v>
      </c>
      <c r="Q305" s="229">
        <v>0</v>
      </c>
      <c r="R305" s="229">
        <f>Q305*H305</f>
        <v>0</v>
      </c>
      <c r="S305" s="229">
        <v>0</v>
      </c>
      <c r="T305" s="230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1" t="s">
        <v>195</v>
      </c>
      <c r="AT305" s="231" t="s">
        <v>191</v>
      </c>
      <c r="AU305" s="231" t="s">
        <v>90</v>
      </c>
      <c r="AY305" s="18" t="s">
        <v>188</v>
      </c>
      <c r="BE305" s="232">
        <f>IF(N305="základní",J305,0)</f>
        <v>0</v>
      </c>
      <c r="BF305" s="232">
        <f>IF(N305="snížená",J305,0)</f>
        <v>0</v>
      </c>
      <c r="BG305" s="232">
        <f>IF(N305="zákl. přenesená",J305,0)</f>
        <v>0</v>
      </c>
      <c r="BH305" s="232">
        <f>IF(N305="sníž. přenesená",J305,0)</f>
        <v>0</v>
      </c>
      <c r="BI305" s="232">
        <f>IF(N305="nulová",J305,0)</f>
        <v>0</v>
      </c>
      <c r="BJ305" s="18" t="s">
        <v>88</v>
      </c>
      <c r="BK305" s="232">
        <f>ROUND(I305*H305,2)</f>
        <v>0</v>
      </c>
      <c r="BL305" s="18" t="s">
        <v>195</v>
      </c>
      <c r="BM305" s="231" t="s">
        <v>411</v>
      </c>
    </row>
    <row r="306" s="13" customFormat="1">
      <c r="A306" s="13"/>
      <c r="B306" s="233"/>
      <c r="C306" s="234"/>
      <c r="D306" s="235" t="s">
        <v>197</v>
      </c>
      <c r="E306" s="236" t="s">
        <v>1</v>
      </c>
      <c r="F306" s="237" t="s">
        <v>412</v>
      </c>
      <c r="G306" s="234"/>
      <c r="H306" s="236" t="s">
        <v>1</v>
      </c>
      <c r="I306" s="238"/>
      <c r="J306" s="234"/>
      <c r="K306" s="234"/>
      <c r="L306" s="239"/>
      <c r="M306" s="240"/>
      <c r="N306" s="241"/>
      <c r="O306" s="241"/>
      <c r="P306" s="241"/>
      <c r="Q306" s="241"/>
      <c r="R306" s="241"/>
      <c r="S306" s="241"/>
      <c r="T306" s="242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3" t="s">
        <v>197</v>
      </c>
      <c r="AU306" s="243" t="s">
        <v>90</v>
      </c>
      <c r="AV306" s="13" t="s">
        <v>88</v>
      </c>
      <c r="AW306" s="13" t="s">
        <v>36</v>
      </c>
      <c r="AX306" s="13" t="s">
        <v>80</v>
      </c>
      <c r="AY306" s="243" t="s">
        <v>188</v>
      </c>
    </row>
    <row r="307" s="14" customFormat="1">
      <c r="A307" s="14"/>
      <c r="B307" s="244"/>
      <c r="C307" s="245"/>
      <c r="D307" s="235" t="s">
        <v>197</v>
      </c>
      <c r="E307" s="246" t="s">
        <v>1</v>
      </c>
      <c r="F307" s="247" t="s">
        <v>413</v>
      </c>
      <c r="G307" s="245"/>
      <c r="H307" s="248">
        <v>2.0819999999999999</v>
      </c>
      <c r="I307" s="249"/>
      <c r="J307" s="245"/>
      <c r="K307" s="245"/>
      <c r="L307" s="250"/>
      <c r="M307" s="251"/>
      <c r="N307" s="252"/>
      <c r="O307" s="252"/>
      <c r="P307" s="252"/>
      <c r="Q307" s="252"/>
      <c r="R307" s="252"/>
      <c r="S307" s="252"/>
      <c r="T307" s="253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54" t="s">
        <v>197</v>
      </c>
      <c r="AU307" s="254" t="s">
        <v>90</v>
      </c>
      <c r="AV307" s="14" t="s">
        <v>90</v>
      </c>
      <c r="AW307" s="14" t="s">
        <v>36</v>
      </c>
      <c r="AX307" s="14" t="s">
        <v>88</v>
      </c>
      <c r="AY307" s="254" t="s">
        <v>188</v>
      </c>
    </row>
    <row r="308" s="2" customFormat="1" ht="44.25" customHeight="1">
      <c r="A308" s="39"/>
      <c r="B308" s="40"/>
      <c r="C308" s="220" t="s">
        <v>414</v>
      </c>
      <c r="D308" s="220" t="s">
        <v>191</v>
      </c>
      <c r="E308" s="221" t="s">
        <v>415</v>
      </c>
      <c r="F308" s="222" t="s">
        <v>416</v>
      </c>
      <c r="G308" s="223" t="s">
        <v>368</v>
      </c>
      <c r="H308" s="224">
        <v>2.867</v>
      </c>
      <c r="I308" s="225"/>
      <c r="J308" s="226">
        <f>ROUND(I308*H308,2)</f>
        <v>0</v>
      </c>
      <c r="K308" s="222" t="s">
        <v>194</v>
      </c>
      <c r="L308" s="45"/>
      <c r="M308" s="227" t="s">
        <v>1</v>
      </c>
      <c r="N308" s="228" t="s">
        <v>45</v>
      </c>
      <c r="O308" s="92"/>
      <c r="P308" s="229">
        <f>O308*H308</f>
        <v>0</v>
      </c>
      <c r="Q308" s="229">
        <v>0</v>
      </c>
      <c r="R308" s="229">
        <f>Q308*H308</f>
        <v>0</v>
      </c>
      <c r="S308" s="229">
        <v>0</v>
      </c>
      <c r="T308" s="230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31" t="s">
        <v>195</v>
      </c>
      <c r="AT308" s="231" t="s">
        <v>191</v>
      </c>
      <c r="AU308" s="231" t="s">
        <v>90</v>
      </c>
      <c r="AY308" s="18" t="s">
        <v>188</v>
      </c>
      <c r="BE308" s="232">
        <f>IF(N308="základní",J308,0)</f>
        <v>0</v>
      </c>
      <c r="BF308" s="232">
        <f>IF(N308="snížená",J308,0)</f>
        <v>0</v>
      </c>
      <c r="BG308" s="232">
        <f>IF(N308="zákl. přenesená",J308,0)</f>
        <v>0</v>
      </c>
      <c r="BH308" s="232">
        <f>IF(N308="sníž. přenesená",J308,0)</f>
        <v>0</v>
      </c>
      <c r="BI308" s="232">
        <f>IF(N308="nulová",J308,0)</f>
        <v>0</v>
      </c>
      <c r="BJ308" s="18" t="s">
        <v>88</v>
      </c>
      <c r="BK308" s="232">
        <f>ROUND(I308*H308,2)</f>
        <v>0</v>
      </c>
      <c r="BL308" s="18" t="s">
        <v>195</v>
      </c>
      <c r="BM308" s="231" t="s">
        <v>417</v>
      </c>
    </row>
    <row r="309" s="13" customFormat="1">
      <c r="A309" s="13"/>
      <c r="B309" s="233"/>
      <c r="C309" s="234"/>
      <c r="D309" s="235" t="s">
        <v>197</v>
      </c>
      <c r="E309" s="236" t="s">
        <v>1</v>
      </c>
      <c r="F309" s="237" t="s">
        <v>418</v>
      </c>
      <c r="G309" s="234"/>
      <c r="H309" s="236" t="s">
        <v>1</v>
      </c>
      <c r="I309" s="238"/>
      <c r="J309" s="234"/>
      <c r="K309" s="234"/>
      <c r="L309" s="239"/>
      <c r="M309" s="240"/>
      <c r="N309" s="241"/>
      <c r="O309" s="241"/>
      <c r="P309" s="241"/>
      <c r="Q309" s="241"/>
      <c r="R309" s="241"/>
      <c r="S309" s="241"/>
      <c r="T309" s="242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3" t="s">
        <v>197</v>
      </c>
      <c r="AU309" s="243" t="s">
        <v>90</v>
      </c>
      <c r="AV309" s="13" t="s">
        <v>88</v>
      </c>
      <c r="AW309" s="13" t="s">
        <v>36</v>
      </c>
      <c r="AX309" s="13" t="s">
        <v>80</v>
      </c>
      <c r="AY309" s="243" t="s">
        <v>188</v>
      </c>
    </row>
    <row r="310" s="14" customFormat="1">
      <c r="A310" s="14"/>
      <c r="B310" s="244"/>
      <c r="C310" s="245"/>
      <c r="D310" s="235" t="s">
        <v>197</v>
      </c>
      <c r="E310" s="246" t="s">
        <v>1</v>
      </c>
      <c r="F310" s="247" t="s">
        <v>419</v>
      </c>
      <c r="G310" s="245"/>
      <c r="H310" s="248">
        <v>2.867</v>
      </c>
      <c r="I310" s="249"/>
      <c r="J310" s="245"/>
      <c r="K310" s="245"/>
      <c r="L310" s="250"/>
      <c r="M310" s="251"/>
      <c r="N310" s="252"/>
      <c r="O310" s="252"/>
      <c r="P310" s="252"/>
      <c r="Q310" s="252"/>
      <c r="R310" s="252"/>
      <c r="S310" s="252"/>
      <c r="T310" s="253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4" t="s">
        <v>197</v>
      </c>
      <c r="AU310" s="254" t="s">
        <v>90</v>
      </c>
      <c r="AV310" s="14" t="s">
        <v>90</v>
      </c>
      <c r="AW310" s="14" t="s">
        <v>36</v>
      </c>
      <c r="AX310" s="14" t="s">
        <v>88</v>
      </c>
      <c r="AY310" s="254" t="s">
        <v>188</v>
      </c>
    </row>
    <row r="311" s="2" customFormat="1" ht="44.25" customHeight="1">
      <c r="A311" s="39"/>
      <c r="B311" s="40"/>
      <c r="C311" s="220" t="s">
        <v>420</v>
      </c>
      <c r="D311" s="220" t="s">
        <v>191</v>
      </c>
      <c r="E311" s="221" t="s">
        <v>421</v>
      </c>
      <c r="F311" s="222" t="s">
        <v>422</v>
      </c>
      <c r="G311" s="223" t="s">
        <v>368</v>
      </c>
      <c r="H311" s="224">
        <v>1.087</v>
      </c>
      <c r="I311" s="225"/>
      <c r="J311" s="226">
        <f>ROUND(I311*H311,2)</f>
        <v>0</v>
      </c>
      <c r="K311" s="222" t="s">
        <v>194</v>
      </c>
      <c r="L311" s="45"/>
      <c r="M311" s="227" t="s">
        <v>1</v>
      </c>
      <c r="N311" s="228" t="s">
        <v>45</v>
      </c>
      <c r="O311" s="92"/>
      <c r="P311" s="229">
        <f>O311*H311</f>
        <v>0</v>
      </c>
      <c r="Q311" s="229">
        <v>0</v>
      </c>
      <c r="R311" s="229">
        <f>Q311*H311</f>
        <v>0</v>
      </c>
      <c r="S311" s="229">
        <v>0</v>
      </c>
      <c r="T311" s="230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1" t="s">
        <v>195</v>
      </c>
      <c r="AT311" s="231" t="s">
        <v>191</v>
      </c>
      <c r="AU311" s="231" t="s">
        <v>90</v>
      </c>
      <c r="AY311" s="18" t="s">
        <v>188</v>
      </c>
      <c r="BE311" s="232">
        <f>IF(N311="základní",J311,0)</f>
        <v>0</v>
      </c>
      <c r="BF311" s="232">
        <f>IF(N311="snížená",J311,0)</f>
        <v>0</v>
      </c>
      <c r="BG311" s="232">
        <f>IF(N311="zákl. přenesená",J311,0)</f>
        <v>0</v>
      </c>
      <c r="BH311" s="232">
        <f>IF(N311="sníž. přenesená",J311,0)</f>
        <v>0</v>
      </c>
      <c r="BI311" s="232">
        <f>IF(N311="nulová",J311,0)</f>
        <v>0</v>
      </c>
      <c r="BJ311" s="18" t="s">
        <v>88</v>
      </c>
      <c r="BK311" s="232">
        <f>ROUND(I311*H311,2)</f>
        <v>0</v>
      </c>
      <c r="BL311" s="18" t="s">
        <v>195</v>
      </c>
      <c r="BM311" s="231" t="s">
        <v>423</v>
      </c>
    </row>
    <row r="312" s="13" customFormat="1">
      <c r="A312" s="13"/>
      <c r="B312" s="233"/>
      <c r="C312" s="234"/>
      <c r="D312" s="235" t="s">
        <v>197</v>
      </c>
      <c r="E312" s="236" t="s">
        <v>1</v>
      </c>
      <c r="F312" s="237" t="s">
        <v>424</v>
      </c>
      <c r="G312" s="234"/>
      <c r="H312" s="236" t="s">
        <v>1</v>
      </c>
      <c r="I312" s="238"/>
      <c r="J312" s="234"/>
      <c r="K312" s="234"/>
      <c r="L312" s="239"/>
      <c r="M312" s="240"/>
      <c r="N312" s="241"/>
      <c r="O312" s="241"/>
      <c r="P312" s="241"/>
      <c r="Q312" s="241"/>
      <c r="R312" s="241"/>
      <c r="S312" s="241"/>
      <c r="T312" s="242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3" t="s">
        <v>197</v>
      </c>
      <c r="AU312" s="243" t="s">
        <v>90</v>
      </c>
      <c r="AV312" s="13" t="s">
        <v>88</v>
      </c>
      <c r="AW312" s="13" t="s">
        <v>36</v>
      </c>
      <c r="AX312" s="13" t="s">
        <v>80</v>
      </c>
      <c r="AY312" s="243" t="s">
        <v>188</v>
      </c>
    </row>
    <row r="313" s="14" customFormat="1">
      <c r="A313" s="14"/>
      <c r="B313" s="244"/>
      <c r="C313" s="245"/>
      <c r="D313" s="235" t="s">
        <v>197</v>
      </c>
      <c r="E313" s="246" t="s">
        <v>1</v>
      </c>
      <c r="F313" s="247" t="s">
        <v>425</v>
      </c>
      <c r="G313" s="245"/>
      <c r="H313" s="248">
        <v>1.087</v>
      </c>
      <c r="I313" s="249"/>
      <c r="J313" s="245"/>
      <c r="K313" s="245"/>
      <c r="L313" s="250"/>
      <c r="M313" s="251"/>
      <c r="N313" s="252"/>
      <c r="O313" s="252"/>
      <c r="P313" s="252"/>
      <c r="Q313" s="252"/>
      <c r="R313" s="252"/>
      <c r="S313" s="252"/>
      <c r="T313" s="253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4" t="s">
        <v>197</v>
      </c>
      <c r="AU313" s="254" t="s">
        <v>90</v>
      </c>
      <c r="AV313" s="14" t="s">
        <v>90</v>
      </c>
      <c r="AW313" s="14" t="s">
        <v>36</v>
      </c>
      <c r="AX313" s="14" t="s">
        <v>88</v>
      </c>
      <c r="AY313" s="254" t="s">
        <v>188</v>
      </c>
    </row>
    <row r="314" s="12" customFormat="1" ht="22.8" customHeight="1">
      <c r="A314" s="12"/>
      <c r="B314" s="204"/>
      <c r="C314" s="205"/>
      <c r="D314" s="206" t="s">
        <v>79</v>
      </c>
      <c r="E314" s="218" t="s">
        <v>426</v>
      </c>
      <c r="F314" s="218" t="s">
        <v>427</v>
      </c>
      <c r="G314" s="205"/>
      <c r="H314" s="205"/>
      <c r="I314" s="208"/>
      <c r="J314" s="219">
        <f>BK314</f>
        <v>0</v>
      </c>
      <c r="K314" s="205"/>
      <c r="L314" s="210"/>
      <c r="M314" s="211"/>
      <c r="N314" s="212"/>
      <c r="O314" s="212"/>
      <c r="P314" s="213">
        <f>P315</f>
        <v>0</v>
      </c>
      <c r="Q314" s="212"/>
      <c r="R314" s="213">
        <f>R315</f>
        <v>0</v>
      </c>
      <c r="S314" s="212"/>
      <c r="T314" s="214">
        <f>T315</f>
        <v>0</v>
      </c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R314" s="215" t="s">
        <v>88</v>
      </c>
      <c r="AT314" s="216" t="s">
        <v>79</v>
      </c>
      <c r="AU314" s="216" t="s">
        <v>88</v>
      </c>
      <c r="AY314" s="215" t="s">
        <v>188</v>
      </c>
      <c r="BK314" s="217">
        <f>BK315</f>
        <v>0</v>
      </c>
    </row>
    <row r="315" s="2" customFormat="1" ht="66.75" customHeight="1">
      <c r="A315" s="39"/>
      <c r="B315" s="40"/>
      <c r="C315" s="220" t="s">
        <v>428</v>
      </c>
      <c r="D315" s="220" t="s">
        <v>191</v>
      </c>
      <c r="E315" s="221" t="s">
        <v>429</v>
      </c>
      <c r="F315" s="222" t="s">
        <v>430</v>
      </c>
      <c r="G315" s="223" t="s">
        <v>368</v>
      </c>
      <c r="H315" s="224">
        <v>36.469000000000001</v>
      </c>
      <c r="I315" s="225"/>
      <c r="J315" s="226">
        <f>ROUND(I315*H315,2)</f>
        <v>0</v>
      </c>
      <c r="K315" s="222" t="s">
        <v>194</v>
      </c>
      <c r="L315" s="45"/>
      <c r="M315" s="227" t="s">
        <v>1</v>
      </c>
      <c r="N315" s="228" t="s">
        <v>45</v>
      </c>
      <c r="O315" s="92"/>
      <c r="P315" s="229">
        <f>O315*H315</f>
        <v>0</v>
      </c>
      <c r="Q315" s="229">
        <v>0</v>
      </c>
      <c r="R315" s="229">
        <f>Q315*H315</f>
        <v>0</v>
      </c>
      <c r="S315" s="229">
        <v>0</v>
      </c>
      <c r="T315" s="230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1" t="s">
        <v>195</v>
      </c>
      <c r="AT315" s="231" t="s">
        <v>191</v>
      </c>
      <c r="AU315" s="231" t="s">
        <v>90</v>
      </c>
      <c r="AY315" s="18" t="s">
        <v>188</v>
      </c>
      <c r="BE315" s="232">
        <f>IF(N315="základní",J315,0)</f>
        <v>0</v>
      </c>
      <c r="BF315" s="232">
        <f>IF(N315="snížená",J315,0)</f>
        <v>0</v>
      </c>
      <c r="BG315" s="232">
        <f>IF(N315="zákl. přenesená",J315,0)</f>
        <v>0</v>
      </c>
      <c r="BH315" s="232">
        <f>IF(N315="sníž. přenesená",J315,0)</f>
        <v>0</v>
      </c>
      <c r="BI315" s="232">
        <f>IF(N315="nulová",J315,0)</f>
        <v>0</v>
      </c>
      <c r="BJ315" s="18" t="s">
        <v>88</v>
      </c>
      <c r="BK315" s="232">
        <f>ROUND(I315*H315,2)</f>
        <v>0</v>
      </c>
      <c r="BL315" s="18" t="s">
        <v>195</v>
      </c>
      <c r="BM315" s="231" t="s">
        <v>431</v>
      </c>
    </row>
    <row r="316" s="12" customFormat="1" ht="25.92" customHeight="1">
      <c r="A316" s="12"/>
      <c r="B316" s="204"/>
      <c r="C316" s="205"/>
      <c r="D316" s="206" t="s">
        <v>79</v>
      </c>
      <c r="E316" s="207" t="s">
        <v>432</v>
      </c>
      <c r="F316" s="207" t="s">
        <v>433</v>
      </c>
      <c r="G316" s="205"/>
      <c r="H316" s="205"/>
      <c r="I316" s="208"/>
      <c r="J316" s="209">
        <f>BK316</f>
        <v>0</v>
      </c>
      <c r="K316" s="205"/>
      <c r="L316" s="210"/>
      <c r="M316" s="211"/>
      <c r="N316" s="212"/>
      <c r="O316" s="212"/>
      <c r="P316" s="213">
        <f>P317+P323+P359+P373+P377+P438+P544+P599+P624</f>
        <v>0</v>
      </c>
      <c r="Q316" s="212"/>
      <c r="R316" s="213">
        <f>R317+R323+R359+R373+R377+R438+R544+R599+R624</f>
        <v>39.616897339999994</v>
      </c>
      <c r="S316" s="212"/>
      <c r="T316" s="214">
        <f>T317+T323+T359+T373+T377+T438+T544+T599+T624</f>
        <v>28.05864146</v>
      </c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R316" s="215" t="s">
        <v>90</v>
      </c>
      <c r="AT316" s="216" t="s">
        <v>79</v>
      </c>
      <c r="AU316" s="216" t="s">
        <v>80</v>
      </c>
      <c r="AY316" s="215" t="s">
        <v>188</v>
      </c>
      <c r="BK316" s="217">
        <f>BK317+BK323+BK359+BK373+BK377+BK438+BK544+BK599+BK624</f>
        <v>0</v>
      </c>
    </row>
    <row r="317" s="12" customFormat="1" ht="22.8" customHeight="1">
      <c r="A317" s="12"/>
      <c r="B317" s="204"/>
      <c r="C317" s="205"/>
      <c r="D317" s="206" t="s">
        <v>79</v>
      </c>
      <c r="E317" s="218" t="s">
        <v>434</v>
      </c>
      <c r="F317" s="218" t="s">
        <v>435</v>
      </c>
      <c r="G317" s="205"/>
      <c r="H317" s="205"/>
      <c r="I317" s="208"/>
      <c r="J317" s="219">
        <f>BK317</f>
        <v>0</v>
      </c>
      <c r="K317" s="205"/>
      <c r="L317" s="210"/>
      <c r="M317" s="211"/>
      <c r="N317" s="212"/>
      <c r="O317" s="212"/>
      <c r="P317" s="213">
        <f>SUM(P318:P322)</f>
        <v>0</v>
      </c>
      <c r="Q317" s="212"/>
      <c r="R317" s="213">
        <f>SUM(R318:R322)</f>
        <v>0.012800000000000001</v>
      </c>
      <c r="S317" s="212"/>
      <c r="T317" s="214">
        <f>SUM(T318:T322)</f>
        <v>0.46191000000000004</v>
      </c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R317" s="215" t="s">
        <v>90</v>
      </c>
      <c r="AT317" s="216" t="s">
        <v>79</v>
      </c>
      <c r="AU317" s="216" t="s">
        <v>88</v>
      </c>
      <c r="AY317" s="215" t="s">
        <v>188</v>
      </c>
      <c r="BK317" s="217">
        <f>SUM(BK318:BK322)</f>
        <v>0</v>
      </c>
    </row>
    <row r="318" s="2" customFormat="1" ht="24.15" customHeight="1">
      <c r="A318" s="39"/>
      <c r="B318" s="40"/>
      <c r="C318" s="220" t="s">
        <v>436</v>
      </c>
      <c r="D318" s="220" t="s">
        <v>191</v>
      </c>
      <c r="E318" s="221" t="s">
        <v>437</v>
      </c>
      <c r="F318" s="222" t="s">
        <v>438</v>
      </c>
      <c r="G318" s="223" t="s">
        <v>439</v>
      </c>
      <c r="H318" s="224">
        <v>7</v>
      </c>
      <c r="I318" s="225"/>
      <c r="J318" s="226">
        <f>ROUND(I318*H318,2)</f>
        <v>0</v>
      </c>
      <c r="K318" s="222" t="s">
        <v>194</v>
      </c>
      <c r="L318" s="45"/>
      <c r="M318" s="227" t="s">
        <v>1</v>
      </c>
      <c r="N318" s="228" t="s">
        <v>45</v>
      </c>
      <c r="O318" s="92"/>
      <c r="P318" s="229">
        <f>O318*H318</f>
        <v>0</v>
      </c>
      <c r="Q318" s="229">
        <v>0</v>
      </c>
      <c r="R318" s="229">
        <f>Q318*H318</f>
        <v>0</v>
      </c>
      <c r="S318" s="229">
        <v>0.01933</v>
      </c>
      <c r="T318" s="230">
        <f>S318*H318</f>
        <v>0.13530999999999999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1" t="s">
        <v>292</v>
      </c>
      <c r="AT318" s="231" t="s">
        <v>191</v>
      </c>
      <c r="AU318" s="231" t="s">
        <v>90</v>
      </c>
      <c r="AY318" s="18" t="s">
        <v>188</v>
      </c>
      <c r="BE318" s="232">
        <f>IF(N318="základní",J318,0)</f>
        <v>0</v>
      </c>
      <c r="BF318" s="232">
        <f>IF(N318="snížená",J318,0)</f>
        <v>0</v>
      </c>
      <c r="BG318" s="232">
        <f>IF(N318="zákl. přenesená",J318,0)</f>
        <v>0</v>
      </c>
      <c r="BH318" s="232">
        <f>IF(N318="sníž. přenesená",J318,0)</f>
        <v>0</v>
      </c>
      <c r="BI318" s="232">
        <f>IF(N318="nulová",J318,0)</f>
        <v>0</v>
      </c>
      <c r="BJ318" s="18" t="s">
        <v>88</v>
      </c>
      <c r="BK318" s="232">
        <f>ROUND(I318*H318,2)</f>
        <v>0</v>
      </c>
      <c r="BL318" s="18" t="s">
        <v>292</v>
      </c>
      <c r="BM318" s="231" t="s">
        <v>440</v>
      </c>
    </row>
    <row r="319" s="2" customFormat="1" ht="21.75" customHeight="1">
      <c r="A319" s="39"/>
      <c r="B319" s="40"/>
      <c r="C319" s="220" t="s">
        <v>441</v>
      </c>
      <c r="D319" s="220" t="s">
        <v>191</v>
      </c>
      <c r="E319" s="221" t="s">
        <v>442</v>
      </c>
      <c r="F319" s="222" t="s">
        <v>443</v>
      </c>
      <c r="G319" s="223" t="s">
        <v>439</v>
      </c>
      <c r="H319" s="224">
        <v>15</v>
      </c>
      <c r="I319" s="225"/>
      <c r="J319" s="226">
        <f>ROUND(I319*H319,2)</f>
        <v>0</v>
      </c>
      <c r="K319" s="222" t="s">
        <v>194</v>
      </c>
      <c r="L319" s="45"/>
      <c r="M319" s="227" t="s">
        <v>1</v>
      </c>
      <c r="N319" s="228" t="s">
        <v>45</v>
      </c>
      <c r="O319" s="92"/>
      <c r="P319" s="229">
        <f>O319*H319</f>
        <v>0</v>
      </c>
      <c r="Q319" s="229">
        <v>0</v>
      </c>
      <c r="R319" s="229">
        <f>Q319*H319</f>
        <v>0</v>
      </c>
      <c r="S319" s="229">
        <v>0.019460000000000002</v>
      </c>
      <c r="T319" s="230">
        <f>S319*H319</f>
        <v>0.29190000000000005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1" t="s">
        <v>292</v>
      </c>
      <c r="AT319" s="231" t="s">
        <v>191</v>
      </c>
      <c r="AU319" s="231" t="s">
        <v>90</v>
      </c>
      <c r="AY319" s="18" t="s">
        <v>188</v>
      </c>
      <c r="BE319" s="232">
        <f>IF(N319="základní",J319,0)</f>
        <v>0</v>
      </c>
      <c r="BF319" s="232">
        <f>IF(N319="snížená",J319,0)</f>
        <v>0</v>
      </c>
      <c r="BG319" s="232">
        <f>IF(N319="zákl. přenesená",J319,0)</f>
        <v>0</v>
      </c>
      <c r="BH319" s="232">
        <f>IF(N319="sníž. přenesená",J319,0)</f>
        <v>0</v>
      </c>
      <c r="BI319" s="232">
        <f>IF(N319="nulová",J319,0)</f>
        <v>0</v>
      </c>
      <c r="BJ319" s="18" t="s">
        <v>88</v>
      </c>
      <c r="BK319" s="232">
        <f>ROUND(I319*H319,2)</f>
        <v>0</v>
      </c>
      <c r="BL319" s="18" t="s">
        <v>292</v>
      </c>
      <c r="BM319" s="231" t="s">
        <v>444</v>
      </c>
    </row>
    <row r="320" s="2" customFormat="1" ht="24.15" customHeight="1">
      <c r="A320" s="39"/>
      <c r="B320" s="40"/>
      <c r="C320" s="220" t="s">
        <v>445</v>
      </c>
      <c r="D320" s="220" t="s">
        <v>191</v>
      </c>
      <c r="E320" s="221" t="s">
        <v>446</v>
      </c>
      <c r="F320" s="222" t="s">
        <v>447</v>
      </c>
      <c r="G320" s="223" t="s">
        <v>267</v>
      </c>
      <c r="H320" s="224">
        <v>4</v>
      </c>
      <c r="I320" s="225"/>
      <c r="J320" s="226">
        <f>ROUND(I320*H320,2)</f>
        <v>0</v>
      </c>
      <c r="K320" s="222" t="s">
        <v>194</v>
      </c>
      <c r="L320" s="45"/>
      <c r="M320" s="227" t="s">
        <v>1</v>
      </c>
      <c r="N320" s="228" t="s">
        <v>45</v>
      </c>
      <c r="O320" s="92"/>
      <c r="P320" s="229">
        <f>O320*H320</f>
        <v>0</v>
      </c>
      <c r="Q320" s="229">
        <v>0</v>
      </c>
      <c r="R320" s="229">
        <f>Q320*H320</f>
        <v>0</v>
      </c>
      <c r="S320" s="229">
        <v>0</v>
      </c>
      <c r="T320" s="230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1" t="s">
        <v>195</v>
      </c>
      <c r="AT320" s="231" t="s">
        <v>191</v>
      </c>
      <c r="AU320" s="231" t="s">
        <v>90</v>
      </c>
      <c r="AY320" s="18" t="s">
        <v>188</v>
      </c>
      <c r="BE320" s="232">
        <f>IF(N320="základní",J320,0)</f>
        <v>0</v>
      </c>
      <c r="BF320" s="232">
        <f>IF(N320="snížená",J320,0)</f>
        <v>0</v>
      </c>
      <c r="BG320" s="232">
        <f>IF(N320="zákl. přenesená",J320,0)</f>
        <v>0</v>
      </c>
      <c r="BH320" s="232">
        <f>IF(N320="sníž. přenesená",J320,0)</f>
        <v>0</v>
      </c>
      <c r="BI320" s="232">
        <f>IF(N320="nulová",J320,0)</f>
        <v>0</v>
      </c>
      <c r="BJ320" s="18" t="s">
        <v>88</v>
      </c>
      <c r="BK320" s="232">
        <f>ROUND(I320*H320,2)</f>
        <v>0</v>
      </c>
      <c r="BL320" s="18" t="s">
        <v>195</v>
      </c>
      <c r="BM320" s="231" t="s">
        <v>448</v>
      </c>
    </row>
    <row r="321" s="2" customFormat="1" ht="16.5" customHeight="1">
      <c r="A321" s="39"/>
      <c r="B321" s="40"/>
      <c r="C321" s="271" t="s">
        <v>449</v>
      </c>
      <c r="D321" s="271" t="s">
        <v>273</v>
      </c>
      <c r="E321" s="272" t="s">
        <v>450</v>
      </c>
      <c r="F321" s="273" t="s">
        <v>451</v>
      </c>
      <c r="G321" s="274" t="s">
        <v>267</v>
      </c>
      <c r="H321" s="275">
        <v>4</v>
      </c>
      <c r="I321" s="276"/>
      <c r="J321" s="277">
        <f>ROUND(I321*H321,2)</f>
        <v>0</v>
      </c>
      <c r="K321" s="273" t="s">
        <v>194</v>
      </c>
      <c r="L321" s="278"/>
      <c r="M321" s="279" t="s">
        <v>1</v>
      </c>
      <c r="N321" s="280" t="s">
        <v>45</v>
      </c>
      <c r="O321" s="92"/>
      <c r="P321" s="229">
        <f>O321*H321</f>
        <v>0</v>
      </c>
      <c r="Q321" s="229">
        <v>0.0032000000000000002</v>
      </c>
      <c r="R321" s="229">
        <f>Q321*H321</f>
        <v>0.012800000000000001</v>
      </c>
      <c r="S321" s="229">
        <v>0</v>
      </c>
      <c r="T321" s="230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31" t="s">
        <v>247</v>
      </c>
      <c r="AT321" s="231" t="s">
        <v>273</v>
      </c>
      <c r="AU321" s="231" t="s">
        <v>90</v>
      </c>
      <c r="AY321" s="18" t="s">
        <v>188</v>
      </c>
      <c r="BE321" s="232">
        <f>IF(N321="základní",J321,0)</f>
        <v>0</v>
      </c>
      <c r="BF321" s="232">
        <f>IF(N321="snížená",J321,0)</f>
        <v>0</v>
      </c>
      <c r="BG321" s="232">
        <f>IF(N321="zákl. přenesená",J321,0)</f>
        <v>0</v>
      </c>
      <c r="BH321" s="232">
        <f>IF(N321="sníž. přenesená",J321,0)</f>
        <v>0</v>
      </c>
      <c r="BI321" s="232">
        <f>IF(N321="nulová",J321,0)</f>
        <v>0</v>
      </c>
      <c r="BJ321" s="18" t="s">
        <v>88</v>
      </c>
      <c r="BK321" s="232">
        <f>ROUND(I321*H321,2)</f>
        <v>0</v>
      </c>
      <c r="BL321" s="18" t="s">
        <v>195</v>
      </c>
      <c r="BM321" s="231" t="s">
        <v>452</v>
      </c>
    </row>
    <row r="322" s="2" customFormat="1" ht="24.15" customHeight="1">
      <c r="A322" s="39"/>
      <c r="B322" s="40"/>
      <c r="C322" s="220" t="s">
        <v>453</v>
      </c>
      <c r="D322" s="220" t="s">
        <v>191</v>
      </c>
      <c r="E322" s="221" t="s">
        <v>454</v>
      </c>
      <c r="F322" s="222" t="s">
        <v>455</v>
      </c>
      <c r="G322" s="223" t="s">
        <v>439</v>
      </c>
      <c r="H322" s="224">
        <v>1</v>
      </c>
      <c r="I322" s="225"/>
      <c r="J322" s="226">
        <f>ROUND(I322*H322,2)</f>
        <v>0</v>
      </c>
      <c r="K322" s="222" t="s">
        <v>194</v>
      </c>
      <c r="L322" s="45"/>
      <c r="M322" s="227" t="s">
        <v>1</v>
      </c>
      <c r="N322" s="228" t="s">
        <v>45</v>
      </c>
      <c r="O322" s="92"/>
      <c r="P322" s="229">
        <f>O322*H322</f>
        <v>0</v>
      </c>
      <c r="Q322" s="229">
        <v>0</v>
      </c>
      <c r="R322" s="229">
        <f>Q322*H322</f>
        <v>0</v>
      </c>
      <c r="S322" s="229">
        <v>0.034700000000000002</v>
      </c>
      <c r="T322" s="230">
        <f>S322*H322</f>
        <v>0.034700000000000002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31" t="s">
        <v>292</v>
      </c>
      <c r="AT322" s="231" t="s">
        <v>191</v>
      </c>
      <c r="AU322" s="231" t="s">
        <v>90</v>
      </c>
      <c r="AY322" s="18" t="s">
        <v>188</v>
      </c>
      <c r="BE322" s="232">
        <f>IF(N322="základní",J322,0)</f>
        <v>0</v>
      </c>
      <c r="BF322" s="232">
        <f>IF(N322="snížená",J322,0)</f>
        <v>0</v>
      </c>
      <c r="BG322" s="232">
        <f>IF(N322="zákl. přenesená",J322,0)</f>
        <v>0</v>
      </c>
      <c r="BH322" s="232">
        <f>IF(N322="sníž. přenesená",J322,0)</f>
        <v>0</v>
      </c>
      <c r="BI322" s="232">
        <f>IF(N322="nulová",J322,0)</f>
        <v>0</v>
      </c>
      <c r="BJ322" s="18" t="s">
        <v>88</v>
      </c>
      <c r="BK322" s="232">
        <f>ROUND(I322*H322,2)</f>
        <v>0</v>
      </c>
      <c r="BL322" s="18" t="s">
        <v>292</v>
      </c>
      <c r="BM322" s="231" t="s">
        <v>456</v>
      </c>
    </row>
    <row r="323" s="12" customFormat="1" ht="22.8" customHeight="1">
      <c r="A323" s="12"/>
      <c r="B323" s="204"/>
      <c r="C323" s="205"/>
      <c r="D323" s="206" t="s">
        <v>79</v>
      </c>
      <c r="E323" s="218" t="s">
        <v>457</v>
      </c>
      <c r="F323" s="218" t="s">
        <v>458</v>
      </c>
      <c r="G323" s="205"/>
      <c r="H323" s="205"/>
      <c r="I323" s="208"/>
      <c r="J323" s="219">
        <f>BK323</f>
        <v>0</v>
      </c>
      <c r="K323" s="205"/>
      <c r="L323" s="210"/>
      <c r="M323" s="211"/>
      <c r="N323" s="212"/>
      <c r="O323" s="212"/>
      <c r="P323" s="213">
        <f>SUM(P324:P358)</f>
        <v>0</v>
      </c>
      <c r="Q323" s="212"/>
      <c r="R323" s="213">
        <f>SUM(R324:R358)</f>
        <v>10.792715060000001</v>
      </c>
      <c r="S323" s="212"/>
      <c r="T323" s="214">
        <f>SUM(T324:T358)</f>
        <v>2.8666409999999996</v>
      </c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R323" s="215" t="s">
        <v>90</v>
      </c>
      <c r="AT323" s="216" t="s">
        <v>79</v>
      </c>
      <c r="AU323" s="216" t="s">
        <v>88</v>
      </c>
      <c r="AY323" s="215" t="s">
        <v>188</v>
      </c>
      <c r="BK323" s="217">
        <f>SUM(BK324:BK358)</f>
        <v>0</v>
      </c>
    </row>
    <row r="324" s="2" customFormat="1" ht="55.5" customHeight="1">
      <c r="A324" s="39"/>
      <c r="B324" s="40"/>
      <c r="C324" s="220" t="s">
        <v>459</v>
      </c>
      <c r="D324" s="220" t="s">
        <v>191</v>
      </c>
      <c r="E324" s="221" t="s">
        <v>460</v>
      </c>
      <c r="F324" s="222" t="s">
        <v>461</v>
      </c>
      <c r="G324" s="223" t="s">
        <v>119</v>
      </c>
      <c r="H324" s="224">
        <v>186.68000000000001</v>
      </c>
      <c r="I324" s="225"/>
      <c r="J324" s="226">
        <f>ROUND(I324*H324,2)</f>
        <v>0</v>
      </c>
      <c r="K324" s="222" t="s">
        <v>194</v>
      </c>
      <c r="L324" s="45"/>
      <c r="M324" s="227" t="s">
        <v>1</v>
      </c>
      <c r="N324" s="228" t="s">
        <v>45</v>
      </c>
      <c r="O324" s="92"/>
      <c r="P324" s="229">
        <f>O324*H324</f>
        <v>0</v>
      </c>
      <c r="Q324" s="229">
        <v>0.022450000000000001</v>
      </c>
      <c r="R324" s="229">
        <f>Q324*H324</f>
        <v>4.1909660000000004</v>
      </c>
      <c r="S324" s="229">
        <v>0</v>
      </c>
      <c r="T324" s="230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31" t="s">
        <v>292</v>
      </c>
      <c r="AT324" s="231" t="s">
        <v>191</v>
      </c>
      <c r="AU324" s="231" t="s">
        <v>90</v>
      </c>
      <c r="AY324" s="18" t="s">
        <v>188</v>
      </c>
      <c r="BE324" s="232">
        <f>IF(N324="základní",J324,0)</f>
        <v>0</v>
      </c>
      <c r="BF324" s="232">
        <f>IF(N324="snížená",J324,0)</f>
        <v>0</v>
      </c>
      <c r="BG324" s="232">
        <f>IF(N324="zákl. přenesená",J324,0)</f>
        <v>0</v>
      </c>
      <c r="BH324" s="232">
        <f>IF(N324="sníž. přenesená",J324,0)</f>
        <v>0</v>
      </c>
      <c r="BI324" s="232">
        <f>IF(N324="nulová",J324,0)</f>
        <v>0</v>
      </c>
      <c r="BJ324" s="18" t="s">
        <v>88</v>
      </c>
      <c r="BK324" s="232">
        <f>ROUND(I324*H324,2)</f>
        <v>0</v>
      </c>
      <c r="BL324" s="18" t="s">
        <v>292</v>
      </c>
      <c r="BM324" s="231" t="s">
        <v>462</v>
      </c>
    </row>
    <row r="325" s="13" customFormat="1">
      <c r="A325" s="13"/>
      <c r="B325" s="233"/>
      <c r="C325" s="234"/>
      <c r="D325" s="235" t="s">
        <v>197</v>
      </c>
      <c r="E325" s="236" t="s">
        <v>1</v>
      </c>
      <c r="F325" s="237" t="s">
        <v>223</v>
      </c>
      <c r="G325" s="234"/>
      <c r="H325" s="236" t="s">
        <v>1</v>
      </c>
      <c r="I325" s="238"/>
      <c r="J325" s="234"/>
      <c r="K325" s="234"/>
      <c r="L325" s="239"/>
      <c r="M325" s="240"/>
      <c r="N325" s="241"/>
      <c r="O325" s="241"/>
      <c r="P325" s="241"/>
      <c r="Q325" s="241"/>
      <c r="R325" s="241"/>
      <c r="S325" s="241"/>
      <c r="T325" s="242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3" t="s">
        <v>197</v>
      </c>
      <c r="AU325" s="243" t="s">
        <v>90</v>
      </c>
      <c r="AV325" s="13" t="s">
        <v>88</v>
      </c>
      <c r="AW325" s="13" t="s">
        <v>36</v>
      </c>
      <c r="AX325" s="13" t="s">
        <v>80</v>
      </c>
      <c r="AY325" s="243" t="s">
        <v>188</v>
      </c>
    </row>
    <row r="326" s="14" customFormat="1">
      <c r="A326" s="14"/>
      <c r="B326" s="244"/>
      <c r="C326" s="245"/>
      <c r="D326" s="235" t="s">
        <v>197</v>
      </c>
      <c r="E326" s="246" t="s">
        <v>145</v>
      </c>
      <c r="F326" s="247" t="s">
        <v>224</v>
      </c>
      <c r="G326" s="245"/>
      <c r="H326" s="248">
        <v>186.68000000000001</v>
      </c>
      <c r="I326" s="249"/>
      <c r="J326" s="245"/>
      <c r="K326" s="245"/>
      <c r="L326" s="250"/>
      <c r="M326" s="251"/>
      <c r="N326" s="252"/>
      <c r="O326" s="252"/>
      <c r="P326" s="252"/>
      <c r="Q326" s="252"/>
      <c r="R326" s="252"/>
      <c r="S326" s="252"/>
      <c r="T326" s="253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4" t="s">
        <v>197</v>
      </c>
      <c r="AU326" s="254" t="s">
        <v>90</v>
      </c>
      <c r="AV326" s="14" t="s">
        <v>90</v>
      </c>
      <c r="AW326" s="14" t="s">
        <v>36</v>
      </c>
      <c r="AX326" s="14" t="s">
        <v>88</v>
      </c>
      <c r="AY326" s="254" t="s">
        <v>188</v>
      </c>
    </row>
    <row r="327" s="2" customFormat="1" ht="62.7" customHeight="1">
      <c r="A327" s="39"/>
      <c r="B327" s="40"/>
      <c r="C327" s="220" t="s">
        <v>463</v>
      </c>
      <c r="D327" s="220" t="s">
        <v>191</v>
      </c>
      <c r="E327" s="221" t="s">
        <v>464</v>
      </c>
      <c r="F327" s="222" t="s">
        <v>465</v>
      </c>
      <c r="G327" s="223" t="s">
        <v>119</v>
      </c>
      <c r="H327" s="224">
        <v>29.25</v>
      </c>
      <c r="I327" s="225"/>
      <c r="J327" s="226">
        <f>ROUND(I327*H327,2)</f>
        <v>0</v>
      </c>
      <c r="K327" s="222" t="s">
        <v>194</v>
      </c>
      <c r="L327" s="45"/>
      <c r="M327" s="227" t="s">
        <v>1</v>
      </c>
      <c r="N327" s="228" t="s">
        <v>45</v>
      </c>
      <c r="O327" s="92"/>
      <c r="P327" s="229">
        <f>O327*H327</f>
        <v>0</v>
      </c>
      <c r="Q327" s="229">
        <v>0.052769999999999997</v>
      </c>
      <c r="R327" s="229">
        <f>Q327*H327</f>
        <v>1.5435224999999999</v>
      </c>
      <c r="S327" s="229">
        <v>0</v>
      </c>
      <c r="T327" s="230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31" t="s">
        <v>292</v>
      </c>
      <c r="AT327" s="231" t="s">
        <v>191</v>
      </c>
      <c r="AU327" s="231" t="s">
        <v>90</v>
      </c>
      <c r="AY327" s="18" t="s">
        <v>188</v>
      </c>
      <c r="BE327" s="232">
        <f>IF(N327="základní",J327,0)</f>
        <v>0</v>
      </c>
      <c r="BF327" s="232">
        <f>IF(N327="snížená",J327,0)</f>
        <v>0</v>
      </c>
      <c r="BG327" s="232">
        <f>IF(N327="zákl. přenesená",J327,0)</f>
        <v>0</v>
      </c>
      <c r="BH327" s="232">
        <f>IF(N327="sníž. přenesená",J327,0)</f>
        <v>0</v>
      </c>
      <c r="BI327" s="232">
        <f>IF(N327="nulová",J327,0)</f>
        <v>0</v>
      </c>
      <c r="BJ327" s="18" t="s">
        <v>88</v>
      </c>
      <c r="BK327" s="232">
        <f>ROUND(I327*H327,2)</f>
        <v>0</v>
      </c>
      <c r="BL327" s="18" t="s">
        <v>292</v>
      </c>
      <c r="BM327" s="231" t="s">
        <v>466</v>
      </c>
    </row>
    <row r="328" s="13" customFormat="1">
      <c r="A328" s="13"/>
      <c r="B328" s="233"/>
      <c r="C328" s="234"/>
      <c r="D328" s="235" t="s">
        <v>197</v>
      </c>
      <c r="E328" s="236" t="s">
        <v>1</v>
      </c>
      <c r="F328" s="237" t="s">
        <v>223</v>
      </c>
      <c r="G328" s="234"/>
      <c r="H328" s="236" t="s">
        <v>1</v>
      </c>
      <c r="I328" s="238"/>
      <c r="J328" s="234"/>
      <c r="K328" s="234"/>
      <c r="L328" s="239"/>
      <c r="M328" s="240"/>
      <c r="N328" s="241"/>
      <c r="O328" s="241"/>
      <c r="P328" s="241"/>
      <c r="Q328" s="241"/>
      <c r="R328" s="241"/>
      <c r="S328" s="241"/>
      <c r="T328" s="242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3" t="s">
        <v>197</v>
      </c>
      <c r="AU328" s="243" t="s">
        <v>90</v>
      </c>
      <c r="AV328" s="13" t="s">
        <v>88</v>
      </c>
      <c r="AW328" s="13" t="s">
        <v>36</v>
      </c>
      <c r="AX328" s="13" t="s">
        <v>80</v>
      </c>
      <c r="AY328" s="243" t="s">
        <v>188</v>
      </c>
    </row>
    <row r="329" s="14" customFormat="1">
      <c r="A329" s="14"/>
      <c r="B329" s="244"/>
      <c r="C329" s="245"/>
      <c r="D329" s="235" t="s">
        <v>197</v>
      </c>
      <c r="E329" s="246" t="s">
        <v>148</v>
      </c>
      <c r="F329" s="247" t="s">
        <v>226</v>
      </c>
      <c r="G329" s="245"/>
      <c r="H329" s="248">
        <v>29.25</v>
      </c>
      <c r="I329" s="249"/>
      <c r="J329" s="245"/>
      <c r="K329" s="245"/>
      <c r="L329" s="250"/>
      <c r="M329" s="251"/>
      <c r="N329" s="252"/>
      <c r="O329" s="252"/>
      <c r="P329" s="252"/>
      <c r="Q329" s="252"/>
      <c r="R329" s="252"/>
      <c r="S329" s="252"/>
      <c r="T329" s="253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4" t="s">
        <v>197</v>
      </c>
      <c r="AU329" s="254" t="s">
        <v>90</v>
      </c>
      <c r="AV329" s="14" t="s">
        <v>90</v>
      </c>
      <c r="AW329" s="14" t="s">
        <v>36</v>
      </c>
      <c r="AX329" s="14" t="s">
        <v>88</v>
      </c>
      <c r="AY329" s="254" t="s">
        <v>188</v>
      </c>
    </row>
    <row r="330" s="2" customFormat="1" ht="24.15" customHeight="1">
      <c r="A330" s="39"/>
      <c r="B330" s="40"/>
      <c r="C330" s="220" t="s">
        <v>467</v>
      </c>
      <c r="D330" s="220" t="s">
        <v>191</v>
      </c>
      <c r="E330" s="221" t="s">
        <v>468</v>
      </c>
      <c r="F330" s="222" t="s">
        <v>469</v>
      </c>
      <c r="G330" s="223" t="s">
        <v>119</v>
      </c>
      <c r="H330" s="224">
        <v>28.132999999999999</v>
      </c>
      <c r="I330" s="225"/>
      <c r="J330" s="226">
        <f>ROUND(I330*H330,2)</f>
        <v>0</v>
      </c>
      <c r="K330" s="222" t="s">
        <v>194</v>
      </c>
      <c r="L330" s="45"/>
      <c r="M330" s="227" t="s">
        <v>1</v>
      </c>
      <c r="N330" s="228" t="s">
        <v>45</v>
      </c>
      <c r="O330" s="92"/>
      <c r="P330" s="229">
        <f>O330*H330</f>
        <v>0</v>
      </c>
      <c r="Q330" s="229">
        <v>0.00172</v>
      </c>
      <c r="R330" s="229">
        <f>Q330*H330</f>
        <v>0.048388759999999996</v>
      </c>
      <c r="S330" s="229">
        <v>0</v>
      </c>
      <c r="T330" s="230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31" t="s">
        <v>292</v>
      </c>
      <c r="AT330" s="231" t="s">
        <v>191</v>
      </c>
      <c r="AU330" s="231" t="s">
        <v>90</v>
      </c>
      <c r="AY330" s="18" t="s">
        <v>188</v>
      </c>
      <c r="BE330" s="232">
        <f>IF(N330="základní",J330,0)</f>
        <v>0</v>
      </c>
      <c r="BF330" s="232">
        <f>IF(N330="snížená",J330,0)</f>
        <v>0</v>
      </c>
      <c r="BG330" s="232">
        <f>IF(N330="zákl. přenesená",J330,0)</f>
        <v>0</v>
      </c>
      <c r="BH330" s="232">
        <f>IF(N330="sníž. přenesená",J330,0)</f>
        <v>0</v>
      </c>
      <c r="BI330" s="232">
        <f>IF(N330="nulová",J330,0)</f>
        <v>0</v>
      </c>
      <c r="BJ330" s="18" t="s">
        <v>88</v>
      </c>
      <c r="BK330" s="232">
        <f>ROUND(I330*H330,2)</f>
        <v>0</v>
      </c>
      <c r="BL330" s="18" t="s">
        <v>292</v>
      </c>
      <c r="BM330" s="231" t="s">
        <v>470</v>
      </c>
    </row>
    <row r="331" s="13" customFormat="1">
      <c r="A331" s="13"/>
      <c r="B331" s="233"/>
      <c r="C331" s="234"/>
      <c r="D331" s="235" t="s">
        <v>197</v>
      </c>
      <c r="E331" s="236" t="s">
        <v>1</v>
      </c>
      <c r="F331" s="237" t="s">
        <v>471</v>
      </c>
      <c r="G331" s="234"/>
      <c r="H331" s="236" t="s">
        <v>1</v>
      </c>
      <c r="I331" s="238"/>
      <c r="J331" s="234"/>
      <c r="K331" s="234"/>
      <c r="L331" s="239"/>
      <c r="M331" s="240"/>
      <c r="N331" s="241"/>
      <c r="O331" s="241"/>
      <c r="P331" s="241"/>
      <c r="Q331" s="241"/>
      <c r="R331" s="241"/>
      <c r="S331" s="241"/>
      <c r="T331" s="242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3" t="s">
        <v>197</v>
      </c>
      <c r="AU331" s="243" t="s">
        <v>90</v>
      </c>
      <c r="AV331" s="13" t="s">
        <v>88</v>
      </c>
      <c r="AW331" s="13" t="s">
        <v>36</v>
      </c>
      <c r="AX331" s="13" t="s">
        <v>80</v>
      </c>
      <c r="AY331" s="243" t="s">
        <v>188</v>
      </c>
    </row>
    <row r="332" s="14" customFormat="1">
      <c r="A332" s="14"/>
      <c r="B332" s="244"/>
      <c r="C332" s="245"/>
      <c r="D332" s="235" t="s">
        <v>197</v>
      </c>
      <c r="E332" s="246" t="s">
        <v>1</v>
      </c>
      <c r="F332" s="247" t="s">
        <v>472</v>
      </c>
      <c r="G332" s="245"/>
      <c r="H332" s="248">
        <v>28.132999999999999</v>
      </c>
      <c r="I332" s="249"/>
      <c r="J332" s="245"/>
      <c r="K332" s="245"/>
      <c r="L332" s="250"/>
      <c r="M332" s="251"/>
      <c r="N332" s="252"/>
      <c r="O332" s="252"/>
      <c r="P332" s="252"/>
      <c r="Q332" s="252"/>
      <c r="R332" s="252"/>
      <c r="S332" s="252"/>
      <c r="T332" s="253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4" t="s">
        <v>197</v>
      </c>
      <c r="AU332" s="254" t="s">
        <v>90</v>
      </c>
      <c r="AV332" s="14" t="s">
        <v>90</v>
      </c>
      <c r="AW332" s="14" t="s">
        <v>36</v>
      </c>
      <c r="AX332" s="14" t="s">
        <v>88</v>
      </c>
      <c r="AY332" s="254" t="s">
        <v>188</v>
      </c>
    </row>
    <row r="333" s="2" customFormat="1" ht="24.15" customHeight="1">
      <c r="A333" s="39"/>
      <c r="B333" s="40"/>
      <c r="C333" s="220" t="s">
        <v>473</v>
      </c>
      <c r="D333" s="220" t="s">
        <v>191</v>
      </c>
      <c r="E333" s="221" t="s">
        <v>474</v>
      </c>
      <c r="F333" s="222" t="s">
        <v>475</v>
      </c>
      <c r="G333" s="223" t="s">
        <v>119</v>
      </c>
      <c r="H333" s="224">
        <v>166.78999999999999</v>
      </c>
      <c r="I333" s="225"/>
      <c r="J333" s="226">
        <f>ROUND(I333*H333,2)</f>
        <v>0</v>
      </c>
      <c r="K333" s="222" t="s">
        <v>194</v>
      </c>
      <c r="L333" s="45"/>
      <c r="M333" s="227" t="s">
        <v>1</v>
      </c>
      <c r="N333" s="228" t="s">
        <v>45</v>
      </c>
      <c r="O333" s="92"/>
      <c r="P333" s="229">
        <f>O333*H333</f>
        <v>0</v>
      </c>
      <c r="Q333" s="229">
        <v>0</v>
      </c>
      <c r="R333" s="229">
        <f>Q333*H333</f>
        <v>0</v>
      </c>
      <c r="S333" s="229">
        <v>0.014999999999999999</v>
      </c>
      <c r="T333" s="230">
        <f>S333*H333</f>
        <v>2.5018499999999997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31" t="s">
        <v>292</v>
      </c>
      <c r="AT333" s="231" t="s">
        <v>191</v>
      </c>
      <c r="AU333" s="231" t="s">
        <v>90</v>
      </c>
      <c r="AY333" s="18" t="s">
        <v>188</v>
      </c>
      <c r="BE333" s="232">
        <f>IF(N333="základní",J333,0)</f>
        <v>0</v>
      </c>
      <c r="BF333" s="232">
        <f>IF(N333="snížená",J333,0)</f>
        <v>0</v>
      </c>
      <c r="BG333" s="232">
        <f>IF(N333="zákl. přenesená",J333,0)</f>
        <v>0</v>
      </c>
      <c r="BH333" s="232">
        <f>IF(N333="sníž. přenesená",J333,0)</f>
        <v>0</v>
      </c>
      <c r="BI333" s="232">
        <f>IF(N333="nulová",J333,0)</f>
        <v>0</v>
      </c>
      <c r="BJ333" s="18" t="s">
        <v>88</v>
      </c>
      <c r="BK333" s="232">
        <f>ROUND(I333*H333,2)</f>
        <v>0</v>
      </c>
      <c r="BL333" s="18" t="s">
        <v>292</v>
      </c>
      <c r="BM333" s="231" t="s">
        <v>476</v>
      </c>
    </row>
    <row r="334" s="13" customFormat="1">
      <c r="A334" s="13"/>
      <c r="B334" s="233"/>
      <c r="C334" s="234"/>
      <c r="D334" s="235" t="s">
        <v>197</v>
      </c>
      <c r="E334" s="236" t="s">
        <v>1</v>
      </c>
      <c r="F334" s="237" t="s">
        <v>477</v>
      </c>
      <c r="G334" s="234"/>
      <c r="H334" s="236" t="s">
        <v>1</v>
      </c>
      <c r="I334" s="238"/>
      <c r="J334" s="234"/>
      <c r="K334" s="234"/>
      <c r="L334" s="239"/>
      <c r="M334" s="240"/>
      <c r="N334" s="241"/>
      <c r="O334" s="241"/>
      <c r="P334" s="241"/>
      <c r="Q334" s="241"/>
      <c r="R334" s="241"/>
      <c r="S334" s="241"/>
      <c r="T334" s="242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3" t="s">
        <v>197</v>
      </c>
      <c r="AU334" s="243" t="s">
        <v>90</v>
      </c>
      <c r="AV334" s="13" t="s">
        <v>88</v>
      </c>
      <c r="AW334" s="13" t="s">
        <v>36</v>
      </c>
      <c r="AX334" s="13" t="s">
        <v>80</v>
      </c>
      <c r="AY334" s="243" t="s">
        <v>188</v>
      </c>
    </row>
    <row r="335" s="14" customFormat="1">
      <c r="A335" s="14"/>
      <c r="B335" s="244"/>
      <c r="C335" s="245"/>
      <c r="D335" s="235" t="s">
        <v>197</v>
      </c>
      <c r="E335" s="246" t="s">
        <v>1</v>
      </c>
      <c r="F335" s="247" t="s">
        <v>478</v>
      </c>
      <c r="G335" s="245"/>
      <c r="H335" s="248">
        <v>166.78999999999999</v>
      </c>
      <c r="I335" s="249"/>
      <c r="J335" s="245"/>
      <c r="K335" s="245"/>
      <c r="L335" s="250"/>
      <c r="M335" s="251"/>
      <c r="N335" s="252"/>
      <c r="O335" s="252"/>
      <c r="P335" s="252"/>
      <c r="Q335" s="252"/>
      <c r="R335" s="252"/>
      <c r="S335" s="252"/>
      <c r="T335" s="253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4" t="s">
        <v>197</v>
      </c>
      <c r="AU335" s="254" t="s">
        <v>90</v>
      </c>
      <c r="AV335" s="14" t="s">
        <v>90</v>
      </c>
      <c r="AW335" s="14" t="s">
        <v>36</v>
      </c>
      <c r="AX335" s="14" t="s">
        <v>88</v>
      </c>
      <c r="AY335" s="254" t="s">
        <v>188</v>
      </c>
    </row>
    <row r="336" s="2" customFormat="1" ht="44.25" customHeight="1">
      <c r="A336" s="39"/>
      <c r="B336" s="40"/>
      <c r="C336" s="220" t="s">
        <v>479</v>
      </c>
      <c r="D336" s="220" t="s">
        <v>191</v>
      </c>
      <c r="E336" s="221" t="s">
        <v>480</v>
      </c>
      <c r="F336" s="222" t="s">
        <v>481</v>
      </c>
      <c r="G336" s="223" t="s">
        <v>209</v>
      </c>
      <c r="H336" s="224">
        <v>2.6000000000000001</v>
      </c>
      <c r="I336" s="225"/>
      <c r="J336" s="226">
        <f>ROUND(I336*H336,2)</f>
        <v>0</v>
      </c>
      <c r="K336" s="222" t="s">
        <v>194</v>
      </c>
      <c r="L336" s="45"/>
      <c r="M336" s="227" t="s">
        <v>1</v>
      </c>
      <c r="N336" s="228" t="s">
        <v>45</v>
      </c>
      <c r="O336" s="92"/>
      <c r="P336" s="229">
        <f>O336*H336</f>
        <v>0</v>
      </c>
      <c r="Q336" s="229">
        <v>0.0088299999999999993</v>
      </c>
      <c r="R336" s="229">
        <f>Q336*H336</f>
        <v>0.022957999999999999</v>
      </c>
      <c r="S336" s="229">
        <v>0</v>
      </c>
      <c r="T336" s="230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31" t="s">
        <v>292</v>
      </c>
      <c r="AT336" s="231" t="s">
        <v>191</v>
      </c>
      <c r="AU336" s="231" t="s">
        <v>90</v>
      </c>
      <c r="AY336" s="18" t="s">
        <v>188</v>
      </c>
      <c r="BE336" s="232">
        <f>IF(N336="základní",J336,0)</f>
        <v>0</v>
      </c>
      <c r="BF336" s="232">
        <f>IF(N336="snížená",J336,0)</f>
        <v>0</v>
      </c>
      <c r="BG336" s="232">
        <f>IF(N336="zákl. přenesená",J336,0)</f>
        <v>0</v>
      </c>
      <c r="BH336" s="232">
        <f>IF(N336="sníž. přenesená",J336,0)</f>
        <v>0</v>
      </c>
      <c r="BI336" s="232">
        <f>IF(N336="nulová",J336,0)</f>
        <v>0</v>
      </c>
      <c r="BJ336" s="18" t="s">
        <v>88</v>
      </c>
      <c r="BK336" s="232">
        <f>ROUND(I336*H336,2)</f>
        <v>0</v>
      </c>
      <c r="BL336" s="18" t="s">
        <v>292</v>
      </c>
      <c r="BM336" s="231" t="s">
        <v>482</v>
      </c>
    </row>
    <row r="337" s="14" customFormat="1">
      <c r="A337" s="14"/>
      <c r="B337" s="244"/>
      <c r="C337" s="245"/>
      <c r="D337" s="235" t="s">
        <v>197</v>
      </c>
      <c r="E337" s="246" t="s">
        <v>1</v>
      </c>
      <c r="F337" s="247" t="s">
        <v>483</v>
      </c>
      <c r="G337" s="245"/>
      <c r="H337" s="248">
        <v>2.6000000000000001</v>
      </c>
      <c r="I337" s="249"/>
      <c r="J337" s="245"/>
      <c r="K337" s="245"/>
      <c r="L337" s="250"/>
      <c r="M337" s="251"/>
      <c r="N337" s="252"/>
      <c r="O337" s="252"/>
      <c r="P337" s="252"/>
      <c r="Q337" s="252"/>
      <c r="R337" s="252"/>
      <c r="S337" s="252"/>
      <c r="T337" s="253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4" t="s">
        <v>197</v>
      </c>
      <c r="AU337" s="254" t="s">
        <v>90</v>
      </c>
      <c r="AV337" s="14" t="s">
        <v>90</v>
      </c>
      <c r="AW337" s="14" t="s">
        <v>36</v>
      </c>
      <c r="AX337" s="14" t="s">
        <v>88</v>
      </c>
      <c r="AY337" s="254" t="s">
        <v>188</v>
      </c>
    </row>
    <row r="338" s="2" customFormat="1">
      <c r="A338" s="39"/>
      <c r="B338" s="40"/>
      <c r="C338" s="41"/>
      <c r="D338" s="235" t="s">
        <v>219</v>
      </c>
      <c r="E338" s="41"/>
      <c r="F338" s="266" t="s">
        <v>244</v>
      </c>
      <c r="G338" s="41"/>
      <c r="H338" s="41"/>
      <c r="I338" s="41"/>
      <c r="J338" s="41"/>
      <c r="K338" s="41"/>
      <c r="L338" s="45"/>
      <c r="M338" s="267"/>
      <c r="N338" s="268"/>
      <c r="O338" s="92"/>
      <c r="P338" s="92"/>
      <c r="Q338" s="92"/>
      <c r="R338" s="92"/>
      <c r="S338" s="92"/>
      <c r="T338" s="93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U338" s="18" t="s">
        <v>90</v>
      </c>
    </row>
    <row r="339" s="2" customFormat="1">
      <c r="A339" s="39"/>
      <c r="B339" s="40"/>
      <c r="C339" s="41"/>
      <c r="D339" s="235" t="s">
        <v>219</v>
      </c>
      <c r="E339" s="41"/>
      <c r="F339" s="269" t="s">
        <v>129</v>
      </c>
      <c r="G339" s="41"/>
      <c r="H339" s="270">
        <v>0</v>
      </c>
      <c r="I339" s="41"/>
      <c r="J339" s="41"/>
      <c r="K339" s="41"/>
      <c r="L339" s="45"/>
      <c r="M339" s="267"/>
      <c r="N339" s="268"/>
      <c r="O339" s="92"/>
      <c r="P339" s="92"/>
      <c r="Q339" s="92"/>
      <c r="R339" s="92"/>
      <c r="S339" s="92"/>
      <c r="T339" s="93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U339" s="18" t="s">
        <v>90</v>
      </c>
    </row>
    <row r="340" s="2" customFormat="1">
      <c r="A340" s="39"/>
      <c r="B340" s="40"/>
      <c r="C340" s="41"/>
      <c r="D340" s="235" t="s">
        <v>219</v>
      </c>
      <c r="E340" s="41"/>
      <c r="F340" s="269" t="s">
        <v>245</v>
      </c>
      <c r="G340" s="41"/>
      <c r="H340" s="270">
        <v>153.93700000000001</v>
      </c>
      <c r="I340" s="41"/>
      <c r="J340" s="41"/>
      <c r="K340" s="41"/>
      <c r="L340" s="45"/>
      <c r="M340" s="267"/>
      <c r="N340" s="268"/>
      <c r="O340" s="92"/>
      <c r="P340" s="92"/>
      <c r="Q340" s="92"/>
      <c r="R340" s="92"/>
      <c r="S340" s="92"/>
      <c r="T340" s="93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U340" s="18" t="s">
        <v>90</v>
      </c>
    </row>
    <row r="341" s="2" customFormat="1">
      <c r="A341" s="39"/>
      <c r="B341" s="40"/>
      <c r="C341" s="41"/>
      <c r="D341" s="235" t="s">
        <v>219</v>
      </c>
      <c r="E341" s="41"/>
      <c r="F341" s="269" t="s">
        <v>246</v>
      </c>
      <c r="G341" s="41"/>
      <c r="H341" s="270">
        <v>382.065</v>
      </c>
      <c r="I341" s="41"/>
      <c r="J341" s="41"/>
      <c r="K341" s="41"/>
      <c r="L341" s="45"/>
      <c r="M341" s="267"/>
      <c r="N341" s="268"/>
      <c r="O341" s="92"/>
      <c r="P341" s="92"/>
      <c r="Q341" s="92"/>
      <c r="R341" s="92"/>
      <c r="S341" s="92"/>
      <c r="T341" s="93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U341" s="18" t="s">
        <v>90</v>
      </c>
    </row>
    <row r="342" s="2" customFormat="1">
      <c r="A342" s="39"/>
      <c r="B342" s="40"/>
      <c r="C342" s="41"/>
      <c r="D342" s="235" t="s">
        <v>219</v>
      </c>
      <c r="E342" s="41"/>
      <c r="F342" s="269" t="s">
        <v>201</v>
      </c>
      <c r="G342" s="41"/>
      <c r="H342" s="270">
        <v>536.00199999999995</v>
      </c>
      <c r="I342" s="41"/>
      <c r="J342" s="41"/>
      <c r="K342" s="41"/>
      <c r="L342" s="45"/>
      <c r="M342" s="267"/>
      <c r="N342" s="268"/>
      <c r="O342" s="92"/>
      <c r="P342" s="92"/>
      <c r="Q342" s="92"/>
      <c r="R342" s="92"/>
      <c r="S342" s="92"/>
      <c r="T342" s="93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U342" s="18" t="s">
        <v>90</v>
      </c>
    </row>
    <row r="343" s="2" customFormat="1" ht="44.25" customHeight="1">
      <c r="A343" s="39"/>
      <c r="B343" s="40"/>
      <c r="C343" s="220" t="s">
        <v>484</v>
      </c>
      <c r="D343" s="220" t="s">
        <v>191</v>
      </c>
      <c r="E343" s="221" t="s">
        <v>485</v>
      </c>
      <c r="F343" s="222" t="s">
        <v>486</v>
      </c>
      <c r="G343" s="223" t="s">
        <v>119</v>
      </c>
      <c r="H343" s="224">
        <v>2.0800000000000001</v>
      </c>
      <c r="I343" s="225"/>
      <c r="J343" s="226">
        <f>ROUND(I343*H343,2)</f>
        <v>0</v>
      </c>
      <c r="K343" s="222" t="s">
        <v>194</v>
      </c>
      <c r="L343" s="45"/>
      <c r="M343" s="227" t="s">
        <v>1</v>
      </c>
      <c r="N343" s="228" t="s">
        <v>45</v>
      </c>
      <c r="O343" s="92"/>
      <c r="P343" s="229">
        <f>O343*H343</f>
        <v>0</v>
      </c>
      <c r="Q343" s="229">
        <v>0.01221</v>
      </c>
      <c r="R343" s="229">
        <f>Q343*H343</f>
        <v>0.025396800000000001</v>
      </c>
      <c r="S343" s="229">
        <v>0</v>
      </c>
      <c r="T343" s="230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31" t="s">
        <v>292</v>
      </c>
      <c r="AT343" s="231" t="s">
        <v>191</v>
      </c>
      <c r="AU343" s="231" t="s">
        <v>90</v>
      </c>
      <c r="AY343" s="18" t="s">
        <v>188</v>
      </c>
      <c r="BE343" s="232">
        <f>IF(N343="základní",J343,0)</f>
        <v>0</v>
      </c>
      <c r="BF343" s="232">
        <f>IF(N343="snížená",J343,0)</f>
        <v>0</v>
      </c>
      <c r="BG343" s="232">
        <f>IF(N343="zákl. přenesená",J343,0)</f>
        <v>0</v>
      </c>
      <c r="BH343" s="232">
        <f>IF(N343="sníž. přenesená",J343,0)</f>
        <v>0</v>
      </c>
      <c r="BI343" s="232">
        <f>IF(N343="nulová",J343,0)</f>
        <v>0</v>
      </c>
      <c r="BJ343" s="18" t="s">
        <v>88</v>
      </c>
      <c r="BK343" s="232">
        <f>ROUND(I343*H343,2)</f>
        <v>0</v>
      </c>
      <c r="BL343" s="18" t="s">
        <v>292</v>
      </c>
      <c r="BM343" s="231" t="s">
        <v>487</v>
      </c>
    </row>
    <row r="344" s="14" customFormat="1">
      <c r="A344" s="14"/>
      <c r="B344" s="244"/>
      <c r="C344" s="245"/>
      <c r="D344" s="235" t="s">
        <v>197</v>
      </c>
      <c r="E344" s="246" t="s">
        <v>1</v>
      </c>
      <c r="F344" s="247" t="s">
        <v>488</v>
      </c>
      <c r="G344" s="245"/>
      <c r="H344" s="248">
        <v>2.0800000000000001</v>
      </c>
      <c r="I344" s="249"/>
      <c r="J344" s="245"/>
      <c r="K344" s="245"/>
      <c r="L344" s="250"/>
      <c r="M344" s="251"/>
      <c r="N344" s="252"/>
      <c r="O344" s="252"/>
      <c r="P344" s="252"/>
      <c r="Q344" s="252"/>
      <c r="R344" s="252"/>
      <c r="S344" s="252"/>
      <c r="T344" s="253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54" t="s">
        <v>197</v>
      </c>
      <c r="AU344" s="254" t="s">
        <v>90</v>
      </c>
      <c r="AV344" s="14" t="s">
        <v>90</v>
      </c>
      <c r="AW344" s="14" t="s">
        <v>36</v>
      </c>
      <c r="AX344" s="14" t="s">
        <v>88</v>
      </c>
      <c r="AY344" s="254" t="s">
        <v>188</v>
      </c>
    </row>
    <row r="345" s="2" customFormat="1" ht="33" customHeight="1">
      <c r="A345" s="39"/>
      <c r="B345" s="40"/>
      <c r="C345" s="220" t="s">
        <v>489</v>
      </c>
      <c r="D345" s="220" t="s">
        <v>191</v>
      </c>
      <c r="E345" s="221" t="s">
        <v>490</v>
      </c>
      <c r="F345" s="222" t="s">
        <v>491</v>
      </c>
      <c r="G345" s="223" t="s">
        <v>267</v>
      </c>
      <c r="H345" s="224">
        <v>6</v>
      </c>
      <c r="I345" s="225"/>
      <c r="J345" s="226">
        <f>ROUND(I345*H345,2)</f>
        <v>0</v>
      </c>
      <c r="K345" s="222" t="s">
        <v>194</v>
      </c>
      <c r="L345" s="45"/>
      <c r="M345" s="227" t="s">
        <v>1</v>
      </c>
      <c r="N345" s="228" t="s">
        <v>45</v>
      </c>
      <c r="O345" s="92"/>
      <c r="P345" s="229">
        <f>O345*H345</f>
        <v>0</v>
      </c>
      <c r="Q345" s="229">
        <v>0.00022000000000000001</v>
      </c>
      <c r="R345" s="229">
        <f>Q345*H345</f>
        <v>0.00132</v>
      </c>
      <c r="S345" s="229">
        <v>0</v>
      </c>
      <c r="T345" s="230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31" t="s">
        <v>292</v>
      </c>
      <c r="AT345" s="231" t="s">
        <v>191</v>
      </c>
      <c r="AU345" s="231" t="s">
        <v>90</v>
      </c>
      <c r="AY345" s="18" t="s">
        <v>188</v>
      </c>
      <c r="BE345" s="232">
        <f>IF(N345="základní",J345,0)</f>
        <v>0</v>
      </c>
      <c r="BF345" s="232">
        <f>IF(N345="snížená",J345,0)</f>
        <v>0</v>
      </c>
      <c r="BG345" s="232">
        <f>IF(N345="zákl. přenesená",J345,0)</f>
        <v>0</v>
      </c>
      <c r="BH345" s="232">
        <f>IF(N345="sníž. přenesená",J345,0)</f>
        <v>0</v>
      </c>
      <c r="BI345" s="232">
        <f>IF(N345="nulová",J345,0)</f>
        <v>0</v>
      </c>
      <c r="BJ345" s="18" t="s">
        <v>88</v>
      </c>
      <c r="BK345" s="232">
        <f>ROUND(I345*H345,2)</f>
        <v>0</v>
      </c>
      <c r="BL345" s="18" t="s">
        <v>292</v>
      </c>
      <c r="BM345" s="231" t="s">
        <v>492</v>
      </c>
    </row>
    <row r="346" s="2" customFormat="1" ht="33" customHeight="1">
      <c r="A346" s="39"/>
      <c r="B346" s="40"/>
      <c r="C346" s="271" t="s">
        <v>493</v>
      </c>
      <c r="D346" s="271" t="s">
        <v>273</v>
      </c>
      <c r="E346" s="272" t="s">
        <v>494</v>
      </c>
      <c r="F346" s="273" t="s">
        <v>495</v>
      </c>
      <c r="G346" s="274" t="s">
        <v>267</v>
      </c>
      <c r="H346" s="275">
        <v>6</v>
      </c>
      <c r="I346" s="276"/>
      <c r="J346" s="277">
        <f>ROUND(I346*H346,2)</f>
        <v>0</v>
      </c>
      <c r="K346" s="273" t="s">
        <v>194</v>
      </c>
      <c r="L346" s="278"/>
      <c r="M346" s="279" t="s">
        <v>1</v>
      </c>
      <c r="N346" s="280" t="s">
        <v>45</v>
      </c>
      <c r="O346" s="92"/>
      <c r="P346" s="229">
        <f>O346*H346</f>
        <v>0</v>
      </c>
      <c r="Q346" s="229">
        <v>0.012250000000000001</v>
      </c>
      <c r="R346" s="229">
        <f>Q346*H346</f>
        <v>0.07350000000000001</v>
      </c>
      <c r="S346" s="229">
        <v>0</v>
      </c>
      <c r="T346" s="230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31" t="s">
        <v>379</v>
      </c>
      <c r="AT346" s="231" t="s">
        <v>273</v>
      </c>
      <c r="AU346" s="231" t="s">
        <v>90</v>
      </c>
      <c r="AY346" s="18" t="s">
        <v>188</v>
      </c>
      <c r="BE346" s="232">
        <f>IF(N346="základní",J346,0)</f>
        <v>0</v>
      </c>
      <c r="BF346" s="232">
        <f>IF(N346="snížená",J346,0)</f>
        <v>0</v>
      </c>
      <c r="BG346" s="232">
        <f>IF(N346="zákl. přenesená",J346,0)</f>
        <v>0</v>
      </c>
      <c r="BH346" s="232">
        <f>IF(N346="sníž. přenesená",J346,0)</f>
        <v>0</v>
      </c>
      <c r="BI346" s="232">
        <f>IF(N346="nulová",J346,0)</f>
        <v>0</v>
      </c>
      <c r="BJ346" s="18" t="s">
        <v>88</v>
      </c>
      <c r="BK346" s="232">
        <f>ROUND(I346*H346,2)</f>
        <v>0</v>
      </c>
      <c r="BL346" s="18" t="s">
        <v>292</v>
      </c>
      <c r="BM346" s="231" t="s">
        <v>496</v>
      </c>
    </row>
    <row r="347" s="2" customFormat="1" ht="37.8" customHeight="1">
      <c r="A347" s="39"/>
      <c r="B347" s="40"/>
      <c r="C347" s="220" t="s">
        <v>497</v>
      </c>
      <c r="D347" s="220" t="s">
        <v>191</v>
      </c>
      <c r="E347" s="221" t="s">
        <v>498</v>
      </c>
      <c r="F347" s="222" t="s">
        <v>499</v>
      </c>
      <c r="G347" s="223" t="s">
        <v>119</v>
      </c>
      <c r="H347" s="224">
        <v>415.31999999999999</v>
      </c>
      <c r="I347" s="225"/>
      <c r="J347" s="226">
        <f>ROUND(I347*H347,2)</f>
        <v>0</v>
      </c>
      <c r="K347" s="222" t="s">
        <v>194</v>
      </c>
      <c r="L347" s="45"/>
      <c r="M347" s="227" t="s">
        <v>1</v>
      </c>
      <c r="N347" s="228" t="s">
        <v>45</v>
      </c>
      <c r="O347" s="92"/>
      <c r="P347" s="229">
        <f>O347*H347</f>
        <v>0</v>
      </c>
      <c r="Q347" s="229">
        <v>0.0070499999999999998</v>
      </c>
      <c r="R347" s="229">
        <f>Q347*H347</f>
        <v>2.9280059999999999</v>
      </c>
      <c r="S347" s="229">
        <v>0</v>
      </c>
      <c r="T347" s="230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31" t="s">
        <v>292</v>
      </c>
      <c r="AT347" s="231" t="s">
        <v>191</v>
      </c>
      <c r="AU347" s="231" t="s">
        <v>90</v>
      </c>
      <c r="AY347" s="18" t="s">
        <v>188</v>
      </c>
      <c r="BE347" s="232">
        <f>IF(N347="základní",J347,0)</f>
        <v>0</v>
      </c>
      <c r="BF347" s="232">
        <f>IF(N347="snížená",J347,0)</f>
        <v>0</v>
      </c>
      <c r="BG347" s="232">
        <f>IF(N347="zákl. přenesená",J347,0)</f>
        <v>0</v>
      </c>
      <c r="BH347" s="232">
        <f>IF(N347="sníž. přenesená",J347,0)</f>
        <v>0</v>
      </c>
      <c r="BI347" s="232">
        <f>IF(N347="nulová",J347,0)</f>
        <v>0</v>
      </c>
      <c r="BJ347" s="18" t="s">
        <v>88</v>
      </c>
      <c r="BK347" s="232">
        <f>ROUND(I347*H347,2)</f>
        <v>0</v>
      </c>
      <c r="BL347" s="18" t="s">
        <v>292</v>
      </c>
      <c r="BM347" s="231" t="s">
        <v>500</v>
      </c>
    </row>
    <row r="348" s="13" customFormat="1">
      <c r="A348" s="13"/>
      <c r="B348" s="233"/>
      <c r="C348" s="234"/>
      <c r="D348" s="235" t="s">
        <v>197</v>
      </c>
      <c r="E348" s="236" t="s">
        <v>1</v>
      </c>
      <c r="F348" s="237" t="s">
        <v>501</v>
      </c>
      <c r="G348" s="234"/>
      <c r="H348" s="236" t="s">
        <v>1</v>
      </c>
      <c r="I348" s="238"/>
      <c r="J348" s="234"/>
      <c r="K348" s="234"/>
      <c r="L348" s="239"/>
      <c r="M348" s="240"/>
      <c r="N348" s="241"/>
      <c r="O348" s="241"/>
      <c r="P348" s="241"/>
      <c r="Q348" s="241"/>
      <c r="R348" s="241"/>
      <c r="S348" s="241"/>
      <c r="T348" s="242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3" t="s">
        <v>197</v>
      </c>
      <c r="AU348" s="243" t="s">
        <v>90</v>
      </c>
      <c r="AV348" s="13" t="s">
        <v>88</v>
      </c>
      <c r="AW348" s="13" t="s">
        <v>36</v>
      </c>
      <c r="AX348" s="13" t="s">
        <v>80</v>
      </c>
      <c r="AY348" s="243" t="s">
        <v>188</v>
      </c>
    </row>
    <row r="349" s="14" customFormat="1">
      <c r="A349" s="14"/>
      <c r="B349" s="244"/>
      <c r="C349" s="245"/>
      <c r="D349" s="235" t="s">
        <v>197</v>
      </c>
      <c r="E349" s="246" t="s">
        <v>1</v>
      </c>
      <c r="F349" s="247" t="s">
        <v>502</v>
      </c>
      <c r="G349" s="245"/>
      <c r="H349" s="248">
        <v>415.31999999999999</v>
      </c>
      <c r="I349" s="249"/>
      <c r="J349" s="245"/>
      <c r="K349" s="245"/>
      <c r="L349" s="250"/>
      <c r="M349" s="251"/>
      <c r="N349" s="252"/>
      <c r="O349" s="252"/>
      <c r="P349" s="252"/>
      <c r="Q349" s="252"/>
      <c r="R349" s="252"/>
      <c r="S349" s="252"/>
      <c r="T349" s="253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54" t="s">
        <v>197</v>
      </c>
      <c r="AU349" s="254" t="s">
        <v>90</v>
      </c>
      <c r="AV349" s="14" t="s">
        <v>90</v>
      </c>
      <c r="AW349" s="14" t="s">
        <v>36</v>
      </c>
      <c r="AX349" s="14" t="s">
        <v>88</v>
      </c>
      <c r="AY349" s="254" t="s">
        <v>188</v>
      </c>
    </row>
    <row r="350" s="2" customFormat="1" ht="24.15" customHeight="1">
      <c r="A350" s="39"/>
      <c r="B350" s="40"/>
      <c r="C350" s="271" t="s">
        <v>503</v>
      </c>
      <c r="D350" s="271" t="s">
        <v>273</v>
      </c>
      <c r="E350" s="272" t="s">
        <v>504</v>
      </c>
      <c r="F350" s="273" t="s">
        <v>505</v>
      </c>
      <c r="G350" s="274" t="s">
        <v>119</v>
      </c>
      <c r="H350" s="275">
        <v>415.31999999999999</v>
      </c>
      <c r="I350" s="276"/>
      <c r="J350" s="277">
        <f>ROUND(I350*H350,2)</f>
        <v>0</v>
      </c>
      <c r="K350" s="273" t="s">
        <v>323</v>
      </c>
      <c r="L350" s="278"/>
      <c r="M350" s="279" t="s">
        <v>1</v>
      </c>
      <c r="N350" s="280" t="s">
        <v>45</v>
      </c>
      <c r="O350" s="92"/>
      <c r="P350" s="229">
        <f>O350*H350</f>
        <v>0</v>
      </c>
      <c r="Q350" s="229">
        <v>0.0044999999999999997</v>
      </c>
      <c r="R350" s="229">
        <f>Q350*H350</f>
        <v>1.8689399999999998</v>
      </c>
      <c r="S350" s="229">
        <v>0</v>
      </c>
      <c r="T350" s="230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31" t="s">
        <v>379</v>
      </c>
      <c r="AT350" s="231" t="s">
        <v>273</v>
      </c>
      <c r="AU350" s="231" t="s">
        <v>90</v>
      </c>
      <c r="AY350" s="18" t="s">
        <v>188</v>
      </c>
      <c r="BE350" s="232">
        <f>IF(N350="základní",J350,0)</f>
        <v>0</v>
      </c>
      <c r="BF350" s="232">
        <f>IF(N350="snížená",J350,0)</f>
        <v>0</v>
      </c>
      <c r="BG350" s="232">
        <f>IF(N350="zákl. přenesená",J350,0)</f>
        <v>0</v>
      </c>
      <c r="BH350" s="232">
        <f>IF(N350="sníž. přenesená",J350,0)</f>
        <v>0</v>
      </c>
      <c r="BI350" s="232">
        <f>IF(N350="nulová",J350,0)</f>
        <v>0</v>
      </c>
      <c r="BJ350" s="18" t="s">
        <v>88</v>
      </c>
      <c r="BK350" s="232">
        <f>ROUND(I350*H350,2)</f>
        <v>0</v>
      </c>
      <c r="BL350" s="18" t="s">
        <v>292</v>
      </c>
      <c r="BM350" s="231" t="s">
        <v>506</v>
      </c>
    </row>
    <row r="351" s="2" customFormat="1" ht="24.15" customHeight="1">
      <c r="A351" s="39"/>
      <c r="B351" s="40"/>
      <c r="C351" s="220" t="s">
        <v>507</v>
      </c>
      <c r="D351" s="220" t="s">
        <v>191</v>
      </c>
      <c r="E351" s="221" t="s">
        <v>508</v>
      </c>
      <c r="F351" s="222" t="s">
        <v>509</v>
      </c>
      <c r="G351" s="223" t="s">
        <v>209</v>
      </c>
      <c r="H351" s="224">
        <v>448.58499999999998</v>
      </c>
      <c r="I351" s="225"/>
      <c r="J351" s="226">
        <f>ROUND(I351*H351,2)</f>
        <v>0</v>
      </c>
      <c r="K351" s="222" t="s">
        <v>194</v>
      </c>
      <c r="L351" s="45"/>
      <c r="M351" s="227" t="s">
        <v>1</v>
      </c>
      <c r="N351" s="228" t="s">
        <v>45</v>
      </c>
      <c r="O351" s="92"/>
      <c r="P351" s="229">
        <f>O351*H351</f>
        <v>0</v>
      </c>
      <c r="Q351" s="229">
        <v>0.00020000000000000001</v>
      </c>
      <c r="R351" s="229">
        <f>Q351*H351</f>
        <v>0.089717000000000005</v>
      </c>
      <c r="S351" s="229">
        <v>0</v>
      </c>
      <c r="T351" s="230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31" t="s">
        <v>292</v>
      </c>
      <c r="AT351" s="231" t="s">
        <v>191</v>
      </c>
      <c r="AU351" s="231" t="s">
        <v>90</v>
      </c>
      <c r="AY351" s="18" t="s">
        <v>188</v>
      </c>
      <c r="BE351" s="232">
        <f>IF(N351="základní",J351,0)</f>
        <v>0</v>
      </c>
      <c r="BF351" s="232">
        <f>IF(N351="snížená",J351,0)</f>
        <v>0</v>
      </c>
      <c r="BG351" s="232">
        <f>IF(N351="zákl. přenesená",J351,0)</f>
        <v>0</v>
      </c>
      <c r="BH351" s="232">
        <f>IF(N351="sníž. přenesená",J351,0)</f>
        <v>0</v>
      </c>
      <c r="BI351" s="232">
        <f>IF(N351="nulová",J351,0)</f>
        <v>0</v>
      </c>
      <c r="BJ351" s="18" t="s">
        <v>88</v>
      </c>
      <c r="BK351" s="232">
        <f>ROUND(I351*H351,2)</f>
        <v>0</v>
      </c>
      <c r="BL351" s="18" t="s">
        <v>292</v>
      </c>
      <c r="BM351" s="231" t="s">
        <v>510</v>
      </c>
    </row>
    <row r="352" s="14" customFormat="1">
      <c r="A352" s="14"/>
      <c r="B352" s="244"/>
      <c r="C352" s="245"/>
      <c r="D352" s="235" t="s">
        <v>197</v>
      </c>
      <c r="E352" s="246" t="s">
        <v>1</v>
      </c>
      <c r="F352" s="247" t="s">
        <v>511</v>
      </c>
      <c r="G352" s="245"/>
      <c r="H352" s="248">
        <v>302.55000000000001</v>
      </c>
      <c r="I352" s="249"/>
      <c r="J352" s="245"/>
      <c r="K352" s="245"/>
      <c r="L352" s="250"/>
      <c r="M352" s="251"/>
      <c r="N352" s="252"/>
      <c r="O352" s="252"/>
      <c r="P352" s="252"/>
      <c r="Q352" s="252"/>
      <c r="R352" s="252"/>
      <c r="S352" s="252"/>
      <c r="T352" s="253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54" t="s">
        <v>197</v>
      </c>
      <c r="AU352" s="254" t="s">
        <v>90</v>
      </c>
      <c r="AV352" s="14" t="s">
        <v>90</v>
      </c>
      <c r="AW352" s="14" t="s">
        <v>36</v>
      </c>
      <c r="AX352" s="14" t="s">
        <v>80</v>
      </c>
      <c r="AY352" s="254" t="s">
        <v>188</v>
      </c>
    </row>
    <row r="353" s="14" customFormat="1">
      <c r="A353" s="14"/>
      <c r="B353" s="244"/>
      <c r="C353" s="245"/>
      <c r="D353" s="235" t="s">
        <v>197</v>
      </c>
      <c r="E353" s="246" t="s">
        <v>1</v>
      </c>
      <c r="F353" s="247" t="s">
        <v>512</v>
      </c>
      <c r="G353" s="245"/>
      <c r="H353" s="248">
        <v>146.035</v>
      </c>
      <c r="I353" s="249"/>
      <c r="J353" s="245"/>
      <c r="K353" s="245"/>
      <c r="L353" s="250"/>
      <c r="M353" s="251"/>
      <c r="N353" s="252"/>
      <c r="O353" s="252"/>
      <c r="P353" s="252"/>
      <c r="Q353" s="252"/>
      <c r="R353" s="252"/>
      <c r="S353" s="252"/>
      <c r="T353" s="253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54" t="s">
        <v>197</v>
      </c>
      <c r="AU353" s="254" t="s">
        <v>90</v>
      </c>
      <c r="AV353" s="14" t="s">
        <v>90</v>
      </c>
      <c r="AW353" s="14" t="s">
        <v>36</v>
      </c>
      <c r="AX353" s="14" t="s">
        <v>80</v>
      </c>
      <c r="AY353" s="254" t="s">
        <v>188</v>
      </c>
    </row>
    <row r="354" s="15" customFormat="1">
      <c r="A354" s="15"/>
      <c r="B354" s="255"/>
      <c r="C354" s="256"/>
      <c r="D354" s="235" t="s">
        <v>197</v>
      </c>
      <c r="E354" s="257" t="s">
        <v>1</v>
      </c>
      <c r="F354" s="258" t="s">
        <v>201</v>
      </c>
      <c r="G354" s="256"/>
      <c r="H354" s="259">
        <v>448.58499999999998</v>
      </c>
      <c r="I354" s="260"/>
      <c r="J354" s="256"/>
      <c r="K354" s="256"/>
      <c r="L354" s="261"/>
      <c r="M354" s="262"/>
      <c r="N354" s="263"/>
      <c r="O354" s="263"/>
      <c r="P354" s="263"/>
      <c r="Q354" s="263"/>
      <c r="R354" s="263"/>
      <c r="S354" s="263"/>
      <c r="T354" s="264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T354" s="265" t="s">
        <v>197</v>
      </c>
      <c r="AU354" s="265" t="s">
        <v>90</v>
      </c>
      <c r="AV354" s="15" t="s">
        <v>195</v>
      </c>
      <c r="AW354" s="15" t="s">
        <v>36</v>
      </c>
      <c r="AX354" s="15" t="s">
        <v>88</v>
      </c>
      <c r="AY354" s="265" t="s">
        <v>188</v>
      </c>
    </row>
    <row r="355" s="2" customFormat="1" ht="24.15" customHeight="1">
      <c r="A355" s="39"/>
      <c r="B355" s="40"/>
      <c r="C355" s="220" t="s">
        <v>513</v>
      </c>
      <c r="D355" s="220" t="s">
        <v>191</v>
      </c>
      <c r="E355" s="221" t="s">
        <v>514</v>
      </c>
      <c r="F355" s="222" t="s">
        <v>515</v>
      </c>
      <c r="G355" s="223" t="s">
        <v>119</v>
      </c>
      <c r="H355" s="224">
        <v>173.71000000000001</v>
      </c>
      <c r="I355" s="225"/>
      <c r="J355" s="226">
        <f>ROUND(I355*H355,2)</f>
        <v>0</v>
      </c>
      <c r="K355" s="222" t="s">
        <v>194</v>
      </c>
      <c r="L355" s="45"/>
      <c r="M355" s="227" t="s">
        <v>1</v>
      </c>
      <c r="N355" s="228" t="s">
        <v>45</v>
      </c>
      <c r="O355" s="92"/>
      <c r="P355" s="229">
        <f>O355*H355</f>
        <v>0</v>
      </c>
      <c r="Q355" s="229">
        <v>0</v>
      </c>
      <c r="R355" s="229">
        <f>Q355*H355</f>
        <v>0</v>
      </c>
      <c r="S355" s="229">
        <v>0.0020999999999999999</v>
      </c>
      <c r="T355" s="230">
        <f>S355*H355</f>
        <v>0.36479099999999998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31" t="s">
        <v>292</v>
      </c>
      <c r="AT355" s="231" t="s">
        <v>191</v>
      </c>
      <c r="AU355" s="231" t="s">
        <v>90</v>
      </c>
      <c r="AY355" s="18" t="s">
        <v>188</v>
      </c>
      <c r="BE355" s="232">
        <f>IF(N355="základní",J355,0)</f>
        <v>0</v>
      </c>
      <c r="BF355" s="232">
        <f>IF(N355="snížená",J355,0)</f>
        <v>0</v>
      </c>
      <c r="BG355" s="232">
        <f>IF(N355="zákl. přenesená",J355,0)</f>
        <v>0</v>
      </c>
      <c r="BH355" s="232">
        <f>IF(N355="sníž. přenesená",J355,0)</f>
        <v>0</v>
      </c>
      <c r="BI355" s="232">
        <f>IF(N355="nulová",J355,0)</f>
        <v>0</v>
      </c>
      <c r="BJ355" s="18" t="s">
        <v>88</v>
      </c>
      <c r="BK355" s="232">
        <f>ROUND(I355*H355,2)</f>
        <v>0</v>
      </c>
      <c r="BL355" s="18" t="s">
        <v>292</v>
      </c>
      <c r="BM355" s="231" t="s">
        <v>516</v>
      </c>
    </row>
    <row r="356" s="13" customFormat="1">
      <c r="A356" s="13"/>
      <c r="B356" s="233"/>
      <c r="C356" s="234"/>
      <c r="D356" s="235" t="s">
        <v>197</v>
      </c>
      <c r="E356" s="236" t="s">
        <v>1</v>
      </c>
      <c r="F356" s="237" t="s">
        <v>517</v>
      </c>
      <c r="G356" s="234"/>
      <c r="H356" s="236" t="s">
        <v>1</v>
      </c>
      <c r="I356" s="238"/>
      <c r="J356" s="234"/>
      <c r="K356" s="234"/>
      <c r="L356" s="239"/>
      <c r="M356" s="240"/>
      <c r="N356" s="241"/>
      <c r="O356" s="241"/>
      <c r="P356" s="241"/>
      <c r="Q356" s="241"/>
      <c r="R356" s="241"/>
      <c r="S356" s="241"/>
      <c r="T356" s="242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3" t="s">
        <v>197</v>
      </c>
      <c r="AU356" s="243" t="s">
        <v>90</v>
      </c>
      <c r="AV356" s="13" t="s">
        <v>88</v>
      </c>
      <c r="AW356" s="13" t="s">
        <v>36</v>
      </c>
      <c r="AX356" s="13" t="s">
        <v>80</v>
      </c>
      <c r="AY356" s="243" t="s">
        <v>188</v>
      </c>
    </row>
    <row r="357" s="14" customFormat="1">
      <c r="A357" s="14"/>
      <c r="B357" s="244"/>
      <c r="C357" s="245"/>
      <c r="D357" s="235" t="s">
        <v>197</v>
      </c>
      <c r="E357" s="246" t="s">
        <v>1</v>
      </c>
      <c r="F357" s="247" t="s">
        <v>518</v>
      </c>
      <c r="G357" s="245"/>
      <c r="H357" s="248">
        <v>173.71000000000001</v>
      </c>
      <c r="I357" s="249"/>
      <c r="J357" s="245"/>
      <c r="K357" s="245"/>
      <c r="L357" s="250"/>
      <c r="M357" s="251"/>
      <c r="N357" s="252"/>
      <c r="O357" s="252"/>
      <c r="P357" s="252"/>
      <c r="Q357" s="252"/>
      <c r="R357" s="252"/>
      <c r="S357" s="252"/>
      <c r="T357" s="253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54" t="s">
        <v>197</v>
      </c>
      <c r="AU357" s="254" t="s">
        <v>90</v>
      </c>
      <c r="AV357" s="14" t="s">
        <v>90</v>
      </c>
      <c r="AW357" s="14" t="s">
        <v>36</v>
      </c>
      <c r="AX357" s="14" t="s">
        <v>88</v>
      </c>
      <c r="AY357" s="254" t="s">
        <v>188</v>
      </c>
    </row>
    <row r="358" s="2" customFormat="1" ht="78" customHeight="1">
      <c r="A358" s="39"/>
      <c r="B358" s="40"/>
      <c r="C358" s="220" t="s">
        <v>519</v>
      </c>
      <c r="D358" s="220" t="s">
        <v>191</v>
      </c>
      <c r="E358" s="221" t="s">
        <v>520</v>
      </c>
      <c r="F358" s="222" t="s">
        <v>521</v>
      </c>
      <c r="G358" s="223" t="s">
        <v>368</v>
      </c>
      <c r="H358" s="224">
        <v>10.792999999999999</v>
      </c>
      <c r="I358" s="225"/>
      <c r="J358" s="226">
        <f>ROUND(I358*H358,2)</f>
        <v>0</v>
      </c>
      <c r="K358" s="222" t="s">
        <v>194</v>
      </c>
      <c r="L358" s="45"/>
      <c r="M358" s="227" t="s">
        <v>1</v>
      </c>
      <c r="N358" s="228" t="s">
        <v>45</v>
      </c>
      <c r="O358" s="92"/>
      <c r="P358" s="229">
        <f>O358*H358</f>
        <v>0</v>
      </c>
      <c r="Q358" s="229">
        <v>0</v>
      </c>
      <c r="R358" s="229">
        <f>Q358*H358</f>
        <v>0</v>
      </c>
      <c r="S358" s="229">
        <v>0</v>
      </c>
      <c r="T358" s="230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31" t="s">
        <v>292</v>
      </c>
      <c r="AT358" s="231" t="s">
        <v>191</v>
      </c>
      <c r="AU358" s="231" t="s">
        <v>90</v>
      </c>
      <c r="AY358" s="18" t="s">
        <v>188</v>
      </c>
      <c r="BE358" s="232">
        <f>IF(N358="základní",J358,0)</f>
        <v>0</v>
      </c>
      <c r="BF358" s="232">
        <f>IF(N358="snížená",J358,0)</f>
        <v>0</v>
      </c>
      <c r="BG358" s="232">
        <f>IF(N358="zákl. přenesená",J358,0)</f>
        <v>0</v>
      </c>
      <c r="BH358" s="232">
        <f>IF(N358="sníž. přenesená",J358,0)</f>
        <v>0</v>
      </c>
      <c r="BI358" s="232">
        <f>IF(N358="nulová",J358,0)</f>
        <v>0</v>
      </c>
      <c r="BJ358" s="18" t="s">
        <v>88</v>
      </c>
      <c r="BK358" s="232">
        <f>ROUND(I358*H358,2)</f>
        <v>0</v>
      </c>
      <c r="BL358" s="18" t="s">
        <v>292</v>
      </c>
      <c r="BM358" s="231" t="s">
        <v>522</v>
      </c>
    </row>
    <row r="359" s="12" customFormat="1" ht="22.8" customHeight="1">
      <c r="A359" s="12"/>
      <c r="B359" s="204"/>
      <c r="C359" s="205"/>
      <c r="D359" s="206" t="s">
        <v>79</v>
      </c>
      <c r="E359" s="218" t="s">
        <v>523</v>
      </c>
      <c r="F359" s="218" t="s">
        <v>524</v>
      </c>
      <c r="G359" s="205"/>
      <c r="H359" s="205"/>
      <c r="I359" s="208"/>
      <c r="J359" s="219">
        <f>BK359</f>
        <v>0</v>
      </c>
      <c r="K359" s="205"/>
      <c r="L359" s="210"/>
      <c r="M359" s="211"/>
      <c r="N359" s="212"/>
      <c r="O359" s="212"/>
      <c r="P359" s="213">
        <f>SUM(P360:P372)</f>
        <v>0</v>
      </c>
      <c r="Q359" s="212"/>
      <c r="R359" s="213">
        <f>SUM(R360:R372)</f>
        <v>0.98049999999999993</v>
      </c>
      <c r="S359" s="212"/>
      <c r="T359" s="214">
        <f>SUM(T360:T372)</f>
        <v>2.0819999999999999</v>
      </c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R359" s="215" t="s">
        <v>90</v>
      </c>
      <c r="AT359" s="216" t="s">
        <v>79</v>
      </c>
      <c r="AU359" s="216" t="s">
        <v>88</v>
      </c>
      <c r="AY359" s="215" t="s">
        <v>188</v>
      </c>
      <c r="BK359" s="217">
        <f>SUM(BK360:BK372)</f>
        <v>0</v>
      </c>
    </row>
    <row r="360" s="2" customFormat="1" ht="37.8" customHeight="1">
      <c r="A360" s="39"/>
      <c r="B360" s="40"/>
      <c r="C360" s="220" t="s">
        <v>525</v>
      </c>
      <c r="D360" s="220" t="s">
        <v>191</v>
      </c>
      <c r="E360" s="221" t="s">
        <v>526</v>
      </c>
      <c r="F360" s="222" t="s">
        <v>527</v>
      </c>
      <c r="G360" s="223" t="s">
        <v>267</v>
      </c>
      <c r="H360" s="224">
        <v>1</v>
      </c>
      <c r="I360" s="225"/>
      <c r="J360" s="226">
        <f>ROUND(I360*H360,2)</f>
        <v>0</v>
      </c>
      <c r="K360" s="222" t="s">
        <v>194</v>
      </c>
      <c r="L360" s="45"/>
      <c r="M360" s="227" t="s">
        <v>1</v>
      </c>
      <c r="N360" s="228" t="s">
        <v>45</v>
      </c>
      <c r="O360" s="92"/>
      <c r="P360" s="229">
        <f>O360*H360</f>
        <v>0</v>
      </c>
      <c r="Q360" s="229">
        <v>0</v>
      </c>
      <c r="R360" s="229">
        <f>Q360*H360</f>
        <v>0</v>
      </c>
      <c r="S360" s="229">
        <v>0.089999999999999997</v>
      </c>
      <c r="T360" s="230">
        <f>S360*H360</f>
        <v>0.089999999999999997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31" t="s">
        <v>292</v>
      </c>
      <c r="AT360" s="231" t="s">
        <v>191</v>
      </c>
      <c r="AU360" s="231" t="s">
        <v>90</v>
      </c>
      <c r="AY360" s="18" t="s">
        <v>188</v>
      </c>
      <c r="BE360" s="232">
        <f>IF(N360="základní",J360,0)</f>
        <v>0</v>
      </c>
      <c r="BF360" s="232">
        <f>IF(N360="snížená",J360,0)</f>
        <v>0</v>
      </c>
      <c r="BG360" s="232">
        <f>IF(N360="zákl. přenesená",J360,0)</f>
        <v>0</v>
      </c>
      <c r="BH360" s="232">
        <f>IF(N360="sníž. přenesená",J360,0)</f>
        <v>0</v>
      </c>
      <c r="BI360" s="232">
        <f>IF(N360="nulová",J360,0)</f>
        <v>0</v>
      </c>
      <c r="BJ360" s="18" t="s">
        <v>88</v>
      </c>
      <c r="BK360" s="232">
        <f>ROUND(I360*H360,2)</f>
        <v>0</v>
      </c>
      <c r="BL360" s="18" t="s">
        <v>292</v>
      </c>
      <c r="BM360" s="231" t="s">
        <v>528</v>
      </c>
    </row>
    <row r="361" s="2" customFormat="1" ht="16.5" customHeight="1">
      <c r="A361" s="39"/>
      <c r="B361" s="40"/>
      <c r="C361" s="220" t="s">
        <v>529</v>
      </c>
      <c r="D361" s="220" t="s">
        <v>191</v>
      </c>
      <c r="E361" s="221" t="s">
        <v>530</v>
      </c>
      <c r="F361" s="222" t="s">
        <v>531</v>
      </c>
      <c r="G361" s="223" t="s">
        <v>532</v>
      </c>
      <c r="H361" s="224">
        <v>1</v>
      </c>
      <c r="I361" s="225"/>
      <c r="J361" s="226">
        <f>ROUND(I361*H361,2)</f>
        <v>0</v>
      </c>
      <c r="K361" s="222" t="s">
        <v>323</v>
      </c>
      <c r="L361" s="45"/>
      <c r="M361" s="227" t="s">
        <v>1</v>
      </c>
      <c r="N361" s="228" t="s">
        <v>45</v>
      </c>
      <c r="O361" s="92"/>
      <c r="P361" s="229">
        <f>O361*H361</f>
        <v>0</v>
      </c>
      <c r="Q361" s="229">
        <v>0.00014999999999999999</v>
      </c>
      <c r="R361" s="229">
        <f>Q361*H361</f>
        <v>0.00014999999999999999</v>
      </c>
      <c r="S361" s="229">
        <v>0</v>
      </c>
      <c r="T361" s="230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31" t="s">
        <v>292</v>
      </c>
      <c r="AT361" s="231" t="s">
        <v>191</v>
      </c>
      <c r="AU361" s="231" t="s">
        <v>90</v>
      </c>
      <c r="AY361" s="18" t="s">
        <v>188</v>
      </c>
      <c r="BE361" s="232">
        <f>IF(N361="základní",J361,0)</f>
        <v>0</v>
      </c>
      <c r="BF361" s="232">
        <f>IF(N361="snížená",J361,0)</f>
        <v>0</v>
      </c>
      <c r="BG361" s="232">
        <f>IF(N361="zákl. přenesená",J361,0)</f>
        <v>0</v>
      </c>
      <c r="BH361" s="232">
        <f>IF(N361="sníž. přenesená",J361,0)</f>
        <v>0</v>
      </c>
      <c r="BI361" s="232">
        <f>IF(N361="nulová",J361,0)</f>
        <v>0</v>
      </c>
      <c r="BJ361" s="18" t="s">
        <v>88</v>
      </c>
      <c r="BK361" s="232">
        <f>ROUND(I361*H361,2)</f>
        <v>0</v>
      </c>
      <c r="BL361" s="18" t="s">
        <v>292</v>
      </c>
      <c r="BM361" s="231" t="s">
        <v>533</v>
      </c>
    </row>
    <row r="362" s="2" customFormat="1" ht="16.5" customHeight="1">
      <c r="A362" s="39"/>
      <c r="B362" s="40"/>
      <c r="C362" s="220" t="s">
        <v>534</v>
      </c>
      <c r="D362" s="220" t="s">
        <v>191</v>
      </c>
      <c r="E362" s="221" t="s">
        <v>535</v>
      </c>
      <c r="F362" s="222" t="s">
        <v>536</v>
      </c>
      <c r="G362" s="223" t="s">
        <v>532</v>
      </c>
      <c r="H362" s="224">
        <v>1</v>
      </c>
      <c r="I362" s="225"/>
      <c r="J362" s="226">
        <f>ROUND(I362*H362,2)</f>
        <v>0</v>
      </c>
      <c r="K362" s="222" t="s">
        <v>323</v>
      </c>
      <c r="L362" s="45"/>
      <c r="M362" s="227" t="s">
        <v>1</v>
      </c>
      <c r="N362" s="228" t="s">
        <v>45</v>
      </c>
      <c r="O362" s="92"/>
      <c r="P362" s="229">
        <f>O362*H362</f>
        <v>0</v>
      </c>
      <c r="Q362" s="229">
        <v>0.00014999999999999999</v>
      </c>
      <c r="R362" s="229">
        <f>Q362*H362</f>
        <v>0.00014999999999999999</v>
      </c>
      <c r="S362" s="229">
        <v>0</v>
      </c>
      <c r="T362" s="230">
        <f>S362*H362</f>
        <v>0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231" t="s">
        <v>292</v>
      </c>
      <c r="AT362" s="231" t="s">
        <v>191</v>
      </c>
      <c r="AU362" s="231" t="s">
        <v>90</v>
      </c>
      <c r="AY362" s="18" t="s">
        <v>188</v>
      </c>
      <c r="BE362" s="232">
        <f>IF(N362="základní",J362,0)</f>
        <v>0</v>
      </c>
      <c r="BF362" s="232">
        <f>IF(N362="snížená",J362,0)</f>
        <v>0</v>
      </c>
      <c r="BG362" s="232">
        <f>IF(N362="zákl. přenesená",J362,0)</f>
        <v>0</v>
      </c>
      <c r="BH362" s="232">
        <f>IF(N362="sníž. přenesená",J362,0)</f>
        <v>0</v>
      </c>
      <c r="BI362" s="232">
        <f>IF(N362="nulová",J362,0)</f>
        <v>0</v>
      </c>
      <c r="BJ362" s="18" t="s">
        <v>88</v>
      </c>
      <c r="BK362" s="232">
        <f>ROUND(I362*H362,2)</f>
        <v>0</v>
      </c>
      <c r="BL362" s="18" t="s">
        <v>292</v>
      </c>
      <c r="BM362" s="231" t="s">
        <v>537</v>
      </c>
    </row>
    <row r="363" s="2" customFormat="1" ht="24.15" customHeight="1">
      <c r="A363" s="39"/>
      <c r="B363" s="40"/>
      <c r="C363" s="220" t="s">
        <v>538</v>
      </c>
      <c r="D363" s="220" t="s">
        <v>191</v>
      </c>
      <c r="E363" s="221" t="s">
        <v>539</v>
      </c>
      <c r="F363" s="222" t="s">
        <v>540</v>
      </c>
      <c r="G363" s="223" t="s">
        <v>267</v>
      </c>
      <c r="H363" s="224">
        <v>1</v>
      </c>
      <c r="I363" s="225"/>
      <c r="J363" s="226">
        <f>ROUND(I363*H363,2)</f>
        <v>0</v>
      </c>
      <c r="K363" s="222" t="s">
        <v>323</v>
      </c>
      <c r="L363" s="45"/>
      <c r="M363" s="227" t="s">
        <v>1</v>
      </c>
      <c r="N363" s="228" t="s">
        <v>45</v>
      </c>
      <c r="O363" s="92"/>
      <c r="P363" s="229">
        <f>O363*H363</f>
        <v>0</v>
      </c>
      <c r="Q363" s="229">
        <v>0.00014999999999999999</v>
      </c>
      <c r="R363" s="229">
        <f>Q363*H363</f>
        <v>0.00014999999999999999</v>
      </c>
      <c r="S363" s="229">
        <v>0</v>
      </c>
      <c r="T363" s="230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31" t="s">
        <v>292</v>
      </c>
      <c r="AT363" s="231" t="s">
        <v>191</v>
      </c>
      <c r="AU363" s="231" t="s">
        <v>90</v>
      </c>
      <c r="AY363" s="18" t="s">
        <v>188</v>
      </c>
      <c r="BE363" s="232">
        <f>IF(N363="základní",J363,0)</f>
        <v>0</v>
      </c>
      <c r="BF363" s="232">
        <f>IF(N363="snížená",J363,0)</f>
        <v>0</v>
      </c>
      <c r="BG363" s="232">
        <f>IF(N363="zákl. přenesená",J363,0)</f>
        <v>0</v>
      </c>
      <c r="BH363" s="232">
        <f>IF(N363="sníž. přenesená",J363,0)</f>
        <v>0</v>
      </c>
      <c r="BI363" s="232">
        <f>IF(N363="nulová",J363,0)</f>
        <v>0</v>
      </c>
      <c r="BJ363" s="18" t="s">
        <v>88</v>
      </c>
      <c r="BK363" s="232">
        <f>ROUND(I363*H363,2)</f>
        <v>0</v>
      </c>
      <c r="BL363" s="18" t="s">
        <v>292</v>
      </c>
      <c r="BM363" s="231" t="s">
        <v>541</v>
      </c>
    </row>
    <row r="364" s="2" customFormat="1" ht="24.15" customHeight="1">
      <c r="A364" s="39"/>
      <c r="B364" s="40"/>
      <c r="C364" s="220" t="s">
        <v>542</v>
      </c>
      <c r="D364" s="220" t="s">
        <v>191</v>
      </c>
      <c r="E364" s="221" t="s">
        <v>543</v>
      </c>
      <c r="F364" s="222" t="s">
        <v>544</v>
      </c>
      <c r="G364" s="223" t="s">
        <v>532</v>
      </c>
      <c r="H364" s="224">
        <v>1</v>
      </c>
      <c r="I364" s="225"/>
      <c r="J364" s="226">
        <f>ROUND(I364*H364,2)</f>
        <v>0</v>
      </c>
      <c r="K364" s="222" t="s">
        <v>323</v>
      </c>
      <c r="L364" s="45"/>
      <c r="M364" s="227" t="s">
        <v>1</v>
      </c>
      <c r="N364" s="228" t="s">
        <v>45</v>
      </c>
      <c r="O364" s="92"/>
      <c r="P364" s="229">
        <f>O364*H364</f>
        <v>0</v>
      </c>
      <c r="Q364" s="229">
        <v>0.00014999999999999999</v>
      </c>
      <c r="R364" s="229">
        <f>Q364*H364</f>
        <v>0.00014999999999999999</v>
      </c>
      <c r="S364" s="229">
        <v>0</v>
      </c>
      <c r="T364" s="230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31" t="s">
        <v>292</v>
      </c>
      <c r="AT364" s="231" t="s">
        <v>191</v>
      </c>
      <c r="AU364" s="231" t="s">
        <v>90</v>
      </c>
      <c r="AY364" s="18" t="s">
        <v>188</v>
      </c>
      <c r="BE364" s="232">
        <f>IF(N364="základní",J364,0)</f>
        <v>0</v>
      </c>
      <c r="BF364" s="232">
        <f>IF(N364="snížená",J364,0)</f>
        <v>0</v>
      </c>
      <c r="BG364" s="232">
        <f>IF(N364="zákl. přenesená",J364,0)</f>
        <v>0</v>
      </c>
      <c r="BH364" s="232">
        <f>IF(N364="sníž. přenesená",J364,0)</f>
        <v>0</v>
      </c>
      <c r="BI364" s="232">
        <f>IF(N364="nulová",J364,0)</f>
        <v>0</v>
      </c>
      <c r="BJ364" s="18" t="s">
        <v>88</v>
      </c>
      <c r="BK364" s="232">
        <f>ROUND(I364*H364,2)</f>
        <v>0</v>
      </c>
      <c r="BL364" s="18" t="s">
        <v>292</v>
      </c>
      <c r="BM364" s="231" t="s">
        <v>545</v>
      </c>
    </row>
    <row r="365" s="2" customFormat="1" ht="16.5" customHeight="1">
      <c r="A365" s="39"/>
      <c r="B365" s="40"/>
      <c r="C365" s="220" t="s">
        <v>546</v>
      </c>
      <c r="D365" s="220" t="s">
        <v>191</v>
      </c>
      <c r="E365" s="221" t="s">
        <v>547</v>
      </c>
      <c r="F365" s="222" t="s">
        <v>548</v>
      </c>
      <c r="G365" s="223" t="s">
        <v>267</v>
      </c>
      <c r="H365" s="224">
        <v>1</v>
      </c>
      <c r="I365" s="225"/>
      <c r="J365" s="226">
        <f>ROUND(I365*H365,2)</f>
        <v>0</v>
      </c>
      <c r="K365" s="222" t="s">
        <v>1</v>
      </c>
      <c r="L365" s="45"/>
      <c r="M365" s="227" t="s">
        <v>1</v>
      </c>
      <c r="N365" s="228" t="s">
        <v>45</v>
      </c>
      <c r="O365" s="92"/>
      <c r="P365" s="229">
        <f>O365*H365</f>
        <v>0</v>
      </c>
      <c r="Q365" s="229">
        <v>0</v>
      </c>
      <c r="R365" s="229">
        <f>Q365*H365</f>
        <v>0</v>
      </c>
      <c r="S365" s="229">
        <v>0</v>
      </c>
      <c r="T365" s="230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31" t="s">
        <v>292</v>
      </c>
      <c r="AT365" s="231" t="s">
        <v>191</v>
      </c>
      <c r="AU365" s="231" t="s">
        <v>90</v>
      </c>
      <c r="AY365" s="18" t="s">
        <v>188</v>
      </c>
      <c r="BE365" s="232">
        <f>IF(N365="základní",J365,0)</f>
        <v>0</v>
      </c>
      <c r="BF365" s="232">
        <f>IF(N365="snížená",J365,0)</f>
        <v>0</v>
      </c>
      <c r="BG365" s="232">
        <f>IF(N365="zákl. přenesená",J365,0)</f>
        <v>0</v>
      </c>
      <c r="BH365" s="232">
        <f>IF(N365="sníž. přenesená",J365,0)</f>
        <v>0</v>
      </c>
      <c r="BI365" s="232">
        <f>IF(N365="nulová",J365,0)</f>
        <v>0</v>
      </c>
      <c r="BJ365" s="18" t="s">
        <v>88</v>
      </c>
      <c r="BK365" s="232">
        <f>ROUND(I365*H365,2)</f>
        <v>0</v>
      </c>
      <c r="BL365" s="18" t="s">
        <v>292</v>
      </c>
      <c r="BM365" s="231" t="s">
        <v>549</v>
      </c>
    </row>
    <row r="366" s="2" customFormat="1" ht="37.8" customHeight="1">
      <c r="A366" s="39"/>
      <c r="B366" s="40"/>
      <c r="C366" s="220" t="s">
        <v>550</v>
      </c>
      <c r="D366" s="220" t="s">
        <v>191</v>
      </c>
      <c r="E366" s="221" t="s">
        <v>551</v>
      </c>
      <c r="F366" s="222" t="s">
        <v>552</v>
      </c>
      <c r="G366" s="223" t="s">
        <v>267</v>
      </c>
      <c r="H366" s="224">
        <v>10</v>
      </c>
      <c r="I366" s="225"/>
      <c r="J366" s="226">
        <f>ROUND(I366*H366,2)</f>
        <v>0</v>
      </c>
      <c r="K366" s="222" t="s">
        <v>194</v>
      </c>
      <c r="L366" s="45"/>
      <c r="M366" s="227" t="s">
        <v>1</v>
      </c>
      <c r="N366" s="228" t="s">
        <v>45</v>
      </c>
      <c r="O366" s="92"/>
      <c r="P366" s="229">
        <f>O366*H366</f>
        <v>0</v>
      </c>
      <c r="Q366" s="229">
        <v>0</v>
      </c>
      <c r="R366" s="229">
        <f>Q366*H366</f>
        <v>0</v>
      </c>
      <c r="S366" s="229">
        <v>0</v>
      </c>
      <c r="T366" s="230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31" t="s">
        <v>292</v>
      </c>
      <c r="AT366" s="231" t="s">
        <v>191</v>
      </c>
      <c r="AU366" s="231" t="s">
        <v>90</v>
      </c>
      <c r="AY366" s="18" t="s">
        <v>188</v>
      </c>
      <c r="BE366" s="232">
        <f>IF(N366="základní",J366,0)</f>
        <v>0</v>
      </c>
      <c r="BF366" s="232">
        <f>IF(N366="snížená",J366,0)</f>
        <v>0</v>
      </c>
      <c r="BG366" s="232">
        <f>IF(N366="zákl. přenesená",J366,0)</f>
        <v>0</v>
      </c>
      <c r="BH366" s="232">
        <f>IF(N366="sníž. přenesená",J366,0)</f>
        <v>0</v>
      </c>
      <c r="BI366" s="232">
        <f>IF(N366="nulová",J366,0)</f>
        <v>0</v>
      </c>
      <c r="BJ366" s="18" t="s">
        <v>88</v>
      </c>
      <c r="BK366" s="232">
        <f>ROUND(I366*H366,2)</f>
        <v>0</v>
      </c>
      <c r="BL366" s="18" t="s">
        <v>292</v>
      </c>
      <c r="BM366" s="231" t="s">
        <v>553</v>
      </c>
    </row>
    <row r="367" s="2" customFormat="1" ht="24.15" customHeight="1">
      <c r="A367" s="39"/>
      <c r="B367" s="40"/>
      <c r="C367" s="271" t="s">
        <v>554</v>
      </c>
      <c r="D367" s="271" t="s">
        <v>273</v>
      </c>
      <c r="E367" s="272" t="s">
        <v>555</v>
      </c>
      <c r="F367" s="273" t="s">
        <v>556</v>
      </c>
      <c r="G367" s="274" t="s">
        <v>267</v>
      </c>
      <c r="H367" s="275">
        <v>10</v>
      </c>
      <c r="I367" s="276"/>
      <c r="J367" s="277">
        <f>ROUND(I367*H367,2)</f>
        <v>0</v>
      </c>
      <c r="K367" s="273" t="s">
        <v>194</v>
      </c>
      <c r="L367" s="278"/>
      <c r="M367" s="279" t="s">
        <v>1</v>
      </c>
      <c r="N367" s="280" t="s">
        <v>45</v>
      </c>
      <c r="O367" s="92"/>
      <c r="P367" s="229">
        <f>O367*H367</f>
        <v>0</v>
      </c>
      <c r="Q367" s="229">
        <v>0.017500000000000002</v>
      </c>
      <c r="R367" s="229">
        <f>Q367*H367</f>
        <v>0.17500000000000002</v>
      </c>
      <c r="S367" s="229">
        <v>0</v>
      </c>
      <c r="T367" s="230">
        <f>S367*H367</f>
        <v>0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31" t="s">
        <v>379</v>
      </c>
      <c r="AT367" s="231" t="s">
        <v>273</v>
      </c>
      <c r="AU367" s="231" t="s">
        <v>90</v>
      </c>
      <c r="AY367" s="18" t="s">
        <v>188</v>
      </c>
      <c r="BE367" s="232">
        <f>IF(N367="základní",J367,0)</f>
        <v>0</v>
      </c>
      <c r="BF367" s="232">
        <f>IF(N367="snížená",J367,0)</f>
        <v>0</v>
      </c>
      <c r="BG367" s="232">
        <f>IF(N367="zákl. přenesená",J367,0)</f>
        <v>0</v>
      </c>
      <c r="BH367" s="232">
        <f>IF(N367="sníž. přenesená",J367,0)</f>
        <v>0</v>
      </c>
      <c r="BI367" s="232">
        <f>IF(N367="nulová",J367,0)</f>
        <v>0</v>
      </c>
      <c r="BJ367" s="18" t="s">
        <v>88</v>
      </c>
      <c r="BK367" s="232">
        <f>ROUND(I367*H367,2)</f>
        <v>0</v>
      </c>
      <c r="BL367" s="18" t="s">
        <v>292</v>
      </c>
      <c r="BM367" s="231" t="s">
        <v>557</v>
      </c>
    </row>
    <row r="368" s="2" customFormat="1" ht="37.8" customHeight="1">
      <c r="A368" s="39"/>
      <c r="B368" s="40"/>
      <c r="C368" s="220" t="s">
        <v>558</v>
      </c>
      <c r="D368" s="220" t="s">
        <v>191</v>
      </c>
      <c r="E368" s="221" t="s">
        <v>559</v>
      </c>
      <c r="F368" s="222" t="s">
        <v>560</v>
      </c>
      <c r="G368" s="223" t="s">
        <v>267</v>
      </c>
      <c r="H368" s="224">
        <v>13</v>
      </c>
      <c r="I368" s="225"/>
      <c r="J368" s="226">
        <f>ROUND(I368*H368,2)</f>
        <v>0</v>
      </c>
      <c r="K368" s="222" t="s">
        <v>194</v>
      </c>
      <c r="L368" s="45"/>
      <c r="M368" s="227" t="s">
        <v>1</v>
      </c>
      <c r="N368" s="228" t="s">
        <v>45</v>
      </c>
      <c r="O368" s="92"/>
      <c r="P368" s="229">
        <f>O368*H368</f>
        <v>0</v>
      </c>
      <c r="Q368" s="229">
        <v>0</v>
      </c>
      <c r="R368" s="229">
        <f>Q368*H368</f>
        <v>0</v>
      </c>
      <c r="S368" s="229">
        <v>0</v>
      </c>
      <c r="T368" s="230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31" t="s">
        <v>292</v>
      </c>
      <c r="AT368" s="231" t="s">
        <v>191</v>
      </c>
      <c r="AU368" s="231" t="s">
        <v>90</v>
      </c>
      <c r="AY368" s="18" t="s">
        <v>188</v>
      </c>
      <c r="BE368" s="232">
        <f>IF(N368="základní",J368,0)</f>
        <v>0</v>
      </c>
      <c r="BF368" s="232">
        <f>IF(N368="snížená",J368,0)</f>
        <v>0</v>
      </c>
      <c r="BG368" s="232">
        <f>IF(N368="zákl. přenesená",J368,0)</f>
        <v>0</v>
      </c>
      <c r="BH368" s="232">
        <f>IF(N368="sníž. přenesená",J368,0)</f>
        <v>0</v>
      </c>
      <c r="BI368" s="232">
        <f>IF(N368="nulová",J368,0)</f>
        <v>0</v>
      </c>
      <c r="BJ368" s="18" t="s">
        <v>88</v>
      </c>
      <c r="BK368" s="232">
        <f>ROUND(I368*H368,2)</f>
        <v>0</v>
      </c>
      <c r="BL368" s="18" t="s">
        <v>292</v>
      </c>
      <c r="BM368" s="231" t="s">
        <v>561</v>
      </c>
    </row>
    <row r="369" s="2" customFormat="1" ht="37.8" customHeight="1">
      <c r="A369" s="39"/>
      <c r="B369" s="40"/>
      <c r="C369" s="271" t="s">
        <v>562</v>
      </c>
      <c r="D369" s="271" t="s">
        <v>273</v>
      </c>
      <c r="E369" s="272" t="s">
        <v>563</v>
      </c>
      <c r="F369" s="273" t="s">
        <v>564</v>
      </c>
      <c r="G369" s="274" t="s">
        <v>267</v>
      </c>
      <c r="H369" s="275">
        <v>13</v>
      </c>
      <c r="I369" s="276"/>
      <c r="J369" s="277">
        <f>ROUND(I369*H369,2)</f>
        <v>0</v>
      </c>
      <c r="K369" s="273" t="s">
        <v>194</v>
      </c>
      <c r="L369" s="278"/>
      <c r="M369" s="279" t="s">
        <v>1</v>
      </c>
      <c r="N369" s="280" t="s">
        <v>45</v>
      </c>
      <c r="O369" s="92"/>
      <c r="P369" s="229">
        <f>O369*H369</f>
        <v>0</v>
      </c>
      <c r="Q369" s="229">
        <v>0.0608</v>
      </c>
      <c r="R369" s="229">
        <f>Q369*H369</f>
        <v>0.79039999999999999</v>
      </c>
      <c r="S369" s="229">
        <v>0</v>
      </c>
      <c r="T369" s="230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31" t="s">
        <v>379</v>
      </c>
      <c r="AT369" s="231" t="s">
        <v>273</v>
      </c>
      <c r="AU369" s="231" t="s">
        <v>90</v>
      </c>
      <c r="AY369" s="18" t="s">
        <v>188</v>
      </c>
      <c r="BE369" s="232">
        <f>IF(N369="základní",J369,0)</f>
        <v>0</v>
      </c>
      <c r="BF369" s="232">
        <f>IF(N369="snížená",J369,0)</f>
        <v>0</v>
      </c>
      <c r="BG369" s="232">
        <f>IF(N369="zákl. přenesená",J369,0)</f>
        <v>0</v>
      </c>
      <c r="BH369" s="232">
        <f>IF(N369="sníž. přenesená",J369,0)</f>
        <v>0</v>
      </c>
      <c r="BI369" s="232">
        <f>IF(N369="nulová",J369,0)</f>
        <v>0</v>
      </c>
      <c r="BJ369" s="18" t="s">
        <v>88</v>
      </c>
      <c r="BK369" s="232">
        <f>ROUND(I369*H369,2)</f>
        <v>0</v>
      </c>
      <c r="BL369" s="18" t="s">
        <v>292</v>
      </c>
      <c r="BM369" s="231" t="s">
        <v>565</v>
      </c>
    </row>
    <row r="370" s="2" customFormat="1" ht="44.25" customHeight="1">
      <c r="A370" s="39"/>
      <c r="B370" s="40"/>
      <c r="C370" s="220" t="s">
        <v>566</v>
      </c>
      <c r="D370" s="220" t="s">
        <v>191</v>
      </c>
      <c r="E370" s="221" t="s">
        <v>567</v>
      </c>
      <c r="F370" s="222" t="s">
        <v>568</v>
      </c>
      <c r="G370" s="223" t="s">
        <v>267</v>
      </c>
      <c r="H370" s="224">
        <v>1</v>
      </c>
      <c r="I370" s="225"/>
      <c r="J370" s="226">
        <f>ROUND(I370*H370,2)</f>
        <v>0</v>
      </c>
      <c r="K370" s="222" t="s">
        <v>194</v>
      </c>
      <c r="L370" s="45"/>
      <c r="M370" s="227" t="s">
        <v>1</v>
      </c>
      <c r="N370" s="228" t="s">
        <v>45</v>
      </c>
      <c r="O370" s="92"/>
      <c r="P370" s="229">
        <f>O370*H370</f>
        <v>0</v>
      </c>
      <c r="Q370" s="229">
        <v>0</v>
      </c>
      <c r="R370" s="229">
        <f>Q370*H370</f>
        <v>0</v>
      </c>
      <c r="S370" s="229">
        <v>0</v>
      </c>
      <c r="T370" s="230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31" t="s">
        <v>292</v>
      </c>
      <c r="AT370" s="231" t="s">
        <v>191</v>
      </c>
      <c r="AU370" s="231" t="s">
        <v>90</v>
      </c>
      <c r="AY370" s="18" t="s">
        <v>188</v>
      </c>
      <c r="BE370" s="232">
        <f>IF(N370="základní",J370,0)</f>
        <v>0</v>
      </c>
      <c r="BF370" s="232">
        <f>IF(N370="snížená",J370,0)</f>
        <v>0</v>
      </c>
      <c r="BG370" s="232">
        <f>IF(N370="zákl. přenesená",J370,0)</f>
        <v>0</v>
      </c>
      <c r="BH370" s="232">
        <f>IF(N370="sníž. přenesená",J370,0)</f>
        <v>0</v>
      </c>
      <c r="BI370" s="232">
        <f>IF(N370="nulová",J370,0)</f>
        <v>0</v>
      </c>
      <c r="BJ370" s="18" t="s">
        <v>88</v>
      </c>
      <c r="BK370" s="232">
        <f>ROUND(I370*H370,2)</f>
        <v>0</v>
      </c>
      <c r="BL370" s="18" t="s">
        <v>292</v>
      </c>
      <c r="BM370" s="231" t="s">
        <v>569</v>
      </c>
    </row>
    <row r="371" s="2" customFormat="1" ht="24.15" customHeight="1">
      <c r="A371" s="39"/>
      <c r="B371" s="40"/>
      <c r="C371" s="271" t="s">
        <v>570</v>
      </c>
      <c r="D371" s="271" t="s">
        <v>273</v>
      </c>
      <c r="E371" s="272" t="s">
        <v>571</v>
      </c>
      <c r="F371" s="273" t="s">
        <v>572</v>
      </c>
      <c r="G371" s="274" t="s">
        <v>267</v>
      </c>
      <c r="H371" s="275">
        <v>1</v>
      </c>
      <c r="I371" s="276"/>
      <c r="J371" s="277">
        <f>ROUND(I371*H371,2)</f>
        <v>0</v>
      </c>
      <c r="K371" s="273" t="s">
        <v>194</v>
      </c>
      <c r="L371" s="278"/>
      <c r="M371" s="279" t="s">
        <v>1</v>
      </c>
      <c r="N371" s="280" t="s">
        <v>45</v>
      </c>
      <c r="O371" s="92"/>
      <c r="P371" s="229">
        <f>O371*H371</f>
        <v>0</v>
      </c>
      <c r="Q371" s="229">
        <v>0.014500000000000001</v>
      </c>
      <c r="R371" s="229">
        <f>Q371*H371</f>
        <v>0.014500000000000001</v>
      </c>
      <c r="S371" s="229">
        <v>0</v>
      </c>
      <c r="T371" s="230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31" t="s">
        <v>379</v>
      </c>
      <c r="AT371" s="231" t="s">
        <v>273</v>
      </c>
      <c r="AU371" s="231" t="s">
        <v>90</v>
      </c>
      <c r="AY371" s="18" t="s">
        <v>188</v>
      </c>
      <c r="BE371" s="232">
        <f>IF(N371="základní",J371,0)</f>
        <v>0</v>
      </c>
      <c r="BF371" s="232">
        <f>IF(N371="snížená",J371,0)</f>
        <v>0</v>
      </c>
      <c r="BG371" s="232">
        <f>IF(N371="zákl. přenesená",J371,0)</f>
        <v>0</v>
      </c>
      <c r="BH371" s="232">
        <f>IF(N371="sníž. přenesená",J371,0)</f>
        <v>0</v>
      </c>
      <c r="BI371" s="232">
        <f>IF(N371="nulová",J371,0)</f>
        <v>0</v>
      </c>
      <c r="BJ371" s="18" t="s">
        <v>88</v>
      </c>
      <c r="BK371" s="232">
        <f>ROUND(I371*H371,2)</f>
        <v>0</v>
      </c>
      <c r="BL371" s="18" t="s">
        <v>292</v>
      </c>
      <c r="BM371" s="231" t="s">
        <v>573</v>
      </c>
    </row>
    <row r="372" s="2" customFormat="1" ht="24.15" customHeight="1">
      <c r="A372" s="39"/>
      <c r="B372" s="40"/>
      <c r="C372" s="220" t="s">
        <v>574</v>
      </c>
      <c r="D372" s="220" t="s">
        <v>191</v>
      </c>
      <c r="E372" s="221" t="s">
        <v>575</v>
      </c>
      <c r="F372" s="222" t="s">
        <v>576</v>
      </c>
      <c r="G372" s="223" t="s">
        <v>267</v>
      </c>
      <c r="H372" s="224">
        <v>12</v>
      </c>
      <c r="I372" s="225"/>
      <c r="J372" s="226">
        <f>ROUND(I372*H372,2)</f>
        <v>0</v>
      </c>
      <c r="K372" s="222" t="s">
        <v>323</v>
      </c>
      <c r="L372" s="45"/>
      <c r="M372" s="227" t="s">
        <v>1</v>
      </c>
      <c r="N372" s="228" t="s">
        <v>45</v>
      </c>
      <c r="O372" s="92"/>
      <c r="P372" s="229">
        <f>O372*H372</f>
        <v>0</v>
      </c>
      <c r="Q372" s="229">
        <v>0</v>
      </c>
      <c r="R372" s="229">
        <f>Q372*H372</f>
        <v>0</v>
      </c>
      <c r="S372" s="229">
        <v>0.16600000000000001</v>
      </c>
      <c r="T372" s="230">
        <f>S372*H372</f>
        <v>1.992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31" t="s">
        <v>292</v>
      </c>
      <c r="AT372" s="231" t="s">
        <v>191</v>
      </c>
      <c r="AU372" s="231" t="s">
        <v>90</v>
      </c>
      <c r="AY372" s="18" t="s">
        <v>188</v>
      </c>
      <c r="BE372" s="232">
        <f>IF(N372="základní",J372,0)</f>
        <v>0</v>
      </c>
      <c r="BF372" s="232">
        <f>IF(N372="snížená",J372,0)</f>
        <v>0</v>
      </c>
      <c r="BG372" s="232">
        <f>IF(N372="zákl. přenesená",J372,0)</f>
        <v>0</v>
      </c>
      <c r="BH372" s="232">
        <f>IF(N372="sníž. přenesená",J372,0)</f>
        <v>0</v>
      </c>
      <c r="BI372" s="232">
        <f>IF(N372="nulová",J372,0)</f>
        <v>0</v>
      </c>
      <c r="BJ372" s="18" t="s">
        <v>88</v>
      </c>
      <c r="BK372" s="232">
        <f>ROUND(I372*H372,2)</f>
        <v>0</v>
      </c>
      <c r="BL372" s="18" t="s">
        <v>292</v>
      </c>
      <c r="BM372" s="231" t="s">
        <v>577</v>
      </c>
    </row>
    <row r="373" s="12" customFormat="1" ht="22.8" customHeight="1">
      <c r="A373" s="12"/>
      <c r="B373" s="204"/>
      <c r="C373" s="205"/>
      <c r="D373" s="206" t="s">
        <v>79</v>
      </c>
      <c r="E373" s="218" t="s">
        <v>578</v>
      </c>
      <c r="F373" s="218" t="s">
        <v>579</v>
      </c>
      <c r="G373" s="205"/>
      <c r="H373" s="205"/>
      <c r="I373" s="208"/>
      <c r="J373" s="219">
        <f>BK373</f>
        <v>0</v>
      </c>
      <c r="K373" s="205"/>
      <c r="L373" s="210"/>
      <c r="M373" s="211"/>
      <c r="N373" s="212"/>
      <c r="O373" s="212"/>
      <c r="P373" s="213">
        <f>SUM(P374:P376)</f>
        <v>0</v>
      </c>
      <c r="Q373" s="212"/>
      <c r="R373" s="213">
        <f>SUM(R374:R376)</f>
        <v>0.14999999999999999</v>
      </c>
      <c r="S373" s="212"/>
      <c r="T373" s="214">
        <f>SUM(T374:T376)</f>
        <v>0</v>
      </c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R373" s="215" t="s">
        <v>90</v>
      </c>
      <c r="AT373" s="216" t="s">
        <v>79</v>
      </c>
      <c r="AU373" s="216" t="s">
        <v>88</v>
      </c>
      <c r="AY373" s="215" t="s">
        <v>188</v>
      </c>
      <c r="BK373" s="217">
        <f>SUM(BK374:BK376)</f>
        <v>0</v>
      </c>
    </row>
    <row r="374" s="2" customFormat="1" ht="24.15" customHeight="1">
      <c r="A374" s="39"/>
      <c r="B374" s="40"/>
      <c r="C374" s="220" t="s">
        <v>580</v>
      </c>
      <c r="D374" s="220" t="s">
        <v>191</v>
      </c>
      <c r="E374" s="221" t="s">
        <v>581</v>
      </c>
      <c r="F374" s="222" t="s">
        <v>582</v>
      </c>
      <c r="G374" s="223" t="s">
        <v>267</v>
      </c>
      <c r="H374" s="224">
        <v>1</v>
      </c>
      <c r="I374" s="225"/>
      <c r="J374" s="226">
        <f>ROUND(I374*H374,2)</f>
        <v>0</v>
      </c>
      <c r="K374" s="222" t="s">
        <v>194</v>
      </c>
      <c r="L374" s="45"/>
      <c r="M374" s="227" t="s">
        <v>1</v>
      </c>
      <c r="N374" s="228" t="s">
        <v>45</v>
      </c>
      <c r="O374" s="92"/>
      <c r="P374" s="229">
        <f>O374*H374</f>
        <v>0</v>
      </c>
      <c r="Q374" s="229">
        <v>0</v>
      </c>
      <c r="R374" s="229">
        <f>Q374*H374</f>
        <v>0</v>
      </c>
      <c r="S374" s="229">
        <v>0</v>
      </c>
      <c r="T374" s="230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31" t="s">
        <v>292</v>
      </c>
      <c r="AT374" s="231" t="s">
        <v>191</v>
      </c>
      <c r="AU374" s="231" t="s">
        <v>90</v>
      </c>
      <c r="AY374" s="18" t="s">
        <v>188</v>
      </c>
      <c r="BE374" s="232">
        <f>IF(N374="základní",J374,0)</f>
        <v>0</v>
      </c>
      <c r="BF374" s="232">
        <f>IF(N374="snížená",J374,0)</f>
        <v>0</v>
      </c>
      <c r="BG374" s="232">
        <f>IF(N374="zákl. přenesená",J374,0)</f>
        <v>0</v>
      </c>
      <c r="BH374" s="232">
        <f>IF(N374="sníž. přenesená",J374,0)</f>
        <v>0</v>
      </c>
      <c r="BI374" s="232">
        <f>IF(N374="nulová",J374,0)</f>
        <v>0</v>
      </c>
      <c r="BJ374" s="18" t="s">
        <v>88</v>
      </c>
      <c r="BK374" s="232">
        <f>ROUND(I374*H374,2)</f>
        <v>0</v>
      </c>
      <c r="BL374" s="18" t="s">
        <v>292</v>
      </c>
      <c r="BM374" s="231" t="s">
        <v>583</v>
      </c>
    </row>
    <row r="375" s="2" customFormat="1" ht="37.8" customHeight="1">
      <c r="A375" s="39"/>
      <c r="B375" s="40"/>
      <c r="C375" s="271" t="s">
        <v>584</v>
      </c>
      <c r="D375" s="271" t="s">
        <v>273</v>
      </c>
      <c r="E375" s="272" t="s">
        <v>585</v>
      </c>
      <c r="F375" s="273" t="s">
        <v>586</v>
      </c>
      <c r="G375" s="274" t="s">
        <v>267</v>
      </c>
      <c r="H375" s="275">
        <v>1</v>
      </c>
      <c r="I375" s="276"/>
      <c r="J375" s="277">
        <f>ROUND(I375*H375,2)</f>
        <v>0</v>
      </c>
      <c r="K375" s="273" t="s">
        <v>194</v>
      </c>
      <c r="L375" s="278"/>
      <c r="M375" s="279" t="s">
        <v>1</v>
      </c>
      <c r="N375" s="280" t="s">
        <v>45</v>
      </c>
      <c r="O375" s="92"/>
      <c r="P375" s="229">
        <f>O375*H375</f>
        <v>0</v>
      </c>
      <c r="Q375" s="229">
        <v>0.14999999999999999</v>
      </c>
      <c r="R375" s="229">
        <f>Q375*H375</f>
        <v>0.14999999999999999</v>
      </c>
      <c r="S375" s="229">
        <v>0</v>
      </c>
      <c r="T375" s="230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31" t="s">
        <v>379</v>
      </c>
      <c r="AT375" s="231" t="s">
        <v>273</v>
      </c>
      <c r="AU375" s="231" t="s">
        <v>90</v>
      </c>
      <c r="AY375" s="18" t="s">
        <v>188</v>
      </c>
      <c r="BE375" s="232">
        <f>IF(N375="základní",J375,0)</f>
        <v>0</v>
      </c>
      <c r="BF375" s="232">
        <f>IF(N375="snížená",J375,0)</f>
        <v>0</v>
      </c>
      <c r="BG375" s="232">
        <f>IF(N375="zákl. přenesená",J375,0)</f>
        <v>0</v>
      </c>
      <c r="BH375" s="232">
        <f>IF(N375="sníž. přenesená",J375,0)</f>
        <v>0</v>
      </c>
      <c r="BI375" s="232">
        <f>IF(N375="nulová",J375,0)</f>
        <v>0</v>
      </c>
      <c r="BJ375" s="18" t="s">
        <v>88</v>
      </c>
      <c r="BK375" s="232">
        <f>ROUND(I375*H375,2)</f>
        <v>0</v>
      </c>
      <c r="BL375" s="18" t="s">
        <v>292</v>
      </c>
      <c r="BM375" s="231" t="s">
        <v>587</v>
      </c>
    </row>
    <row r="376" s="2" customFormat="1" ht="55.5" customHeight="1">
      <c r="A376" s="39"/>
      <c r="B376" s="40"/>
      <c r="C376" s="220" t="s">
        <v>588</v>
      </c>
      <c r="D376" s="220" t="s">
        <v>191</v>
      </c>
      <c r="E376" s="221" t="s">
        <v>589</v>
      </c>
      <c r="F376" s="222" t="s">
        <v>590</v>
      </c>
      <c r="G376" s="223" t="s">
        <v>368</v>
      </c>
      <c r="H376" s="224">
        <v>0.14999999999999999</v>
      </c>
      <c r="I376" s="225"/>
      <c r="J376" s="226">
        <f>ROUND(I376*H376,2)</f>
        <v>0</v>
      </c>
      <c r="K376" s="222" t="s">
        <v>194</v>
      </c>
      <c r="L376" s="45"/>
      <c r="M376" s="227" t="s">
        <v>1</v>
      </c>
      <c r="N376" s="228" t="s">
        <v>45</v>
      </c>
      <c r="O376" s="92"/>
      <c r="P376" s="229">
        <f>O376*H376</f>
        <v>0</v>
      </c>
      <c r="Q376" s="229">
        <v>0</v>
      </c>
      <c r="R376" s="229">
        <f>Q376*H376</f>
        <v>0</v>
      </c>
      <c r="S376" s="229">
        <v>0</v>
      </c>
      <c r="T376" s="230">
        <f>S376*H376</f>
        <v>0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231" t="s">
        <v>292</v>
      </c>
      <c r="AT376" s="231" t="s">
        <v>191</v>
      </c>
      <c r="AU376" s="231" t="s">
        <v>90</v>
      </c>
      <c r="AY376" s="18" t="s">
        <v>188</v>
      </c>
      <c r="BE376" s="232">
        <f>IF(N376="základní",J376,0)</f>
        <v>0</v>
      </c>
      <c r="BF376" s="232">
        <f>IF(N376="snížená",J376,0)</f>
        <v>0</v>
      </c>
      <c r="BG376" s="232">
        <f>IF(N376="zákl. přenesená",J376,0)</f>
        <v>0</v>
      </c>
      <c r="BH376" s="232">
        <f>IF(N376="sníž. přenesená",J376,0)</f>
        <v>0</v>
      </c>
      <c r="BI376" s="232">
        <f>IF(N376="nulová",J376,0)</f>
        <v>0</v>
      </c>
      <c r="BJ376" s="18" t="s">
        <v>88</v>
      </c>
      <c r="BK376" s="232">
        <f>ROUND(I376*H376,2)</f>
        <v>0</v>
      </c>
      <c r="BL376" s="18" t="s">
        <v>292</v>
      </c>
      <c r="BM376" s="231" t="s">
        <v>591</v>
      </c>
    </row>
    <row r="377" s="12" customFormat="1" ht="22.8" customHeight="1">
      <c r="A377" s="12"/>
      <c r="B377" s="204"/>
      <c r="C377" s="205"/>
      <c r="D377" s="206" t="s">
        <v>79</v>
      </c>
      <c r="E377" s="218" t="s">
        <v>592</v>
      </c>
      <c r="F377" s="218" t="s">
        <v>593</v>
      </c>
      <c r="G377" s="205"/>
      <c r="H377" s="205"/>
      <c r="I377" s="208"/>
      <c r="J377" s="219">
        <f>BK377</f>
        <v>0</v>
      </c>
      <c r="K377" s="205"/>
      <c r="L377" s="210"/>
      <c r="M377" s="211"/>
      <c r="N377" s="212"/>
      <c r="O377" s="212"/>
      <c r="P377" s="213">
        <f>SUM(P378:P437)</f>
        <v>0</v>
      </c>
      <c r="Q377" s="212"/>
      <c r="R377" s="213">
        <f>SUM(R378:R437)</f>
        <v>1.4129896399999999</v>
      </c>
      <c r="S377" s="212"/>
      <c r="T377" s="214">
        <f>SUM(T378:T437)</f>
        <v>3.2353024399999999</v>
      </c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R377" s="215" t="s">
        <v>90</v>
      </c>
      <c r="AT377" s="216" t="s">
        <v>79</v>
      </c>
      <c r="AU377" s="216" t="s">
        <v>88</v>
      </c>
      <c r="AY377" s="215" t="s">
        <v>188</v>
      </c>
      <c r="BK377" s="217">
        <f>SUM(BK378:BK437)</f>
        <v>0</v>
      </c>
    </row>
    <row r="378" s="2" customFormat="1" ht="24.15" customHeight="1">
      <c r="A378" s="39"/>
      <c r="B378" s="40"/>
      <c r="C378" s="220" t="s">
        <v>594</v>
      </c>
      <c r="D378" s="220" t="s">
        <v>191</v>
      </c>
      <c r="E378" s="221" t="s">
        <v>595</v>
      </c>
      <c r="F378" s="222" t="s">
        <v>596</v>
      </c>
      <c r="G378" s="223" t="s">
        <v>119</v>
      </c>
      <c r="H378" s="224">
        <v>27.609999999999999</v>
      </c>
      <c r="I378" s="225"/>
      <c r="J378" s="226">
        <f>ROUND(I378*H378,2)</f>
        <v>0</v>
      </c>
      <c r="K378" s="222" t="s">
        <v>194</v>
      </c>
      <c r="L378" s="45"/>
      <c r="M378" s="227" t="s">
        <v>1</v>
      </c>
      <c r="N378" s="228" t="s">
        <v>45</v>
      </c>
      <c r="O378" s="92"/>
      <c r="P378" s="229">
        <f>O378*H378</f>
        <v>0</v>
      </c>
      <c r="Q378" s="229">
        <v>0</v>
      </c>
      <c r="R378" s="229">
        <f>Q378*H378</f>
        <v>0</v>
      </c>
      <c r="S378" s="229">
        <v>0</v>
      </c>
      <c r="T378" s="230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31" t="s">
        <v>292</v>
      </c>
      <c r="AT378" s="231" t="s">
        <v>191</v>
      </c>
      <c r="AU378" s="231" t="s">
        <v>90</v>
      </c>
      <c r="AY378" s="18" t="s">
        <v>188</v>
      </c>
      <c r="BE378" s="232">
        <f>IF(N378="základní",J378,0)</f>
        <v>0</v>
      </c>
      <c r="BF378" s="232">
        <f>IF(N378="snížená",J378,0)</f>
        <v>0</v>
      </c>
      <c r="BG378" s="232">
        <f>IF(N378="zákl. přenesená",J378,0)</f>
        <v>0</v>
      </c>
      <c r="BH378" s="232">
        <f>IF(N378="sníž. přenesená",J378,0)</f>
        <v>0</v>
      </c>
      <c r="BI378" s="232">
        <f>IF(N378="nulová",J378,0)</f>
        <v>0</v>
      </c>
      <c r="BJ378" s="18" t="s">
        <v>88</v>
      </c>
      <c r="BK378" s="232">
        <f>ROUND(I378*H378,2)</f>
        <v>0</v>
      </c>
      <c r="BL378" s="18" t="s">
        <v>292</v>
      </c>
      <c r="BM378" s="231" t="s">
        <v>597</v>
      </c>
    </row>
    <row r="379" s="13" customFormat="1">
      <c r="A379" s="13"/>
      <c r="B379" s="233"/>
      <c r="C379" s="234"/>
      <c r="D379" s="235" t="s">
        <v>197</v>
      </c>
      <c r="E379" s="236" t="s">
        <v>1</v>
      </c>
      <c r="F379" s="237" t="s">
        <v>122</v>
      </c>
      <c r="G379" s="234"/>
      <c r="H379" s="236" t="s">
        <v>1</v>
      </c>
      <c r="I379" s="238"/>
      <c r="J379" s="234"/>
      <c r="K379" s="234"/>
      <c r="L379" s="239"/>
      <c r="M379" s="240"/>
      <c r="N379" s="241"/>
      <c r="O379" s="241"/>
      <c r="P379" s="241"/>
      <c r="Q379" s="241"/>
      <c r="R379" s="241"/>
      <c r="S379" s="241"/>
      <c r="T379" s="242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3" t="s">
        <v>197</v>
      </c>
      <c r="AU379" s="243" t="s">
        <v>90</v>
      </c>
      <c r="AV379" s="13" t="s">
        <v>88</v>
      </c>
      <c r="AW379" s="13" t="s">
        <v>36</v>
      </c>
      <c r="AX379" s="13" t="s">
        <v>80</v>
      </c>
      <c r="AY379" s="243" t="s">
        <v>188</v>
      </c>
    </row>
    <row r="380" s="14" customFormat="1">
      <c r="A380" s="14"/>
      <c r="B380" s="244"/>
      <c r="C380" s="245"/>
      <c r="D380" s="235" t="s">
        <v>197</v>
      </c>
      <c r="E380" s="246" t="s">
        <v>1</v>
      </c>
      <c r="F380" s="247" t="s">
        <v>598</v>
      </c>
      <c r="G380" s="245"/>
      <c r="H380" s="248">
        <v>27.609999999999999</v>
      </c>
      <c r="I380" s="249"/>
      <c r="J380" s="245"/>
      <c r="K380" s="245"/>
      <c r="L380" s="250"/>
      <c r="M380" s="251"/>
      <c r="N380" s="252"/>
      <c r="O380" s="252"/>
      <c r="P380" s="252"/>
      <c r="Q380" s="252"/>
      <c r="R380" s="252"/>
      <c r="S380" s="252"/>
      <c r="T380" s="253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54" t="s">
        <v>197</v>
      </c>
      <c r="AU380" s="254" t="s">
        <v>90</v>
      </c>
      <c r="AV380" s="14" t="s">
        <v>90</v>
      </c>
      <c r="AW380" s="14" t="s">
        <v>36</v>
      </c>
      <c r="AX380" s="14" t="s">
        <v>80</v>
      </c>
      <c r="AY380" s="254" t="s">
        <v>188</v>
      </c>
    </row>
    <row r="381" s="15" customFormat="1">
      <c r="A381" s="15"/>
      <c r="B381" s="255"/>
      <c r="C381" s="256"/>
      <c r="D381" s="235" t="s">
        <v>197</v>
      </c>
      <c r="E381" s="257" t="s">
        <v>121</v>
      </c>
      <c r="F381" s="258" t="s">
        <v>201</v>
      </c>
      <c r="G381" s="256"/>
      <c r="H381" s="259">
        <v>27.609999999999999</v>
      </c>
      <c r="I381" s="260"/>
      <c r="J381" s="256"/>
      <c r="K381" s="256"/>
      <c r="L381" s="261"/>
      <c r="M381" s="262"/>
      <c r="N381" s="263"/>
      <c r="O381" s="263"/>
      <c r="P381" s="263"/>
      <c r="Q381" s="263"/>
      <c r="R381" s="263"/>
      <c r="S381" s="263"/>
      <c r="T381" s="264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T381" s="265" t="s">
        <v>197</v>
      </c>
      <c r="AU381" s="265" t="s">
        <v>90</v>
      </c>
      <c r="AV381" s="15" t="s">
        <v>195</v>
      </c>
      <c r="AW381" s="15" t="s">
        <v>36</v>
      </c>
      <c r="AX381" s="15" t="s">
        <v>88</v>
      </c>
      <c r="AY381" s="265" t="s">
        <v>188</v>
      </c>
    </row>
    <row r="382" s="2" customFormat="1" ht="24.15" customHeight="1">
      <c r="A382" s="39"/>
      <c r="B382" s="40"/>
      <c r="C382" s="220" t="s">
        <v>599</v>
      </c>
      <c r="D382" s="220" t="s">
        <v>191</v>
      </c>
      <c r="E382" s="221" t="s">
        <v>600</v>
      </c>
      <c r="F382" s="222" t="s">
        <v>601</v>
      </c>
      <c r="G382" s="223" t="s">
        <v>119</v>
      </c>
      <c r="H382" s="224">
        <v>27.609999999999999</v>
      </c>
      <c r="I382" s="225"/>
      <c r="J382" s="226">
        <f>ROUND(I382*H382,2)</f>
        <v>0</v>
      </c>
      <c r="K382" s="222" t="s">
        <v>194</v>
      </c>
      <c r="L382" s="45"/>
      <c r="M382" s="227" t="s">
        <v>1</v>
      </c>
      <c r="N382" s="228" t="s">
        <v>45</v>
      </c>
      <c r="O382" s="92"/>
      <c r="P382" s="229">
        <f>O382*H382</f>
        <v>0</v>
      </c>
      <c r="Q382" s="229">
        <v>0.00029999999999999997</v>
      </c>
      <c r="R382" s="229">
        <f>Q382*H382</f>
        <v>0.0082829999999999987</v>
      </c>
      <c r="S382" s="229">
        <v>0</v>
      </c>
      <c r="T382" s="230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31" t="s">
        <v>292</v>
      </c>
      <c r="AT382" s="231" t="s">
        <v>191</v>
      </c>
      <c r="AU382" s="231" t="s">
        <v>90</v>
      </c>
      <c r="AY382" s="18" t="s">
        <v>188</v>
      </c>
      <c r="BE382" s="232">
        <f>IF(N382="základní",J382,0)</f>
        <v>0</v>
      </c>
      <c r="BF382" s="232">
        <f>IF(N382="snížená",J382,0)</f>
        <v>0</v>
      </c>
      <c r="BG382" s="232">
        <f>IF(N382="zákl. přenesená",J382,0)</f>
        <v>0</v>
      </c>
      <c r="BH382" s="232">
        <f>IF(N382="sníž. přenesená",J382,0)</f>
        <v>0</v>
      </c>
      <c r="BI382" s="232">
        <f>IF(N382="nulová",J382,0)</f>
        <v>0</v>
      </c>
      <c r="BJ382" s="18" t="s">
        <v>88</v>
      </c>
      <c r="BK382" s="232">
        <f>ROUND(I382*H382,2)</f>
        <v>0</v>
      </c>
      <c r="BL382" s="18" t="s">
        <v>292</v>
      </c>
      <c r="BM382" s="231" t="s">
        <v>602</v>
      </c>
    </row>
    <row r="383" s="14" customFormat="1">
      <c r="A383" s="14"/>
      <c r="B383" s="244"/>
      <c r="C383" s="245"/>
      <c r="D383" s="235" t="s">
        <v>197</v>
      </c>
      <c r="E383" s="246" t="s">
        <v>1</v>
      </c>
      <c r="F383" s="247" t="s">
        <v>121</v>
      </c>
      <c r="G383" s="245"/>
      <c r="H383" s="248">
        <v>27.609999999999999</v>
      </c>
      <c r="I383" s="249"/>
      <c r="J383" s="245"/>
      <c r="K383" s="245"/>
      <c r="L383" s="250"/>
      <c r="M383" s="251"/>
      <c r="N383" s="252"/>
      <c r="O383" s="252"/>
      <c r="P383" s="252"/>
      <c r="Q383" s="252"/>
      <c r="R383" s="252"/>
      <c r="S383" s="252"/>
      <c r="T383" s="253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54" t="s">
        <v>197</v>
      </c>
      <c r="AU383" s="254" t="s">
        <v>90</v>
      </c>
      <c r="AV383" s="14" t="s">
        <v>90</v>
      </c>
      <c r="AW383" s="14" t="s">
        <v>36</v>
      </c>
      <c r="AX383" s="14" t="s">
        <v>88</v>
      </c>
      <c r="AY383" s="254" t="s">
        <v>188</v>
      </c>
    </row>
    <row r="384" s="2" customFormat="1">
      <c r="A384" s="39"/>
      <c r="B384" s="40"/>
      <c r="C384" s="41"/>
      <c r="D384" s="235" t="s">
        <v>219</v>
      </c>
      <c r="E384" s="41"/>
      <c r="F384" s="266" t="s">
        <v>603</v>
      </c>
      <c r="G384" s="41"/>
      <c r="H384" s="41"/>
      <c r="I384" s="41"/>
      <c r="J384" s="41"/>
      <c r="K384" s="41"/>
      <c r="L384" s="45"/>
      <c r="M384" s="267"/>
      <c r="N384" s="268"/>
      <c r="O384" s="92"/>
      <c r="P384" s="92"/>
      <c r="Q384" s="92"/>
      <c r="R384" s="92"/>
      <c r="S384" s="92"/>
      <c r="T384" s="93"/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U384" s="18" t="s">
        <v>90</v>
      </c>
    </row>
    <row r="385" s="2" customFormat="1">
      <c r="A385" s="39"/>
      <c r="B385" s="40"/>
      <c r="C385" s="41"/>
      <c r="D385" s="235" t="s">
        <v>219</v>
      </c>
      <c r="E385" s="41"/>
      <c r="F385" s="269" t="s">
        <v>122</v>
      </c>
      <c r="G385" s="41"/>
      <c r="H385" s="270">
        <v>0</v>
      </c>
      <c r="I385" s="41"/>
      <c r="J385" s="41"/>
      <c r="K385" s="41"/>
      <c r="L385" s="45"/>
      <c r="M385" s="267"/>
      <c r="N385" s="268"/>
      <c r="O385" s="92"/>
      <c r="P385" s="92"/>
      <c r="Q385" s="92"/>
      <c r="R385" s="92"/>
      <c r="S385" s="92"/>
      <c r="T385" s="93"/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U385" s="18" t="s">
        <v>90</v>
      </c>
    </row>
    <row r="386" s="2" customFormat="1">
      <c r="A386" s="39"/>
      <c r="B386" s="40"/>
      <c r="C386" s="41"/>
      <c r="D386" s="235" t="s">
        <v>219</v>
      </c>
      <c r="E386" s="41"/>
      <c r="F386" s="269" t="s">
        <v>598</v>
      </c>
      <c r="G386" s="41"/>
      <c r="H386" s="270">
        <v>27.609999999999999</v>
      </c>
      <c r="I386" s="41"/>
      <c r="J386" s="41"/>
      <c r="K386" s="41"/>
      <c r="L386" s="45"/>
      <c r="M386" s="267"/>
      <c r="N386" s="268"/>
      <c r="O386" s="92"/>
      <c r="P386" s="92"/>
      <c r="Q386" s="92"/>
      <c r="R386" s="92"/>
      <c r="S386" s="92"/>
      <c r="T386" s="93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U386" s="18" t="s">
        <v>90</v>
      </c>
    </row>
    <row r="387" s="2" customFormat="1">
      <c r="A387" s="39"/>
      <c r="B387" s="40"/>
      <c r="C387" s="41"/>
      <c r="D387" s="235" t="s">
        <v>219</v>
      </c>
      <c r="E387" s="41"/>
      <c r="F387" s="269" t="s">
        <v>201</v>
      </c>
      <c r="G387" s="41"/>
      <c r="H387" s="270">
        <v>27.609999999999999</v>
      </c>
      <c r="I387" s="41"/>
      <c r="J387" s="41"/>
      <c r="K387" s="41"/>
      <c r="L387" s="45"/>
      <c r="M387" s="267"/>
      <c r="N387" s="268"/>
      <c r="O387" s="92"/>
      <c r="P387" s="92"/>
      <c r="Q387" s="92"/>
      <c r="R387" s="92"/>
      <c r="S387" s="92"/>
      <c r="T387" s="93"/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U387" s="18" t="s">
        <v>90</v>
      </c>
    </row>
    <row r="388" s="2" customFormat="1" ht="33" customHeight="1">
      <c r="A388" s="39"/>
      <c r="B388" s="40"/>
      <c r="C388" s="220" t="s">
        <v>604</v>
      </c>
      <c r="D388" s="220" t="s">
        <v>191</v>
      </c>
      <c r="E388" s="221" t="s">
        <v>605</v>
      </c>
      <c r="F388" s="222" t="s">
        <v>606</v>
      </c>
      <c r="G388" s="223" t="s">
        <v>119</v>
      </c>
      <c r="H388" s="224">
        <v>27.609999999999999</v>
      </c>
      <c r="I388" s="225"/>
      <c r="J388" s="226">
        <f>ROUND(I388*H388,2)</f>
        <v>0</v>
      </c>
      <c r="K388" s="222" t="s">
        <v>194</v>
      </c>
      <c r="L388" s="45"/>
      <c r="M388" s="227" t="s">
        <v>1</v>
      </c>
      <c r="N388" s="228" t="s">
        <v>45</v>
      </c>
      <c r="O388" s="92"/>
      <c r="P388" s="229">
        <f>O388*H388</f>
        <v>0</v>
      </c>
      <c r="Q388" s="229">
        <v>0</v>
      </c>
      <c r="R388" s="229">
        <f>Q388*H388</f>
        <v>0</v>
      </c>
      <c r="S388" s="229">
        <v>0</v>
      </c>
      <c r="T388" s="230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31" t="s">
        <v>292</v>
      </c>
      <c r="AT388" s="231" t="s">
        <v>191</v>
      </c>
      <c r="AU388" s="231" t="s">
        <v>90</v>
      </c>
      <c r="AY388" s="18" t="s">
        <v>188</v>
      </c>
      <c r="BE388" s="232">
        <f>IF(N388="základní",J388,0)</f>
        <v>0</v>
      </c>
      <c r="BF388" s="232">
        <f>IF(N388="snížená",J388,0)</f>
        <v>0</v>
      </c>
      <c r="BG388" s="232">
        <f>IF(N388="zákl. přenesená",J388,0)</f>
        <v>0</v>
      </c>
      <c r="BH388" s="232">
        <f>IF(N388="sníž. přenesená",J388,0)</f>
        <v>0</v>
      </c>
      <c r="BI388" s="232">
        <f>IF(N388="nulová",J388,0)</f>
        <v>0</v>
      </c>
      <c r="BJ388" s="18" t="s">
        <v>88</v>
      </c>
      <c r="BK388" s="232">
        <f>ROUND(I388*H388,2)</f>
        <v>0</v>
      </c>
      <c r="BL388" s="18" t="s">
        <v>292</v>
      </c>
      <c r="BM388" s="231" t="s">
        <v>607</v>
      </c>
    </row>
    <row r="389" s="14" customFormat="1">
      <c r="A389" s="14"/>
      <c r="B389" s="244"/>
      <c r="C389" s="245"/>
      <c r="D389" s="235" t="s">
        <v>197</v>
      </c>
      <c r="E389" s="246" t="s">
        <v>1</v>
      </c>
      <c r="F389" s="247" t="s">
        <v>121</v>
      </c>
      <c r="G389" s="245"/>
      <c r="H389" s="248">
        <v>27.609999999999999</v>
      </c>
      <c r="I389" s="249"/>
      <c r="J389" s="245"/>
      <c r="K389" s="245"/>
      <c r="L389" s="250"/>
      <c r="M389" s="251"/>
      <c r="N389" s="252"/>
      <c r="O389" s="252"/>
      <c r="P389" s="252"/>
      <c r="Q389" s="252"/>
      <c r="R389" s="252"/>
      <c r="S389" s="252"/>
      <c r="T389" s="253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54" t="s">
        <v>197</v>
      </c>
      <c r="AU389" s="254" t="s">
        <v>90</v>
      </c>
      <c r="AV389" s="14" t="s">
        <v>90</v>
      </c>
      <c r="AW389" s="14" t="s">
        <v>36</v>
      </c>
      <c r="AX389" s="14" t="s">
        <v>88</v>
      </c>
      <c r="AY389" s="254" t="s">
        <v>188</v>
      </c>
    </row>
    <row r="390" s="2" customFormat="1">
      <c r="A390" s="39"/>
      <c r="B390" s="40"/>
      <c r="C390" s="41"/>
      <c r="D390" s="235" t="s">
        <v>219</v>
      </c>
      <c r="E390" s="41"/>
      <c r="F390" s="266" t="s">
        <v>603</v>
      </c>
      <c r="G390" s="41"/>
      <c r="H390" s="41"/>
      <c r="I390" s="41"/>
      <c r="J390" s="41"/>
      <c r="K390" s="41"/>
      <c r="L390" s="45"/>
      <c r="M390" s="267"/>
      <c r="N390" s="268"/>
      <c r="O390" s="92"/>
      <c r="P390" s="92"/>
      <c r="Q390" s="92"/>
      <c r="R390" s="92"/>
      <c r="S390" s="92"/>
      <c r="T390" s="93"/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U390" s="18" t="s">
        <v>90</v>
      </c>
    </row>
    <row r="391" s="2" customFormat="1">
      <c r="A391" s="39"/>
      <c r="B391" s="40"/>
      <c r="C391" s="41"/>
      <c r="D391" s="235" t="s">
        <v>219</v>
      </c>
      <c r="E391" s="41"/>
      <c r="F391" s="269" t="s">
        <v>122</v>
      </c>
      <c r="G391" s="41"/>
      <c r="H391" s="270">
        <v>0</v>
      </c>
      <c r="I391" s="41"/>
      <c r="J391" s="41"/>
      <c r="K391" s="41"/>
      <c r="L391" s="45"/>
      <c r="M391" s="267"/>
      <c r="N391" s="268"/>
      <c r="O391" s="92"/>
      <c r="P391" s="92"/>
      <c r="Q391" s="92"/>
      <c r="R391" s="92"/>
      <c r="S391" s="92"/>
      <c r="T391" s="93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U391" s="18" t="s">
        <v>90</v>
      </c>
    </row>
    <row r="392" s="2" customFormat="1">
      <c r="A392" s="39"/>
      <c r="B392" s="40"/>
      <c r="C392" s="41"/>
      <c r="D392" s="235" t="s">
        <v>219</v>
      </c>
      <c r="E392" s="41"/>
      <c r="F392" s="269" t="s">
        <v>598</v>
      </c>
      <c r="G392" s="41"/>
      <c r="H392" s="270">
        <v>27.609999999999999</v>
      </c>
      <c r="I392" s="41"/>
      <c r="J392" s="41"/>
      <c r="K392" s="41"/>
      <c r="L392" s="45"/>
      <c r="M392" s="267"/>
      <c r="N392" s="268"/>
      <c r="O392" s="92"/>
      <c r="P392" s="92"/>
      <c r="Q392" s="92"/>
      <c r="R392" s="92"/>
      <c r="S392" s="92"/>
      <c r="T392" s="93"/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U392" s="18" t="s">
        <v>90</v>
      </c>
    </row>
    <row r="393" s="2" customFormat="1">
      <c r="A393" s="39"/>
      <c r="B393" s="40"/>
      <c r="C393" s="41"/>
      <c r="D393" s="235" t="s">
        <v>219</v>
      </c>
      <c r="E393" s="41"/>
      <c r="F393" s="269" t="s">
        <v>201</v>
      </c>
      <c r="G393" s="41"/>
      <c r="H393" s="270">
        <v>27.609999999999999</v>
      </c>
      <c r="I393" s="41"/>
      <c r="J393" s="41"/>
      <c r="K393" s="41"/>
      <c r="L393" s="45"/>
      <c r="M393" s="267"/>
      <c r="N393" s="268"/>
      <c r="O393" s="92"/>
      <c r="P393" s="92"/>
      <c r="Q393" s="92"/>
      <c r="R393" s="92"/>
      <c r="S393" s="92"/>
      <c r="T393" s="93"/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U393" s="18" t="s">
        <v>90</v>
      </c>
    </row>
    <row r="394" s="2" customFormat="1" ht="37.8" customHeight="1">
      <c r="A394" s="39"/>
      <c r="B394" s="40"/>
      <c r="C394" s="220" t="s">
        <v>608</v>
      </c>
      <c r="D394" s="220" t="s">
        <v>191</v>
      </c>
      <c r="E394" s="221" t="s">
        <v>609</v>
      </c>
      <c r="F394" s="222" t="s">
        <v>610</v>
      </c>
      <c r="G394" s="223" t="s">
        <v>119</v>
      </c>
      <c r="H394" s="224">
        <v>27.609999999999999</v>
      </c>
      <c r="I394" s="225"/>
      <c r="J394" s="226">
        <f>ROUND(I394*H394,2)</f>
        <v>0</v>
      </c>
      <c r="K394" s="222" t="s">
        <v>194</v>
      </c>
      <c r="L394" s="45"/>
      <c r="M394" s="227" t="s">
        <v>1</v>
      </c>
      <c r="N394" s="228" t="s">
        <v>45</v>
      </c>
      <c r="O394" s="92"/>
      <c r="P394" s="229">
        <f>O394*H394</f>
        <v>0</v>
      </c>
      <c r="Q394" s="229">
        <v>0.012</v>
      </c>
      <c r="R394" s="229">
        <f>Q394*H394</f>
        <v>0.33132</v>
      </c>
      <c r="S394" s="229">
        <v>0</v>
      </c>
      <c r="T394" s="230">
        <f>S394*H394</f>
        <v>0</v>
      </c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R394" s="231" t="s">
        <v>292</v>
      </c>
      <c r="AT394" s="231" t="s">
        <v>191</v>
      </c>
      <c r="AU394" s="231" t="s">
        <v>90</v>
      </c>
      <c r="AY394" s="18" t="s">
        <v>188</v>
      </c>
      <c r="BE394" s="232">
        <f>IF(N394="základní",J394,0)</f>
        <v>0</v>
      </c>
      <c r="BF394" s="232">
        <f>IF(N394="snížená",J394,0)</f>
        <v>0</v>
      </c>
      <c r="BG394" s="232">
        <f>IF(N394="zákl. přenesená",J394,0)</f>
        <v>0</v>
      </c>
      <c r="BH394" s="232">
        <f>IF(N394="sníž. přenesená",J394,0)</f>
        <v>0</v>
      </c>
      <c r="BI394" s="232">
        <f>IF(N394="nulová",J394,0)</f>
        <v>0</v>
      </c>
      <c r="BJ394" s="18" t="s">
        <v>88</v>
      </c>
      <c r="BK394" s="232">
        <f>ROUND(I394*H394,2)</f>
        <v>0</v>
      </c>
      <c r="BL394" s="18" t="s">
        <v>292</v>
      </c>
      <c r="BM394" s="231" t="s">
        <v>611</v>
      </c>
    </row>
    <row r="395" s="14" customFormat="1">
      <c r="A395" s="14"/>
      <c r="B395" s="244"/>
      <c r="C395" s="245"/>
      <c r="D395" s="235" t="s">
        <v>197</v>
      </c>
      <c r="E395" s="246" t="s">
        <v>1</v>
      </c>
      <c r="F395" s="247" t="s">
        <v>121</v>
      </c>
      <c r="G395" s="245"/>
      <c r="H395" s="248">
        <v>27.609999999999999</v>
      </c>
      <c r="I395" s="249"/>
      <c r="J395" s="245"/>
      <c r="K395" s="245"/>
      <c r="L395" s="250"/>
      <c r="M395" s="251"/>
      <c r="N395" s="252"/>
      <c r="O395" s="252"/>
      <c r="P395" s="252"/>
      <c r="Q395" s="252"/>
      <c r="R395" s="252"/>
      <c r="S395" s="252"/>
      <c r="T395" s="253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54" t="s">
        <v>197</v>
      </c>
      <c r="AU395" s="254" t="s">
        <v>90</v>
      </c>
      <c r="AV395" s="14" t="s">
        <v>90</v>
      </c>
      <c r="AW395" s="14" t="s">
        <v>36</v>
      </c>
      <c r="AX395" s="14" t="s">
        <v>88</v>
      </c>
      <c r="AY395" s="254" t="s">
        <v>188</v>
      </c>
    </row>
    <row r="396" s="2" customFormat="1">
      <c r="A396" s="39"/>
      <c r="B396" s="40"/>
      <c r="C396" s="41"/>
      <c r="D396" s="235" t="s">
        <v>219</v>
      </c>
      <c r="E396" s="41"/>
      <c r="F396" s="266" t="s">
        <v>603</v>
      </c>
      <c r="G396" s="41"/>
      <c r="H396" s="41"/>
      <c r="I396" s="41"/>
      <c r="J396" s="41"/>
      <c r="K396" s="41"/>
      <c r="L396" s="45"/>
      <c r="M396" s="267"/>
      <c r="N396" s="268"/>
      <c r="O396" s="92"/>
      <c r="P396" s="92"/>
      <c r="Q396" s="92"/>
      <c r="R396" s="92"/>
      <c r="S396" s="92"/>
      <c r="T396" s="93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U396" s="18" t="s">
        <v>90</v>
      </c>
    </row>
    <row r="397" s="2" customFormat="1">
      <c r="A397" s="39"/>
      <c r="B397" s="40"/>
      <c r="C397" s="41"/>
      <c r="D397" s="235" t="s">
        <v>219</v>
      </c>
      <c r="E397" s="41"/>
      <c r="F397" s="269" t="s">
        <v>122</v>
      </c>
      <c r="G397" s="41"/>
      <c r="H397" s="270">
        <v>0</v>
      </c>
      <c r="I397" s="41"/>
      <c r="J397" s="41"/>
      <c r="K397" s="41"/>
      <c r="L397" s="45"/>
      <c r="M397" s="267"/>
      <c r="N397" s="268"/>
      <c r="O397" s="92"/>
      <c r="P397" s="92"/>
      <c r="Q397" s="92"/>
      <c r="R397" s="92"/>
      <c r="S397" s="92"/>
      <c r="T397" s="93"/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U397" s="18" t="s">
        <v>90</v>
      </c>
    </row>
    <row r="398" s="2" customFormat="1">
      <c r="A398" s="39"/>
      <c r="B398" s="40"/>
      <c r="C398" s="41"/>
      <c r="D398" s="235" t="s">
        <v>219</v>
      </c>
      <c r="E398" s="41"/>
      <c r="F398" s="269" t="s">
        <v>598</v>
      </c>
      <c r="G398" s="41"/>
      <c r="H398" s="270">
        <v>27.609999999999999</v>
      </c>
      <c r="I398" s="41"/>
      <c r="J398" s="41"/>
      <c r="K398" s="41"/>
      <c r="L398" s="45"/>
      <c r="M398" s="267"/>
      <c r="N398" s="268"/>
      <c r="O398" s="92"/>
      <c r="P398" s="92"/>
      <c r="Q398" s="92"/>
      <c r="R398" s="92"/>
      <c r="S398" s="92"/>
      <c r="T398" s="93"/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U398" s="18" t="s">
        <v>90</v>
      </c>
    </row>
    <row r="399" s="2" customFormat="1">
      <c r="A399" s="39"/>
      <c r="B399" s="40"/>
      <c r="C399" s="41"/>
      <c r="D399" s="235" t="s">
        <v>219</v>
      </c>
      <c r="E399" s="41"/>
      <c r="F399" s="269" t="s">
        <v>201</v>
      </c>
      <c r="G399" s="41"/>
      <c r="H399" s="270">
        <v>27.609999999999999</v>
      </c>
      <c r="I399" s="41"/>
      <c r="J399" s="41"/>
      <c r="K399" s="41"/>
      <c r="L399" s="45"/>
      <c r="M399" s="267"/>
      <c r="N399" s="268"/>
      <c r="O399" s="92"/>
      <c r="P399" s="92"/>
      <c r="Q399" s="92"/>
      <c r="R399" s="92"/>
      <c r="S399" s="92"/>
      <c r="T399" s="93"/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U399" s="18" t="s">
        <v>90</v>
      </c>
    </row>
    <row r="400" s="2" customFormat="1" ht="24.15" customHeight="1">
      <c r="A400" s="39"/>
      <c r="B400" s="40"/>
      <c r="C400" s="220" t="s">
        <v>612</v>
      </c>
      <c r="D400" s="220" t="s">
        <v>191</v>
      </c>
      <c r="E400" s="221" t="s">
        <v>613</v>
      </c>
      <c r="F400" s="222" t="s">
        <v>614</v>
      </c>
      <c r="G400" s="223" t="s">
        <v>209</v>
      </c>
      <c r="H400" s="224">
        <v>61.066000000000002</v>
      </c>
      <c r="I400" s="225"/>
      <c r="J400" s="226">
        <f>ROUND(I400*H400,2)</f>
        <v>0</v>
      </c>
      <c r="K400" s="222" t="s">
        <v>194</v>
      </c>
      <c r="L400" s="45"/>
      <c r="M400" s="227" t="s">
        <v>1</v>
      </c>
      <c r="N400" s="228" t="s">
        <v>45</v>
      </c>
      <c r="O400" s="92"/>
      <c r="P400" s="229">
        <f>O400*H400</f>
        <v>0</v>
      </c>
      <c r="Q400" s="229">
        <v>0</v>
      </c>
      <c r="R400" s="229">
        <f>Q400*H400</f>
        <v>0</v>
      </c>
      <c r="S400" s="229">
        <v>0.01174</v>
      </c>
      <c r="T400" s="230">
        <f>S400*H400</f>
        <v>0.71691484000000005</v>
      </c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R400" s="231" t="s">
        <v>292</v>
      </c>
      <c r="AT400" s="231" t="s">
        <v>191</v>
      </c>
      <c r="AU400" s="231" t="s">
        <v>90</v>
      </c>
      <c r="AY400" s="18" t="s">
        <v>188</v>
      </c>
      <c r="BE400" s="232">
        <f>IF(N400="základní",J400,0)</f>
        <v>0</v>
      </c>
      <c r="BF400" s="232">
        <f>IF(N400="snížená",J400,0)</f>
        <v>0</v>
      </c>
      <c r="BG400" s="232">
        <f>IF(N400="zákl. přenesená",J400,0)</f>
        <v>0</v>
      </c>
      <c r="BH400" s="232">
        <f>IF(N400="sníž. přenesená",J400,0)</f>
        <v>0</v>
      </c>
      <c r="BI400" s="232">
        <f>IF(N400="nulová",J400,0)</f>
        <v>0</v>
      </c>
      <c r="BJ400" s="18" t="s">
        <v>88</v>
      </c>
      <c r="BK400" s="232">
        <f>ROUND(I400*H400,2)</f>
        <v>0</v>
      </c>
      <c r="BL400" s="18" t="s">
        <v>292</v>
      </c>
      <c r="BM400" s="231" t="s">
        <v>615</v>
      </c>
    </row>
    <row r="401" s="13" customFormat="1">
      <c r="A401" s="13"/>
      <c r="B401" s="233"/>
      <c r="C401" s="234"/>
      <c r="D401" s="235" t="s">
        <v>197</v>
      </c>
      <c r="E401" s="236" t="s">
        <v>1</v>
      </c>
      <c r="F401" s="237" t="s">
        <v>616</v>
      </c>
      <c r="G401" s="234"/>
      <c r="H401" s="236" t="s">
        <v>1</v>
      </c>
      <c r="I401" s="238"/>
      <c r="J401" s="234"/>
      <c r="K401" s="234"/>
      <c r="L401" s="239"/>
      <c r="M401" s="240"/>
      <c r="N401" s="241"/>
      <c r="O401" s="241"/>
      <c r="P401" s="241"/>
      <c r="Q401" s="241"/>
      <c r="R401" s="241"/>
      <c r="S401" s="241"/>
      <c r="T401" s="242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3" t="s">
        <v>197</v>
      </c>
      <c r="AU401" s="243" t="s">
        <v>90</v>
      </c>
      <c r="AV401" s="13" t="s">
        <v>88</v>
      </c>
      <c r="AW401" s="13" t="s">
        <v>36</v>
      </c>
      <c r="AX401" s="13" t="s">
        <v>80</v>
      </c>
      <c r="AY401" s="243" t="s">
        <v>188</v>
      </c>
    </row>
    <row r="402" s="14" customFormat="1">
      <c r="A402" s="14"/>
      <c r="B402" s="244"/>
      <c r="C402" s="245"/>
      <c r="D402" s="235" t="s">
        <v>197</v>
      </c>
      <c r="E402" s="246" t="s">
        <v>1</v>
      </c>
      <c r="F402" s="247" t="s">
        <v>617</v>
      </c>
      <c r="G402" s="245"/>
      <c r="H402" s="248">
        <v>61.066000000000002</v>
      </c>
      <c r="I402" s="249"/>
      <c r="J402" s="245"/>
      <c r="K402" s="245"/>
      <c r="L402" s="250"/>
      <c r="M402" s="251"/>
      <c r="N402" s="252"/>
      <c r="O402" s="252"/>
      <c r="P402" s="252"/>
      <c r="Q402" s="252"/>
      <c r="R402" s="252"/>
      <c r="S402" s="252"/>
      <c r="T402" s="253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54" t="s">
        <v>197</v>
      </c>
      <c r="AU402" s="254" t="s">
        <v>90</v>
      </c>
      <c r="AV402" s="14" t="s">
        <v>90</v>
      </c>
      <c r="AW402" s="14" t="s">
        <v>36</v>
      </c>
      <c r="AX402" s="14" t="s">
        <v>88</v>
      </c>
      <c r="AY402" s="254" t="s">
        <v>188</v>
      </c>
    </row>
    <row r="403" s="2" customFormat="1" ht="37.8" customHeight="1">
      <c r="A403" s="39"/>
      <c r="B403" s="40"/>
      <c r="C403" s="220" t="s">
        <v>618</v>
      </c>
      <c r="D403" s="220" t="s">
        <v>191</v>
      </c>
      <c r="E403" s="221" t="s">
        <v>619</v>
      </c>
      <c r="F403" s="222" t="s">
        <v>620</v>
      </c>
      <c r="G403" s="223" t="s">
        <v>209</v>
      </c>
      <c r="H403" s="224">
        <v>61.155999999999999</v>
      </c>
      <c r="I403" s="225"/>
      <c r="J403" s="226">
        <f>ROUND(I403*H403,2)</f>
        <v>0</v>
      </c>
      <c r="K403" s="222" t="s">
        <v>194</v>
      </c>
      <c r="L403" s="45"/>
      <c r="M403" s="227" t="s">
        <v>1</v>
      </c>
      <c r="N403" s="228" t="s">
        <v>45</v>
      </c>
      <c r="O403" s="92"/>
      <c r="P403" s="229">
        <f>O403*H403</f>
        <v>0</v>
      </c>
      <c r="Q403" s="229">
        <v>0.00042999999999999999</v>
      </c>
      <c r="R403" s="229">
        <f>Q403*H403</f>
        <v>0.02629708</v>
      </c>
      <c r="S403" s="229">
        <v>0</v>
      </c>
      <c r="T403" s="230">
        <f>S403*H403</f>
        <v>0</v>
      </c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R403" s="231" t="s">
        <v>292</v>
      </c>
      <c r="AT403" s="231" t="s">
        <v>191</v>
      </c>
      <c r="AU403" s="231" t="s">
        <v>90</v>
      </c>
      <c r="AY403" s="18" t="s">
        <v>188</v>
      </c>
      <c r="BE403" s="232">
        <f>IF(N403="základní",J403,0)</f>
        <v>0</v>
      </c>
      <c r="BF403" s="232">
        <f>IF(N403="snížená",J403,0)</f>
        <v>0</v>
      </c>
      <c r="BG403" s="232">
        <f>IF(N403="zákl. přenesená",J403,0)</f>
        <v>0</v>
      </c>
      <c r="BH403" s="232">
        <f>IF(N403="sníž. přenesená",J403,0)</f>
        <v>0</v>
      </c>
      <c r="BI403" s="232">
        <f>IF(N403="nulová",J403,0)</f>
        <v>0</v>
      </c>
      <c r="BJ403" s="18" t="s">
        <v>88</v>
      </c>
      <c r="BK403" s="232">
        <f>ROUND(I403*H403,2)</f>
        <v>0</v>
      </c>
      <c r="BL403" s="18" t="s">
        <v>292</v>
      </c>
      <c r="BM403" s="231" t="s">
        <v>621</v>
      </c>
    </row>
    <row r="404" s="13" customFormat="1">
      <c r="A404" s="13"/>
      <c r="B404" s="233"/>
      <c r="C404" s="234"/>
      <c r="D404" s="235" t="s">
        <v>197</v>
      </c>
      <c r="E404" s="236" t="s">
        <v>1</v>
      </c>
      <c r="F404" s="237" t="s">
        <v>122</v>
      </c>
      <c r="G404" s="234"/>
      <c r="H404" s="236" t="s">
        <v>1</v>
      </c>
      <c r="I404" s="238"/>
      <c r="J404" s="234"/>
      <c r="K404" s="234"/>
      <c r="L404" s="239"/>
      <c r="M404" s="240"/>
      <c r="N404" s="241"/>
      <c r="O404" s="241"/>
      <c r="P404" s="241"/>
      <c r="Q404" s="241"/>
      <c r="R404" s="241"/>
      <c r="S404" s="241"/>
      <c r="T404" s="242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3" t="s">
        <v>197</v>
      </c>
      <c r="AU404" s="243" t="s">
        <v>90</v>
      </c>
      <c r="AV404" s="13" t="s">
        <v>88</v>
      </c>
      <c r="AW404" s="13" t="s">
        <v>36</v>
      </c>
      <c r="AX404" s="13" t="s">
        <v>80</v>
      </c>
      <c r="AY404" s="243" t="s">
        <v>188</v>
      </c>
    </row>
    <row r="405" s="14" customFormat="1">
      <c r="A405" s="14"/>
      <c r="B405" s="244"/>
      <c r="C405" s="245"/>
      <c r="D405" s="235" t="s">
        <v>197</v>
      </c>
      <c r="E405" s="246" t="s">
        <v>1</v>
      </c>
      <c r="F405" s="247" t="s">
        <v>622</v>
      </c>
      <c r="G405" s="245"/>
      <c r="H405" s="248">
        <v>61.155999999999999</v>
      </c>
      <c r="I405" s="249"/>
      <c r="J405" s="245"/>
      <c r="K405" s="245"/>
      <c r="L405" s="250"/>
      <c r="M405" s="251"/>
      <c r="N405" s="252"/>
      <c r="O405" s="252"/>
      <c r="P405" s="252"/>
      <c r="Q405" s="252"/>
      <c r="R405" s="252"/>
      <c r="S405" s="252"/>
      <c r="T405" s="253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54" t="s">
        <v>197</v>
      </c>
      <c r="AU405" s="254" t="s">
        <v>90</v>
      </c>
      <c r="AV405" s="14" t="s">
        <v>90</v>
      </c>
      <c r="AW405" s="14" t="s">
        <v>36</v>
      </c>
      <c r="AX405" s="14" t="s">
        <v>88</v>
      </c>
      <c r="AY405" s="254" t="s">
        <v>188</v>
      </c>
    </row>
    <row r="406" s="2" customFormat="1" ht="24.15" customHeight="1">
      <c r="A406" s="39"/>
      <c r="B406" s="40"/>
      <c r="C406" s="271" t="s">
        <v>623</v>
      </c>
      <c r="D406" s="271" t="s">
        <v>273</v>
      </c>
      <c r="E406" s="272" t="s">
        <v>624</v>
      </c>
      <c r="F406" s="273" t="s">
        <v>625</v>
      </c>
      <c r="G406" s="274" t="s">
        <v>209</v>
      </c>
      <c r="H406" s="275">
        <v>67.272000000000006</v>
      </c>
      <c r="I406" s="276"/>
      <c r="J406" s="277">
        <f>ROUND(I406*H406,2)</f>
        <v>0</v>
      </c>
      <c r="K406" s="273" t="s">
        <v>194</v>
      </c>
      <c r="L406" s="278"/>
      <c r="M406" s="279" t="s">
        <v>1</v>
      </c>
      <c r="N406" s="280" t="s">
        <v>45</v>
      </c>
      <c r="O406" s="92"/>
      <c r="P406" s="229">
        <f>O406*H406</f>
        <v>0</v>
      </c>
      <c r="Q406" s="229">
        <v>0.00198</v>
      </c>
      <c r="R406" s="229">
        <f>Q406*H406</f>
        <v>0.13319856000000002</v>
      </c>
      <c r="S406" s="229">
        <v>0</v>
      </c>
      <c r="T406" s="230">
        <f>S406*H406</f>
        <v>0</v>
      </c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R406" s="231" t="s">
        <v>379</v>
      </c>
      <c r="AT406" s="231" t="s">
        <v>273</v>
      </c>
      <c r="AU406" s="231" t="s">
        <v>90</v>
      </c>
      <c r="AY406" s="18" t="s">
        <v>188</v>
      </c>
      <c r="BE406" s="232">
        <f>IF(N406="základní",J406,0)</f>
        <v>0</v>
      </c>
      <c r="BF406" s="232">
        <f>IF(N406="snížená",J406,0)</f>
        <v>0</v>
      </c>
      <c r="BG406" s="232">
        <f>IF(N406="zákl. přenesená",J406,0)</f>
        <v>0</v>
      </c>
      <c r="BH406" s="232">
        <f>IF(N406="sníž. přenesená",J406,0)</f>
        <v>0</v>
      </c>
      <c r="BI406" s="232">
        <f>IF(N406="nulová",J406,0)</f>
        <v>0</v>
      </c>
      <c r="BJ406" s="18" t="s">
        <v>88</v>
      </c>
      <c r="BK406" s="232">
        <f>ROUND(I406*H406,2)</f>
        <v>0</v>
      </c>
      <c r="BL406" s="18" t="s">
        <v>292</v>
      </c>
      <c r="BM406" s="231" t="s">
        <v>626</v>
      </c>
    </row>
    <row r="407" s="14" customFormat="1">
      <c r="A407" s="14"/>
      <c r="B407" s="244"/>
      <c r="C407" s="245"/>
      <c r="D407" s="235" t="s">
        <v>197</v>
      </c>
      <c r="E407" s="245"/>
      <c r="F407" s="247" t="s">
        <v>627</v>
      </c>
      <c r="G407" s="245"/>
      <c r="H407" s="248">
        <v>67.272000000000006</v>
      </c>
      <c r="I407" s="249"/>
      <c r="J407" s="245"/>
      <c r="K407" s="245"/>
      <c r="L407" s="250"/>
      <c r="M407" s="251"/>
      <c r="N407" s="252"/>
      <c r="O407" s="252"/>
      <c r="P407" s="252"/>
      <c r="Q407" s="252"/>
      <c r="R407" s="252"/>
      <c r="S407" s="252"/>
      <c r="T407" s="253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54" t="s">
        <v>197</v>
      </c>
      <c r="AU407" s="254" t="s">
        <v>90</v>
      </c>
      <c r="AV407" s="14" t="s">
        <v>90</v>
      </c>
      <c r="AW407" s="14" t="s">
        <v>4</v>
      </c>
      <c r="AX407" s="14" t="s">
        <v>88</v>
      </c>
      <c r="AY407" s="254" t="s">
        <v>188</v>
      </c>
    </row>
    <row r="408" s="2" customFormat="1" ht="24.15" customHeight="1">
      <c r="A408" s="39"/>
      <c r="B408" s="40"/>
      <c r="C408" s="220" t="s">
        <v>628</v>
      </c>
      <c r="D408" s="220" t="s">
        <v>191</v>
      </c>
      <c r="E408" s="221" t="s">
        <v>629</v>
      </c>
      <c r="F408" s="222" t="s">
        <v>630</v>
      </c>
      <c r="G408" s="223" t="s">
        <v>119</v>
      </c>
      <c r="H408" s="224">
        <v>30.280000000000001</v>
      </c>
      <c r="I408" s="225"/>
      <c r="J408" s="226">
        <f>ROUND(I408*H408,2)</f>
        <v>0</v>
      </c>
      <c r="K408" s="222" t="s">
        <v>194</v>
      </c>
      <c r="L408" s="45"/>
      <c r="M408" s="227" t="s">
        <v>1</v>
      </c>
      <c r="N408" s="228" t="s">
        <v>45</v>
      </c>
      <c r="O408" s="92"/>
      <c r="P408" s="229">
        <f>O408*H408</f>
        <v>0</v>
      </c>
      <c r="Q408" s="229">
        <v>0</v>
      </c>
      <c r="R408" s="229">
        <f>Q408*H408</f>
        <v>0</v>
      </c>
      <c r="S408" s="229">
        <v>0.083169999999999994</v>
      </c>
      <c r="T408" s="230">
        <f>S408*H408</f>
        <v>2.5183876000000001</v>
      </c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R408" s="231" t="s">
        <v>292</v>
      </c>
      <c r="AT408" s="231" t="s">
        <v>191</v>
      </c>
      <c r="AU408" s="231" t="s">
        <v>90</v>
      </c>
      <c r="AY408" s="18" t="s">
        <v>188</v>
      </c>
      <c r="BE408" s="232">
        <f>IF(N408="základní",J408,0)</f>
        <v>0</v>
      </c>
      <c r="BF408" s="232">
        <f>IF(N408="snížená",J408,0)</f>
        <v>0</v>
      </c>
      <c r="BG408" s="232">
        <f>IF(N408="zákl. přenesená",J408,0)</f>
        <v>0</v>
      </c>
      <c r="BH408" s="232">
        <f>IF(N408="sníž. přenesená",J408,0)</f>
        <v>0</v>
      </c>
      <c r="BI408" s="232">
        <f>IF(N408="nulová",J408,0)</f>
        <v>0</v>
      </c>
      <c r="BJ408" s="18" t="s">
        <v>88</v>
      </c>
      <c r="BK408" s="232">
        <f>ROUND(I408*H408,2)</f>
        <v>0</v>
      </c>
      <c r="BL408" s="18" t="s">
        <v>292</v>
      </c>
      <c r="BM408" s="231" t="s">
        <v>631</v>
      </c>
    </row>
    <row r="409" s="13" customFormat="1">
      <c r="A409" s="13"/>
      <c r="B409" s="233"/>
      <c r="C409" s="234"/>
      <c r="D409" s="235" t="s">
        <v>197</v>
      </c>
      <c r="E409" s="236" t="s">
        <v>1</v>
      </c>
      <c r="F409" s="237" t="s">
        <v>632</v>
      </c>
      <c r="G409" s="234"/>
      <c r="H409" s="236" t="s">
        <v>1</v>
      </c>
      <c r="I409" s="238"/>
      <c r="J409" s="234"/>
      <c r="K409" s="234"/>
      <c r="L409" s="239"/>
      <c r="M409" s="240"/>
      <c r="N409" s="241"/>
      <c r="O409" s="241"/>
      <c r="P409" s="241"/>
      <c r="Q409" s="241"/>
      <c r="R409" s="241"/>
      <c r="S409" s="241"/>
      <c r="T409" s="242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3" t="s">
        <v>197</v>
      </c>
      <c r="AU409" s="243" t="s">
        <v>90</v>
      </c>
      <c r="AV409" s="13" t="s">
        <v>88</v>
      </c>
      <c r="AW409" s="13" t="s">
        <v>36</v>
      </c>
      <c r="AX409" s="13" t="s">
        <v>80</v>
      </c>
      <c r="AY409" s="243" t="s">
        <v>188</v>
      </c>
    </row>
    <row r="410" s="14" customFormat="1">
      <c r="A410" s="14"/>
      <c r="B410" s="244"/>
      <c r="C410" s="245"/>
      <c r="D410" s="235" t="s">
        <v>197</v>
      </c>
      <c r="E410" s="246" t="s">
        <v>1</v>
      </c>
      <c r="F410" s="247" t="s">
        <v>633</v>
      </c>
      <c r="G410" s="245"/>
      <c r="H410" s="248">
        <v>30.280000000000001</v>
      </c>
      <c r="I410" s="249"/>
      <c r="J410" s="245"/>
      <c r="K410" s="245"/>
      <c r="L410" s="250"/>
      <c r="M410" s="251"/>
      <c r="N410" s="252"/>
      <c r="O410" s="252"/>
      <c r="P410" s="252"/>
      <c r="Q410" s="252"/>
      <c r="R410" s="252"/>
      <c r="S410" s="252"/>
      <c r="T410" s="253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54" t="s">
        <v>197</v>
      </c>
      <c r="AU410" s="254" t="s">
        <v>90</v>
      </c>
      <c r="AV410" s="14" t="s">
        <v>90</v>
      </c>
      <c r="AW410" s="14" t="s">
        <v>36</v>
      </c>
      <c r="AX410" s="14" t="s">
        <v>88</v>
      </c>
      <c r="AY410" s="254" t="s">
        <v>188</v>
      </c>
    </row>
    <row r="411" s="2" customFormat="1" ht="37.8" customHeight="1">
      <c r="A411" s="39"/>
      <c r="B411" s="40"/>
      <c r="C411" s="220" t="s">
        <v>634</v>
      </c>
      <c r="D411" s="220" t="s">
        <v>191</v>
      </c>
      <c r="E411" s="221" t="s">
        <v>635</v>
      </c>
      <c r="F411" s="222" t="s">
        <v>636</v>
      </c>
      <c r="G411" s="223" t="s">
        <v>119</v>
      </c>
      <c r="H411" s="224">
        <v>27.609999999999999</v>
      </c>
      <c r="I411" s="225"/>
      <c r="J411" s="226">
        <f>ROUND(I411*H411,2)</f>
        <v>0</v>
      </c>
      <c r="K411" s="222" t="s">
        <v>194</v>
      </c>
      <c r="L411" s="45"/>
      <c r="M411" s="227" t="s">
        <v>1</v>
      </c>
      <c r="N411" s="228" t="s">
        <v>45</v>
      </c>
      <c r="O411" s="92"/>
      <c r="P411" s="229">
        <f>O411*H411</f>
        <v>0</v>
      </c>
      <c r="Q411" s="229">
        <v>0.0060000000000000001</v>
      </c>
      <c r="R411" s="229">
        <f>Q411*H411</f>
        <v>0.16566</v>
      </c>
      <c r="S411" s="229">
        <v>0</v>
      </c>
      <c r="T411" s="230">
        <f>S411*H411</f>
        <v>0</v>
      </c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R411" s="231" t="s">
        <v>292</v>
      </c>
      <c r="AT411" s="231" t="s">
        <v>191</v>
      </c>
      <c r="AU411" s="231" t="s">
        <v>90</v>
      </c>
      <c r="AY411" s="18" t="s">
        <v>188</v>
      </c>
      <c r="BE411" s="232">
        <f>IF(N411="základní",J411,0)</f>
        <v>0</v>
      </c>
      <c r="BF411" s="232">
        <f>IF(N411="snížená",J411,0)</f>
        <v>0</v>
      </c>
      <c r="BG411" s="232">
        <f>IF(N411="zákl. přenesená",J411,0)</f>
        <v>0</v>
      </c>
      <c r="BH411" s="232">
        <f>IF(N411="sníž. přenesená",J411,0)</f>
        <v>0</v>
      </c>
      <c r="BI411" s="232">
        <f>IF(N411="nulová",J411,0)</f>
        <v>0</v>
      </c>
      <c r="BJ411" s="18" t="s">
        <v>88</v>
      </c>
      <c r="BK411" s="232">
        <f>ROUND(I411*H411,2)</f>
        <v>0</v>
      </c>
      <c r="BL411" s="18" t="s">
        <v>292</v>
      </c>
      <c r="BM411" s="231" t="s">
        <v>637</v>
      </c>
    </row>
    <row r="412" s="14" customFormat="1">
      <c r="A412" s="14"/>
      <c r="B412" s="244"/>
      <c r="C412" s="245"/>
      <c r="D412" s="235" t="s">
        <v>197</v>
      </c>
      <c r="E412" s="246" t="s">
        <v>1</v>
      </c>
      <c r="F412" s="247" t="s">
        <v>121</v>
      </c>
      <c r="G412" s="245"/>
      <c r="H412" s="248">
        <v>27.609999999999999</v>
      </c>
      <c r="I412" s="249"/>
      <c r="J412" s="245"/>
      <c r="K412" s="245"/>
      <c r="L412" s="250"/>
      <c r="M412" s="251"/>
      <c r="N412" s="252"/>
      <c r="O412" s="252"/>
      <c r="P412" s="252"/>
      <c r="Q412" s="252"/>
      <c r="R412" s="252"/>
      <c r="S412" s="252"/>
      <c r="T412" s="253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54" t="s">
        <v>197</v>
      </c>
      <c r="AU412" s="254" t="s">
        <v>90</v>
      </c>
      <c r="AV412" s="14" t="s">
        <v>90</v>
      </c>
      <c r="AW412" s="14" t="s">
        <v>36</v>
      </c>
      <c r="AX412" s="14" t="s">
        <v>88</v>
      </c>
      <c r="AY412" s="254" t="s">
        <v>188</v>
      </c>
    </row>
    <row r="413" s="2" customFormat="1">
      <c r="A413" s="39"/>
      <c r="B413" s="40"/>
      <c r="C413" s="41"/>
      <c r="D413" s="235" t="s">
        <v>219</v>
      </c>
      <c r="E413" s="41"/>
      <c r="F413" s="266" t="s">
        <v>603</v>
      </c>
      <c r="G413" s="41"/>
      <c r="H413" s="41"/>
      <c r="I413" s="41"/>
      <c r="J413" s="41"/>
      <c r="K413" s="41"/>
      <c r="L413" s="45"/>
      <c r="M413" s="267"/>
      <c r="N413" s="268"/>
      <c r="O413" s="92"/>
      <c r="P413" s="92"/>
      <c r="Q413" s="92"/>
      <c r="R413" s="92"/>
      <c r="S413" s="92"/>
      <c r="T413" s="93"/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U413" s="18" t="s">
        <v>90</v>
      </c>
    </row>
    <row r="414" s="2" customFormat="1">
      <c r="A414" s="39"/>
      <c r="B414" s="40"/>
      <c r="C414" s="41"/>
      <c r="D414" s="235" t="s">
        <v>219</v>
      </c>
      <c r="E414" s="41"/>
      <c r="F414" s="269" t="s">
        <v>122</v>
      </c>
      <c r="G414" s="41"/>
      <c r="H414" s="270">
        <v>0</v>
      </c>
      <c r="I414" s="41"/>
      <c r="J414" s="41"/>
      <c r="K414" s="41"/>
      <c r="L414" s="45"/>
      <c r="M414" s="267"/>
      <c r="N414" s="268"/>
      <c r="O414" s="92"/>
      <c r="P414" s="92"/>
      <c r="Q414" s="92"/>
      <c r="R414" s="92"/>
      <c r="S414" s="92"/>
      <c r="T414" s="93"/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U414" s="18" t="s">
        <v>90</v>
      </c>
    </row>
    <row r="415" s="2" customFormat="1">
      <c r="A415" s="39"/>
      <c r="B415" s="40"/>
      <c r="C415" s="41"/>
      <c r="D415" s="235" t="s">
        <v>219</v>
      </c>
      <c r="E415" s="41"/>
      <c r="F415" s="269" t="s">
        <v>598</v>
      </c>
      <c r="G415" s="41"/>
      <c r="H415" s="270">
        <v>27.609999999999999</v>
      </c>
      <c r="I415" s="41"/>
      <c r="J415" s="41"/>
      <c r="K415" s="41"/>
      <c r="L415" s="45"/>
      <c r="M415" s="267"/>
      <c r="N415" s="268"/>
      <c r="O415" s="92"/>
      <c r="P415" s="92"/>
      <c r="Q415" s="92"/>
      <c r="R415" s="92"/>
      <c r="S415" s="92"/>
      <c r="T415" s="93"/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U415" s="18" t="s">
        <v>90</v>
      </c>
    </row>
    <row r="416" s="2" customFormat="1">
      <c r="A416" s="39"/>
      <c r="B416" s="40"/>
      <c r="C416" s="41"/>
      <c r="D416" s="235" t="s">
        <v>219</v>
      </c>
      <c r="E416" s="41"/>
      <c r="F416" s="269" t="s">
        <v>201</v>
      </c>
      <c r="G416" s="41"/>
      <c r="H416" s="270">
        <v>27.609999999999999</v>
      </c>
      <c r="I416" s="41"/>
      <c r="J416" s="41"/>
      <c r="K416" s="41"/>
      <c r="L416" s="45"/>
      <c r="M416" s="267"/>
      <c r="N416" s="268"/>
      <c r="O416" s="92"/>
      <c r="P416" s="92"/>
      <c r="Q416" s="92"/>
      <c r="R416" s="92"/>
      <c r="S416" s="92"/>
      <c r="T416" s="93"/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U416" s="18" t="s">
        <v>90</v>
      </c>
    </row>
    <row r="417" s="2" customFormat="1" ht="24.15" customHeight="1">
      <c r="A417" s="39"/>
      <c r="B417" s="40"/>
      <c r="C417" s="271" t="s">
        <v>638</v>
      </c>
      <c r="D417" s="271" t="s">
        <v>273</v>
      </c>
      <c r="E417" s="272" t="s">
        <v>639</v>
      </c>
      <c r="F417" s="273" t="s">
        <v>640</v>
      </c>
      <c r="G417" s="274" t="s">
        <v>119</v>
      </c>
      <c r="H417" s="275">
        <v>30.370999999999999</v>
      </c>
      <c r="I417" s="276"/>
      <c r="J417" s="277">
        <f>ROUND(I417*H417,2)</f>
        <v>0</v>
      </c>
      <c r="K417" s="273" t="s">
        <v>194</v>
      </c>
      <c r="L417" s="278"/>
      <c r="M417" s="279" t="s">
        <v>1</v>
      </c>
      <c r="N417" s="280" t="s">
        <v>45</v>
      </c>
      <c r="O417" s="92"/>
      <c r="P417" s="229">
        <f>O417*H417</f>
        <v>0</v>
      </c>
      <c r="Q417" s="229">
        <v>0.021999999999999999</v>
      </c>
      <c r="R417" s="229">
        <f>Q417*H417</f>
        <v>0.66816199999999992</v>
      </c>
      <c r="S417" s="229">
        <v>0</v>
      </c>
      <c r="T417" s="230">
        <f>S417*H417</f>
        <v>0</v>
      </c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R417" s="231" t="s">
        <v>379</v>
      </c>
      <c r="AT417" s="231" t="s">
        <v>273</v>
      </c>
      <c r="AU417" s="231" t="s">
        <v>90</v>
      </c>
      <c r="AY417" s="18" t="s">
        <v>188</v>
      </c>
      <c r="BE417" s="232">
        <f>IF(N417="základní",J417,0)</f>
        <v>0</v>
      </c>
      <c r="BF417" s="232">
        <f>IF(N417="snížená",J417,0)</f>
        <v>0</v>
      </c>
      <c r="BG417" s="232">
        <f>IF(N417="zákl. přenesená",J417,0)</f>
        <v>0</v>
      </c>
      <c r="BH417" s="232">
        <f>IF(N417="sníž. přenesená",J417,0)</f>
        <v>0</v>
      </c>
      <c r="BI417" s="232">
        <f>IF(N417="nulová",J417,0)</f>
        <v>0</v>
      </c>
      <c r="BJ417" s="18" t="s">
        <v>88</v>
      </c>
      <c r="BK417" s="232">
        <f>ROUND(I417*H417,2)</f>
        <v>0</v>
      </c>
      <c r="BL417" s="18" t="s">
        <v>292</v>
      </c>
      <c r="BM417" s="231" t="s">
        <v>641</v>
      </c>
    </row>
    <row r="418" s="14" customFormat="1">
      <c r="A418" s="14"/>
      <c r="B418" s="244"/>
      <c r="C418" s="245"/>
      <c r="D418" s="235" t="s">
        <v>197</v>
      </c>
      <c r="E418" s="245"/>
      <c r="F418" s="247" t="s">
        <v>642</v>
      </c>
      <c r="G418" s="245"/>
      <c r="H418" s="248">
        <v>30.370999999999999</v>
      </c>
      <c r="I418" s="249"/>
      <c r="J418" s="245"/>
      <c r="K418" s="245"/>
      <c r="L418" s="250"/>
      <c r="M418" s="251"/>
      <c r="N418" s="252"/>
      <c r="O418" s="252"/>
      <c r="P418" s="252"/>
      <c r="Q418" s="252"/>
      <c r="R418" s="252"/>
      <c r="S418" s="252"/>
      <c r="T418" s="253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54" t="s">
        <v>197</v>
      </c>
      <c r="AU418" s="254" t="s">
        <v>90</v>
      </c>
      <c r="AV418" s="14" t="s">
        <v>90</v>
      </c>
      <c r="AW418" s="14" t="s">
        <v>4</v>
      </c>
      <c r="AX418" s="14" t="s">
        <v>88</v>
      </c>
      <c r="AY418" s="254" t="s">
        <v>188</v>
      </c>
    </row>
    <row r="419" s="2" customFormat="1" ht="24.15" customHeight="1">
      <c r="A419" s="39"/>
      <c r="B419" s="40"/>
      <c r="C419" s="220" t="s">
        <v>643</v>
      </c>
      <c r="D419" s="220" t="s">
        <v>191</v>
      </c>
      <c r="E419" s="221" t="s">
        <v>644</v>
      </c>
      <c r="F419" s="222" t="s">
        <v>645</v>
      </c>
      <c r="G419" s="223" t="s">
        <v>119</v>
      </c>
      <c r="H419" s="224">
        <v>27.609999999999999</v>
      </c>
      <c r="I419" s="225"/>
      <c r="J419" s="226">
        <f>ROUND(I419*H419,2)</f>
        <v>0</v>
      </c>
      <c r="K419" s="222" t="s">
        <v>194</v>
      </c>
      <c r="L419" s="45"/>
      <c r="M419" s="227" t="s">
        <v>1</v>
      </c>
      <c r="N419" s="228" t="s">
        <v>45</v>
      </c>
      <c r="O419" s="92"/>
      <c r="P419" s="229">
        <f>O419*H419</f>
        <v>0</v>
      </c>
      <c r="Q419" s="229">
        <v>0.0015</v>
      </c>
      <c r="R419" s="229">
        <f>Q419*H419</f>
        <v>0.041415</v>
      </c>
      <c r="S419" s="229">
        <v>0</v>
      </c>
      <c r="T419" s="230">
        <f>S419*H419</f>
        <v>0</v>
      </c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R419" s="231" t="s">
        <v>292</v>
      </c>
      <c r="AT419" s="231" t="s">
        <v>191</v>
      </c>
      <c r="AU419" s="231" t="s">
        <v>90</v>
      </c>
      <c r="AY419" s="18" t="s">
        <v>188</v>
      </c>
      <c r="BE419" s="232">
        <f>IF(N419="základní",J419,0)</f>
        <v>0</v>
      </c>
      <c r="BF419" s="232">
        <f>IF(N419="snížená",J419,0)</f>
        <v>0</v>
      </c>
      <c r="BG419" s="232">
        <f>IF(N419="zákl. přenesená",J419,0)</f>
        <v>0</v>
      </c>
      <c r="BH419" s="232">
        <f>IF(N419="sníž. přenesená",J419,0)</f>
        <v>0</v>
      </c>
      <c r="BI419" s="232">
        <f>IF(N419="nulová",J419,0)</f>
        <v>0</v>
      </c>
      <c r="BJ419" s="18" t="s">
        <v>88</v>
      </c>
      <c r="BK419" s="232">
        <f>ROUND(I419*H419,2)</f>
        <v>0</v>
      </c>
      <c r="BL419" s="18" t="s">
        <v>292</v>
      </c>
      <c r="BM419" s="231" t="s">
        <v>646</v>
      </c>
    </row>
    <row r="420" s="14" customFormat="1">
      <c r="A420" s="14"/>
      <c r="B420" s="244"/>
      <c r="C420" s="245"/>
      <c r="D420" s="235" t="s">
        <v>197</v>
      </c>
      <c r="E420" s="246" t="s">
        <v>1</v>
      </c>
      <c r="F420" s="247" t="s">
        <v>121</v>
      </c>
      <c r="G420" s="245"/>
      <c r="H420" s="248">
        <v>27.609999999999999</v>
      </c>
      <c r="I420" s="249"/>
      <c r="J420" s="245"/>
      <c r="K420" s="245"/>
      <c r="L420" s="250"/>
      <c r="M420" s="251"/>
      <c r="N420" s="252"/>
      <c r="O420" s="252"/>
      <c r="P420" s="252"/>
      <c r="Q420" s="252"/>
      <c r="R420" s="252"/>
      <c r="S420" s="252"/>
      <c r="T420" s="253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54" t="s">
        <v>197</v>
      </c>
      <c r="AU420" s="254" t="s">
        <v>90</v>
      </c>
      <c r="AV420" s="14" t="s">
        <v>90</v>
      </c>
      <c r="AW420" s="14" t="s">
        <v>36</v>
      </c>
      <c r="AX420" s="14" t="s">
        <v>88</v>
      </c>
      <c r="AY420" s="254" t="s">
        <v>188</v>
      </c>
    </row>
    <row r="421" s="2" customFormat="1">
      <c r="A421" s="39"/>
      <c r="B421" s="40"/>
      <c r="C421" s="41"/>
      <c r="D421" s="235" t="s">
        <v>219</v>
      </c>
      <c r="E421" s="41"/>
      <c r="F421" s="266" t="s">
        <v>603</v>
      </c>
      <c r="G421" s="41"/>
      <c r="H421" s="41"/>
      <c r="I421" s="41"/>
      <c r="J421" s="41"/>
      <c r="K421" s="41"/>
      <c r="L421" s="45"/>
      <c r="M421" s="267"/>
      <c r="N421" s="268"/>
      <c r="O421" s="92"/>
      <c r="P421" s="92"/>
      <c r="Q421" s="92"/>
      <c r="R421" s="92"/>
      <c r="S421" s="92"/>
      <c r="T421" s="93"/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U421" s="18" t="s">
        <v>90</v>
      </c>
    </row>
    <row r="422" s="2" customFormat="1">
      <c r="A422" s="39"/>
      <c r="B422" s="40"/>
      <c r="C422" s="41"/>
      <c r="D422" s="235" t="s">
        <v>219</v>
      </c>
      <c r="E422" s="41"/>
      <c r="F422" s="269" t="s">
        <v>122</v>
      </c>
      <c r="G422" s="41"/>
      <c r="H422" s="270">
        <v>0</v>
      </c>
      <c r="I422" s="41"/>
      <c r="J422" s="41"/>
      <c r="K422" s="41"/>
      <c r="L422" s="45"/>
      <c r="M422" s="267"/>
      <c r="N422" s="268"/>
      <c r="O422" s="92"/>
      <c r="P422" s="92"/>
      <c r="Q422" s="92"/>
      <c r="R422" s="92"/>
      <c r="S422" s="92"/>
      <c r="T422" s="93"/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U422" s="18" t="s">
        <v>90</v>
      </c>
    </row>
    <row r="423" s="2" customFormat="1">
      <c r="A423" s="39"/>
      <c r="B423" s="40"/>
      <c r="C423" s="41"/>
      <c r="D423" s="235" t="s">
        <v>219</v>
      </c>
      <c r="E423" s="41"/>
      <c r="F423" s="269" t="s">
        <v>598</v>
      </c>
      <c r="G423" s="41"/>
      <c r="H423" s="270">
        <v>27.609999999999999</v>
      </c>
      <c r="I423" s="41"/>
      <c r="J423" s="41"/>
      <c r="K423" s="41"/>
      <c r="L423" s="45"/>
      <c r="M423" s="267"/>
      <c r="N423" s="268"/>
      <c r="O423" s="92"/>
      <c r="P423" s="92"/>
      <c r="Q423" s="92"/>
      <c r="R423" s="92"/>
      <c r="S423" s="92"/>
      <c r="T423" s="93"/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U423" s="18" t="s">
        <v>90</v>
      </c>
    </row>
    <row r="424" s="2" customFormat="1">
      <c r="A424" s="39"/>
      <c r="B424" s="40"/>
      <c r="C424" s="41"/>
      <c r="D424" s="235" t="s">
        <v>219</v>
      </c>
      <c r="E424" s="41"/>
      <c r="F424" s="269" t="s">
        <v>201</v>
      </c>
      <c r="G424" s="41"/>
      <c r="H424" s="270">
        <v>27.609999999999999</v>
      </c>
      <c r="I424" s="41"/>
      <c r="J424" s="41"/>
      <c r="K424" s="41"/>
      <c r="L424" s="45"/>
      <c r="M424" s="267"/>
      <c r="N424" s="268"/>
      <c r="O424" s="92"/>
      <c r="P424" s="92"/>
      <c r="Q424" s="92"/>
      <c r="R424" s="92"/>
      <c r="S424" s="92"/>
      <c r="T424" s="93"/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U424" s="18" t="s">
        <v>90</v>
      </c>
    </row>
    <row r="425" s="2" customFormat="1" ht="16.5" customHeight="1">
      <c r="A425" s="39"/>
      <c r="B425" s="40"/>
      <c r="C425" s="220" t="s">
        <v>647</v>
      </c>
      <c r="D425" s="220" t="s">
        <v>191</v>
      </c>
      <c r="E425" s="221" t="s">
        <v>648</v>
      </c>
      <c r="F425" s="222" t="s">
        <v>649</v>
      </c>
      <c r="G425" s="223" t="s">
        <v>209</v>
      </c>
      <c r="H425" s="224">
        <v>414.14999999999998</v>
      </c>
      <c r="I425" s="225"/>
      <c r="J425" s="226">
        <f>ROUND(I425*H425,2)</f>
        <v>0</v>
      </c>
      <c r="K425" s="222" t="s">
        <v>194</v>
      </c>
      <c r="L425" s="45"/>
      <c r="M425" s="227" t="s">
        <v>1</v>
      </c>
      <c r="N425" s="228" t="s">
        <v>45</v>
      </c>
      <c r="O425" s="92"/>
      <c r="P425" s="229">
        <f>O425*H425</f>
        <v>0</v>
      </c>
      <c r="Q425" s="229">
        <v>9.0000000000000006E-05</v>
      </c>
      <c r="R425" s="229">
        <f>Q425*H425</f>
        <v>0.037273500000000001</v>
      </c>
      <c r="S425" s="229">
        <v>0</v>
      </c>
      <c r="T425" s="230">
        <f>S425*H425</f>
        <v>0</v>
      </c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R425" s="231" t="s">
        <v>292</v>
      </c>
      <c r="AT425" s="231" t="s">
        <v>191</v>
      </c>
      <c r="AU425" s="231" t="s">
        <v>90</v>
      </c>
      <c r="AY425" s="18" t="s">
        <v>188</v>
      </c>
      <c r="BE425" s="232">
        <f>IF(N425="základní",J425,0)</f>
        <v>0</v>
      </c>
      <c r="BF425" s="232">
        <f>IF(N425="snížená",J425,0)</f>
        <v>0</v>
      </c>
      <c r="BG425" s="232">
        <f>IF(N425="zákl. přenesená",J425,0)</f>
        <v>0</v>
      </c>
      <c r="BH425" s="232">
        <f>IF(N425="sníž. přenesená",J425,0)</f>
        <v>0</v>
      </c>
      <c r="BI425" s="232">
        <f>IF(N425="nulová",J425,0)</f>
        <v>0</v>
      </c>
      <c r="BJ425" s="18" t="s">
        <v>88</v>
      </c>
      <c r="BK425" s="232">
        <f>ROUND(I425*H425,2)</f>
        <v>0</v>
      </c>
      <c r="BL425" s="18" t="s">
        <v>292</v>
      </c>
      <c r="BM425" s="231" t="s">
        <v>650</v>
      </c>
    </row>
    <row r="426" s="14" customFormat="1">
      <c r="A426" s="14"/>
      <c r="B426" s="244"/>
      <c r="C426" s="245"/>
      <c r="D426" s="235" t="s">
        <v>197</v>
      </c>
      <c r="E426" s="246" t="s">
        <v>1</v>
      </c>
      <c r="F426" s="247" t="s">
        <v>651</v>
      </c>
      <c r="G426" s="245"/>
      <c r="H426" s="248">
        <v>414.14999999999998</v>
      </c>
      <c r="I426" s="249"/>
      <c r="J426" s="245"/>
      <c r="K426" s="245"/>
      <c r="L426" s="250"/>
      <c r="M426" s="251"/>
      <c r="N426" s="252"/>
      <c r="O426" s="252"/>
      <c r="P426" s="252"/>
      <c r="Q426" s="252"/>
      <c r="R426" s="252"/>
      <c r="S426" s="252"/>
      <c r="T426" s="253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54" t="s">
        <v>197</v>
      </c>
      <c r="AU426" s="254" t="s">
        <v>90</v>
      </c>
      <c r="AV426" s="14" t="s">
        <v>90</v>
      </c>
      <c r="AW426" s="14" t="s">
        <v>36</v>
      </c>
      <c r="AX426" s="14" t="s">
        <v>88</v>
      </c>
      <c r="AY426" s="254" t="s">
        <v>188</v>
      </c>
    </row>
    <row r="427" s="2" customFormat="1">
      <c r="A427" s="39"/>
      <c r="B427" s="40"/>
      <c r="C427" s="41"/>
      <c r="D427" s="235" t="s">
        <v>219</v>
      </c>
      <c r="E427" s="41"/>
      <c r="F427" s="266" t="s">
        <v>603</v>
      </c>
      <c r="G427" s="41"/>
      <c r="H427" s="41"/>
      <c r="I427" s="41"/>
      <c r="J427" s="41"/>
      <c r="K427" s="41"/>
      <c r="L427" s="45"/>
      <c r="M427" s="267"/>
      <c r="N427" s="268"/>
      <c r="O427" s="92"/>
      <c r="P427" s="92"/>
      <c r="Q427" s="92"/>
      <c r="R427" s="92"/>
      <c r="S427" s="92"/>
      <c r="T427" s="93"/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U427" s="18" t="s">
        <v>90</v>
      </c>
    </row>
    <row r="428" s="2" customFormat="1">
      <c r="A428" s="39"/>
      <c r="B428" s="40"/>
      <c r="C428" s="41"/>
      <c r="D428" s="235" t="s">
        <v>219</v>
      </c>
      <c r="E428" s="41"/>
      <c r="F428" s="269" t="s">
        <v>122</v>
      </c>
      <c r="G428" s="41"/>
      <c r="H428" s="270">
        <v>0</v>
      </c>
      <c r="I428" s="41"/>
      <c r="J428" s="41"/>
      <c r="K428" s="41"/>
      <c r="L428" s="45"/>
      <c r="M428" s="267"/>
      <c r="N428" s="268"/>
      <c r="O428" s="92"/>
      <c r="P428" s="92"/>
      <c r="Q428" s="92"/>
      <c r="R428" s="92"/>
      <c r="S428" s="92"/>
      <c r="T428" s="93"/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U428" s="18" t="s">
        <v>90</v>
      </c>
    </row>
    <row r="429" s="2" customFormat="1">
      <c r="A429" s="39"/>
      <c r="B429" s="40"/>
      <c r="C429" s="41"/>
      <c r="D429" s="235" t="s">
        <v>219</v>
      </c>
      <c r="E429" s="41"/>
      <c r="F429" s="269" t="s">
        <v>598</v>
      </c>
      <c r="G429" s="41"/>
      <c r="H429" s="270">
        <v>27.609999999999999</v>
      </c>
      <c r="I429" s="41"/>
      <c r="J429" s="41"/>
      <c r="K429" s="41"/>
      <c r="L429" s="45"/>
      <c r="M429" s="267"/>
      <c r="N429" s="268"/>
      <c r="O429" s="92"/>
      <c r="P429" s="92"/>
      <c r="Q429" s="92"/>
      <c r="R429" s="92"/>
      <c r="S429" s="92"/>
      <c r="T429" s="93"/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U429" s="18" t="s">
        <v>90</v>
      </c>
    </row>
    <row r="430" s="2" customFormat="1">
      <c r="A430" s="39"/>
      <c r="B430" s="40"/>
      <c r="C430" s="41"/>
      <c r="D430" s="235" t="s">
        <v>219</v>
      </c>
      <c r="E430" s="41"/>
      <c r="F430" s="269" t="s">
        <v>201</v>
      </c>
      <c r="G430" s="41"/>
      <c r="H430" s="270">
        <v>27.609999999999999</v>
      </c>
      <c r="I430" s="41"/>
      <c r="J430" s="41"/>
      <c r="K430" s="41"/>
      <c r="L430" s="45"/>
      <c r="M430" s="267"/>
      <c r="N430" s="268"/>
      <c r="O430" s="92"/>
      <c r="P430" s="92"/>
      <c r="Q430" s="92"/>
      <c r="R430" s="92"/>
      <c r="S430" s="92"/>
      <c r="T430" s="93"/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U430" s="18" t="s">
        <v>90</v>
      </c>
    </row>
    <row r="431" s="2" customFormat="1" ht="24.15" customHeight="1">
      <c r="A431" s="39"/>
      <c r="B431" s="40"/>
      <c r="C431" s="220" t="s">
        <v>652</v>
      </c>
      <c r="D431" s="220" t="s">
        <v>191</v>
      </c>
      <c r="E431" s="221" t="s">
        <v>653</v>
      </c>
      <c r="F431" s="222" t="s">
        <v>654</v>
      </c>
      <c r="G431" s="223" t="s">
        <v>119</v>
      </c>
      <c r="H431" s="224">
        <v>27.609999999999999</v>
      </c>
      <c r="I431" s="225"/>
      <c r="J431" s="226">
        <f>ROUND(I431*H431,2)</f>
        <v>0</v>
      </c>
      <c r="K431" s="222" t="s">
        <v>194</v>
      </c>
      <c r="L431" s="45"/>
      <c r="M431" s="227" t="s">
        <v>1</v>
      </c>
      <c r="N431" s="228" t="s">
        <v>45</v>
      </c>
      <c r="O431" s="92"/>
      <c r="P431" s="229">
        <f>O431*H431</f>
        <v>0</v>
      </c>
      <c r="Q431" s="229">
        <v>5.0000000000000002E-05</v>
      </c>
      <c r="R431" s="229">
        <f>Q431*H431</f>
        <v>0.0013805</v>
      </c>
      <c r="S431" s="229">
        <v>0</v>
      </c>
      <c r="T431" s="230">
        <f>S431*H431</f>
        <v>0</v>
      </c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R431" s="231" t="s">
        <v>292</v>
      </c>
      <c r="AT431" s="231" t="s">
        <v>191</v>
      </c>
      <c r="AU431" s="231" t="s">
        <v>90</v>
      </c>
      <c r="AY431" s="18" t="s">
        <v>188</v>
      </c>
      <c r="BE431" s="232">
        <f>IF(N431="základní",J431,0)</f>
        <v>0</v>
      </c>
      <c r="BF431" s="232">
        <f>IF(N431="snížená",J431,0)</f>
        <v>0</v>
      </c>
      <c r="BG431" s="232">
        <f>IF(N431="zákl. přenesená",J431,0)</f>
        <v>0</v>
      </c>
      <c r="BH431" s="232">
        <f>IF(N431="sníž. přenesená",J431,0)</f>
        <v>0</v>
      </c>
      <c r="BI431" s="232">
        <f>IF(N431="nulová",J431,0)</f>
        <v>0</v>
      </c>
      <c r="BJ431" s="18" t="s">
        <v>88</v>
      </c>
      <c r="BK431" s="232">
        <f>ROUND(I431*H431,2)</f>
        <v>0</v>
      </c>
      <c r="BL431" s="18" t="s">
        <v>292</v>
      </c>
      <c r="BM431" s="231" t="s">
        <v>655</v>
      </c>
    </row>
    <row r="432" s="14" customFormat="1">
      <c r="A432" s="14"/>
      <c r="B432" s="244"/>
      <c r="C432" s="245"/>
      <c r="D432" s="235" t="s">
        <v>197</v>
      </c>
      <c r="E432" s="246" t="s">
        <v>1</v>
      </c>
      <c r="F432" s="247" t="s">
        <v>121</v>
      </c>
      <c r="G432" s="245"/>
      <c r="H432" s="248">
        <v>27.609999999999999</v>
      </c>
      <c r="I432" s="249"/>
      <c r="J432" s="245"/>
      <c r="K432" s="245"/>
      <c r="L432" s="250"/>
      <c r="M432" s="251"/>
      <c r="N432" s="252"/>
      <c r="O432" s="252"/>
      <c r="P432" s="252"/>
      <c r="Q432" s="252"/>
      <c r="R432" s="252"/>
      <c r="S432" s="252"/>
      <c r="T432" s="253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54" t="s">
        <v>197</v>
      </c>
      <c r="AU432" s="254" t="s">
        <v>90</v>
      </c>
      <c r="AV432" s="14" t="s">
        <v>90</v>
      </c>
      <c r="AW432" s="14" t="s">
        <v>36</v>
      </c>
      <c r="AX432" s="14" t="s">
        <v>88</v>
      </c>
      <c r="AY432" s="254" t="s">
        <v>188</v>
      </c>
    </row>
    <row r="433" s="2" customFormat="1">
      <c r="A433" s="39"/>
      <c r="B433" s="40"/>
      <c r="C433" s="41"/>
      <c r="D433" s="235" t="s">
        <v>219</v>
      </c>
      <c r="E433" s="41"/>
      <c r="F433" s="266" t="s">
        <v>603</v>
      </c>
      <c r="G433" s="41"/>
      <c r="H433" s="41"/>
      <c r="I433" s="41"/>
      <c r="J433" s="41"/>
      <c r="K433" s="41"/>
      <c r="L433" s="45"/>
      <c r="M433" s="267"/>
      <c r="N433" s="268"/>
      <c r="O433" s="92"/>
      <c r="P433" s="92"/>
      <c r="Q433" s="92"/>
      <c r="R433" s="92"/>
      <c r="S433" s="92"/>
      <c r="T433" s="93"/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U433" s="18" t="s">
        <v>90</v>
      </c>
    </row>
    <row r="434" s="2" customFormat="1">
      <c r="A434" s="39"/>
      <c r="B434" s="40"/>
      <c r="C434" s="41"/>
      <c r="D434" s="235" t="s">
        <v>219</v>
      </c>
      <c r="E434" s="41"/>
      <c r="F434" s="269" t="s">
        <v>122</v>
      </c>
      <c r="G434" s="41"/>
      <c r="H434" s="270">
        <v>0</v>
      </c>
      <c r="I434" s="41"/>
      <c r="J434" s="41"/>
      <c r="K434" s="41"/>
      <c r="L434" s="45"/>
      <c r="M434" s="267"/>
      <c r="N434" s="268"/>
      <c r="O434" s="92"/>
      <c r="P434" s="92"/>
      <c r="Q434" s="92"/>
      <c r="R434" s="92"/>
      <c r="S434" s="92"/>
      <c r="T434" s="93"/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U434" s="18" t="s">
        <v>90</v>
      </c>
    </row>
    <row r="435" s="2" customFormat="1">
      <c r="A435" s="39"/>
      <c r="B435" s="40"/>
      <c r="C435" s="41"/>
      <c r="D435" s="235" t="s">
        <v>219</v>
      </c>
      <c r="E435" s="41"/>
      <c r="F435" s="269" t="s">
        <v>598</v>
      </c>
      <c r="G435" s="41"/>
      <c r="H435" s="270">
        <v>27.609999999999999</v>
      </c>
      <c r="I435" s="41"/>
      <c r="J435" s="41"/>
      <c r="K435" s="41"/>
      <c r="L435" s="45"/>
      <c r="M435" s="267"/>
      <c r="N435" s="268"/>
      <c r="O435" s="92"/>
      <c r="P435" s="92"/>
      <c r="Q435" s="92"/>
      <c r="R435" s="92"/>
      <c r="S435" s="92"/>
      <c r="T435" s="93"/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U435" s="18" t="s">
        <v>90</v>
      </c>
    </row>
    <row r="436" s="2" customFormat="1">
      <c r="A436" s="39"/>
      <c r="B436" s="40"/>
      <c r="C436" s="41"/>
      <c r="D436" s="235" t="s">
        <v>219</v>
      </c>
      <c r="E436" s="41"/>
      <c r="F436" s="269" t="s">
        <v>201</v>
      </c>
      <c r="G436" s="41"/>
      <c r="H436" s="270">
        <v>27.609999999999999</v>
      </c>
      <c r="I436" s="41"/>
      <c r="J436" s="41"/>
      <c r="K436" s="41"/>
      <c r="L436" s="45"/>
      <c r="M436" s="267"/>
      <c r="N436" s="268"/>
      <c r="O436" s="92"/>
      <c r="P436" s="92"/>
      <c r="Q436" s="92"/>
      <c r="R436" s="92"/>
      <c r="S436" s="92"/>
      <c r="T436" s="93"/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U436" s="18" t="s">
        <v>90</v>
      </c>
    </row>
    <row r="437" s="2" customFormat="1" ht="55.5" customHeight="1">
      <c r="A437" s="39"/>
      <c r="B437" s="40"/>
      <c r="C437" s="220" t="s">
        <v>656</v>
      </c>
      <c r="D437" s="220" t="s">
        <v>191</v>
      </c>
      <c r="E437" s="221" t="s">
        <v>657</v>
      </c>
      <c r="F437" s="222" t="s">
        <v>658</v>
      </c>
      <c r="G437" s="223" t="s">
        <v>368</v>
      </c>
      <c r="H437" s="224">
        <v>1.413</v>
      </c>
      <c r="I437" s="225"/>
      <c r="J437" s="226">
        <f>ROUND(I437*H437,2)</f>
        <v>0</v>
      </c>
      <c r="K437" s="222" t="s">
        <v>194</v>
      </c>
      <c r="L437" s="45"/>
      <c r="M437" s="227" t="s">
        <v>1</v>
      </c>
      <c r="N437" s="228" t="s">
        <v>45</v>
      </c>
      <c r="O437" s="92"/>
      <c r="P437" s="229">
        <f>O437*H437</f>
        <v>0</v>
      </c>
      <c r="Q437" s="229">
        <v>0</v>
      </c>
      <c r="R437" s="229">
        <f>Q437*H437</f>
        <v>0</v>
      </c>
      <c r="S437" s="229">
        <v>0</v>
      </c>
      <c r="T437" s="230">
        <f>S437*H437</f>
        <v>0</v>
      </c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R437" s="231" t="s">
        <v>292</v>
      </c>
      <c r="AT437" s="231" t="s">
        <v>191</v>
      </c>
      <c r="AU437" s="231" t="s">
        <v>90</v>
      </c>
      <c r="AY437" s="18" t="s">
        <v>188</v>
      </c>
      <c r="BE437" s="232">
        <f>IF(N437="základní",J437,0)</f>
        <v>0</v>
      </c>
      <c r="BF437" s="232">
        <f>IF(N437="snížená",J437,0)</f>
        <v>0</v>
      </c>
      <c r="BG437" s="232">
        <f>IF(N437="zákl. přenesená",J437,0)</f>
        <v>0</v>
      </c>
      <c r="BH437" s="232">
        <f>IF(N437="sníž. přenesená",J437,0)</f>
        <v>0</v>
      </c>
      <c r="BI437" s="232">
        <f>IF(N437="nulová",J437,0)</f>
        <v>0</v>
      </c>
      <c r="BJ437" s="18" t="s">
        <v>88</v>
      </c>
      <c r="BK437" s="232">
        <f>ROUND(I437*H437,2)</f>
        <v>0</v>
      </c>
      <c r="BL437" s="18" t="s">
        <v>292</v>
      </c>
      <c r="BM437" s="231" t="s">
        <v>659</v>
      </c>
    </row>
    <row r="438" s="12" customFormat="1" ht="22.8" customHeight="1">
      <c r="A438" s="12"/>
      <c r="B438" s="204"/>
      <c r="C438" s="205"/>
      <c r="D438" s="206" t="s">
        <v>79</v>
      </c>
      <c r="E438" s="218" t="s">
        <v>660</v>
      </c>
      <c r="F438" s="218" t="s">
        <v>661</v>
      </c>
      <c r="G438" s="205"/>
      <c r="H438" s="205"/>
      <c r="I438" s="208"/>
      <c r="J438" s="219">
        <f>BK438</f>
        <v>0</v>
      </c>
      <c r="K438" s="205"/>
      <c r="L438" s="210"/>
      <c r="M438" s="211"/>
      <c r="N438" s="212"/>
      <c r="O438" s="212"/>
      <c r="P438" s="213">
        <f>SUM(P439:P543)</f>
        <v>0</v>
      </c>
      <c r="Q438" s="212"/>
      <c r="R438" s="213">
        <f>SUM(R439:R543)</f>
        <v>5.7888274500000012</v>
      </c>
      <c r="S438" s="212"/>
      <c r="T438" s="214">
        <f>SUM(T439:T543)</f>
        <v>1.0873119</v>
      </c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R438" s="215" t="s">
        <v>90</v>
      </c>
      <c r="AT438" s="216" t="s">
        <v>79</v>
      </c>
      <c r="AU438" s="216" t="s">
        <v>88</v>
      </c>
      <c r="AY438" s="215" t="s">
        <v>188</v>
      </c>
      <c r="BK438" s="217">
        <f>SUM(BK439:BK543)</f>
        <v>0</v>
      </c>
    </row>
    <row r="439" s="2" customFormat="1" ht="37.8" customHeight="1">
      <c r="A439" s="39"/>
      <c r="B439" s="40"/>
      <c r="C439" s="220" t="s">
        <v>662</v>
      </c>
      <c r="D439" s="220" t="s">
        <v>191</v>
      </c>
      <c r="E439" s="221" t="s">
        <v>663</v>
      </c>
      <c r="F439" s="222" t="s">
        <v>664</v>
      </c>
      <c r="G439" s="223" t="s">
        <v>119</v>
      </c>
      <c r="H439" s="224">
        <v>352.00400000000002</v>
      </c>
      <c r="I439" s="225"/>
      <c r="J439" s="226">
        <f>ROUND(I439*H439,2)</f>
        <v>0</v>
      </c>
      <c r="K439" s="222" t="s">
        <v>194</v>
      </c>
      <c r="L439" s="45"/>
      <c r="M439" s="227" t="s">
        <v>1</v>
      </c>
      <c r="N439" s="228" t="s">
        <v>45</v>
      </c>
      <c r="O439" s="92"/>
      <c r="P439" s="229">
        <f>O439*H439</f>
        <v>0</v>
      </c>
      <c r="Q439" s="229">
        <v>0</v>
      </c>
      <c r="R439" s="229">
        <f>Q439*H439</f>
        <v>0</v>
      </c>
      <c r="S439" s="229">
        <v>0</v>
      </c>
      <c r="T439" s="230">
        <f>S439*H439</f>
        <v>0</v>
      </c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R439" s="231" t="s">
        <v>292</v>
      </c>
      <c r="AT439" s="231" t="s">
        <v>191</v>
      </c>
      <c r="AU439" s="231" t="s">
        <v>90</v>
      </c>
      <c r="AY439" s="18" t="s">
        <v>188</v>
      </c>
      <c r="BE439" s="232">
        <f>IF(N439="základní",J439,0)</f>
        <v>0</v>
      </c>
      <c r="BF439" s="232">
        <f>IF(N439="snížená",J439,0)</f>
        <v>0</v>
      </c>
      <c r="BG439" s="232">
        <f>IF(N439="zákl. přenesená",J439,0)</f>
        <v>0</v>
      </c>
      <c r="BH439" s="232">
        <f>IF(N439="sníž. přenesená",J439,0)</f>
        <v>0</v>
      </c>
      <c r="BI439" s="232">
        <f>IF(N439="nulová",J439,0)</f>
        <v>0</v>
      </c>
      <c r="BJ439" s="18" t="s">
        <v>88</v>
      </c>
      <c r="BK439" s="232">
        <f>ROUND(I439*H439,2)</f>
        <v>0</v>
      </c>
      <c r="BL439" s="18" t="s">
        <v>292</v>
      </c>
      <c r="BM439" s="231" t="s">
        <v>665</v>
      </c>
    </row>
    <row r="440" s="13" customFormat="1">
      <c r="A440" s="13"/>
      <c r="B440" s="233"/>
      <c r="C440" s="234"/>
      <c r="D440" s="235" t="s">
        <v>197</v>
      </c>
      <c r="E440" s="236" t="s">
        <v>1</v>
      </c>
      <c r="F440" s="237" t="s">
        <v>666</v>
      </c>
      <c r="G440" s="234"/>
      <c r="H440" s="236" t="s">
        <v>1</v>
      </c>
      <c r="I440" s="238"/>
      <c r="J440" s="234"/>
      <c r="K440" s="234"/>
      <c r="L440" s="239"/>
      <c r="M440" s="240"/>
      <c r="N440" s="241"/>
      <c r="O440" s="241"/>
      <c r="P440" s="241"/>
      <c r="Q440" s="241"/>
      <c r="R440" s="241"/>
      <c r="S440" s="241"/>
      <c r="T440" s="242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43" t="s">
        <v>197</v>
      </c>
      <c r="AU440" s="243" t="s">
        <v>90</v>
      </c>
      <c r="AV440" s="13" t="s">
        <v>88</v>
      </c>
      <c r="AW440" s="13" t="s">
        <v>36</v>
      </c>
      <c r="AX440" s="13" t="s">
        <v>80</v>
      </c>
      <c r="AY440" s="243" t="s">
        <v>188</v>
      </c>
    </row>
    <row r="441" s="14" customFormat="1">
      <c r="A441" s="14"/>
      <c r="B441" s="244"/>
      <c r="C441" s="245"/>
      <c r="D441" s="235" t="s">
        <v>197</v>
      </c>
      <c r="E441" s="246" t="s">
        <v>1</v>
      </c>
      <c r="F441" s="247" t="s">
        <v>667</v>
      </c>
      <c r="G441" s="245"/>
      <c r="H441" s="248">
        <v>136.31399999999999</v>
      </c>
      <c r="I441" s="249"/>
      <c r="J441" s="245"/>
      <c r="K441" s="245"/>
      <c r="L441" s="250"/>
      <c r="M441" s="251"/>
      <c r="N441" s="252"/>
      <c r="O441" s="252"/>
      <c r="P441" s="252"/>
      <c r="Q441" s="252"/>
      <c r="R441" s="252"/>
      <c r="S441" s="252"/>
      <c r="T441" s="253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54" t="s">
        <v>197</v>
      </c>
      <c r="AU441" s="254" t="s">
        <v>90</v>
      </c>
      <c r="AV441" s="14" t="s">
        <v>90</v>
      </c>
      <c r="AW441" s="14" t="s">
        <v>36</v>
      </c>
      <c r="AX441" s="14" t="s">
        <v>80</v>
      </c>
      <c r="AY441" s="254" t="s">
        <v>188</v>
      </c>
    </row>
    <row r="442" s="16" customFormat="1">
      <c r="A442" s="16"/>
      <c r="B442" s="282"/>
      <c r="C442" s="283"/>
      <c r="D442" s="235" t="s">
        <v>197</v>
      </c>
      <c r="E442" s="284" t="s">
        <v>142</v>
      </c>
      <c r="F442" s="285" t="s">
        <v>668</v>
      </c>
      <c r="G442" s="283"/>
      <c r="H442" s="286">
        <v>136.31399999999999</v>
      </c>
      <c r="I442" s="287"/>
      <c r="J442" s="283"/>
      <c r="K442" s="283"/>
      <c r="L442" s="288"/>
      <c r="M442" s="289"/>
      <c r="N442" s="290"/>
      <c r="O442" s="290"/>
      <c r="P442" s="290"/>
      <c r="Q442" s="290"/>
      <c r="R442" s="290"/>
      <c r="S442" s="290"/>
      <c r="T442" s="291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T442" s="292" t="s">
        <v>197</v>
      </c>
      <c r="AU442" s="292" t="s">
        <v>90</v>
      </c>
      <c r="AV442" s="16" t="s">
        <v>189</v>
      </c>
      <c r="AW442" s="16" t="s">
        <v>36</v>
      </c>
      <c r="AX442" s="16" t="s">
        <v>80</v>
      </c>
      <c r="AY442" s="292" t="s">
        <v>188</v>
      </c>
    </row>
    <row r="443" s="13" customFormat="1">
      <c r="A443" s="13"/>
      <c r="B443" s="233"/>
      <c r="C443" s="234"/>
      <c r="D443" s="235" t="s">
        <v>197</v>
      </c>
      <c r="E443" s="236" t="s">
        <v>1</v>
      </c>
      <c r="F443" s="237" t="s">
        <v>669</v>
      </c>
      <c r="G443" s="234"/>
      <c r="H443" s="236" t="s">
        <v>1</v>
      </c>
      <c r="I443" s="238"/>
      <c r="J443" s="234"/>
      <c r="K443" s="234"/>
      <c r="L443" s="239"/>
      <c r="M443" s="240"/>
      <c r="N443" s="241"/>
      <c r="O443" s="241"/>
      <c r="P443" s="241"/>
      <c r="Q443" s="241"/>
      <c r="R443" s="241"/>
      <c r="S443" s="241"/>
      <c r="T443" s="242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43" t="s">
        <v>197</v>
      </c>
      <c r="AU443" s="243" t="s">
        <v>90</v>
      </c>
      <c r="AV443" s="13" t="s">
        <v>88</v>
      </c>
      <c r="AW443" s="13" t="s">
        <v>36</v>
      </c>
      <c r="AX443" s="13" t="s">
        <v>80</v>
      </c>
      <c r="AY443" s="243" t="s">
        <v>188</v>
      </c>
    </row>
    <row r="444" s="14" customFormat="1">
      <c r="A444" s="14"/>
      <c r="B444" s="244"/>
      <c r="C444" s="245"/>
      <c r="D444" s="235" t="s">
        <v>197</v>
      </c>
      <c r="E444" s="246" t="s">
        <v>1</v>
      </c>
      <c r="F444" s="247" t="s">
        <v>670</v>
      </c>
      <c r="G444" s="245"/>
      <c r="H444" s="248">
        <v>215.69</v>
      </c>
      <c r="I444" s="249"/>
      <c r="J444" s="245"/>
      <c r="K444" s="245"/>
      <c r="L444" s="250"/>
      <c r="M444" s="251"/>
      <c r="N444" s="252"/>
      <c r="O444" s="252"/>
      <c r="P444" s="252"/>
      <c r="Q444" s="252"/>
      <c r="R444" s="252"/>
      <c r="S444" s="252"/>
      <c r="T444" s="253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54" t="s">
        <v>197</v>
      </c>
      <c r="AU444" s="254" t="s">
        <v>90</v>
      </c>
      <c r="AV444" s="14" t="s">
        <v>90</v>
      </c>
      <c r="AW444" s="14" t="s">
        <v>36</v>
      </c>
      <c r="AX444" s="14" t="s">
        <v>80</v>
      </c>
      <c r="AY444" s="254" t="s">
        <v>188</v>
      </c>
    </row>
    <row r="445" s="16" customFormat="1">
      <c r="A445" s="16"/>
      <c r="B445" s="282"/>
      <c r="C445" s="283"/>
      <c r="D445" s="235" t="s">
        <v>197</v>
      </c>
      <c r="E445" s="284" t="s">
        <v>117</v>
      </c>
      <c r="F445" s="285" t="s">
        <v>668</v>
      </c>
      <c r="G445" s="283"/>
      <c r="H445" s="286">
        <v>215.69</v>
      </c>
      <c r="I445" s="287"/>
      <c r="J445" s="283"/>
      <c r="K445" s="283"/>
      <c r="L445" s="288"/>
      <c r="M445" s="289"/>
      <c r="N445" s="290"/>
      <c r="O445" s="290"/>
      <c r="P445" s="290"/>
      <c r="Q445" s="290"/>
      <c r="R445" s="290"/>
      <c r="S445" s="290"/>
      <c r="T445" s="291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T445" s="292" t="s">
        <v>197</v>
      </c>
      <c r="AU445" s="292" t="s">
        <v>90</v>
      </c>
      <c r="AV445" s="16" t="s">
        <v>189</v>
      </c>
      <c r="AW445" s="16" t="s">
        <v>36</v>
      </c>
      <c r="AX445" s="16" t="s">
        <v>80</v>
      </c>
      <c r="AY445" s="292" t="s">
        <v>188</v>
      </c>
    </row>
    <row r="446" s="15" customFormat="1">
      <c r="A446" s="15"/>
      <c r="B446" s="255"/>
      <c r="C446" s="256"/>
      <c r="D446" s="235" t="s">
        <v>197</v>
      </c>
      <c r="E446" s="257" t="s">
        <v>1</v>
      </c>
      <c r="F446" s="258" t="s">
        <v>201</v>
      </c>
      <c r="G446" s="256"/>
      <c r="H446" s="259">
        <v>352.00400000000002</v>
      </c>
      <c r="I446" s="260"/>
      <c r="J446" s="256"/>
      <c r="K446" s="256"/>
      <c r="L446" s="261"/>
      <c r="M446" s="262"/>
      <c r="N446" s="263"/>
      <c r="O446" s="263"/>
      <c r="P446" s="263"/>
      <c r="Q446" s="263"/>
      <c r="R446" s="263"/>
      <c r="S446" s="263"/>
      <c r="T446" s="264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T446" s="265" t="s">
        <v>197</v>
      </c>
      <c r="AU446" s="265" t="s">
        <v>90</v>
      </c>
      <c r="AV446" s="15" t="s">
        <v>195</v>
      </c>
      <c r="AW446" s="15" t="s">
        <v>36</v>
      </c>
      <c r="AX446" s="15" t="s">
        <v>88</v>
      </c>
      <c r="AY446" s="265" t="s">
        <v>188</v>
      </c>
    </row>
    <row r="447" s="2" customFormat="1" ht="24.15" customHeight="1">
      <c r="A447" s="39"/>
      <c r="B447" s="40"/>
      <c r="C447" s="220" t="s">
        <v>671</v>
      </c>
      <c r="D447" s="220" t="s">
        <v>191</v>
      </c>
      <c r="E447" s="221" t="s">
        <v>672</v>
      </c>
      <c r="F447" s="222" t="s">
        <v>673</v>
      </c>
      <c r="G447" s="223" t="s">
        <v>119</v>
      </c>
      <c r="H447" s="224">
        <v>352.00400000000002</v>
      </c>
      <c r="I447" s="225"/>
      <c r="J447" s="226">
        <f>ROUND(I447*H447,2)</f>
        <v>0</v>
      </c>
      <c r="K447" s="222" t="s">
        <v>194</v>
      </c>
      <c r="L447" s="45"/>
      <c r="M447" s="227" t="s">
        <v>1</v>
      </c>
      <c r="N447" s="228" t="s">
        <v>45</v>
      </c>
      <c r="O447" s="92"/>
      <c r="P447" s="229">
        <f>O447*H447</f>
        <v>0</v>
      </c>
      <c r="Q447" s="229">
        <v>0</v>
      </c>
      <c r="R447" s="229">
        <f>Q447*H447</f>
        <v>0</v>
      </c>
      <c r="S447" s="229">
        <v>0</v>
      </c>
      <c r="T447" s="230">
        <f>S447*H447</f>
        <v>0</v>
      </c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R447" s="231" t="s">
        <v>292</v>
      </c>
      <c r="AT447" s="231" t="s">
        <v>191</v>
      </c>
      <c r="AU447" s="231" t="s">
        <v>90</v>
      </c>
      <c r="AY447" s="18" t="s">
        <v>188</v>
      </c>
      <c r="BE447" s="232">
        <f>IF(N447="základní",J447,0)</f>
        <v>0</v>
      </c>
      <c r="BF447" s="232">
        <f>IF(N447="snížená",J447,0)</f>
        <v>0</v>
      </c>
      <c r="BG447" s="232">
        <f>IF(N447="zákl. přenesená",J447,0)</f>
        <v>0</v>
      </c>
      <c r="BH447" s="232">
        <f>IF(N447="sníž. přenesená",J447,0)</f>
        <v>0</v>
      </c>
      <c r="BI447" s="232">
        <f>IF(N447="nulová",J447,0)</f>
        <v>0</v>
      </c>
      <c r="BJ447" s="18" t="s">
        <v>88</v>
      </c>
      <c r="BK447" s="232">
        <f>ROUND(I447*H447,2)</f>
        <v>0</v>
      </c>
      <c r="BL447" s="18" t="s">
        <v>292</v>
      </c>
      <c r="BM447" s="231" t="s">
        <v>674</v>
      </c>
    </row>
    <row r="448" s="14" customFormat="1">
      <c r="A448" s="14"/>
      <c r="B448" s="244"/>
      <c r="C448" s="245"/>
      <c r="D448" s="235" t="s">
        <v>197</v>
      </c>
      <c r="E448" s="246" t="s">
        <v>1</v>
      </c>
      <c r="F448" s="247" t="s">
        <v>675</v>
      </c>
      <c r="G448" s="245"/>
      <c r="H448" s="248">
        <v>352.00400000000002</v>
      </c>
      <c r="I448" s="249"/>
      <c r="J448" s="245"/>
      <c r="K448" s="245"/>
      <c r="L448" s="250"/>
      <c r="M448" s="251"/>
      <c r="N448" s="252"/>
      <c r="O448" s="252"/>
      <c r="P448" s="252"/>
      <c r="Q448" s="252"/>
      <c r="R448" s="252"/>
      <c r="S448" s="252"/>
      <c r="T448" s="253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54" t="s">
        <v>197</v>
      </c>
      <c r="AU448" s="254" t="s">
        <v>90</v>
      </c>
      <c r="AV448" s="14" t="s">
        <v>90</v>
      </c>
      <c r="AW448" s="14" t="s">
        <v>36</v>
      </c>
      <c r="AX448" s="14" t="s">
        <v>88</v>
      </c>
      <c r="AY448" s="254" t="s">
        <v>188</v>
      </c>
    </row>
    <row r="449" s="2" customFormat="1">
      <c r="A449" s="39"/>
      <c r="B449" s="40"/>
      <c r="C449" s="41"/>
      <c r="D449" s="235" t="s">
        <v>219</v>
      </c>
      <c r="E449" s="41"/>
      <c r="F449" s="266" t="s">
        <v>676</v>
      </c>
      <c r="G449" s="41"/>
      <c r="H449" s="41"/>
      <c r="I449" s="41"/>
      <c r="J449" s="41"/>
      <c r="K449" s="41"/>
      <c r="L449" s="45"/>
      <c r="M449" s="267"/>
      <c r="N449" s="268"/>
      <c r="O449" s="92"/>
      <c r="P449" s="92"/>
      <c r="Q449" s="92"/>
      <c r="R449" s="92"/>
      <c r="S449" s="92"/>
      <c r="T449" s="93"/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U449" s="18" t="s">
        <v>90</v>
      </c>
    </row>
    <row r="450" s="2" customFormat="1">
      <c r="A450" s="39"/>
      <c r="B450" s="40"/>
      <c r="C450" s="41"/>
      <c r="D450" s="235" t="s">
        <v>219</v>
      </c>
      <c r="E450" s="41"/>
      <c r="F450" s="269" t="s">
        <v>666</v>
      </c>
      <c r="G450" s="41"/>
      <c r="H450" s="270">
        <v>0</v>
      </c>
      <c r="I450" s="41"/>
      <c r="J450" s="41"/>
      <c r="K450" s="41"/>
      <c r="L450" s="45"/>
      <c r="M450" s="267"/>
      <c r="N450" s="268"/>
      <c r="O450" s="92"/>
      <c r="P450" s="92"/>
      <c r="Q450" s="92"/>
      <c r="R450" s="92"/>
      <c r="S450" s="92"/>
      <c r="T450" s="93"/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U450" s="18" t="s">
        <v>90</v>
      </c>
    </row>
    <row r="451" s="2" customFormat="1">
      <c r="A451" s="39"/>
      <c r="B451" s="40"/>
      <c r="C451" s="41"/>
      <c r="D451" s="235" t="s">
        <v>219</v>
      </c>
      <c r="E451" s="41"/>
      <c r="F451" s="269" t="s">
        <v>667</v>
      </c>
      <c r="G451" s="41"/>
      <c r="H451" s="270">
        <v>136.31399999999999</v>
      </c>
      <c r="I451" s="41"/>
      <c r="J451" s="41"/>
      <c r="K451" s="41"/>
      <c r="L451" s="45"/>
      <c r="M451" s="267"/>
      <c r="N451" s="268"/>
      <c r="O451" s="92"/>
      <c r="P451" s="92"/>
      <c r="Q451" s="92"/>
      <c r="R451" s="92"/>
      <c r="S451" s="92"/>
      <c r="T451" s="93"/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U451" s="18" t="s">
        <v>90</v>
      </c>
    </row>
    <row r="452" s="2" customFormat="1">
      <c r="A452" s="39"/>
      <c r="B452" s="40"/>
      <c r="C452" s="41"/>
      <c r="D452" s="235" t="s">
        <v>219</v>
      </c>
      <c r="E452" s="41"/>
      <c r="F452" s="269" t="s">
        <v>668</v>
      </c>
      <c r="G452" s="41"/>
      <c r="H452" s="270">
        <v>136.31399999999999</v>
      </c>
      <c r="I452" s="41"/>
      <c r="J452" s="41"/>
      <c r="K452" s="41"/>
      <c r="L452" s="45"/>
      <c r="M452" s="267"/>
      <c r="N452" s="268"/>
      <c r="O452" s="92"/>
      <c r="P452" s="92"/>
      <c r="Q452" s="92"/>
      <c r="R452" s="92"/>
      <c r="S452" s="92"/>
      <c r="T452" s="93"/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U452" s="18" t="s">
        <v>90</v>
      </c>
    </row>
    <row r="453" s="2" customFormat="1">
      <c r="A453" s="39"/>
      <c r="B453" s="40"/>
      <c r="C453" s="41"/>
      <c r="D453" s="235" t="s">
        <v>219</v>
      </c>
      <c r="E453" s="41"/>
      <c r="F453" s="266" t="s">
        <v>677</v>
      </c>
      <c r="G453" s="41"/>
      <c r="H453" s="41"/>
      <c r="I453" s="41"/>
      <c r="J453" s="41"/>
      <c r="K453" s="41"/>
      <c r="L453" s="45"/>
      <c r="M453" s="267"/>
      <c r="N453" s="268"/>
      <c r="O453" s="92"/>
      <c r="P453" s="92"/>
      <c r="Q453" s="92"/>
      <c r="R453" s="92"/>
      <c r="S453" s="92"/>
      <c r="T453" s="93"/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U453" s="18" t="s">
        <v>90</v>
      </c>
    </row>
    <row r="454" s="2" customFormat="1">
      <c r="A454" s="39"/>
      <c r="B454" s="40"/>
      <c r="C454" s="41"/>
      <c r="D454" s="235" t="s">
        <v>219</v>
      </c>
      <c r="E454" s="41"/>
      <c r="F454" s="269" t="s">
        <v>669</v>
      </c>
      <c r="G454" s="41"/>
      <c r="H454" s="270">
        <v>0</v>
      </c>
      <c r="I454" s="41"/>
      <c r="J454" s="41"/>
      <c r="K454" s="41"/>
      <c r="L454" s="45"/>
      <c r="M454" s="267"/>
      <c r="N454" s="268"/>
      <c r="O454" s="92"/>
      <c r="P454" s="92"/>
      <c r="Q454" s="92"/>
      <c r="R454" s="92"/>
      <c r="S454" s="92"/>
      <c r="T454" s="93"/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U454" s="18" t="s">
        <v>90</v>
      </c>
    </row>
    <row r="455" s="2" customFormat="1">
      <c r="A455" s="39"/>
      <c r="B455" s="40"/>
      <c r="C455" s="41"/>
      <c r="D455" s="235" t="s">
        <v>219</v>
      </c>
      <c r="E455" s="41"/>
      <c r="F455" s="269" t="s">
        <v>670</v>
      </c>
      <c r="G455" s="41"/>
      <c r="H455" s="270">
        <v>215.69</v>
      </c>
      <c r="I455" s="41"/>
      <c r="J455" s="41"/>
      <c r="K455" s="41"/>
      <c r="L455" s="45"/>
      <c r="M455" s="267"/>
      <c r="N455" s="268"/>
      <c r="O455" s="92"/>
      <c r="P455" s="92"/>
      <c r="Q455" s="92"/>
      <c r="R455" s="92"/>
      <c r="S455" s="92"/>
      <c r="T455" s="93"/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U455" s="18" t="s">
        <v>90</v>
      </c>
    </row>
    <row r="456" s="2" customFormat="1">
      <c r="A456" s="39"/>
      <c r="B456" s="40"/>
      <c r="C456" s="41"/>
      <c r="D456" s="235" t="s">
        <v>219</v>
      </c>
      <c r="E456" s="41"/>
      <c r="F456" s="269" t="s">
        <v>668</v>
      </c>
      <c r="G456" s="41"/>
      <c r="H456" s="270">
        <v>215.69</v>
      </c>
      <c r="I456" s="41"/>
      <c r="J456" s="41"/>
      <c r="K456" s="41"/>
      <c r="L456" s="45"/>
      <c r="M456" s="267"/>
      <c r="N456" s="268"/>
      <c r="O456" s="92"/>
      <c r="P456" s="92"/>
      <c r="Q456" s="92"/>
      <c r="R456" s="92"/>
      <c r="S456" s="92"/>
      <c r="T456" s="93"/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U456" s="18" t="s">
        <v>90</v>
      </c>
    </row>
    <row r="457" s="2" customFormat="1" ht="24.15" customHeight="1">
      <c r="A457" s="39"/>
      <c r="B457" s="40"/>
      <c r="C457" s="220" t="s">
        <v>678</v>
      </c>
      <c r="D457" s="220" t="s">
        <v>191</v>
      </c>
      <c r="E457" s="221" t="s">
        <v>679</v>
      </c>
      <c r="F457" s="222" t="s">
        <v>680</v>
      </c>
      <c r="G457" s="223" t="s">
        <v>119</v>
      </c>
      <c r="H457" s="224">
        <v>352.00400000000002</v>
      </c>
      <c r="I457" s="225"/>
      <c r="J457" s="226">
        <f>ROUND(I457*H457,2)</f>
        <v>0</v>
      </c>
      <c r="K457" s="222" t="s">
        <v>194</v>
      </c>
      <c r="L457" s="45"/>
      <c r="M457" s="227" t="s">
        <v>1</v>
      </c>
      <c r="N457" s="228" t="s">
        <v>45</v>
      </c>
      <c r="O457" s="92"/>
      <c r="P457" s="229">
        <f>O457*H457</f>
        <v>0</v>
      </c>
      <c r="Q457" s="229">
        <v>0.00020000000000000001</v>
      </c>
      <c r="R457" s="229">
        <f>Q457*H457</f>
        <v>0.070400800000000013</v>
      </c>
      <c r="S457" s="229">
        <v>0</v>
      </c>
      <c r="T457" s="230">
        <f>S457*H457</f>
        <v>0</v>
      </c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R457" s="231" t="s">
        <v>292</v>
      </c>
      <c r="AT457" s="231" t="s">
        <v>191</v>
      </c>
      <c r="AU457" s="231" t="s">
        <v>90</v>
      </c>
      <c r="AY457" s="18" t="s">
        <v>188</v>
      </c>
      <c r="BE457" s="232">
        <f>IF(N457="základní",J457,0)</f>
        <v>0</v>
      </c>
      <c r="BF457" s="232">
        <f>IF(N457="snížená",J457,0)</f>
        <v>0</v>
      </c>
      <c r="BG457" s="232">
        <f>IF(N457="zákl. přenesená",J457,0)</f>
        <v>0</v>
      </c>
      <c r="BH457" s="232">
        <f>IF(N457="sníž. přenesená",J457,0)</f>
        <v>0</v>
      </c>
      <c r="BI457" s="232">
        <f>IF(N457="nulová",J457,0)</f>
        <v>0</v>
      </c>
      <c r="BJ457" s="18" t="s">
        <v>88</v>
      </c>
      <c r="BK457" s="232">
        <f>ROUND(I457*H457,2)</f>
        <v>0</v>
      </c>
      <c r="BL457" s="18" t="s">
        <v>292</v>
      </c>
      <c r="BM457" s="231" t="s">
        <v>681</v>
      </c>
    </row>
    <row r="458" s="14" customFormat="1">
      <c r="A458" s="14"/>
      <c r="B458" s="244"/>
      <c r="C458" s="245"/>
      <c r="D458" s="235" t="s">
        <v>197</v>
      </c>
      <c r="E458" s="246" t="s">
        <v>1</v>
      </c>
      <c r="F458" s="247" t="s">
        <v>675</v>
      </c>
      <c r="G458" s="245"/>
      <c r="H458" s="248">
        <v>352.00400000000002</v>
      </c>
      <c r="I458" s="249"/>
      <c r="J458" s="245"/>
      <c r="K458" s="245"/>
      <c r="L458" s="250"/>
      <c r="M458" s="251"/>
      <c r="N458" s="252"/>
      <c r="O458" s="252"/>
      <c r="P458" s="252"/>
      <c r="Q458" s="252"/>
      <c r="R458" s="252"/>
      <c r="S458" s="252"/>
      <c r="T458" s="253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54" t="s">
        <v>197</v>
      </c>
      <c r="AU458" s="254" t="s">
        <v>90</v>
      </c>
      <c r="AV458" s="14" t="s">
        <v>90</v>
      </c>
      <c r="AW458" s="14" t="s">
        <v>36</v>
      </c>
      <c r="AX458" s="14" t="s">
        <v>88</v>
      </c>
      <c r="AY458" s="254" t="s">
        <v>188</v>
      </c>
    </row>
    <row r="459" s="2" customFormat="1">
      <c r="A459" s="39"/>
      <c r="B459" s="40"/>
      <c r="C459" s="41"/>
      <c r="D459" s="235" t="s">
        <v>219</v>
      </c>
      <c r="E459" s="41"/>
      <c r="F459" s="266" t="s">
        <v>676</v>
      </c>
      <c r="G459" s="41"/>
      <c r="H459" s="41"/>
      <c r="I459" s="41"/>
      <c r="J459" s="41"/>
      <c r="K459" s="41"/>
      <c r="L459" s="45"/>
      <c r="M459" s="267"/>
      <c r="N459" s="268"/>
      <c r="O459" s="92"/>
      <c r="P459" s="92"/>
      <c r="Q459" s="92"/>
      <c r="R459" s="92"/>
      <c r="S459" s="92"/>
      <c r="T459" s="93"/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U459" s="18" t="s">
        <v>90</v>
      </c>
    </row>
    <row r="460" s="2" customFormat="1">
      <c r="A460" s="39"/>
      <c r="B460" s="40"/>
      <c r="C460" s="41"/>
      <c r="D460" s="235" t="s">
        <v>219</v>
      </c>
      <c r="E460" s="41"/>
      <c r="F460" s="269" t="s">
        <v>666</v>
      </c>
      <c r="G460" s="41"/>
      <c r="H460" s="270">
        <v>0</v>
      </c>
      <c r="I460" s="41"/>
      <c r="J460" s="41"/>
      <c r="K460" s="41"/>
      <c r="L460" s="45"/>
      <c r="M460" s="267"/>
      <c r="N460" s="268"/>
      <c r="O460" s="92"/>
      <c r="P460" s="92"/>
      <c r="Q460" s="92"/>
      <c r="R460" s="92"/>
      <c r="S460" s="92"/>
      <c r="T460" s="93"/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U460" s="18" t="s">
        <v>90</v>
      </c>
    </row>
    <row r="461" s="2" customFormat="1">
      <c r="A461" s="39"/>
      <c r="B461" s="40"/>
      <c r="C461" s="41"/>
      <c r="D461" s="235" t="s">
        <v>219</v>
      </c>
      <c r="E461" s="41"/>
      <c r="F461" s="269" t="s">
        <v>667</v>
      </c>
      <c r="G461" s="41"/>
      <c r="H461" s="270">
        <v>136.31399999999999</v>
      </c>
      <c r="I461" s="41"/>
      <c r="J461" s="41"/>
      <c r="K461" s="41"/>
      <c r="L461" s="45"/>
      <c r="M461" s="267"/>
      <c r="N461" s="268"/>
      <c r="O461" s="92"/>
      <c r="P461" s="92"/>
      <c r="Q461" s="92"/>
      <c r="R461" s="92"/>
      <c r="S461" s="92"/>
      <c r="T461" s="93"/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U461" s="18" t="s">
        <v>90</v>
      </c>
    </row>
    <row r="462" s="2" customFormat="1">
      <c r="A462" s="39"/>
      <c r="B462" s="40"/>
      <c r="C462" s="41"/>
      <c r="D462" s="235" t="s">
        <v>219</v>
      </c>
      <c r="E462" s="41"/>
      <c r="F462" s="269" t="s">
        <v>668</v>
      </c>
      <c r="G462" s="41"/>
      <c r="H462" s="270">
        <v>136.31399999999999</v>
      </c>
      <c r="I462" s="41"/>
      <c r="J462" s="41"/>
      <c r="K462" s="41"/>
      <c r="L462" s="45"/>
      <c r="M462" s="267"/>
      <c r="N462" s="268"/>
      <c r="O462" s="92"/>
      <c r="P462" s="92"/>
      <c r="Q462" s="92"/>
      <c r="R462" s="92"/>
      <c r="S462" s="92"/>
      <c r="T462" s="93"/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U462" s="18" t="s">
        <v>90</v>
      </c>
    </row>
    <row r="463" s="2" customFormat="1">
      <c r="A463" s="39"/>
      <c r="B463" s="40"/>
      <c r="C463" s="41"/>
      <c r="D463" s="235" t="s">
        <v>219</v>
      </c>
      <c r="E463" s="41"/>
      <c r="F463" s="266" t="s">
        <v>677</v>
      </c>
      <c r="G463" s="41"/>
      <c r="H463" s="41"/>
      <c r="I463" s="41"/>
      <c r="J463" s="41"/>
      <c r="K463" s="41"/>
      <c r="L463" s="45"/>
      <c r="M463" s="267"/>
      <c r="N463" s="268"/>
      <c r="O463" s="92"/>
      <c r="P463" s="92"/>
      <c r="Q463" s="92"/>
      <c r="R463" s="92"/>
      <c r="S463" s="92"/>
      <c r="T463" s="93"/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U463" s="18" t="s">
        <v>90</v>
      </c>
    </row>
    <row r="464" s="2" customFormat="1">
      <c r="A464" s="39"/>
      <c r="B464" s="40"/>
      <c r="C464" s="41"/>
      <c r="D464" s="235" t="s">
        <v>219</v>
      </c>
      <c r="E464" s="41"/>
      <c r="F464" s="269" t="s">
        <v>669</v>
      </c>
      <c r="G464" s="41"/>
      <c r="H464" s="270">
        <v>0</v>
      </c>
      <c r="I464" s="41"/>
      <c r="J464" s="41"/>
      <c r="K464" s="41"/>
      <c r="L464" s="45"/>
      <c r="M464" s="267"/>
      <c r="N464" s="268"/>
      <c r="O464" s="92"/>
      <c r="P464" s="92"/>
      <c r="Q464" s="92"/>
      <c r="R464" s="92"/>
      <c r="S464" s="92"/>
      <c r="T464" s="93"/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U464" s="18" t="s">
        <v>90</v>
      </c>
    </row>
    <row r="465" s="2" customFormat="1">
      <c r="A465" s="39"/>
      <c r="B465" s="40"/>
      <c r="C465" s="41"/>
      <c r="D465" s="235" t="s">
        <v>219</v>
      </c>
      <c r="E465" s="41"/>
      <c r="F465" s="269" t="s">
        <v>670</v>
      </c>
      <c r="G465" s="41"/>
      <c r="H465" s="270">
        <v>215.69</v>
      </c>
      <c r="I465" s="41"/>
      <c r="J465" s="41"/>
      <c r="K465" s="41"/>
      <c r="L465" s="45"/>
      <c r="M465" s="267"/>
      <c r="N465" s="268"/>
      <c r="O465" s="92"/>
      <c r="P465" s="92"/>
      <c r="Q465" s="92"/>
      <c r="R465" s="92"/>
      <c r="S465" s="92"/>
      <c r="T465" s="93"/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U465" s="18" t="s">
        <v>90</v>
      </c>
    </row>
    <row r="466" s="2" customFormat="1">
      <c r="A466" s="39"/>
      <c r="B466" s="40"/>
      <c r="C466" s="41"/>
      <c r="D466" s="235" t="s">
        <v>219</v>
      </c>
      <c r="E466" s="41"/>
      <c r="F466" s="269" t="s">
        <v>668</v>
      </c>
      <c r="G466" s="41"/>
      <c r="H466" s="270">
        <v>215.69</v>
      </c>
      <c r="I466" s="41"/>
      <c r="J466" s="41"/>
      <c r="K466" s="41"/>
      <c r="L466" s="45"/>
      <c r="M466" s="267"/>
      <c r="N466" s="268"/>
      <c r="O466" s="92"/>
      <c r="P466" s="92"/>
      <c r="Q466" s="92"/>
      <c r="R466" s="92"/>
      <c r="S466" s="92"/>
      <c r="T466" s="93"/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U466" s="18" t="s">
        <v>90</v>
      </c>
    </row>
    <row r="467" s="2" customFormat="1" ht="33" customHeight="1">
      <c r="A467" s="39"/>
      <c r="B467" s="40"/>
      <c r="C467" s="220" t="s">
        <v>682</v>
      </c>
      <c r="D467" s="220" t="s">
        <v>191</v>
      </c>
      <c r="E467" s="221" t="s">
        <v>683</v>
      </c>
      <c r="F467" s="222" t="s">
        <v>684</v>
      </c>
      <c r="G467" s="223" t="s">
        <v>119</v>
      </c>
      <c r="H467" s="224">
        <v>352.00400000000002</v>
      </c>
      <c r="I467" s="225"/>
      <c r="J467" s="226">
        <f>ROUND(I467*H467,2)</f>
        <v>0</v>
      </c>
      <c r="K467" s="222" t="s">
        <v>194</v>
      </c>
      <c r="L467" s="45"/>
      <c r="M467" s="227" t="s">
        <v>1</v>
      </c>
      <c r="N467" s="228" t="s">
        <v>45</v>
      </c>
      <c r="O467" s="92"/>
      <c r="P467" s="229">
        <f>O467*H467</f>
        <v>0</v>
      </c>
      <c r="Q467" s="229">
        <v>0.00012</v>
      </c>
      <c r="R467" s="229">
        <f>Q467*H467</f>
        <v>0.042240480000000004</v>
      </c>
      <c r="S467" s="229">
        <v>0</v>
      </c>
      <c r="T467" s="230">
        <f>S467*H467</f>
        <v>0</v>
      </c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R467" s="231" t="s">
        <v>292</v>
      </c>
      <c r="AT467" s="231" t="s">
        <v>191</v>
      </c>
      <c r="AU467" s="231" t="s">
        <v>90</v>
      </c>
      <c r="AY467" s="18" t="s">
        <v>188</v>
      </c>
      <c r="BE467" s="232">
        <f>IF(N467="základní",J467,0)</f>
        <v>0</v>
      </c>
      <c r="BF467" s="232">
        <f>IF(N467="snížená",J467,0)</f>
        <v>0</v>
      </c>
      <c r="BG467" s="232">
        <f>IF(N467="zákl. přenesená",J467,0)</f>
        <v>0</v>
      </c>
      <c r="BH467" s="232">
        <f>IF(N467="sníž. přenesená",J467,0)</f>
        <v>0</v>
      </c>
      <c r="BI467" s="232">
        <f>IF(N467="nulová",J467,0)</f>
        <v>0</v>
      </c>
      <c r="BJ467" s="18" t="s">
        <v>88</v>
      </c>
      <c r="BK467" s="232">
        <f>ROUND(I467*H467,2)</f>
        <v>0</v>
      </c>
      <c r="BL467" s="18" t="s">
        <v>292</v>
      </c>
      <c r="BM467" s="231" t="s">
        <v>685</v>
      </c>
    </row>
    <row r="468" s="14" customFormat="1">
      <c r="A468" s="14"/>
      <c r="B468" s="244"/>
      <c r="C468" s="245"/>
      <c r="D468" s="235" t="s">
        <v>197</v>
      </c>
      <c r="E468" s="246" t="s">
        <v>1</v>
      </c>
      <c r="F468" s="247" t="s">
        <v>675</v>
      </c>
      <c r="G468" s="245"/>
      <c r="H468" s="248">
        <v>352.00400000000002</v>
      </c>
      <c r="I468" s="249"/>
      <c r="J468" s="245"/>
      <c r="K468" s="245"/>
      <c r="L468" s="250"/>
      <c r="M468" s="251"/>
      <c r="N468" s="252"/>
      <c r="O468" s="252"/>
      <c r="P468" s="252"/>
      <c r="Q468" s="252"/>
      <c r="R468" s="252"/>
      <c r="S468" s="252"/>
      <c r="T468" s="253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54" t="s">
        <v>197</v>
      </c>
      <c r="AU468" s="254" t="s">
        <v>90</v>
      </c>
      <c r="AV468" s="14" t="s">
        <v>90</v>
      </c>
      <c r="AW468" s="14" t="s">
        <v>36</v>
      </c>
      <c r="AX468" s="14" t="s">
        <v>88</v>
      </c>
      <c r="AY468" s="254" t="s">
        <v>188</v>
      </c>
    </row>
    <row r="469" s="2" customFormat="1">
      <c r="A469" s="39"/>
      <c r="B469" s="40"/>
      <c r="C469" s="41"/>
      <c r="D469" s="235" t="s">
        <v>219</v>
      </c>
      <c r="E469" s="41"/>
      <c r="F469" s="266" t="s">
        <v>676</v>
      </c>
      <c r="G469" s="41"/>
      <c r="H469" s="41"/>
      <c r="I469" s="41"/>
      <c r="J469" s="41"/>
      <c r="K469" s="41"/>
      <c r="L469" s="45"/>
      <c r="M469" s="267"/>
      <c r="N469" s="268"/>
      <c r="O469" s="92"/>
      <c r="P469" s="92"/>
      <c r="Q469" s="92"/>
      <c r="R469" s="92"/>
      <c r="S469" s="92"/>
      <c r="T469" s="93"/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U469" s="18" t="s">
        <v>90</v>
      </c>
    </row>
    <row r="470" s="2" customFormat="1">
      <c r="A470" s="39"/>
      <c r="B470" s="40"/>
      <c r="C470" s="41"/>
      <c r="D470" s="235" t="s">
        <v>219</v>
      </c>
      <c r="E470" s="41"/>
      <c r="F470" s="269" t="s">
        <v>666</v>
      </c>
      <c r="G470" s="41"/>
      <c r="H470" s="270">
        <v>0</v>
      </c>
      <c r="I470" s="41"/>
      <c r="J470" s="41"/>
      <c r="K470" s="41"/>
      <c r="L470" s="45"/>
      <c r="M470" s="267"/>
      <c r="N470" s="268"/>
      <c r="O470" s="92"/>
      <c r="P470" s="92"/>
      <c r="Q470" s="92"/>
      <c r="R470" s="92"/>
      <c r="S470" s="92"/>
      <c r="T470" s="93"/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U470" s="18" t="s">
        <v>90</v>
      </c>
    </row>
    <row r="471" s="2" customFormat="1">
      <c r="A471" s="39"/>
      <c r="B471" s="40"/>
      <c r="C471" s="41"/>
      <c r="D471" s="235" t="s">
        <v>219</v>
      </c>
      <c r="E471" s="41"/>
      <c r="F471" s="269" t="s">
        <v>667</v>
      </c>
      <c r="G471" s="41"/>
      <c r="H471" s="270">
        <v>136.31399999999999</v>
      </c>
      <c r="I471" s="41"/>
      <c r="J471" s="41"/>
      <c r="K471" s="41"/>
      <c r="L471" s="45"/>
      <c r="M471" s="267"/>
      <c r="N471" s="268"/>
      <c r="O471" s="92"/>
      <c r="P471" s="92"/>
      <c r="Q471" s="92"/>
      <c r="R471" s="92"/>
      <c r="S471" s="92"/>
      <c r="T471" s="93"/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U471" s="18" t="s">
        <v>90</v>
      </c>
    </row>
    <row r="472" s="2" customFormat="1">
      <c r="A472" s="39"/>
      <c r="B472" s="40"/>
      <c r="C472" s="41"/>
      <c r="D472" s="235" t="s">
        <v>219</v>
      </c>
      <c r="E472" s="41"/>
      <c r="F472" s="269" t="s">
        <v>668</v>
      </c>
      <c r="G472" s="41"/>
      <c r="H472" s="270">
        <v>136.31399999999999</v>
      </c>
      <c r="I472" s="41"/>
      <c r="J472" s="41"/>
      <c r="K472" s="41"/>
      <c r="L472" s="45"/>
      <c r="M472" s="267"/>
      <c r="N472" s="268"/>
      <c r="O472" s="92"/>
      <c r="P472" s="92"/>
      <c r="Q472" s="92"/>
      <c r="R472" s="92"/>
      <c r="S472" s="92"/>
      <c r="T472" s="93"/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U472" s="18" t="s">
        <v>90</v>
      </c>
    </row>
    <row r="473" s="2" customFormat="1">
      <c r="A473" s="39"/>
      <c r="B473" s="40"/>
      <c r="C473" s="41"/>
      <c r="D473" s="235" t="s">
        <v>219</v>
      </c>
      <c r="E473" s="41"/>
      <c r="F473" s="266" t="s">
        <v>677</v>
      </c>
      <c r="G473" s="41"/>
      <c r="H473" s="41"/>
      <c r="I473" s="41"/>
      <c r="J473" s="41"/>
      <c r="K473" s="41"/>
      <c r="L473" s="45"/>
      <c r="M473" s="267"/>
      <c r="N473" s="268"/>
      <c r="O473" s="92"/>
      <c r="P473" s="92"/>
      <c r="Q473" s="92"/>
      <c r="R473" s="92"/>
      <c r="S473" s="92"/>
      <c r="T473" s="93"/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U473" s="18" t="s">
        <v>90</v>
      </c>
    </row>
    <row r="474" s="2" customFormat="1">
      <c r="A474" s="39"/>
      <c r="B474" s="40"/>
      <c r="C474" s="41"/>
      <c r="D474" s="235" t="s">
        <v>219</v>
      </c>
      <c r="E474" s="41"/>
      <c r="F474" s="269" t="s">
        <v>669</v>
      </c>
      <c r="G474" s="41"/>
      <c r="H474" s="270">
        <v>0</v>
      </c>
      <c r="I474" s="41"/>
      <c r="J474" s="41"/>
      <c r="K474" s="41"/>
      <c r="L474" s="45"/>
      <c r="M474" s="267"/>
      <c r="N474" s="268"/>
      <c r="O474" s="92"/>
      <c r="P474" s="92"/>
      <c r="Q474" s="92"/>
      <c r="R474" s="92"/>
      <c r="S474" s="92"/>
      <c r="T474" s="93"/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U474" s="18" t="s">
        <v>90</v>
      </c>
    </row>
    <row r="475" s="2" customFormat="1">
      <c r="A475" s="39"/>
      <c r="B475" s="40"/>
      <c r="C475" s="41"/>
      <c r="D475" s="235" t="s">
        <v>219</v>
      </c>
      <c r="E475" s="41"/>
      <c r="F475" s="269" t="s">
        <v>670</v>
      </c>
      <c r="G475" s="41"/>
      <c r="H475" s="270">
        <v>215.69</v>
      </c>
      <c r="I475" s="41"/>
      <c r="J475" s="41"/>
      <c r="K475" s="41"/>
      <c r="L475" s="45"/>
      <c r="M475" s="267"/>
      <c r="N475" s="268"/>
      <c r="O475" s="92"/>
      <c r="P475" s="92"/>
      <c r="Q475" s="92"/>
      <c r="R475" s="92"/>
      <c r="S475" s="92"/>
      <c r="T475" s="93"/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U475" s="18" t="s">
        <v>90</v>
      </c>
    </row>
    <row r="476" s="2" customFormat="1">
      <c r="A476" s="39"/>
      <c r="B476" s="40"/>
      <c r="C476" s="41"/>
      <c r="D476" s="235" t="s">
        <v>219</v>
      </c>
      <c r="E476" s="41"/>
      <c r="F476" s="269" t="s">
        <v>668</v>
      </c>
      <c r="G476" s="41"/>
      <c r="H476" s="270">
        <v>215.69</v>
      </c>
      <c r="I476" s="41"/>
      <c r="J476" s="41"/>
      <c r="K476" s="41"/>
      <c r="L476" s="45"/>
      <c r="M476" s="267"/>
      <c r="N476" s="268"/>
      <c r="O476" s="92"/>
      <c r="P476" s="92"/>
      <c r="Q476" s="92"/>
      <c r="R476" s="92"/>
      <c r="S476" s="92"/>
      <c r="T476" s="93"/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U476" s="18" t="s">
        <v>90</v>
      </c>
    </row>
    <row r="477" s="2" customFormat="1" ht="37.8" customHeight="1">
      <c r="A477" s="39"/>
      <c r="B477" s="40"/>
      <c r="C477" s="220" t="s">
        <v>686</v>
      </c>
      <c r="D477" s="220" t="s">
        <v>191</v>
      </c>
      <c r="E477" s="221" t="s">
        <v>687</v>
      </c>
      <c r="F477" s="222" t="s">
        <v>688</v>
      </c>
      <c r="G477" s="223" t="s">
        <v>119</v>
      </c>
      <c r="H477" s="224">
        <v>352.00400000000002</v>
      </c>
      <c r="I477" s="225"/>
      <c r="J477" s="226">
        <f>ROUND(I477*H477,2)</f>
        <v>0</v>
      </c>
      <c r="K477" s="222" t="s">
        <v>194</v>
      </c>
      <c r="L477" s="45"/>
      <c r="M477" s="227" t="s">
        <v>1</v>
      </c>
      <c r="N477" s="228" t="s">
        <v>45</v>
      </c>
      <c r="O477" s="92"/>
      <c r="P477" s="229">
        <f>O477*H477</f>
        <v>0</v>
      </c>
      <c r="Q477" s="229">
        <v>0.012</v>
      </c>
      <c r="R477" s="229">
        <f>Q477*H477</f>
        <v>4.2240480000000007</v>
      </c>
      <c r="S477" s="229">
        <v>0</v>
      </c>
      <c r="T477" s="230">
        <f>S477*H477</f>
        <v>0</v>
      </c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R477" s="231" t="s">
        <v>292</v>
      </c>
      <c r="AT477" s="231" t="s">
        <v>191</v>
      </c>
      <c r="AU477" s="231" t="s">
        <v>90</v>
      </c>
      <c r="AY477" s="18" t="s">
        <v>188</v>
      </c>
      <c r="BE477" s="232">
        <f>IF(N477="základní",J477,0)</f>
        <v>0</v>
      </c>
      <c r="BF477" s="232">
        <f>IF(N477="snížená",J477,0)</f>
        <v>0</v>
      </c>
      <c r="BG477" s="232">
        <f>IF(N477="zákl. přenesená",J477,0)</f>
        <v>0</v>
      </c>
      <c r="BH477" s="232">
        <f>IF(N477="sníž. přenesená",J477,0)</f>
        <v>0</v>
      </c>
      <c r="BI477" s="232">
        <f>IF(N477="nulová",J477,0)</f>
        <v>0</v>
      </c>
      <c r="BJ477" s="18" t="s">
        <v>88</v>
      </c>
      <c r="BK477" s="232">
        <f>ROUND(I477*H477,2)</f>
        <v>0</v>
      </c>
      <c r="BL477" s="18" t="s">
        <v>292</v>
      </c>
      <c r="BM477" s="231" t="s">
        <v>689</v>
      </c>
    </row>
    <row r="478" s="14" customFormat="1">
      <c r="A478" s="14"/>
      <c r="B478" s="244"/>
      <c r="C478" s="245"/>
      <c r="D478" s="235" t="s">
        <v>197</v>
      </c>
      <c r="E478" s="246" t="s">
        <v>1</v>
      </c>
      <c r="F478" s="247" t="s">
        <v>675</v>
      </c>
      <c r="G478" s="245"/>
      <c r="H478" s="248">
        <v>352.00400000000002</v>
      </c>
      <c r="I478" s="249"/>
      <c r="J478" s="245"/>
      <c r="K478" s="245"/>
      <c r="L478" s="250"/>
      <c r="M478" s="251"/>
      <c r="N478" s="252"/>
      <c r="O478" s="252"/>
      <c r="P478" s="252"/>
      <c r="Q478" s="252"/>
      <c r="R478" s="252"/>
      <c r="S478" s="252"/>
      <c r="T478" s="253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54" t="s">
        <v>197</v>
      </c>
      <c r="AU478" s="254" t="s">
        <v>90</v>
      </c>
      <c r="AV478" s="14" t="s">
        <v>90</v>
      </c>
      <c r="AW478" s="14" t="s">
        <v>36</v>
      </c>
      <c r="AX478" s="14" t="s">
        <v>88</v>
      </c>
      <c r="AY478" s="254" t="s">
        <v>188</v>
      </c>
    </row>
    <row r="479" s="2" customFormat="1">
      <c r="A479" s="39"/>
      <c r="B479" s="40"/>
      <c r="C479" s="41"/>
      <c r="D479" s="235" t="s">
        <v>219</v>
      </c>
      <c r="E479" s="41"/>
      <c r="F479" s="266" t="s">
        <v>676</v>
      </c>
      <c r="G479" s="41"/>
      <c r="H479" s="41"/>
      <c r="I479" s="41"/>
      <c r="J479" s="41"/>
      <c r="K479" s="41"/>
      <c r="L479" s="45"/>
      <c r="M479" s="267"/>
      <c r="N479" s="268"/>
      <c r="O479" s="92"/>
      <c r="P479" s="92"/>
      <c r="Q479" s="92"/>
      <c r="R479" s="92"/>
      <c r="S479" s="92"/>
      <c r="T479" s="93"/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U479" s="18" t="s">
        <v>90</v>
      </c>
    </row>
    <row r="480" s="2" customFormat="1">
      <c r="A480" s="39"/>
      <c r="B480" s="40"/>
      <c r="C480" s="41"/>
      <c r="D480" s="235" t="s">
        <v>219</v>
      </c>
      <c r="E480" s="41"/>
      <c r="F480" s="269" t="s">
        <v>666</v>
      </c>
      <c r="G480" s="41"/>
      <c r="H480" s="270">
        <v>0</v>
      </c>
      <c r="I480" s="41"/>
      <c r="J480" s="41"/>
      <c r="K480" s="41"/>
      <c r="L480" s="45"/>
      <c r="M480" s="267"/>
      <c r="N480" s="268"/>
      <c r="O480" s="92"/>
      <c r="P480" s="92"/>
      <c r="Q480" s="92"/>
      <c r="R480" s="92"/>
      <c r="S480" s="92"/>
      <c r="T480" s="93"/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U480" s="18" t="s">
        <v>90</v>
      </c>
    </row>
    <row r="481" s="2" customFormat="1">
      <c r="A481" s="39"/>
      <c r="B481" s="40"/>
      <c r="C481" s="41"/>
      <c r="D481" s="235" t="s">
        <v>219</v>
      </c>
      <c r="E481" s="41"/>
      <c r="F481" s="269" t="s">
        <v>667</v>
      </c>
      <c r="G481" s="41"/>
      <c r="H481" s="270">
        <v>136.31399999999999</v>
      </c>
      <c r="I481" s="41"/>
      <c r="J481" s="41"/>
      <c r="K481" s="41"/>
      <c r="L481" s="45"/>
      <c r="M481" s="267"/>
      <c r="N481" s="268"/>
      <c r="O481" s="92"/>
      <c r="P481" s="92"/>
      <c r="Q481" s="92"/>
      <c r="R481" s="92"/>
      <c r="S481" s="92"/>
      <c r="T481" s="93"/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U481" s="18" t="s">
        <v>90</v>
      </c>
    </row>
    <row r="482" s="2" customFormat="1">
      <c r="A482" s="39"/>
      <c r="B482" s="40"/>
      <c r="C482" s="41"/>
      <c r="D482" s="235" t="s">
        <v>219</v>
      </c>
      <c r="E482" s="41"/>
      <c r="F482" s="269" t="s">
        <v>668</v>
      </c>
      <c r="G482" s="41"/>
      <c r="H482" s="270">
        <v>136.31399999999999</v>
      </c>
      <c r="I482" s="41"/>
      <c r="J482" s="41"/>
      <c r="K482" s="41"/>
      <c r="L482" s="45"/>
      <c r="M482" s="267"/>
      <c r="N482" s="268"/>
      <c r="O482" s="92"/>
      <c r="P482" s="92"/>
      <c r="Q482" s="92"/>
      <c r="R482" s="92"/>
      <c r="S482" s="92"/>
      <c r="T482" s="93"/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U482" s="18" t="s">
        <v>90</v>
      </c>
    </row>
    <row r="483" s="2" customFormat="1">
      <c r="A483" s="39"/>
      <c r="B483" s="40"/>
      <c r="C483" s="41"/>
      <c r="D483" s="235" t="s">
        <v>219</v>
      </c>
      <c r="E483" s="41"/>
      <c r="F483" s="266" t="s">
        <v>677</v>
      </c>
      <c r="G483" s="41"/>
      <c r="H483" s="41"/>
      <c r="I483" s="41"/>
      <c r="J483" s="41"/>
      <c r="K483" s="41"/>
      <c r="L483" s="45"/>
      <c r="M483" s="267"/>
      <c r="N483" s="268"/>
      <c r="O483" s="92"/>
      <c r="P483" s="92"/>
      <c r="Q483" s="92"/>
      <c r="R483" s="92"/>
      <c r="S483" s="92"/>
      <c r="T483" s="93"/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U483" s="18" t="s">
        <v>90</v>
      </c>
    </row>
    <row r="484" s="2" customFormat="1">
      <c r="A484" s="39"/>
      <c r="B484" s="40"/>
      <c r="C484" s="41"/>
      <c r="D484" s="235" t="s">
        <v>219</v>
      </c>
      <c r="E484" s="41"/>
      <c r="F484" s="269" t="s">
        <v>669</v>
      </c>
      <c r="G484" s="41"/>
      <c r="H484" s="270">
        <v>0</v>
      </c>
      <c r="I484" s="41"/>
      <c r="J484" s="41"/>
      <c r="K484" s="41"/>
      <c r="L484" s="45"/>
      <c r="M484" s="267"/>
      <c r="N484" s="268"/>
      <c r="O484" s="92"/>
      <c r="P484" s="92"/>
      <c r="Q484" s="92"/>
      <c r="R484" s="92"/>
      <c r="S484" s="92"/>
      <c r="T484" s="93"/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U484" s="18" t="s">
        <v>90</v>
      </c>
    </row>
    <row r="485" s="2" customFormat="1">
      <c r="A485" s="39"/>
      <c r="B485" s="40"/>
      <c r="C485" s="41"/>
      <c r="D485" s="235" t="s">
        <v>219</v>
      </c>
      <c r="E485" s="41"/>
      <c r="F485" s="269" t="s">
        <v>670</v>
      </c>
      <c r="G485" s="41"/>
      <c r="H485" s="270">
        <v>215.69</v>
      </c>
      <c r="I485" s="41"/>
      <c r="J485" s="41"/>
      <c r="K485" s="41"/>
      <c r="L485" s="45"/>
      <c r="M485" s="267"/>
      <c r="N485" s="268"/>
      <c r="O485" s="92"/>
      <c r="P485" s="92"/>
      <c r="Q485" s="92"/>
      <c r="R485" s="92"/>
      <c r="S485" s="92"/>
      <c r="T485" s="93"/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U485" s="18" t="s">
        <v>90</v>
      </c>
    </row>
    <row r="486" s="2" customFormat="1">
      <c r="A486" s="39"/>
      <c r="B486" s="40"/>
      <c r="C486" s="41"/>
      <c r="D486" s="235" t="s">
        <v>219</v>
      </c>
      <c r="E486" s="41"/>
      <c r="F486" s="269" t="s">
        <v>668</v>
      </c>
      <c r="G486" s="41"/>
      <c r="H486" s="270">
        <v>215.69</v>
      </c>
      <c r="I486" s="41"/>
      <c r="J486" s="41"/>
      <c r="K486" s="41"/>
      <c r="L486" s="45"/>
      <c r="M486" s="267"/>
      <c r="N486" s="268"/>
      <c r="O486" s="92"/>
      <c r="P486" s="92"/>
      <c r="Q486" s="92"/>
      <c r="R486" s="92"/>
      <c r="S486" s="92"/>
      <c r="T486" s="93"/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U486" s="18" t="s">
        <v>90</v>
      </c>
    </row>
    <row r="487" s="2" customFormat="1" ht="24.15" customHeight="1">
      <c r="A487" s="39"/>
      <c r="B487" s="40"/>
      <c r="C487" s="220" t="s">
        <v>690</v>
      </c>
      <c r="D487" s="220" t="s">
        <v>191</v>
      </c>
      <c r="E487" s="221" t="s">
        <v>691</v>
      </c>
      <c r="F487" s="222" t="s">
        <v>692</v>
      </c>
      <c r="G487" s="223" t="s">
        <v>119</v>
      </c>
      <c r="H487" s="224">
        <v>333.69400000000002</v>
      </c>
      <c r="I487" s="225"/>
      <c r="J487" s="226">
        <f>ROUND(I487*H487,2)</f>
        <v>0</v>
      </c>
      <c r="K487" s="222" t="s">
        <v>194</v>
      </c>
      <c r="L487" s="45"/>
      <c r="M487" s="227" t="s">
        <v>1</v>
      </c>
      <c r="N487" s="228" t="s">
        <v>45</v>
      </c>
      <c r="O487" s="92"/>
      <c r="P487" s="229">
        <f>O487*H487</f>
        <v>0</v>
      </c>
      <c r="Q487" s="229">
        <v>0</v>
      </c>
      <c r="R487" s="229">
        <f>Q487*H487</f>
        <v>0</v>
      </c>
      <c r="S487" s="229">
        <v>0.0030000000000000001</v>
      </c>
      <c r="T487" s="230">
        <f>S487*H487</f>
        <v>1.001082</v>
      </c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R487" s="231" t="s">
        <v>292</v>
      </c>
      <c r="AT487" s="231" t="s">
        <v>191</v>
      </c>
      <c r="AU487" s="231" t="s">
        <v>90</v>
      </c>
      <c r="AY487" s="18" t="s">
        <v>188</v>
      </c>
      <c r="BE487" s="232">
        <f>IF(N487="základní",J487,0)</f>
        <v>0</v>
      </c>
      <c r="BF487" s="232">
        <f>IF(N487="snížená",J487,0)</f>
        <v>0</v>
      </c>
      <c r="BG487" s="232">
        <f>IF(N487="zákl. přenesená",J487,0)</f>
        <v>0</v>
      </c>
      <c r="BH487" s="232">
        <f>IF(N487="sníž. přenesená",J487,0)</f>
        <v>0</v>
      </c>
      <c r="BI487" s="232">
        <f>IF(N487="nulová",J487,0)</f>
        <v>0</v>
      </c>
      <c r="BJ487" s="18" t="s">
        <v>88</v>
      </c>
      <c r="BK487" s="232">
        <f>ROUND(I487*H487,2)</f>
        <v>0</v>
      </c>
      <c r="BL487" s="18" t="s">
        <v>292</v>
      </c>
      <c r="BM487" s="231" t="s">
        <v>693</v>
      </c>
    </row>
    <row r="488" s="13" customFormat="1">
      <c r="A488" s="13"/>
      <c r="B488" s="233"/>
      <c r="C488" s="234"/>
      <c r="D488" s="235" t="s">
        <v>197</v>
      </c>
      <c r="E488" s="236" t="s">
        <v>1</v>
      </c>
      <c r="F488" s="237" t="s">
        <v>694</v>
      </c>
      <c r="G488" s="234"/>
      <c r="H488" s="236" t="s">
        <v>1</v>
      </c>
      <c r="I488" s="238"/>
      <c r="J488" s="234"/>
      <c r="K488" s="234"/>
      <c r="L488" s="239"/>
      <c r="M488" s="240"/>
      <c r="N488" s="241"/>
      <c r="O488" s="241"/>
      <c r="P488" s="241"/>
      <c r="Q488" s="241"/>
      <c r="R488" s="241"/>
      <c r="S488" s="241"/>
      <c r="T488" s="242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43" t="s">
        <v>197</v>
      </c>
      <c r="AU488" s="243" t="s">
        <v>90</v>
      </c>
      <c r="AV488" s="13" t="s">
        <v>88</v>
      </c>
      <c r="AW488" s="13" t="s">
        <v>36</v>
      </c>
      <c r="AX488" s="13" t="s">
        <v>80</v>
      </c>
      <c r="AY488" s="243" t="s">
        <v>188</v>
      </c>
    </row>
    <row r="489" s="14" customFormat="1">
      <c r="A489" s="14"/>
      <c r="B489" s="244"/>
      <c r="C489" s="245"/>
      <c r="D489" s="235" t="s">
        <v>197</v>
      </c>
      <c r="E489" s="246" t="s">
        <v>1</v>
      </c>
      <c r="F489" s="247" t="s">
        <v>695</v>
      </c>
      <c r="G489" s="245"/>
      <c r="H489" s="248">
        <v>333.69400000000002</v>
      </c>
      <c r="I489" s="249"/>
      <c r="J489" s="245"/>
      <c r="K489" s="245"/>
      <c r="L489" s="250"/>
      <c r="M489" s="251"/>
      <c r="N489" s="252"/>
      <c r="O489" s="252"/>
      <c r="P489" s="252"/>
      <c r="Q489" s="252"/>
      <c r="R489" s="252"/>
      <c r="S489" s="252"/>
      <c r="T489" s="253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54" t="s">
        <v>197</v>
      </c>
      <c r="AU489" s="254" t="s">
        <v>90</v>
      </c>
      <c r="AV489" s="14" t="s">
        <v>90</v>
      </c>
      <c r="AW489" s="14" t="s">
        <v>36</v>
      </c>
      <c r="AX489" s="14" t="s">
        <v>88</v>
      </c>
      <c r="AY489" s="254" t="s">
        <v>188</v>
      </c>
    </row>
    <row r="490" s="2" customFormat="1" ht="24.15" customHeight="1">
      <c r="A490" s="39"/>
      <c r="B490" s="40"/>
      <c r="C490" s="220" t="s">
        <v>696</v>
      </c>
      <c r="D490" s="220" t="s">
        <v>191</v>
      </c>
      <c r="E490" s="221" t="s">
        <v>697</v>
      </c>
      <c r="F490" s="222" t="s">
        <v>698</v>
      </c>
      <c r="G490" s="223" t="s">
        <v>119</v>
      </c>
      <c r="H490" s="224">
        <v>136.31399999999999</v>
      </c>
      <c r="I490" s="225"/>
      <c r="J490" s="226">
        <f>ROUND(I490*H490,2)</f>
        <v>0</v>
      </c>
      <c r="K490" s="222" t="s">
        <v>194</v>
      </c>
      <c r="L490" s="45"/>
      <c r="M490" s="227" t="s">
        <v>1</v>
      </c>
      <c r="N490" s="228" t="s">
        <v>45</v>
      </c>
      <c r="O490" s="92"/>
      <c r="P490" s="229">
        <f>O490*H490</f>
        <v>0</v>
      </c>
      <c r="Q490" s="229">
        <v>0.00029999999999999997</v>
      </c>
      <c r="R490" s="229">
        <f>Q490*H490</f>
        <v>0.040894199999999992</v>
      </c>
      <c r="S490" s="229">
        <v>0</v>
      </c>
      <c r="T490" s="230">
        <f>S490*H490</f>
        <v>0</v>
      </c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R490" s="231" t="s">
        <v>292</v>
      </c>
      <c r="AT490" s="231" t="s">
        <v>191</v>
      </c>
      <c r="AU490" s="231" t="s">
        <v>90</v>
      </c>
      <c r="AY490" s="18" t="s">
        <v>188</v>
      </c>
      <c r="BE490" s="232">
        <f>IF(N490="základní",J490,0)</f>
        <v>0</v>
      </c>
      <c r="BF490" s="232">
        <f>IF(N490="snížená",J490,0)</f>
        <v>0</v>
      </c>
      <c r="BG490" s="232">
        <f>IF(N490="zákl. přenesená",J490,0)</f>
        <v>0</v>
      </c>
      <c r="BH490" s="232">
        <f>IF(N490="sníž. přenesená",J490,0)</f>
        <v>0</v>
      </c>
      <c r="BI490" s="232">
        <f>IF(N490="nulová",J490,0)</f>
        <v>0</v>
      </c>
      <c r="BJ490" s="18" t="s">
        <v>88</v>
      </c>
      <c r="BK490" s="232">
        <f>ROUND(I490*H490,2)</f>
        <v>0</v>
      </c>
      <c r="BL490" s="18" t="s">
        <v>292</v>
      </c>
      <c r="BM490" s="231" t="s">
        <v>699</v>
      </c>
    </row>
    <row r="491" s="14" customFormat="1">
      <c r="A491" s="14"/>
      <c r="B491" s="244"/>
      <c r="C491" s="245"/>
      <c r="D491" s="235" t="s">
        <v>197</v>
      </c>
      <c r="E491" s="246" t="s">
        <v>1</v>
      </c>
      <c r="F491" s="247" t="s">
        <v>142</v>
      </c>
      <c r="G491" s="245"/>
      <c r="H491" s="248">
        <v>136.31399999999999</v>
      </c>
      <c r="I491" s="249"/>
      <c r="J491" s="245"/>
      <c r="K491" s="245"/>
      <c r="L491" s="250"/>
      <c r="M491" s="251"/>
      <c r="N491" s="252"/>
      <c r="O491" s="252"/>
      <c r="P491" s="252"/>
      <c r="Q491" s="252"/>
      <c r="R491" s="252"/>
      <c r="S491" s="252"/>
      <c r="T491" s="253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54" t="s">
        <v>197</v>
      </c>
      <c r="AU491" s="254" t="s">
        <v>90</v>
      </c>
      <c r="AV491" s="14" t="s">
        <v>90</v>
      </c>
      <c r="AW491" s="14" t="s">
        <v>36</v>
      </c>
      <c r="AX491" s="14" t="s">
        <v>88</v>
      </c>
      <c r="AY491" s="254" t="s">
        <v>188</v>
      </c>
    </row>
    <row r="492" s="2" customFormat="1">
      <c r="A492" s="39"/>
      <c r="B492" s="40"/>
      <c r="C492" s="41"/>
      <c r="D492" s="235" t="s">
        <v>219</v>
      </c>
      <c r="E492" s="41"/>
      <c r="F492" s="266" t="s">
        <v>676</v>
      </c>
      <c r="G492" s="41"/>
      <c r="H492" s="41"/>
      <c r="I492" s="41"/>
      <c r="J492" s="41"/>
      <c r="K492" s="41"/>
      <c r="L492" s="45"/>
      <c r="M492" s="267"/>
      <c r="N492" s="268"/>
      <c r="O492" s="92"/>
      <c r="P492" s="92"/>
      <c r="Q492" s="92"/>
      <c r="R492" s="92"/>
      <c r="S492" s="92"/>
      <c r="T492" s="93"/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U492" s="18" t="s">
        <v>90</v>
      </c>
    </row>
    <row r="493" s="2" customFormat="1">
      <c r="A493" s="39"/>
      <c r="B493" s="40"/>
      <c r="C493" s="41"/>
      <c r="D493" s="235" t="s">
        <v>219</v>
      </c>
      <c r="E493" s="41"/>
      <c r="F493" s="269" t="s">
        <v>666</v>
      </c>
      <c r="G493" s="41"/>
      <c r="H493" s="270">
        <v>0</v>
      </c>
      <c r="I493" s="41"/>
      <c r="J493" s="41"/>
      <c r="K493" s="41"/>
      <c r="L493" s="45"/>
      <c r="M493" s="267"/>
      <c r="N493" s="268"/>
      <c r="O493" s="92"/>
      <c r="P493" s="92"/>
      <c r="Q493" s="92"/>
      <c r="R493" s="92"/>
      <c r="S493" s="92"/>
      <c r="T493" s="93"/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U493" s="18" t="s">
        <v>90</v>
      </c>
    </row>
    <row r="494" s="2" customFormat="1">
      <c r="A494" s="39"/>
      <c r="B494" s="40"/>
      <c r="C494" s="41"/>
      <c r="D494" s="235" t="s">
        <v>219</v>
      </c>
      <c r="E494" s="41"/>
      <c r="F494" s="269" t="s">
        <v>667</v>
      </c>
      <c r="G494" s="41"/>
      <c r="H494" s="270">
        <v>136.31399999999999</v>
      </c>
      <c r="I494" s="41"/>
      <c r="J494" s="41"/>
      <c r="K494" s="41"/>
      <c r="L494" s="45"/>
      <c r="M494" s="267"/>
      <c r="N494" s="268"/>
      <c r="O494" s="92"/>
      <c r="P494" s="92"/>
      <c r="Q494" s="92"/>
      <c r="R494" s="92"/>
      <c r="S494" s="92"/>
      <c r="T494" s="93"/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U494" s="18" t="s">
        <v>90</v>
      </c>
    </row>
    <row r="495" s="2" customFormat="1">
      <c r="A495" s="39"/>
      <c r="B495" s="40"/>
      <c r="C495" s="41"/>
      <c r="D495" s="235" t="s">
        <v>219</v>
      </c>
      <c r="E495" s="41"/>
      <c r="F495" s="269" t="s">
        <v>668</v>
      </c>
      <c r="G495" s="41"/>
      <c r="H495" s="270">
        <v>136.31399999999999</v>
      </c>
      <c r="I495" s="41"/>
      <c r="J495" s="41"/>
      <c r="K495" s="41"/>
      <c r="L495" s="45"/>
      <c r="M495" s="267"/>
      <c r="N495" s="268"/>
      <c r="O495" s="92"/>
      <c r="P495" s="92"/>
      <c r="Q495" s="92"/>
      <c r="R495" s="92"/>
      <c r="S495" s="92"/>
      <c r="T495" s="93"/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U495" s="18" t="s">
        <v>90</v>
      </c>
    </row>
    <row r="496" s="2" customFormat="1" ht="33" customHeight="1">
      <c r="A496" s="39"/>
      <c r="B496" s="40"/>
      <c r="C496" s="271" t="s">
        <v>700</v>
      </c>
      <c r="D496" s="271" t="s">
        <v>273</v>
      </c>
      <c r="E496" s="272" t="s">
        <v>701</v>
      </c>
      <c r="F496" s="273" t="s">
        <v>702</v>
      </c>
      <c r="G496" s="274" t="s">
        <v>119</v>
      </c>
      <c r="H496" s="275">
        <v>156.761</v>
      </c>
      <c r="I496" s="276"/>
      <c r="J496" s="277">
        <f>ROUND(I496*H496,2)</f>
        <v>0</v>
      </c>
      <c r="K496" s="273" t="s">
        <v>194</v>
      </c>
      <c r="L496" s="278"/>
      <c r="M496" s="279" t="s">
        <v>1</v>
      </c>
      <c r="N496" s="280" t="s">
        <v>45</v>
      </c>
      <c r="O496" s="92"/>
      <c r="P496" s="229">
        <f>O496*H496</f>
        <v>0</v>
      </c>
      <c r="Q496" s="229">
        <v>0.0032000000000000002</v>
      </c>
      <c r="R496" s="229">
        <f>Q496*H496</f>
        <v>0.50163520000000006</v>
      </c>
      <c r="S496" s="229">
        <v>0</v>
      </c>
      <c r="T496" s="230">
        <f>S496*H496</f>
        <v>0</v>
      </c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R496" s="231" t="s">
        <v>379</v>
      </c>
      <c r="AT496" s="231" t="s">
        <v>273</v>
      </c>
      <c r="AU496" s="231" t="s">
        <v>90</v>
      </c>
      <c r="AY496" s="18" t="s">
        <v>188</v>
      </c>
      <c r="BE496" s="232">
        <f>IF(N496="základní",J496,0)</f>
        <v>0</v>
      </c>
      <c r="BF496" s="232">
        <f>IF(N496="snížená",J496,0)</f>
        <v>0</v>
      </c>
      <c r="BG496" s="232">
        <f>IF(N496="zákl. přenesená",J496,0)</f>
        <v>0</v>
      </c>
      <c r="BH496" s="232">
        <f>IF(N496="sníž. přenesená",J496,0)</f>
        <v>0</v>
      </c>
      <c r="BI496" s="232">
        <f>IF(N496="nulová",J496,0)</f>
        <v>0</v>
      </c>
      <c r="BJ496" s="18" t="s">
        <v>88</v>
      </c>
      <c r="BK496" s="232">
        <f>ROUND(I496*H496,2)</f>
        <v>0</v>
      </c>
      <c r="BL496" s="18" t="s">
        <v>292</v>
      </c>
      <c r="BM496" s="231" t="s">
        <v>703</v>
      </c>
    </row>
    <row r="497" s="14" customFormat="1">
      <c r="A497" s="14"/>
      <c r="B497" s="244"/>
      <c r="C497" s="245"/>
      <c r="D497" s="235" t="s">
        <v>197</v>
      </c>
      <c r="E497" s="245"/>
      <c r="F497" s="247" t="s">
        <v>704</v>
      </c>
      <c r="G497" s="245"/>
      <c r="H497" s="248">
        <v>156.761</v>
      </c>
      <c r="I497" s="249"/>
      <c r="J497" s="245"/>
      <c r="K497" s="245"/>
      <c r="L497" s="250"/>
      <c r="M497" s="251"/>
      <c r="N497" s="252"/>
      <c r="O497" s="252"/>
      <c r="P497" s="252"/>
      <c r="Q497" s="252"/>
      <c r="R497" s="252"/>
      <c r="S497" s="252"/>
      <c r="T497" s="253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54" t="s">
        <v>197</v>
      </c>
      <c r="AU497" s="254" t="s">
        <v>90</v>
      </c>
      <c r="AV497" s="14" t="s">
        <v>90</v>
      </c>
      <c r="AW497" s="14" t="s">
        <v>4</v>
      </c>
      <c r="AX497" s="14" t="s">
        <v>88</v>
      </c>
      <c r="AY497" s="254" t="s">
        <v>188</v>
      </c>
    </row>
    <row r="498" s="2" customFormat="1" ht="24.15" customHeight="1">
      <c r="A498" s="39"/>
      <c r="B498" s="40"/>
      <c r="C498" s="220" t="s">
        <v>705</v>
      </c>
      <c r="D498" s="220" t="s">
        <v>191</v>
      </c>
      <c r="E498" s="221" t="s">
        <v>706</v>
      </c>
      <c r="F498" s="222" t="s">
        <v>707</v>
      </c>
      <c r="G498" s="223" t="s">
        <v>119</v>
      </c>
      <c r="H498" s="224">
        <v>215.69</v>
      </c>
      <c r="I498" s="225"/>
      <c r="J498" s="226">
        <f>ROUND(I498*H498,2)</f>
        <v>0</v>
      </c>
      <c r="K498" s="222" t="s">
        <v>194</v>
      </c>
      <c r="L498" s="45"/>
      <c r="M498" s="227" t="s">
        <v>1</v>
      </c>
      <c r="N498" s="228" t="s">
        <v>45</v>
      </c>
      <c r="O498" s="92"/>
      <c r="P498" s="229">
        <f>O498*H498</f>
        <v>0</v>
      </c>
      <c r="Q498" s="229">
        <v>0.00040000000000000002</v>
      </c>
      <c r="R498" s="229">
        <f>Q498*H498</f>
        <v>0.086276000000000005</v>
      </c>
      <c r="S498" s="229">
        <v>0</v>
      </c>
      <c r="T498" s="230">
        <f>S498*H498</f>
        <v>0</v>
      </c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R498" s="231" t="s">
        <v>292</v>
      </c>
      <c r="AT498" s="231" t="s">
        <v>191</v>
      </c>
      <c r="AU498" s="231" t="s">
        <v>90</v>
      </c>
      <c r="AY498" s="18" t="s">
        <v>188</v>
      </c>
      <c r="BE498" s="232">
        <f>IF(N498="základní",J498,0)</f>
        <v>0</v>
      </c>
      <c r="BF498" s="232">
        <f>IF(N498="snížená",J498,0)</f>
        <v>0</v>
      </c>
      <c r="BG498" s="232">
        <f>IF(N498="zákl. přenesená",J498,0)</f>
        <v>0</v>
      </c>
      <c r="BH498" s="232">
        <f>IF(N498="sníž. přenesená",J498,0)</f>
        <v>0</v>
      </c>
      <c r="BI498" s="232">
        <f>IF(N498="nulová",J498,0)</f>
        <v>0</v>
      </c>
      <c r="BJ498" s="18" t="s">
        <v>88</v>
      </c>
      <c r="BK498" s="232">
        <f>ROUND(I498*H498,2)</f>
        <v>0</v>
      </c>
      <c r="BL498" s="18" t="s">
        <v>292</v>
      </c>
      <c r="BM498" s="231" t="s">
        <v>708</v>
      </c>
    </row>
    <row r="499" s="14" customFormat="1">
      <c r="A499" s="14"/>
      <c r="B499" s="244"/>
      <c r="C499" s="245"/>
      <c r="D499" s="235" t="s">
        <v>197</v>
      </c>
      <c r="E499" s="246" t="s">
        <v>1</v>
      </c>
      <c r="F499" s="247" t="s">
        <v>117</v>
      </c>
      <c r="G499" s="245"/>
      <c r="H499" s="248">
        <v>215.69</v>
      </c>
      <c r="I499" s="249"/>
      <c r="J499" s="245"/>
      <c r="K499" s="245"/>
      <c r="L499" s="250"/>
      <c r="M499" s="251"/>
      <c r="N499" s="252"/>
      <c r="O499" s="252"/>
      <c r="P499" s="252"/>
      <c r="Q499" s="252"/>
      <c r="R499" s="252"/>
      <c r="S499" s="252"/>
      <c r="T499" s="253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54" t="s">
        <v>197</v>
      </c>
      <c r="AU499" s="254" t="s">
        <v>90</v>
      </c>
      <c r="AV499" s="14" t="s">
        <v>90</v>
      </c>
      <c r="AW499" s="14" t="s">
        <v>36</v>
      </c>
      <c r="AX499" s="14" t="s">
        <v>88</v>
      </c>
      <c r="AY499" s="254" t="s">
        <v>188</v>
      </c>
    </row>
    <row r="500" s="2" customFormat="1">
      <c r="A500" s="39"/>
      <c r="B500" s="40"/>
      <c r="C500" s="41"/>
      <c r="D500" s="235" t="s">
        <v>219</v>
      </c>
      <c r="E500" s="41"/>
      <c r="F500" s="266" t="s">
        <v>677</v>
      </c>
      <c r="G500" s="41"/>
      <c r="H500" s="41"/>
      <c r="I500" s="41"/>
      <c r="J500" s="41"/>
      <c r="K500" s="41"/>
      <c r="L500" s="45"/>
      <c r="M500" s="267"/>
      <c r="N500" s="268"/>
      <c r="O500" s="92"/>
      <c r="P500" s="92"/>
      <c r="Q500" s="92"/>
      <c r="R500" s="92"/>
      <c r="S500" s="92"/>
      <c r="T500" s="93"/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U500" s="18" t="s">
        <v>90</v>
      </c>
    </row>
    <row r="501" s="2" customFormat="1">
      <c r="A501" s="39"/>
      <c r="B501" s="40"/>
      <c r="C501" s="41"/>
      <c r="D501" s="235" t="s">
        <v>219</v>
      </c>
      <c r="E501" s="41"/>
      <c r="F501" s="269" t="s">
        <v>669</v>
      </c>
      <c r="G501" s="41"/>
      <c r="H501" s="270">
        <v>0</v>
      </c>
      <c r="I501" s="41"/>
      <c r="J501" s="41"/>
      <c r="K501" s="41"/>
      <c r="L501" s="45"/>
      <c r="M501" s="267"/>
      <c r="N501" s="268"/>
      <c r="O501" s="92"/>
      <c r="P501" s="92"/>
      <c r="Q501" s="92"/>
      <c r="R501" s="92"/>
      <c r="S501" s="92"/>
      <c r="T501" s="93"/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U501" s="18" t="s">
        <v>90</v>
      </c>
    </row>
    <row r="502" s="2" customFormat="1">
      <c r="A502" s="39"/>
      <c r="B502" s="40"/>
      <c r="C502" s="41"/>
      <c r="D502" s="235" t="s">
        <v>219</v>
      </c>
      <c r="E502" s="41"/>
      <c r="F502" s="269" t="s">
        <v>670</v>
      </c>
      <c r="G502" s="41"/>
      <c r="H502" s="270">
        <v>215.69</v>
      </c>
      <c r="I502" s="41"/>
      <c r="J502" s="41"/>
      <c r="K502" s="41"/>
      <c r="L502" s="45"/>
      <c r="M502" s="267"/>
      <c r="N502" s="268"/>
      <c r="O502" s="92"/>
      <c r="P502" s="92"/>
      <c r="Q502" s="92"/>
      <c r="R502" s="92"/>
      <c r="S502" s="92"/>
      <c r="T502" s="93"/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U502" s="18" t="s">
        <v>90</v>
      </c>
    </row>
    <row r="503" s="2" customFormat="1">
      <c r="A503" s="39"/>
      <c r="B503" s="40"/>
      <c r="C503" s="41"/>
      <c r="D503" s="235" t="s">
        <v>219</v>
      </c>
      <c r="E503" s="41"/>
      <c r="F503" s="269" t="s">
        <v>668</v>
      </c>
      <c r="G503" s="41"/>
      <c r="H503" s="270">
        <v>215.69</v>
      </c>
      <c r="I503" s="41"/>
      <c r="J503" s="41"/>
      <c r="K503" s="41"/>
      <c r="L503" s="45"/>
      <c r="M503" s="267"/>
      <c r="N503" s="268"/>
      <c r="O503" s="92"/>
      <c r="P503" s="92"/>
      <c r="Q503" s="92"/>
      <c r="R503" s="92"/>
      <c r="S503" s="92"/>
      <c r="T503" s="93"/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U503" s="18" t="s">
        <v>90</v>
      </c>
    </row>
    <row r="504" s="2" customFormat="1" ht="37.8" customHeight="1">
      <c r="A504" s="39"/>
      <c r="B504" s="40"/>
      <c r="C504" s="271" t="s">
        <v>709</v>
      </c>
      <c r="D504" s="271" t="s">
        <v>273</v>
      </c>
      <c r="E504" s="272" t="s">
        <v>710</v>
      </c>
      <c r="F504" s="273" t="s">
        <v>711</v>
      </c>
      <c r="G504" s="274" t="s">
        <v>119</v>
      </c>
      <c r="H504" s="275">
        <v>248.04400000000001</v>
      </c>
      <c r="I504" s="276"/>
      <c r="J504" s="277">
        <f>ROUND(I504*H504,2)</f>
        <v>0</v>
      </c>
      <c r="K504" s="273" t="s">
        <v>194</v>
      </c>
      <c r="L504" s="278"/>
      <c r="M504" s="279" t="s">
        <v>1</v>
      </c>
      <c r="N504" s="280" t="s">
        <v>45</v>
      </c>
      <c r="O504" s="92"/>
      <c r="P504" s="229">
        <f>O504*H504</f>
        <v>0</v>
      </c>
      <c r="Q504" s="229">
        <v>0.0025999999999999999</v>
      </c>
      <c r="R504" s="229">
        <f>Q504*H504</f>
        <v>0.6449144</v>
      </c>
      <c r="S504" s="229">
        <v>0</v>
      </c>
      <c r="T504" s="230">
        <f>S504*H504</f>
        <v>0</v>
      </c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R504" s="231" t="s">
        <v>379</v>
      </c>
      <c r="AT504" s="231" t="s">
        <v>273</v>
      </c>
      <c r="AU504" s="231" t="s">
        <v>90</v>
      </c>
      <c r="AY504" s="18" t="s">
        <v>188</v>
      </c>
      <c r="BE504" s="232">
        <f>IF(N504="základní",J504,0)</f>
        <v>0</v>
      </c>
      <c r="BF504" s="232">
        <f>IF(N504="snížená",J504,0)</f>
        <v>0</v>
      </c>
      <c r="BG504" s="232">
        <f>IF(N504="zákl. přenesená",J504,0)</f>
        <v>0</v>
      </c>
      <c r="BH504" s="232">
        <f>IF(N504="sníž. přenesená",J504,0)</f>
        <v>0</v>
      </c>
      <c r="BI504" s="232">
        <f>IF(N504="nulová",J504,0)</f>
        <v>0</v>
      </c>
      <c r="BJ504" s="18" t="s">
        <v>88</v>
      </c>
      <c r="BK504" s="232">
        <f>ROUND(I504*H504,2)</f>
        <v>0</v>
      </c>
      <c r="BL504" s="18" t="s">
        <v>292</v>
      </c>
      <c r="BM504" s="231" t="s">
        <v>712</v>
      </c>
    </row>
    <row r="505" s="14" customFormat="1">
      <c r="A505" s="14"/>
      <c r="B505" s="244"/>
      <c r="C505" s="245"/>
      <c r="D505" s="235" t="s">
        <v>197</v>
      </c>
      <c r="E505" s="245"/>
      <c r="F505" s="247" t="s">
        <v>713</v>
      </c>
      <c r="G505" s="245"/>
      <c r="H505" s="248">
        <v>248.04400000000001</v>
      </c>
      <c r="I505" s="249"/>
      <c r="J505" s="245"/>
      <c r="K505" s="245"/>
      <c r="L505" s="250"/>
      <c r="M505" s="251"/>
      <c r="N505" s="252"/>
      <c r="O505" s="252"/>
      <c r="P505" s="252"/>
      <c r="Q505" s="252"/>
      <c r="R505" s="252"/>
      <c r="S505" s="252"/>
      <c r="T505" s="253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54" t="s">
        <v>197</v>
      </c>
      <c r="AU505" s="254" t="s">
        <v>90</v>
      </c>
      <c r="AV505" s="14" t="s">
        <v>90</v>
      </c>
      <c r="AW505" s="14" t="s">
        <v>4</v>
      </c>
      <c r="AX505" s="14" t="s">
        <v>88</v>
      </c>
      <c r="AY505" s="254" t="s">
        <v>188</v>
      </c>
    </row>
    <row r="506" s="2" customFormat="1" ht="21.75" customHeight="1">
      <c r="A506" s="39"/>
      <c r="B506" s="40"/>
      <c r="C506" s="220" t="s">
        <v>714</v>
      </c>
      <c r="D506" s="220" t="s">
        <v>191</v>
      </c>
      <c r="E506" s="221" t="s">
        <v>715</v>
      </c>
      <c r="F506" s="222" t="s">
        <v>716</v>
      </c>
      <c r="G506" s="223" t="s">
        <v>209</v>
      </c>
      <c r="H506" s="224">
        <v>287.43299999999999</v>
      </c>
      <c r="I506" s="225"/>
      <c r="J506" s="226">
        <f>ROUND(I506*H506,2)</f>
        <v>0</v>
      </c>
      <c r="K506" s="222" t="s">
        <v>194</v>
      </c>
      <c r="L506" s="45"/>
      <c r="M506" s="227" t="s">
        <v>1</v>
      </c>
      <c r="N506" s="228" t="s">
        <v>45</v>
      </c>
      <c r="O506" s="92"/>
      <c r="P506" s="229">
        <f>O506*H506</f>
        <v>0</v>
      </c>
      <c r="Q506" s="229">
        <v>0</v>
      </c>
      <c r="R506" s="229">
        <f>Q506*H506</f>
        <v>0</v>
      </c>
      <c r="S506" s="229">
        <v>0.00029999999999999997</v>
      </c>
      <c r="T506" s="230">
        <f>S506*H506</f>
        <v>0.086229899999999984</v>
      </c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R506" s="231" t="s">
        <v>292</v>
      </c>
      <c r="AT506" s="231" t="s">
        <v>191</v>
      </c>
      <c r="AU506" s="231" t="s">
        <v>90</v>
      </c>
      <c r="AY506" s="18" t="s">
        <v>188</v>
      </c>
      <c r="BE506" s="232">
        <f>IF(N506="základní",J506,0)</f>
        <v>0</v>
      </c>
      <c r="BF506" s="232">
        <f>IF(N506="snížená",J506,0)</f>
        <v>0</v>
      </c>
      <c r="BG506" s="232">
        <f>IF(N506="zákl. přenesená",J506,0)</f>
        <v>0</v>
      </c>
      <c r="BH506" s="232">
        <f>IF(N506="sníž. přenesená",J506,0)</f>
        <v>0</v>
      </c>
      <c r="BI506" s="232">
        <f>IF(N506="nulová",J506,0)</f>
        <v>0</v>
      </c>
      <c r="BJ506" s="18" t="s">
        <v>88</v>
      </c>
      <c r="BK506" s="232">
        <f>ROUND(I506*H506,2)</f>
        <v>0</v>
      </c>
      <c r="BL506" s="18" t="s">
        <v>292</v>
      </c>
      <c r="BM506" s="231" t="s">
        <v>717</v>
      </c>
    </row>
    <row r="507" s="13" customFormat="1">
      <c r="A507" s="13"/>
      <c r="B507" s="233"/>
      <c r="C507" s="234"/>
      <c r="D507" s="235" t="s">
        <v>197</v>
      </c>
      <c r="E507" s="236" t="s">
        <v>1</v>
      </c>
      <c r="F507" s="237" t="s">
        <v>616</v>
      </c>
      <c r="G507" s="234"/>
      <c r="H507" s="236" t="s">
        <v>1</v>
      </c>
      <c r="I507" s="238"/>
      <c r="J507" s="234"/>
      <c r="K507" s="234"/>
      <c r="L507" s="239"/>
      <c r="M507" s="240"/>
      <c r="N507" s="241"/>
      <c r="O507" s="241"/>
      <c r="P507" s="241"/>
      <c r="Q507" s="241"/>
      <c r="R507" s="241"/>
      <c r="S507" s="241"/>
      <c r="T507" s="242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43" t="s">
        <v>197</v>
      </c>
      <c r="AU507" s="243" t="s">
        <v>90</v>
      </c>
      <c r="AV507" s="13" t="s">
        <v>88</v>
      </c>
      <c r="AW507" s="13" t="s">
        <v>36</v>
      </c>
      <c r="AX507" s="13" t="s">
        <v>80</v>
      </c>
      <c r="AY507" s="243" t="s">
        <v>188</v>
      </c>
    </row>
    <row r="508" s="14" customFormat="1">
      <c r="A508" s="14"/>
      <c r="B508" s="244"/>
      <c r="C508" s="245"/>
      <c r="D508" s="235" t="s">
        <v>197</v>
      </c>
      <c r="E508" s="246" t="s">
        <v>1</v>
      </c>
      <c r="F508" s="247" t="s">
        <v>718</v>
      </c>
      <c r="G508" s="245"/>
      <c r="H508" s="248">
        <v>287.43299999999999</v>
      </c>
      <c r="I508" s="249"/>
      <c r="J508" s="245"/>
      <c r="K508" s="245"/>
      <c r="L508" s="250"/>
      <c r="M508" s="251"/>
      <c r="N508" s="252"/>
      <c r="O508" s="252"/>
      <c r="P508" s="252"/>
      <c r="Q508" s="252"/>
      <c r="R508" s="252"/>
      <c r="S508" s="252"/>
      <c r="T508" s="253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54" t="s">
        <v>197</v>
      </c>
      <c r="AU508" s="254" t="s">
        <v>90</v>
      </c>
      <c r="AV508" s="14" t="s">
        <v>90</v>
      </c>
      <c r="AW508" s="14" t="s">
        <v>36</v>
      </c>
      <c r="AX508" s="14" t="s">
        <v>88</v>
      </c>
      <c r="AY508" s="254" t="s">
        <v>188</v>
      </c>
    </row>
    <row r="509" s="2" customFormat="1" ht="24.15" customHeight="1">
      <c r="A509" s="39"/>
      <c r="B509" s="40"/>
      <c r="C509" s="220" t="s">
        <v>719</v>
      </c>
      <c r="D509" s="220" t="s">
        <v>191</v>
      </c>
      <c r="E509" s="221" t="s">
        <v>720</v>
      </c>
      <c r="F509" s="222" t="s">
        <v>721</v>
      </c>
      <c r="G509" s="223" t="s">
        <v>209</v>
      </c>
      <c r="H509" s="224">
        <v>275.31299999999999</v>
      </c>
      <c r="I509" s="225"/>
      <c r="J509" s="226">
        <f>ROUND(I509*H509,2)</f>
        <v>0</v>
      </c>
      <c r="K509" s="222" t="s">
        <v>194</v>
      </c>
      <c r="L509" s="45"/>
      <c r="M509" s="227" t="s">
        <v>1</v>
      </c>
      <c r="N509" s="228" t="s">
        <v>45</v>
      </c>
      <c r="O509" s="92"/>
      <c r="P509" s="229">
        <f>O509*H509</f>
        <v>0</v>
      </c>
      <c r="Q509" s="229">
        <v>5.0000000000000002E-05</v>
      </c>
      <c r="R509" s="229">
        <f>Q509*H509</f>
        <v>0.013765650000000001</v>
      </c>
      <c r="S509" s="229">
        <v>0</v>
      </c>
      <c r="T509" s="230">
        <f>S509*H509</f>
        <v>0</v>
      </c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R509" s="231" t="s">
        <v>292</v>
      </c>
      <c r="AT509" s="231" t="s">
        <v>191</v>
      </c>
      <c r="AU509" s="231" t="s">
        <v>90</v>
      </c>
      <c r="AY509" s="18" t="s">
        <v>188</v>
      </c>
      <c r="BE509" s="232">
        <f>IF(N509="základní",J509,0)</f>
        <v>0</v>
      </c>
      <c r="BF509" s="232">
        <f>IF(N509="snížená",J509,0)</f>
        <v>0</v>
      </c>
      <c r="BG509" s="232">
        <f>IF(N509="zákl. přenesená",J509,0)</f>
        <v>0</v>
      </c>
      <c r="BH509" s="232">
        <f>IF(N509="sníž. přenesená",J509,0)</f>
        <v>0</v>
      </c>
      <c r="BI509" s="232">
        <f>IF(N509="nulová",J509,0)</f>
        <v>0</v>
      </c>
      <c r="BJ509" s="18" t="s">
        <v>88</v>
      </c>
      <c r="BK509" s="232">
        <f>ROUND(I509*H509,2)</f>
        <v>0</v>
      </c>
      <c r="BL509" s="18" t="s">
        <v>292</v>
      </c>
      <c r="BM509" s="231" t="s">
        <v>722</v>
      </c>
    </row>
    <row r="510" s="13" customFormat="1">
      <c r="A510" s="13"/>
      <c r="B510" s="233"/>
      <c r="C510" s="234"/>
      <c r="D510" s="235" t="s">
        <v>197</v>
      </c>
      <c r="E510" s="236" t="s">
        <v>1</v>
      </c>
      <c r="F510" s="237" t="s">
        <v>723</v>
      </c>
      <c r="G510" s="234"/>
      <c r="H510" s="236" t="s">
        <v>1</v>
      </c>
      <c r="I510" s="238"/>
      <c r="J510" s="234"/>
      <c r="K510" s="234"/>
      <c r="L510" s="239"/>
      <c r="M510" s="240"/>
      <c r="N510" s="241"/>
      <c r="O510" s="241"/>
      <c r="P510" s="241"/>
      <c r="Q510" s="241"/>
      <c r="R510" s="241"/>
      <c r="S510" s="241"/>
      <c r="T510" s="242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43" t="s">
        <v>197</v>
      </c>
      <c r="AU510" s="243" t="s">
        <v>90</v>
      </c>
      <c r="AV510" s="13" t="s">
        <v>88</v>
      </c>
      <c r="AW510" s="13" t="s">
        <v>36</v>
      </c>
      <c r="AX510" s="13" t="s">
        <v>80</v>
      </c>
      <c r="AY510" s="243" t="s">
        <v>188</v>
      </c>
    </row>
    <row r="511" s="14" customFormat="1">
      <c r="A511" s="14"/>
      <c r="B511" s="244"/>
      <c r="C511" s="245"/>
      <c r="D511" s="235" t="s">
        <v>197</v>
      </c>
      <c r="E511" s="246" t="s">
        <v>1</v>
      </c>
      <c r="F511" s="247" t="s">
        <v>724</v>
      </c>
      <c r="G511" s="245"/>
      <c r="H511" s="248">
        <v>91.096999999999994</v>
      </c>
      <c r="I511" s="249"/>
      <c r="J511" s="245"/>
      <c r="K511" s="245"/>
      <c r="L511" s="250"/>
      <c r="M511" s="251"/>
      <c r="N511" s="252"/>
      <c r="O511" s="252"/>
      <c r="P511" s="252"/>
      <c r="Q511" s="252"/>
      <c r="R511" s="252"/>
      <c r="S511" s="252"/>
      <c r="T511" s="253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54" t="s">
        <v>197</v>
      </c>
      <c r="AU511" s="254" t="s">
        <v>90</v>
      </c>
      <c r="AV511" s="14" t="s">
        <v>90</v>
      </c>
      <c r="AW511" s="14" t="s">
        <v>36</v>
      </c>
      <c r="AX511" s="14" t="s">
        <v>80</v>
      </c>
      <c r="AY511" s="254" t="s">
        <v>188</v>
      </c>
    </row>
    <row r="512" s="13" customFormat="1">
      <c r="A512" s="13"/>
      <c r="B512" s="233"/>
      <c r="C512" s="234"/>
      <c r="D512" s="235" t="s">
        <v>197</v>
      </c>
      <c r="E512" s="236" t="s">
        <v>1</v>
      </c>
      <c r="F512" s="237" t="s">
        <v>725</v>
      </c>
      <c r="G512" s="234"/>
      <c r="H512" s="236" t="s">
        <v>1</v>
      </c>
      <c r="I512" s="238"/>
      <c r="J512" s="234"/>
      <c r="K512" s="234"/>
      <c r="L512" s="239"/>
      <c r="M512" s="240"/>
      <c r="N512" s="241"/>
      <c r="O512" s="241"/>
      <c r="P512" s="241"/>
      <c r="Q512" s="241"/>
      <c r="R512" s="241"/>
      <c r="S512" s="241"/>
      <c r="T512" s="242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43" t="s">
        <v>197</v>
      </c>
      <c r="AU512" s="243" t="s">
        <v>90</v>
      </c>
      <c r="AV512" s="13" t="s">
        <v>88</v>
      </c>
      <c r="AW512" s="13" t="s">
        <v>36</v>
      </c>
      <c r="AX512" s="13" t="s">
        <v>80</v>
      </c>
      <c r="AY512" s="243" t="s">
        <v>188</v>
      </c>
    </row>
    <row r="513" s="14" customFormat="1">
      <c r="A513" s="14"/>
      <c r="B513" s="244"/>
      <c r="C513" s="245"/>
      <c r="D513" s="235" t="s">
        <v>197</v>
      </c>
      <c r="E513" s="246" t="s">
        <v>1</v>
      </c>
      <c r="F513" s="247" t="s">
        <v>726</v>
      </c>
      <c r="G513" s="245"/>
      <c r="H513" s="248">
        <v>184.21600000000001</v>
      </c>
      <c r="I513" s="249"/>
      <c r="J513" s="245"/>
      <c r="K513" s="245"/>
      <c r="L513" s="250"/>
      <c r="M513" s="251"/>
      <c r="N513" s="252"/>
      <c r="O513" s="252"/>
      <c r="P513" s="252"/>
      <c r="Q513" s="252"/>
      <c r="R513" s="252"/>
      <c r="S513" s="252"/>
      <c r="T513" s="253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54" t="s">
        <v>197</v>
      </c>
      <c r="AU513" s="254" t="s">
        <v>90</v>
      </c>
      <c r="AV513" s="14" t="s">
        <v>90</v>
      </c>
      <c r="AW513" s="14" t="s">
        <v>36</v>
      </c>
      <c r="AX513" s="14" t="s">
        <v>80</v>
      </c>
      <c r="AY513" s="254" t="s">
        <v>188</v>
      </c>
    </row>
    <row r="514" s="15" customFormat="1">
      <c r="A514" s="15"/>
      <c r="B514" s="255"/>
      <c r="C514" s="256"/>
      <c r="D514" s="235" t="s">
        <v>197</v>
      </c>
      <c r="E514" s="257" t="s">
        <v>1</v>
      </c>
      <c r="F514" s="258" t="s">
        <v>201</v>
      </c>
      <c r="G514" s="256"/>
      <c r="H514" s="259">
        <v>275.31299999999999</v>
      </c>
      <c r="I514" s="260"/>
      <c r="J514" s="256"/>
      <c r="K514" s="256"/>
      <c r="L514" s="261"/>
      <c r="M514" s="262"/>
      <c r="N514" s="263"/>
      <c r="O514" s="263"/>
      <c r="P514" s="263"/>
      <c r="Q514" s="263"/>
      <c r="R514" s="263"/>
      <c r="S514" s="263"/>
      <c r="T514" s="264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T514" s="265" t="s">
        <v>197</v>
      </c>
      <c r="AU514" s="265" t="s">
        <v>90</v>
      </c>
      <c r="AV514" s="15" t="s">
        <v>195</v>
      </c>
      <c r="AW514" s="15" t="s">
        <v>36</v>
      </c>
      <c r="AX514" s="15" t="s">
        <v>88</v>
      </c>
      <c r="AY514" s="265" t="s">
        <v>188</v>
      </c>
    </row>
    <row r="515" s="2" customFormat="1" ht="33" customHeight="1">
      <c r="A515" s="39"/>
      <c r="B515" s="40"/>
      <c r="C515" s="271" t="s">
        <v>727</v>
      </c>
      <c r="D515" s="271" t="s">
        <v>273</v>
      </c>
      <c r="E515" s="272" t="s">
        <v>701</v>
      </c>
      <c r="F515" s="273" t="s">
        <v>702</v>
      </c>
      <c r="G515" s="274" t="s">
        <v>119</v>
      </c>
      <c r="H515" s="275">
        <v>18.219000000000001</v>
      </c>
      <c r="I515" s="276"/>
      <c r="J515" s="277">
        <f>ROUND(I515*H515,2)</f>
        <v>0</v>
      </c>
      <c r="K515" s="273" t="s">
        <v>194</v>
      </c>
      <c r="L515" s="278"/>
      <c r="M515" s="279" t="s">
        <v>1</v>
      </c>
      <c r="N515" s="280" t="s">
        <v>45</v>
      </c>
      <c r="O515" s="92"/>
      <c r="P515" s="229">
        <f>O515*H515</f>
        <v>0</v>
      </c>
      <c r="Q515" s="229">
        <v>0.0032000000000000002</v>
      </c>
      <c r="R515" s="229">
        <f>Q515*H515</f>
        <v>0.058300800000000007</v>
      </c>
      <c r="S515" s="229">
        <v>0</v>
      </c>
      <c r="T515" s="230">
        <f>S515*H515</f>
        <v>0</v>
      </c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R515" s="231" t="s">
        <v>379</v>
      </c>
      <c r="AT515" s="231" t="s">
        <v>273</v>
      </c>
      <c r="AU515" s="231" t="s">
        <v>90</v>
      </c>
      <c r="AY515" s="18" t="s">
        <v>188</v>
      </c>
      <c r="BE515" s="232">
        <f>IF(N515="základní",J515,0)</f>
        <v>0</v>
      </c>
      <c r="BF515" s="232">
        <f>IF(N515="snížená",J515,0)</f>
        <v>0</v>
      </c>
      <c r="BG515" s="232">
        <f>IF(N515="zákl. přenesená",J515,0)</f>
        <v>0</v>
      </c>
      <c r="BH515" s="232">
        <f>IF(N515="sníž. přenesená",J515,0)</f>
        <v>0</v>
      </c>
      <c r="BI515" s="232">
        <f>IF(N515="nulová",J515,0)</f>
        <v>0</v>
      </c>
      <c r="BJ515" s="18" t="s">
        <v>88</v>
      </c>
      <c r="BK515" s="232">
        <f>ROUND(I515*H515,2)</f>
        <v>0</v>
      </c>
      <c r="BL515" s="18" t="s">
        <v>292</v>
      </c>
      <c r="BM515" s="231" t="s">
        <v>728</v>
      </c>
    </row>
    <row r="516" s="13" customFormat="1">
      <c r="A516" s="13"/>
      <c r="B516" s="233"/>
      <c r="C516" s="234"/>
      <c r="D516" s="235" t="s">
        <v>197</v>
      </c>
      <c r="E516" s="236" t="s">
        <v>1</v>
      </c>
      <c r="F516" s="237" t="s">
        <v>723</v>
      </c>
      <c r="G516" s="234"/>
      <c r="H516" s="236" t="s">
        <v>1</v>
      </c>
      <c r="I516" s="238"/>
      <c r="J516" s="234"/>
      <c r="K516" s="234"/>
      <c r="L516" s="239"/>
      <c r="M516" s="240"/>
      <c r="N516" s="241"/>
      <c r="O516" s="241"/>
      <c r="P516" s="241"/>
      <c r="Q516" s="241"/>
      <c r="R516" s="241"/>
      <c r="S516" s="241"/>
      <c r="T516" s="242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43" t="s">
        <v>197</v>
      </c>
      <c r="AU516" s="243" t="s">
        <v>90</v>
      </c>
      <c r="AV516" s="13" t="s">
        <v>88</v>
      </c>
      <c r="AW516" s="13" t="s">
        <v>36</v>
      </c>
      <c r="AX516" s="13" t="s">
        <v>80</v>
      </c>
      <c r="AY516" s="243" t="s">
        <v>188</v>
      </c>
    </row>
    <row r="517" s="14" customFormat="1">
      <c r="A517" s="14"/>
      <c r="B517" s="244"/>
      <c r="C517" s="245"/>
      <c r="D517" s="235" t="s">
        <v>197</v>
      </c>
      <c r="E517" s="246" t="s">
        <v>1</v>
      </c>
      <c r="F517" s="247" t="s">
        <v>724</v>
      </c>
      <c r="G517" s="245"/>
      <c r="H517" s="248">
        <v>91.096999999999994</v>
      </c>
      <c r="I517" s="249"/>
      <c r="J517" s="245"/>
      <c r="K517" s="245"/>
      <c r="L517" s="250"/>
      <c r="M517" s="251"/>
      <c r="N517" s="252"/>
      <c r="O517" s="252"/>
      <c r="P517" s="252"/>
      <c r="Q517" s="252"/>
      <c r="R517" s="252"/>
      <c r="S517" s="252"/>
      <c r="T517" s="253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54" t="s">
        <v>197</v>
      </c>
      <c r="AU517" s="254" t="s">
        <v>90</v>
      </c>
      <c r="AV517" s="14" t="s">
        <v>90</v>
      </c>
      <c r="AW517" s="14" t="s">
        <v>36</v>
      </c>
      <c r="AX517" s="14" t="s">
        <v>88</v>
      </c>
      <c r="AY517" s="254" t="s">
        <v>188</v>
      </c>
    </row>
    <row r="518" s="14" customFormat="1">
      <c r="A518" s="14"/>
      <c r="B518" s="244"/>
      <c r="C518" s="245"/>
      <c r="D518" s="235" t="s">
        <v>197</v>
      </c>
      <c r="E518" s="245"/>
      <c r="F518" s="247" t="s">
        <v>729</v>
      </c>
      <c r="G518" s="245"/>
      <c r="H518" s="248">
        <v>18.219000000000001</v>
      </c>
      <c r="I518" s="249"/>
      <c r="J518" s="245"/>
      <c r="K518" s="245"/>
      <c r="L518" s="250"/>
      <c r="M518" s="251"/>
      <c r="N518" s="252"/>
      <c r="O518" s="252"/>
      <c r="P518" s="252"/>
      <c r="Q518" s="252"/>
      <c r="R518" s="252"/>
      <c r="S518" s="252"/>
      <c r="T518" s="253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54" t="s">
        <v>197</v>
      </c>
      <c r="AU518" s="254" t="s">
        <v>90</v>
      </c>
      <c r="AV518" s="14" t="s">
        <v>90</v>
      </c>
      <c r="AW518" s="14" t="s">
        <v>4</v>
      </c>
      <c r="AX518" s="14" t="s">
        <v>88</v>
      </c>
      <c r="AY518" s="254" t="s">
        <v>188</v>
      </c>
    </row>
    <row r="519" s="2" customFormat="1" ht="37.8" customHeight="1">
      <c r="A519" s="39"/>
      <c r="B519" s="40"/>
      <c r="C519" s="271" t="s">
        <v>730</v>
      </c>
      <c r="D519" s="271" t="s">
        <v>273</v>
      </c>
      <c r="E519" s="272" t="s">
        <v>710</v>
      </c>
      <c r="F519" s="273" t="s">
        <v>711</v>
      </c>
      <c r="G519" s="274" t="s">
        <v>119</v>
      </c>
      <c r="H519" s="275">
        <v>36.843000000000004</v>
      </c>
      <c r="I519" s="276"/>
      <c r="J519" s="277">
        <f>ROUND(I519*H519,2)</f>
        <v>0</v>
      </c>
      <c r="K519" s="273" t="s">
        <v>194</v>
      </c>
      <c r="L519" s="278"/>
      <c r="M519" s="279" t="s">
        <v>1</v>
      </c>
      <c r="N519" s="280" t="s">
        <v>45</v>
      </c>
      <c r="O519" s="92"/>
      <c r="P519" s="229">
        <f>O519*H519</f>
        <v>0</v>
      </c>
      <c r="Q519" s="229">
        <v>0.0025999999999999999</v>
      </c>
      <c r="R519" s="229">
        <f>Q519*H519</f>
        <v>0.09579180000000001</v>
      </c>
      <c r="S519" s="229">
        <v>0</v>
      </c>
      <c r="T519" s="230">
        <f>S519*H519</f>
        <v>0</v>
      </c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R519" s="231" t="s">
        <v>379</v>
      </c>
      <c r="AT519" s="231" t="s">
        <v>273</v>
      </c>
      <c r="AU519" s="231" t="s">
        <v>90</v>
      </c>
      <c r="AY519" s="18" t="s">
        <v>188</v>
      </c>
      <c r="BE519" s="232">
        <f>IF(N519="základní",J519,0)</f>
        <v>0</v>
      </c>
      <c r="BF519" s="232">
        <f>IF(N519="snížená",J519,0)</f>
        <v>0</v>
      </c>
      <c r="BG519" s="232">
        <f>IF(N519="zákl. přenesená",J519,0)</f>
        <v>0</v>
      </c>
      <c r="BH519" s="232">
        <f>IF(N519="sníž. přenesená",J519,0)</f>
        <v>0</v>
      </c>
      <c r="BI519" s="232">
        <f>IF(N519="nulová",J519,0)</f>
        <v>0</v>
      </c>
      <c r="BJ519" s="18" t="s">
        <v>88</v>
      </c>
      <c r="BK519" s="232">
        <f>ROUND(I519*H519,2)</f>
        <v>0</v>
      </c>
      <c r="BL519" s="18" t="s">
        <v>292</v>
      </c>
      <c r="BM519" s="231" t="s">
        <v>731</v>
      </c>
    </row>
    <row r="520" s="13" customFormat="1">
      <c r="A520" s="13"/>
      <c r="B520" s="233"/>
      <c r="C520" s="234"/>
      <c r="D520" s="235" t="s">
        <v>197</v>
      </c>
      <c r="E520" s="236" t="s">
        <v>1</v>
      </c>
      <c r="F520" s="237" t="s">
        <v>725</v>
      </c>
      <c r="G520" s="234"/>
      <c r="H520" s="236" t="s">
        <v>1</v>
      </c>
      <c r="I520" s="238"/>
      <c r="J520" s="234"/>
      <c r="K520" s="234"/>
      <c r="L520" s="239"/>
      <c r="M520" s="240"/>
      <c r="N520" s="241"/>
      <c r="O520" s="241"/>
      <c r="P520" s="241"/>
      <c r="Q520" s="241"/>
      <c r="R520" s="241"/>
      <c r="S520" s="241"/>
      <c r="T520" s="242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43" t="s">
        <v>197</v>
      </c>
      <c r="AU520" s="243" t="s">
        <v>90</v>
      </c>
      <c r="AV520" s="13" t="s">
        <v>88</v>
      </c>
      <c r="AW520" s="13" t="s">
        <v>36</v>
      </c>
      <c r="AX520" s="13" t="s">
        <v>80</v>
      </c>
      <c r="AY520" s="243" t="s">
        <v>188</v>
      </c>
    </row>
    <row r="521" s="14" customFormat="1">
      <c r="A521" s="14"/>
      <c r="B521" s="244"/>
      <c r="C521" s="245"/>
      <c r="D521" s="235" t="s">
        <v>197</v>
      </c>
      <c r="E521" s="246" t="s">
        <v>1</v>
      </c>
      <c r="F521" s="247" t="s">
        <v>726</v>
      </c>
      <c r="G521" s="245"/>
      <c r="H521" s="248">
        <v>184.21600000000001</v>
      </c>
      <c r="I521" s="249"/>
      <c r="J521" s="245"/>
      <c r="K521" s="245"/>
      <c r="L521" s="250"/>
      <c r="M521" s="251"/>
      <c r="N521" s="252"/>
      <c r="O521" s="252"/>
      <c r="P521" s="252"/>
      <c r="Q521" s="252"/>
      <c r="R521" s="252"/>
      <c r="S521" s="252"/>
      <c r="T521" s="253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254" t="s">
        <v>197</v>
      </c>
      <c r="AU521" s="254" t="s">
        <v>90</v>
      </c>
      <c r="AV521" s="14" t="s">
        <v>90</v>
      </c>
      <c r="AW521" s="14" t="s">
        <v>36</v>
      </c>
      <c r="AX521" s="14" t="s">
        <v>88</v>
      </c>
      <c r="AY521" s="254" t="s">
        <v>188</v>
      </c>
    </row>
    <row r="522" s="14" customFormat="1">
      <c r="A522" s="14"/>
      <c r="B522" s="244"/>
      <c r="C522" s="245"/>
      <c r="D522" s="235" t="s">
        <v>197</v>
      </c>
      <c r="E522" s="245"/>
      <c r="F522" s="247" t="s">
        <v>732</v>
      </c>
      <c r="G522" s="245"/>
      <c r="H522" s="248">
        <v>36.843000000000004</v>
      </c>
      <c r="I522" s="249"/>
      <c r="J522" s="245"/>
      <c r="K522" s="245"/>
      <c r="L522" s="250"/>
      <c r="M522" s="251"/>
      <c r="N522" s="252"/>
      <c r="O522" s="252"/>
      <c r="P522" s="252"/>
      <c r="Q522" s="252"/>
      <c r="R522" s="252"/>
      <c r="S522" s="252"/>
      <c r="T522" s="253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54" t="s">
        <v>197</v>
      </c>
      <c r="AU522" s="254" t="s">
        <v>90</v>
      </c>
      <c r="AV522" s="14" t="s">
        <v>90</v>
      </c>
      <c r="AW522" s="14" t="s">
        <v>4</v>
      </c>
      <c r="AX522" s="14" t="s">
        <v>88</v>
      </c>
      <c r="AY522" s="254" t="s">
        <v>188</v>
      </c>
    </row>
    <row r="523" s="2" customFormat="1" ht="24.15" customHeight="1">
      <c r="A523" s="39"/>
      <c r="B523" s="40"/>
      <c r="C523" s="220" t="s">
        <v>733</v>
      </c>
      <c r="D523" s="220" t="s">
        <v>191</v>
      </c>
      <c r="E523" s="221" t="s">
        <v>734</v>
      </c>
      <c r="F523" s="222" t="s">
        <v>735</v>
      </c>
      <c r="G523" s="223" t="s">
        <v>119</v>
      </c>
      <c r="H523" s="224">
        <v>352.00400000000002</v>
      </c>
      <c r="I523" s="225"/>
      <c r="J523" s="226">
        <f>ROUND(I523*H523,2)</f>
        <v>0</v>
      </c>
      <c r="K523" s="222" t="s">
        <v>194</v>
      </c>
      <c r="L523" s="45"/>
      <c r="M523" s="227" t="s">
        <v>1</v>
      </c>
      <c r="N523" s="228" t="s">
        <v>45</v>
      </c>
      <c r="O523" s="92"/>
      <c r="P523" s="229">
        <f>O523*H523</f>
        <v>0</v>
      </c>
      <c r="Q523" s="229">
        <v>0</v>
      </c>
      <c r="R523" s="229">
        <f>Q523*H523</f>
        <v>0</v>
      </c>
      <c r="S523" s="229">
        <v>0</v>
      </c>
      <c r="T523" s="230">
        <f>S523*H523</f>
        <v>0</v>
      </c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R523" s="231" t="s">
        <v>292</v>
      </c>
      <c r="AT523" s="231" t="s">
        <v>191</v>
      </c>
      <c r="AU523" s="231" t="s">
        <v>90</v>
      </c>
      <c r="AY523" s="18" t="s">
        <v>188</v>
      </c>
      <c r="BE523" s="232">
        <f>IF(N523="základní",J523,0)</f>
        <v>0</v>
      </c>
      <c r="BF523" s="232">
        <f>IF(N523="snížená",J523,0)</f>
        <v>0</v>
      </c>
      <c r="BG523" s="232">
        <f>IF(N523="zákl. přenesená",J523,0)</f>
        <v>0</v>
      </c>
      <c r="BH523" s="232">
        <f>IF(N523="sníž. přenesená",J523,0)</f>
        <v>0</v>
      </c>
      <c r="BI523" s="232">
        <f>IF(N523="nulová",J523,0)</f>
        <v>0</v>
      </c>
      <c r="BJ523" s="18" t="s">
        <v>88</v>
      </c>
      <c r="BK523" s="232">
        <f>ROUND(I523*H523,2)</f>
        <v>0</v>
      </c>
      <c r="BL523" s="18" t="s">
        <v>292</v>
      </c>
      <c r="BM523" s="231" t="s">
        <v>736</v>
      </c>
    </row>
    <row r="524" s="14" customFormat="1">
      <c r="A524" s="14"/>
      <c r="B524" s="244"/>
      <c r="C524" s="245"/>
      <c r="D524" s="235" t="s">
        <v>197</v>
      </c>
      <c r="E524" s="246" t="s">
        <v>1</v>
      </c>
      <c r="F524" s="247" t="s">
        <v>675</v>
      </c>
      <c r="G524" s="245"/>
      <c r="H524" s="248">
        <v>352.00400000000002</v>
      </c>
      <c r="I524" s="249"/>
      <c r="J524" s="245"/>
      <c r="K524" s="245"/>
      <c r="L524" s="250"/>
      <c r="M524" s="251"/>
      <c r="N524" s="252"/>
      <c r="O524" s="252"/>
      <c r="P524" s="252"/>
      <c r="Q524" s="252"/>
      <c r="R524" s="252"/>
      <c r="S524" s="252"/>
      <c r="T524" s="253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54" t="s">
        <v>197</v>
      </c>
      <c r="AU524" s="254" t="s">
        <v>90</v>
      </c>
      <c r="AV524" s="14" t="s">
        <v>90</v>
      </c>
      <c r="AW524" s="14" t="s">
        <v>36</v>
      </c>
      <c r="AX524" s="14" t="s">
        <v>88</v>
      </c>
      <c r="AY524" s="254" t="s">
        <v>188</v>
      </c>
    </row>
    <row r="525" s="2" customFormat="1">
      <c r="A525" s="39"/>
      <c r="B525" s="40"/>
      <c r="C525" s="41"/>
      <c r="D525" s="235" t="s">
        <v>219</v>
      </c>
      <c r="E525" s="41"/>
      <c r="F525" s="266" t="s">
        <v>676</v>
      </c>
      <c r="G525" s="41"/>
      <c r="H525" s="41"/>
      <c r="I525" s="41"/>
      <c r="J525" s="41"/>
      <c r="K525" s="41"/>
      <c r="L525" s="45"/>
      <c r="M525" s="267"/>
      <c r="N525" s="268"/>
      <c r="O525" s="92"/>
      <c r="P525" s="92"/>
      <c r="Q525" s="92"/>
      <c r="R525" s="92"/>
      <c r="S525" s="92"/>
      <c r="T525" s="93"/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U525" s="18" t="s">
        <v>90</v>
      </c>
    </row>
    <row r="526" s="2" customFormat="1">
      <c r="A526" s="39"/>
      <c r="B526" s="40"/>
      <c r="C526" s="41"/>
      <c r="D526" s="235" t="s">
        <v>219</v>
      </c>
      <c r="E526" s="41"/>
      <c r="F526" s="269" t="s">
        <v>666</v>
      </c>
      <c r="G526" s="41"/>
      <c r="H526" s="270">
        <v>0</v>
      </c>
      <c r="I526" s="41"/>
      <c r="J526" s="41"/>
      <c r="K526" s="41"/>
      <c r="L526" s="45"/>
      <c r="M526" s="267"/>
      <c r="N526" s="268"/>
      <c r="O526" s="92"/>
      <c r="P526" s="92"/>
      <c r="Q526" s="92"/>
      <c r="R526" s="92"/>
      <c r="S526" s="92"/>
      <c r="T526" s="93"/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U526" s="18" t="s">
        <v>90</v>
      </c>
    </row>
    <row r="527" s="2" customFormat="1">
      <c r="A527" s="39"/>
      <c r="B527" s="40"/>
      <c r="C527" s="41"/>
      <c r="D527" s="235" t="s">
        <v>219</v>
      </c>
      <c r="E527" s="41"/>
      <c r="F527" s="269" t="s">
        <v>667</v>
      </c>
      <c r="G527" s="41"/>
      <c r="H527" s="270">
        <v>136.31399999999999</v>
      </c>
      <c r="I527" s="41"/>
      <c r="J527" s="41"/>
      <c r="K527" s="41"/>
      <c r="L527" s="45"/>
      <c r="M527" s="267"/>
      <c r="N527" s="268"/>
      <c r="O527" s="92"/>
      <c r="P527" s="92"/>
      <c r="Q527" s="92"/>
      <c r="R527" s="92"/>
      <c r="S527" s="92"/>
      <c r="T527" s="93"/>
      <c r="U527" s="39"/>
      <c r="V527" s="39"/>
      <c r="W527" s="39"/>
      <c r="X527" s="39"/>
      <c r="Y527" s="39"/>
      <c r="Z527" s="39"/>
      <c r="AA527" s="39"/>
      <c r="AB527" s="39"/>
      <c r="AC527" s="39"/>
      <c r="AD527" s="39"/>
      <c r="AE527" s="39"/>
      <c r="AU527" s="18" t="s">
        <v>90</v>
      </c>
    </row>
    <row r="528" s="2" customFormat="1">
      <c r="A528" s="39"/>
      <c r="B528" s="40"/>
      <c r="C528" s="41"/>
      <c r="D528" s="235" t="s">
        <v>219</v>
      </c>
      <c r="E528" s="41"/>
      <c r="F528" s="269" t="s">
        <v>668</v>
      </c>
      <c r="G528" s="41"/>
      <c r="H528" s="270">
        <v>136.31399999999999</v>
      </c>
      <c r="I528" s="41"/>
      <c r="J528" s="41"/>
      <c r="K528" s="41"/>
      <c r="L528" s="45"/>
      <c r="M528" s="267"/>
      <c r="N528" s="268"/>
      <c r="O528" s="92"/>
      <c r="P528" s="92"/>
      <c r="Q528" s="92"/>
      <c r="R528" s="92"/>
      <c r="S528" s="92"/>
      <c r="T528" s="93"/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U528" s="18" t="s">
        <v>90</v>
      </c>
    </row>
    <row r="529" s="2" customFormat="1">
      <c r="A529" s="39"/>
      <c r="B529" s="40"/>
      <c r="C529" s="41"/>
      <c r="D529" s="235" t="s">
        <v>219</v>
      </c>
      <c r="E529" s="41"/>
      <c r="F529" s="266" t="s">
        <v>677</v>
      </c>
      <c r="G529" s="41"/>
      <c r="H529" s="41"/>
      <c r="I529" s="41"/>
      <c r="J529" s="41"/>
      <c r="K529" s="41"/>
      <c r="L529" s="45"/>
      <c r="M529" s="267"/>
      <c r="N529" s="268"/>
      <c r="O529" s="92"/>
      <c r="P529" s="92"/>
      <c r="Q529" s="92"/>
      <c r="R529" s="92"/>
      <c r="S529" s="92"/>
      <c r="T529" s="93"/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U529" s="18" t="s">
        <v>90</v>
      </c>
    </row>
    <row r="530" s="2" customFormat="1">
      <c r="A530" s="39"/>
      <c r="B530" s="40"/>
      <c r="C530" s="41"/>
      <c r="D530" s="235" t="s">
        <v>219</v>
      </c>
      <c r="E530" s="41"/>
      <c r="F530" s="269" t="s">
        <v>669</v>
      </c>
      <c r="G530" s="41"/>
      <c r="H530" s="270">
        <v>0</v>
      </c>
      <c r="I530" s="41"/>
      <c r="J530" s="41"/>
      <c r="K530" s="41"/>
      <c r="L530" s="45"/>
      <c r="M530" s="267"/>
      <c r="N530" s="268"/>
      <c r="O530" s="92"/>
      <c r="P530" s="92"/>
      <c r="Q530" s="92"/>
      <c r="R530" s="92"/>
      <c r="S530" s="92"/>
      <c r="T530" s="93"/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U530" s="18" t="s">
        <v>90</v>
      </c>
    </row>
    <row r="531" s="2" customFormat="1">
      <c r="A531" s="39"/>
      <c r="B531" s="40"/>
      <c r="C531" s="41"/>
      <c r="D531" s="235" t="s">
        <v>219</v>
      </c>
      <c r="E531" s="41"/>
      <c r="F531" s="269" t="s">
        <v>670</v>
      </c>
      <c r="G531" s="41"/>
      <c r="H531" s="270">
        <v>215.69</v>
      </c>
      <c r="I531" s="41"/>
      <c r="J531" s="41"/>
      <c r="K531" s="41"/>
      <c r="L531" s="45"/>
      <c r="M531" s="267"/>
      <c r="N531" s="268"/>
      <c r="O531" s="92"/>
      <c r="P531" s="92"/>
      <c r="Q531" s="92"/>
      <c r="R531" s="92"/>
      <c r="S531" s="92"/>
      <c r="T531" s="93"/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U531" s="18" t="s">
        <v>90</v>
      </c>
    </row>
    <row r="532" s="2" customFormat="1">
      <c r="A532" s="39"/>
      <c r="B532" s="40"/>
      <c r="C532" s="41"/>
      <c r="D532" s="235" t="s">
        <v>219</v>
      </c>
      <c r="E532" s="41"/>
      <c r="F532" s="269" t="s">
        <v>668</v>
      </c>
      <c r="G532" s="41"/>
      <c r="H532" s="270">
        <v>215.69</v>
      </c>
      <c r="I532" s="41"/>
      <c r="J532" s="41"/>
      <c r="K532" s="41"/>
      <c r="L532" s="45"/>
      <c r="M532" s="267"/>
      <c r="N532" s="268"/>
      <c r="O532" s="92"/>
      <c r="P532" s="92"/>
      <c r="Q532" s="92"/>
      <c r="R532" s="92"/>
      <c r="S532" s="92"/>
      <c r="T532" s="93"/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U532" s="18" t="s">
        <v>90</v>
      </c>
    </row>
    <row r="533" s="2" customFormat="1" ht="24.15" customHeight="1">
      <c r="A533" s="39"/>
      <c r="B533" s="40"/>
      <c r="C533" s="220" t="s">
        <v>737</v>
      </c>
      <c r="D533" s="220" t="s">
        <v>191</v>
      </c>
      <c r="E533" s="221" t="s">
        <v>738</v>
      </c>
      <c r="F533" s="222" t="s">
        <v>739</v>
      </c>
      <c r="G533" s="223" t="s">
        <v>119</v>
      </c>
      <c r="H533" s="224">
        <v>352.00400000000002</v>
      </c>
      <c r="I533" s="225"/>
      <c r="J533" s="226">
        <f>ROUND(I533*H533,2)</f>
        <v>0</v>
      </c>
      <c r="K533" s="222" t="s">
        <v>194</v>
      </c>
      <c r="L533" s="45"/>
      <c r="M533" s="227" t="s">
        <v>1</v>
      </c>
      <c r="N533" s="228" t="s">
        <v>45</v>
      </c>
      <c r="O533" s="92"/>
      <c r="P533" s="229">
        <f>O533*H533</f>
        <v>0</v>
      </c>
      <c r="Q533" s="229">
        <v>3.0000000000000001E-05</v>
      </c>
      <c r="R533" s="229">
        <f>Q533*H533</f>
        <v>0.010560120000000001</v>
      </c>
      <c r="S533" s="229">
        <v>0</v>
      </c>
      <c r="T533" s="230">
        <f>S533*H533</f>
        <v>0</v>
      </c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R533" s="231" t="s">
        <v>292</v>
      </c>
      <c r="AT533" s="231" t="s">
        <v>191</v>
      </c>
      <c r="AU533" s="231" t="s">
        <v>90</v>
      </c>
      <c r="AY533" s="18" t="s">
        <v>188</v>
      </c>
      <c r="BE533" s="232">
        <f>IF(N533="základní",J533,0)</f>
        <v>0</v>
      </c>
      <c r="BF533" s="232">
        <f>IF(N533="snížená",J533,0)</f>
        <v>0</v>
      </c>
      <c r="BG533" s="232">
        <f>IF(N533="zákl. přenesená",J533,0)</f>
        <v>0</v>
      </c>
      <c r="BH533" s="232">
        <f>IF(N533="sníž. přenesená",J533,0)</f>
        <v>0</v>
      </c>
      <c r="BI533" s="232">
        <f>IF(N533="nulová",J533,0)</f>
        <v>0</v>
      </c>
      <c r="BJ533" s="18" t="s">
        <v>88</v>
      </c>
      <c r="BK533" s="232">
        <f>ROUND(I533*H533,2)</f>
        <v>0</v>
      </c>
      <c r="BL533" s="18" t="s">
        <v>292</v>
      </c>
      <c r="BM533" s="231" t="s">
        <v>740</v>
      </c>
    </row>
    <row r="534" s="14" customFormat="1">
      <c r="A534" s="14"/>
      <c r="B534" s="244"/>
      <c r="C534" s="245"/>
      <c r="D534" s="235" t="s">
        <v>197</v>
      </c>
      <c r="E534" s="246" t="s">
        <v>1</v>
      </c>
      <c r="F534" s="247" t="s">
        <v>675</v>
      </c>
      <c r="G534" s="245"/>
      <c r="H534" s="248">
        <v>352.00400000000002</v>
      </c>
      <c r="I534" s="249"/>
      <c r="J534" s="245"/>
      <c r="K534" s="245"/>
      <c r="L534" s="250"/>
      <c r="M534" s="251"/>
      <c r="N534" s="252"/>
      <c r="O534" s="252"/>
      <c r="P534" s="252"/>
      <c r="Q534" s="252"/>
      <c r="R534" s="252"/>
      <c r="S534" s="252"/>
      <c r="T534" s="253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54" t="s">
        <v>197</v>
      </c>
      <c r="AU534" s="254" t="s">
        <v>90</v>
      </c>
      <c r="AV534" s="14" t="s">
        <v>90</v>
      </c>
      <c r="AW534" s="14" t="s">
        <v>36</v>
      </c>
      <c r="AX534" s="14" t="s">
        <v>88</v>
      </c>
      <c r="AY534" s="254" t="s">
        <v>188</v>
      </c>
    </row>
    <row r="535" s="2" customFormat="1">
      <c r="A535" s="39"/>
      <c r="B535" s="40"/>
      <c r="C535" s="41"/>
      <c r="D535" s="235" t="s">
        <v>219</v>
      </c>
      <c r="E535" s="41"/>
      <c r="F535" s="266" t="s">
        <v>676</v>
      </c>
      <c r="G535" s="41"/>
      <c r="H535" s="41"/>
      <c r="I535" s="41"/>
      <c r="J535" s="41"/>
      <c r="K535" s="41"/>
      <c r="L535" s="45"/>
      <c r="M535" s="267"/>
      <c r="N535" s="268"/>
      <c r="O535" s="92"/>
      <c r="P535" s="92"/>
      <c r="Q535" s="92"/>
      <c r="R535" s="92"/>
      <c r="S535" s="92"/>
      <c r="T535" s="93"/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U535" s="18" t="s">
        <v>90</v>
      </c>
    </row>
    <row r="536" s="2" customFormat="1">
      <c r="A536" s="39"/>
      <c r="B536" s="40"/>
      <c r="C536" s="41"/>
      <c r="D536" s="235" t="s">
        <v>219</v>
      </c>
      <c r="E536" s="41"/>
      <c r="F536" s="269" t="s">
        <v>666</v>
      </c>
      <c r="G536" s="41"/>
      <c r="H536" s="270">
        <v>0</v>
      </c>
      <c r="I536" s="41"/>
      <c r="J536" s="41"/>
      <c r="K536" s="41"/>
      <c r="L536" s="45"/>
      <c r="M536" s="267"/>
      <c r="N536" s="268"/>
      <c r="O536" s="92"/>
      <c r="P536" s="92"/>
      <c r="Q536" s="92"/>
      <c r="R536" s="92"/>
      <c r="S536" s="92"/>
      <c r="T536" s="93"/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U536" s="18" t="s">
        <v>90</v>
      </c>
    </row>
    <row r="537" s="2" customFormat="1">
      <c r="A537" s="39"/>
      <c r="B537" s="40"/>
      <c r="C537" s="41"/>
      <c r="D537" s="235" t="s">
        <v>219</v>
      </c>
      <c r="E537" s="41"/>
      <c r="F537" s="269" t="s">
        <v>667</v>
      </c>
      <c r="G537" s="41"/>
      <c r="H537" s="270">
        <v>136.31399999999999</v>
      </c>
      <c r="I537" s="41"/>
      <c r="J537" s="41"/>
      <c r="K537" s="41"/>
      <c r="L537" s="45"/>
      <c r="M537" s="267"/>
      <c r="N537" s="268"/>
      <c r="O537" s="92"/>
      <c r="P537" s="92"/>
      <c r="Q537" s="92"/>
      <c r="R537" s="92"/>
      <c r="S537" s="92"/>
      <c r="T537" s="93"/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U537" s="18" t="s">
        <v>90</v>
      </c>
    </row>
    <row r="538" s="2" customFormat="1">
      <c r="A538" s="39"/>
      <c r="B538" s="40"/>
      <c r="C538" s="41"/>
      <c r="D538" s="235" t="s">
        <v>219</v>
      </c>
      <c r="E538" s="41"/>
      <c r="F538" s="269" t="s">
        <v>668</v>
      </c>
      <c r="G538" s="41"/>
      <c r="H538" s="270">
        <v>136.31399999999999</v>
      </c>
      <c r="I538" s="41"/>
      <c r="J538" s="41"/>
      <c r="K538" s="41"/>
      <c r="L538" s="45"/>
      <c r="M538" s="267"/>
      <c r="N538" s="268"/>
      <c r="O538" s="92"/>
      <c r="P538" s="92"/>
      <c r="Q538" s="92"/>
      <c r="R538" s="92"/>
      <c r="S538" s="92"/>
      <c r="T538" s="93"/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U538" s="18" t="s">
        <v>90</v>
      </c>
    </row>
    <row r="539" s="2" customFormat="1">
      <c r="A539" s="39"/>
      <c r="B539" s="40"/>
      <c r="C539" s="41"/>
      <c r="D539" s="235" t="s">
        <v>219</v>
      </c>
      <c r="E539" s="41"/>
      <c r="F539" s="266" t="s">
        <v>677</v>
      </c>
      <c r="G539" s="41"/>
      <c r="H539" s="41"/>
      <c r="I539" s="41"/>
      <c r="J539" s="41"/>
      <c r="K539" s="41"/>
      <c r="L539" s="45"/>
      <c r="M539" s="267"/>
      <c r="N539" s="268"/>
      <c r="O539" s="92"/>
      <c r="P539" s="92"/>
      <c r="Q539" s="92"/>
      <c r="R539" s="92"/>
      <c r="S539" s="92"/>
      <c r="T539" s="93"/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U539" s="18" t="s">
        <v>90</v>
      </c>
    </row>
    <row r="540" s="2" customFormat="1">
      <c r="A540" s="39"/>
      <c r="B540" s="40"/>
      <c r="C540" s="41"/>
      <c r="D540" s="235" t="s">
        <v>219</v>
      </c>
      <c r="E540" s="41"/>
      <c r="F540" s="269" t="s">
        <v>669</v>
      </c>
      <c r="G540" s="41"/>
      <c r="H540" s="270">
        <v>0</v>
      </c>
      <c r="I540" s="41"/>
      <c r="J540" s="41"/>
      <c r="K540" s="41"/>
      <c r="L540" s="45"/>
      <c r="M540" s="267"/>
      <c r="N540" s="268"/>
      <c r="O540" s="92"/>
      <c r="P540" s="92"/>
      <c r="Q540" s="92"/>
      <c r="R540" s="92"/>
      <c r="S540" s="92"/>
      <c r="T540" s="93"/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U540" s="18" t="s">
        <v>90</v>
      </c>
    </row>
    <row r="541" s="2" customFormat="1">
      <c r="A541" s="39"/>
      <c r="B541" s="40"/>
      <c r="C541" s="41"/>
      <c r="D541" s="235" t="s">
        <v>219</v>
      </c>
      <c r="E541" s="41"/>
      <c r="F541" s="269" t="s">
        <v>670</v>
      </c>
      <c r="G541" s="41"/>
      <c r="H541" s="270">
        <v>215.69</v>
      </c>
      <c r="I541" s="41"/>
      <c r="J541" s="41"/>
      <c r="K541" s="41"/>
      <c r="L541" s="45"/>
      <c r="M541" s="267"/>
      <c r="N541" s="268"/>
      <c r="O541" s="92"/>
      <c r="P541" s="92"/>
      <c r="Q541" s="92"/>
      <c r="R541" s="92"/>
      <c r="S541" s="92"/>
      <c r="T541" s="93"/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U541" s="18" t="s">
        <v>90</v>
      </c>
    </row>
    <row r="542" s="2" customFormat="1">
      <c r="A542" s="39"/>
      <c r="B542" s="40"/>
      <c r="C542" s="41"/>
      <c r="D542" s="235" t="s">
        <v>219</v>
      </c>
      <c r="E542" s="41"/>
      <c r="F542" s="269" t="s">
        <v>668</v>
      </c>
      <c r="G542" s="41"/>
      <c r="H542" s="270">
        <v>215.69</v>
      </c>
      <c r="I542" s="41"/>
      <c r="J542" s="41"/>
      <c r="K542" s="41"/>
      <c r="L542" s="45"/>
      <c r="M542" s="267"/>
      <c r="N542" s="268"/>
      <c r="O542" s="92"/>
      <c r="P542" s="92"/>
      <c r="Q542" s="92"/>
      <c r="R542" s="92"/>
      <c r="S542" s="92"/>
      <c r="T542" s="93"/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U542" s="18" t="s">
        <v>90</v>
      </c>
    </row>
    <row r="543" s="2" customFormat="1" ht="55.5" customHeight="1">
      <c r="A543" s="39"/>
      <c r="B543" s="40"/>
      <c r="C543" s="220" t="s">
        <v>741</v>
      </c>
      <c r="D543" s="220" t="s">
        <v>191</v>
      </c>
      <c r="E543" s="221" t="s">
        <v>742</v>
      </c>
      <c r="F543" s="222" t="s">
        <v>743</v>
      </c>
      <c r="G543" s="223" t="s">
        <v>368</v>
      </c>
      <c r="H543" s="224">
        <v>5.7889999999999997</v>
      </c>
      <c r="I543" s="225"/>
      <c r="J543" s="226">
        <f>ROUND(I543*H543,2)</f>
        <v>0</v>
      </c>
      <c r="K543" s="222" t="s">
        <v>194</v>
      </c>
      <c r="L543" s="45"/>
      <c r="M543" s="227" t="s">
        <v>1</v>
      </c>
      <c r="N543" s="228" t="s">
        <v>45</v>
      </c>
      <c r="O543" s="92"/>
      <c r="P543" s="229">
        <f>O543*H543</f>
        <v>0</v>
      </c>
      <c r="Q543" s="229">
        <v>0</v>
      </c>
      <c r="R543" s="229">
        <f>Q543*H543</f>
        <v>0</v>
      </c>
      <c r="S543" s="229">
        <v>0</v>
      </c>
      <c r="T543" s="230">
        <f>S543*H543</f>
        <v>0</v>
      </c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R543" s="231" t="s">
        <v>292</v>
      </c>
      <c r="AT543" s="231" t="s">
        <v>191</v>
      </c>
      <c r="AU543" s="231" t="s">
        <v>90</v>
      </c>
      <c r="AY543" s="18" t="s">
        <v>188</v>
      </c>
      <c r="BE543" s="232">
        <f>IF(N543="základní",J543,0)</f>
        <v>0</v>
      </c>
      <c r="BF543" s="232">
        <f>IF(N543="snížená",J543,0)</f>
        <v>0</v>
      </c>
      <c r="BG543" s="232">
        <f>IF(N543="zákl. přenesená",J543,0)</f>
        <v>0</v>
      </c>
      <c r="BH543" s="232">
        <f>IF(N543="sníž. přenesená",J543,0)</f>
        <v>0</v>
      </c>
      <c r="BI543" s="232">
        <f>IF(N543="nulová",J543,0)</f>
        <v>0</v>
      </c>
      <c r="BJ543" s="18" t="s">
        <v>88</v>
      </c>
      <c r="BK543" s="232">
        <f>ROUND(I543*H543,2)</f>
        <v>0</v>
      </c>
      <c r="BL543" s="18" t="s">
        <v>292</v>
      </c>
      <c r="BM543" s="231" t="s">
        <v>744</v>
      </c>
    </row>
    <row r="544" s="12" customFormat="1" ht="22.8" customHeight="1">
      <c r="A544" s="12"/>
      <c r="B544" s="204"/>
      <c r="C544" s="205"/>
      <c r="D544" s="206" t="s">
        <v>79</v>
      </c>
      <c r="E544" s="218" t="s">
        <v>745</v>
      </c>
      <c r="F544" s="218" t="s">
        <v>746</v>
      </c>
      <c r="G544" s="205"/>
      <c r="H544" s="205"/>
      <c r="I544" s="208"/>
      <c r="J544" s="219">
        <f>BK544</f>
        <v>0</v>
      </c>
      <c r="K544" s="205"/>
      <c r="L544" s="210"/>
      <c r="M544" s="211"/>
      <c r="N544" s="212"/>
      <c r="O544" s="212"/>
      <c r="P544" s="213">
        <f>SUM(P545:P598)</f>
        <v>0</v>
      </c>
      <c r="Q544" s="212"/>
      <c r="R544" s="213">
        <f>SUM(R545:R598)</f>
        <v>17.87534132</v>
      </c>
      <c r="S544" s="212"/>
      <c r="T544" s="214">
        <f>SUM(T545:T598)</f>
        <v>17.898378000000001</v>
      </c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R544" s="215" t="s">
        <v>90</v>
      </c>
      <c r="AT544" s="216" t="s">
        <v>79</v>
      </c>
      <c r="AU544" s="216" t="s">
        <v>88</v>
      </c>
      <c r="AY544" s="215" t="s">
        <v>188</v>
      </c>
      <c r="BK544" s="217">
        <f>SUM(BK545:BK598)</f>
        <v>0</v>
      </c>
    </row>
    <row r="545" s="2" customFormat="1" ht="24.15" customHeight="1">
      <c r="A545" s="39"/>
      <c r="B545" s="40"/>
      <c r="C545" s="220" t="s">
        <v>747</v>
      </c>
      <c r="D545" s="220" t="s">
        <v>191</v>
      </c>
      <c r="E545" s="221" t="s">
        <v>748</v>
      </c>
      <c r="F545" s="222" t="s">
        <v>749</v>
      </c>
      <c r="G545" s="223" t="s">
        <v>119</v>
      </c>
      <c r="H545" s="224">
        <v>536.00199999999995</v>
      </c>
      <c r="I545" s="225"/>
      <c r="J545" s="226">
        <f>ROUND(I545*H545,2)</f>
        <v>0</v>
      </c>
      <c r="K545" s="222" t="s">
        <v>194</v>
      </c>
      <c r="L545" s="45"/>
      <c r="M545" s="227" t="s">
        <v>1</v>
      </c>
      <c r="N545" s="228" t="s">
        <v>45</v>
      </c>
      <c r="O545" s="92"/>
      <c r="P545" s="229">
        <f>O545*H545</f>
        <v>0</v>
      </c>
      <c r="Q545" s="229">
        <v>0</v>
      </c>
      <c r="R545" s="229">
        <f>Q545*H545</f>
        <v>0</v>
      </c>
      <c r="S545" s="229">
        <v>0</v>
      </c>
      <c r="T545" s="230">
        <f>S545*H545</f>
        <v>0</v>
      </c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R545" s="231" t="s">
        <v>292</v>
      </c>
      <c r="AT545" s="231" t="s">
        <v>191</v>
      </c>
      <c r="AU545" s="231" t="s">
        <v>90</v>
      </c>
      <c r="AY545" s="18" t="s">
        <v>188</v>
      </c>
      <c r="BE545" s="232">
        <f>IF(N545="základní",J545,0)</f>
        <v>0</v>
      </c>
      <c r="BF545" s="232">
        <f>IF(N545="snížená",J545,0)</f>
        <v>0</v>
      </c>
      <c r="BG545" s="232">
        <f>IF(N545="zákl. přenesená",J545,0)</f>
        <v>0</v>
      </c>
      <c r="BH545" s="232">
        <f>IF(N545="sníž. přenesená",J545,0)</f>
        <v>0</v>
      </c>
      <c r="BI545" s="232">
        <f>IF(N545="nulová",J545,0)</f>
        <v>0</v>
      </c>
      <c r="BJ545" s="18" t="s">
        <v>88</v>
      </c>
      <c r="BK545" s="232">
        <f>ROUND(I545*H545,2)</f>
        <v>0</v>
      </c>
      <c r="BL545" s="18" t="s">
        <v>292</v>
      </c>
      <c r="BM545" s="231" t="s">
        <v>750</v>
      </c>
    </row>
    <row r="546" s="13" customFormat="1">
      <c r="A546" s="13"/>
      <c r="B546" s="233"/>
      <c r="C546" s="234"/>
      <c r="D546" s="235" t="s">
        <v>197</v>
      </c>
      <c r="E546" s="236" t="s">
        <v>1</v>
      </c>
      <c r="F546" s="237" t="s">
        <v>129</v>
      </c>
      <c r="G546" s="234"/>
      <c r="H546" s="236" t="s">
        <v>1</v>
      </c>
      <c r="I546" s="238"/>
      <c r="J546" s="234"/>
      <c r="K546" s="234"/>
      <c r="L546" s="239"/>
      <c r="M546" s="240"/>
      <c r="N546" s="241"/>
      <c r="O546" s="241"/>
      <c r="P546" s="241"/>
      <c r="Q546" s="241"/>
      <c r="R546" s="241"/>
      <c r="S546" s="241"/>
      <c r="T546" s="242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43" t="s">
        <v>197</v>
      </c>
      <c r="AU546" s="243" t="s">
        <v>90</v>
      </c>
      <c r="AV546" s="13" t="s">
        <v>88</v>
      </c>
      <c r="AW546" s="13" t="s">
        <v>36</v>
      </c>
      <c r="AX546" s="13" t="s">
        <v>80</v>
      </c>
      <c r="AY546" s="243" t="s">
        <v>188</v>
      </c>
    </row>
    <row r="547" s="14" customFormat="1">
      <c r="A547" s="14"/>
      <c r="B547" s="244"/>
      <c r="C547" s="245"/>
      <c r="D547" s="235" t="s">
        <v>197</v>
      </c>
      <c r="E547" s="246" t="s">
        <v>1</v>
      </c>
      <c r="F547" s="247" t="s">
        <v>245</v>
      </c>
      <c r="G547" s="245"/>
      <c r="H547" s="248">
        <v>153.93700000000001</v>
      </c>
      <c r="I547" s="249"/>
      <c r="J547" s="245"/>
      <c r="K547" s="245"/>
      <c r="L547" s="250"/>
      <c r="M547" s="251"/>
      <c r="N547" s="252"/>
      <c r="O547" s="252"/>
      <c r="P547" s="252"/>
      <c r="Q547" s="252"/>
      <c r="R547" s="252"/>
      <c r="S547" s="252"/>
      <c r="T547" s="253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54" t="s">
        <v>197</v>
      </c>
      <c r="AU547" s="254" t="s">
        <v>90</v>
      </c>
      <c r="AV547" s="14" t="s">
        <v>90</v>
      </c>
      <c r="AW547" s="14" t="s">
        <v>36</v>
      </c>
      <c r="AX547" s="14" t="s">
        <v>80</v>
      </c>
      <c r="AY547" s="254" t="s">
        <v>188</v>
      </c>
    </row>
    <row r="548" s="14" customFormat="1">
      <c r="A548" s="14"/>
      <c r="B548" s="244"/>
      <c r="C548" s="245"/>
      <c r="D548" s="235" t="s">
        <v>197</v>
      </c>
      <c r="E548" s="246" t="s">
        <v>1</v>
      </c>
      <c r="F548" s="247" t="s">
        <v>246</v>
      </c>
      <c r="G548" s="245"/>
      <c r="H548" s="248">
        <v>382.065</v>
      </c>
      <c r="I548" s="249"/>
      <c r="J548" s="245"/>
      <c r="K548" s="245"/>
      <c r="L548" s="250"/>
      <c r="M548" s="251"/>
      <c r="N548" s="252"/>
      <c r="O548" s="252"/>
      <c r="P548" s="252"/>
      <c r="Q548" s="252"/>
      <c r="R548" s="252"/>
      <c r="S548" s="252"/>
      <c r="T548" s="253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54" t="s">
        <v>197</v>
      </c>
      <c r="AU548" s="254" t="s">
        <v>90</v>
      </c>
      <c r="AV548" s="14" t="s">
        <v>90</v>
      </c>
      <c r="AW548" s="14" t="s">
        <v>36</v>
      </c>
      <c r="AX548" s="14" t="s">
        <v>80</v>
      </c>
      <c r="AY548" s="254" t="s">
        <v>188</v>
      </c>
    </row>
    <row r="549" s="15" customFormat="1">
      <c r="A549" s="15"/>
      <c r="B549" s="255"/>
      <c r="C549" s="256"/>
      <c r="D549" s="235" t="s">
        <v>197</v>
      </c>
      <c r="E549" s="257" t="s">
        <v>128</v>
      </c>
      <c r="F549" s="258" t="s">
        <v>201</v>
      </c>
      <c r="G549" s="256"/>
      <c r="H549" s="259">
        <v>536.00199999999995</v>
      </c>
      <c r="I549" s="260"/>
      <c r="J549" s="256"/>
      <c r="K549" s="256"/>
      <c r="L549" s="261"/>
      <c r="M549" s="262"/>
      <c r="N549" s="263"/>
      <c r="O549" s="263"/>
      <c r="P549" s="263"/>
      <c r="Q549" s="263"/>
      <c r="R549" s="263"/>
      <c r="S549" s="263"/>
      <c r="T549" s="264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T549" s="265" t="s">
        <v>197</v>
      </c>
      <c r="AU549" s="265" t="s">
        <v>90</v>
      </c>
      <c r="AV549" s="15" t="s">
        <v>195</v>
      </c>
      <c r="AW549" s="15" t="s">
        <v>36</v>
      </c>
      <c r="AX549" s="15" t="s">
        <v>88</v>
      </c>
      <c r="AY549" s="265" t="s">
        <v>188</v>
      </c>
    </row>
    <row r="550" s="2" customFormat="1" ht="24.15" customHeight="1">
      <c r="A550" s="39"/>
      <c r="B550" s="40"/>
      <c r="C550" s="220" t="s">
        <v>751</v>
      </c>
      <c r="D550" s="220" t="s">
        <v>191</v>
      </c>
      <c r="E550" s="221" t="s">
        <v>752</v>
      </c>
      <c r="F550" s="222" t="s">
        <v>753</v>
      </c>
      <c r="G550" s="223" t="s">
        <v>119</v>
      </c>
      <c r="H550" s="224">
        <v>536.00199999999995</v>
      </c>
      <c r="I550" s="225"/>
      <c r="J550" s="226">
        <f>ROUND(I550*H550,2)</f>
        <v>0</v>
      </c>
      <c r="K550" s="222" t="s">
        <v>194</v>
      </c>
      <c r="L550" s="45"/>
      <c r="M550" s="227" t="s">
        <v>1</v>
      </c>
      <c r="N550" s="228" t="s">
        <v>45</v>
      </c>
      <c r="O550" s="92"/>
      <c r="P550" s="229">
        <f>O550*H550</f>
        <v>0</v>
      </c>
      <c r="Q550" s="229">
        <v>0.00029999999999999997</v>
      </c>
      <c r="R550" s="229">
        <f>Q550*H550</f>
        <v>0.16080059999999996</v>
      </c>
      <c r="S550" s="229">
        <v>0</v>
      </c>
      <c r="T550" s="230">
        <f>S550*H550</f>
        <v>0</v>
      </c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R550" s="231" t="s">
        <v>292</v>
      </c>
      <c r="AT550" s="231" t="s">
        <v>191</v>
      </c>
      <c r="AU550" s="231" t="s">
        <v>90</v>
      </c>
      <c r="AY550" s="18" t="s">
        <v>188</v>
      </c>
      <c r="BE550" s="232">
        <f>IF(N550="základní",J550,0)</f>
        <v>0</v>
      </c>
      <c r="BF550" s="232">
        <f>IF(N550="snížená",J550,0)</f>
        <v>0</v>
      </c>
      <c r="BG550" s="232">
        <f>IF(N550="zákl. přenesená",J550,0)</f>
        <v>0</v>
      </c>
      <c r="BH550" s="232">
        <f>IF(N550="sníž. přenesená",J550,0)</f>
        <v>0</v>
      </c>
      <c r="BI550" s="232">
        <f>IF(N550="nulová",J550,0)</f>
        <v>0</v>
      </c>
      <c r="BJ550" s="18" t="s">
        <v>88</v>
      </c>
      <c r="BK550" s="232">
        <f>ROUND(I550*H550,2)</f>
        <v>0</v>
      </c>
      <c r="BL550" s="18" t="s">
        <v>292</v>
      </c>
      <c r="BM550" s="231" t="s">
        <v>754</v>
      </c>
    </row>
    <row r="551" s="14" customFormat="1">
      <c r="A551" s="14"/>
      <c r="B551" s="244"/>
      <c r="C551" s="245"/>
      <c r="D551" s="235" t="s">
        <v>197</v>
      </c>
      <c r="E551" s="246" t="s">
        <v>1</v>
      </c>
      <c r="F551" s="247" t="s">
        <v>128</v>
      </c>
      <c r="G551" s="245"/>
      <c r="H551" s="248">
        <v>536.00199999999995</v>
      </c>
      <c r="I551" s="249"/>
      <c r="J551" s="245"/>
      <c r="K551" s="245"/>
      <c r="L551" s="250"/>
      <c r="M551" s="251"/>
      <c r="N551" s="252"/>
      <c r="O551" s="252"/>
      <c r="P551" s="252"/>
      <c r="Q551" s="252"/>
      <c r="R551" s="252"/>
      <c r="S551" s="252"/>
      <c r="T551" s="253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54" t="s">
        <v>197</v>
      </c>
      <c r="AU551" s="254" t="s">
        <v>90</v>
      </c>
      <c r="AV551" s="14" t="s">
        <v>90</v>
      </c>
      <c r="AW551" s="14" t="s">
        <v>36</v>
      </c>
      <c r="AX551" s="14" t="s">
        <v>88</v>
      </c>
      <c r="AY551" s="254" t="s">
        <v>188</v>
      </c>
    </row>
    <row r="552" s="2" customFormat="1">
      <c r="A552" s="39"/>
      <c r="B552" s="40"/>
      <c r="C552" s="41"/>
      <c r="D552" s="235" t="s">
        <v>219</v>
      </c>
      <c r="E552" s="41"/>
      <c r="F552" s="266" t="s">
        <v>244</v>
      </c>
      <c r="G552" s="41"/>
      <c r="H552" s="41"/>
      <c r="I552" s="41"/>
      <c r="J552" s="41"/>
      <c r="K552" s="41"/>
      <c r="L552" s="45"/>
      <c r="M552" s="267"/>
      <c r="N552" s="268"/>
      <c r="O552" s="92"/>
      <c r="P552" s="92"/>
      <c r="Q552" s="92"/>
      <c r="R552" s="92"/>
      <c r="S552" s="92"/>
      <c r="T552" s="93"/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U552" s="18" t="s">
        <v>90</v>
      </c>
    </row>
    <row r="553" s="2" customFormat="1">
      <c r="A553" s="39"/>
      <c r="B553" s="40"/>
      <c r="C553" s="41"/>
      <c r="D553" s="235" t="s">
        <v>219</v>
      </c>
      <c r="E553" s="41"/>
      <c r="F553" s="269" t="s">
        <v>129</v>
      </c>
      <c r="G553" s="41"/>
      <c r="H553" s="270">
        <v>0</v>
      </c>
      <c r="I553" s="41"/>
      <c r="J553" s="41"/>
      <c r="K553" s="41"/>
      <c r="L553" s="45"/>
      <c r="M553" s="267"/>
      <c r="N553" s="268"/>
      <c r="O553" s="92"/>
      <c r="P553" s="92"/>
      <c r="Q553" s="92"/>
      <c r="R553" s="92"/>
      <c r="S553" s="92"/>
      <c r="T553" s="93"/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U553" s="18" t="s">
        <v>90</v>
      </c>
    </row>
    <row r="554" s="2" customFormat="1">
      <c r="A554" s="39"/>
      <c r="B554" s="40"/>
      <c r="C554" s="41"/>
      <c r="D554" s="235" t="s">
        <v>219</v>
      </c>
      <c r="E554" s="41"/>
      <c r="F554" s="269" t="s">
        <v>245</v>
      </c>
      <c r="G554" s="41"/>
      <c r="H554" s="270">
        <v>153.93700000000001</v>
      </c>
      <c r="I554" s="41"/>
      <c r="J554" s="41"/>
      <c r="K554" s="41"/>
      <c r="L554" s="45"/>
      <c r="M554" s="267"/>
      <c r="N554" s="268"/>
      <c r="O554" s="92"/>
      <c r="P554" s="92"/>
      <c r="Q554" s="92"/>
      <c r="R554" s="92"/>
      <c r="S554" s="92"/>
      <c r="T554" s="93"/>
      <c r="U554" s="39"/>
      <c r="V554" s="39"/>
      <c r="W554" s="39"/>
      <c r="X554" s="39"/>
      <c r="Y554" s="39"/>
      <c r="Z554" s="39"/>
      <c r="AA554" s="39"/>
      <c r="AB554" s="39"/>
      <c r="AC554" s="39"/>
      <c r="AD554" s="39"/>
      <c r="AE554" s="39"/>
      <c r="AU554" s="18" t="s">
        <v>90</v>
      </c>
    </row>
    <row r="555" s="2" customFormat="1">
      <c r="A555" s="39"/>
      <c r="B555" s="40"/>
      <c r="C555" s="41"/>
      <c r="D555" s="235" t="s">
        <v>219</v>
      </c>
      <c r="E555" s="41"/>
      <c r="F555" s="269" t="s">
        <v>246</v>
      </c>
      <c r="G555" s="41"/>
      <c r="H555" s="270">
        <v>382.065</v>
      </c>
      <c r="I555" s="41"/>
      <c r="J555" s="41"/>
      <c r="K555" s="41"/>
      <c r="L555" s="45"/>
      <c r="M555" s="267"/>
      <c r="N555" s="268"/>
      <c r="O555" s="92"/>
      <c r="P555" s="92"/>
      <c r="Q555" s="92"/>
      <c r="R555" s="92"/>
      <c r="S555" s="92"/>
      <c r="T555" s="93"/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U555" s="18" t="s">
        <v>90</v>
      </c>
    </row>
    <row r="556" s="2" customFormat="1">
      <c r="A556" s="39"/>
      <c r="B556" s="40"/>
      <c r="C556" s="41"/>
      <c r="D556" s="235" t="s">
        <v>219</v>
      </c>
      <c r="E556" s="41"/>
      <c r="F556" s="269" t="s">
        <v>201</v>
      </c>
      <c r="G556" s="41"/>
      <c r="H556" s="270">
        <v>536.00199999999995</v>
      </c>
      <c r="I556" s="41"/>
      <c r="J556" s="41"/>
      <c r="K556" s="41"/>
      <c r="L556" s="45"/>
      <c r="M556" s="267"/>
      <c r="N556" s="268"/>
      <c r="O556" s="92"/>
      <c r="P556" s="92"/>
      <c r="Q556" s="92"/>
      <c r="R556" s="92"/>
      <c r="S556" s="92"/>
      <c r="T556" s="93"/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U556" s="18" t="s">
        <v>90</v>
      </c>
    </row>
    <row r="557" s="2" customFormat="1" ht="24.15" customHeight="1">
      <c r="A557" s="39"/>
      <c r="B557" s="40"/>
      <c r="C557" s="220" t="s">
        <v>755</v>
      </c>
      <c r="D557" s="220" t="s">
        <v>191</v>
      </c>
      <c r="E557" s="221" t="s">
        <v>756</v>
      </c>
      <c r="F557" s="222" t="s">
        <v>757</v>
      </c>
      <c r="G557" s="223" t="s">
        <v>119</v>
      </c>
      <c r="H557" s="224">
        <v>536.00199999999995</v>
      </c>
      <c r="I557" s="225"/>
      <c r="J557" s="226">
        <f>ROUND(I557*H557,2)</f>
        <v>0</v>
      </c>
      <c r="K557" s="222" t="s">
        <v>194</v>
      </c>
      <c r="L557" s="45"/>
      <c r="M557" s="227" t="s">
        <v>1</v>
      </c>
      <c r="N557" s="228" t="s">
        <v>45</v>
      </c>
      <c r="O557" s="92"/>
      <c r="P557" s="229">
        <f>O557*H557</f>
        <v>0</v>
      </c>
      <c r="Q557" s="229">
        <v>0.0015</v>
      </c>
      <c r="R557" s="229">
        <f>Q557*H557</f>
        <v>0.80400299999999991</v>
      </c>
      <c r="S557" s="229">
        <v>0</v>
      </c>
      <c r="T557" s="230">
        <f>S557*H557</f>
        <v>0</v>
      </c>
      <c r="U557" s="39"/>
      <c r="V557" s="39"/>
      <c r="W557" s="39"/>
      <c r="X557" s="39"/>
      <c r="Y557" s="39"/>
      <c r="Z557" s="39"/>
      <c r="AA557" s="39"/>
      <c r="AB557" s="39"/>
      <c r="AC557" s="39"/>
      <c r="AD557" s="39"/>
      <c r="AE557" s="39"/>
      <c r="AR557" s="231" t="s">
        <v>292</v>
      </c>
      <c r="AT557" s="231" t="s">
        <v>191</v>
      </c>
      <c r="AU557" s="231" t="s">
        <v>90</v>
      </c>
      <c r="AY557" s="18" t="s">
        <v>188</v>
      </c>
      <c r="BE557" s="232">
        <f>IF(N557="základní",J557,0)</f>
        <v>0</v>
      </c>
      <c r="BF557" s="232">
        <f>IF(N557="snížená",J557,0)</f>
        <v>0</v>
      </c>
      <c r="BG557" s="232">
        <f>IF(N557="zákl. přenesená",J557,0)</f>
        <v>0</v>
      </c>
      <c r="BH557" s="232">
        <f>IF(N557="sníž. přenesená",J557,0)</f>
        <v>0</v>
      </c>
      <c r="BI557" s="232">
        <f>IF(N557="nulová",J557,0)</f>
        <v>0</v>
      </c>
      <c r="BJ557" s="18" t="s">
        <v>88</v>
      </c>
      <c r="BK557" s="232">
        <f>ROUND(I557*H557,2)</f>
        <v>0</v>
      </c>
      <c r="BL557" s="18" t="s">
        <v>292</v>
      </c>
      <c r="BM557" s="231" t="s">
        <v>758</v>
      </c>
    </row>
    <row r="558" s="14" customFormat="1">
      <c r="A558" s="14"/>
      <c r="B558" s="244"/>
      <c r="C558" s="245"/>
      <c r="D558" s="235" t="s">
        <v>197</v>
      </c>
      <c r="E558" s="246" t="s">
        <v>1</v>
      </c>
      <c r="F558" s="247" t="s">
        <v>128</v>
      </c>
      <c r="G558" s="245"/>
      <c r="H558" s="248">
        <v>536.00199999999995</v>
      </c>
      <c r="I558" s="249"/>
      <c r="J558" s="245"/>
      <c r="K558" s="245"/>
      <c r="L558" s="250"/>
      <c r="M558" s="251"/>
      <c r="N558" s="252"/>
      <c r="O558" s="252"/>
      <c r="P558" s="252"/>
      <c r="Q558" s="252"/>
      <c r="R558" s="252"/>
      <c r="S558" s="252"/>
      <c r="T558" s="253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54" t="s">
        <v>197</v>
      </c>
      <c r="AU558" s="254" t="s">
        <v>90</v>
      </c>
      <c r="AV558" s="14" t="s">
        <v>90</v>
      </c>
      <c r="AW558" s="14" t="s">
        <v>36</v>
      </c>
      <c r="AX558" s="14" t="s">
        <v>88</v>
      </c>
      <c r="AY558" s="254" t="s">
        <v>188</v>
      </c>
    </row>
    <row r="559" s="2" customFormat="1">
      <c r="A559" s="39"/>
      <c r="B559" s="40"/>
      <c r="C559" s="41"/>
      <c r="D559" s="235" t="s">
        <v>219</v>
      </c>
      <c r="E559" s="41"/>
      <c r="F559" s="266" t="s">
        <v>244</v>
      </c>
      <c r="G559" s="41"/>
      <c r="H559" s="41"/>
      <c r="I559" s="41"/>
      <c r="J559" s="41"/>
      <c r="K559" s="41"/>
      <c r="L559" s="45"/>
      <c r="M559" s="267"/>
      <c r="N559" s="268"/>
      <c r="O559" s="92"/>
      <c r="P559" s="92"/>
      <c r="Q559" s="92"/>
      <c r="R559" s="92"/>
      <c r="S559" s="92"/>
      <c r="T559" s="93"/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  <c r="AU559" s="18" t="s">
        <v>90</v>
      </c>
    </row>
    <row r="560" s="2" customFormat="1">
      <c r="A560" s="39"/>
      <c r="B560" s="40"/>
      <c r="C560" s="41"/>
      <c r="D560" s="235" t="s">
        <v>219</v>
      </c>
      <c r="E560" s="41"/>
      <c r="F560" s="269" t="s">
        <v>129</v>
      </c>
      <c r="G560" s="41"/>
      <c r="H560" s="270">
        <v>0</v>
      </c>
      <c r="I560" s="41"/>
      <c r="J560" s="41"/>
      <c r="K560" s="41"/>
      <c r="L560" s="45"/>
      <c r="M560" s="267"/>
      <c r="N560" s="268"/>
      <c r="O560" s="92"/>
      <c r="P560" s="92"/>
      <c r="Q560" s="92"/>
      <c r="R560" s="92"/>
      <c r="S560" s="92"/>
      <c r="T560" s="93"/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U560" s="18" t="s">
        <v>90</v>
      </c>
    </row>
    <row r="561" s="2" customFormat="1">
      <c r="A561" s="39"/>
      <c r="B561" s="40"/>
      <c r="C561" s="41"/>
      <c r="D561" s="235" t="s">
        <v>219</v>
      </c>
      <c r="E561" s="41"/>
      <c r="F561" s="269" t="s">
        <v>245</v>
      </c>
      <c r="G561" s="41"/>
      <c r="H561" s="270">
        <v>153.93700000000001</v>
      </c>
      <c r="I561" s="41"/>
      <c r="J561" s="41"/>
      <c r="K561" s="41"/>
      <c r="L561" s="45"/>
      <c r="M561" s="267"/>
      <c r="N561" s="268"/>
      <c r="O561" s="92"/>
      <c r="P561" s="92"/>
      <c r="Q561" s="92"/>
      <c r="R561" s="92"/>
      <c r="S561" s="92"/>
      <c r="T561" s="93"/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U561" s="18" t="s">
        <v>90</v>
      </c>
    </row>
    <row r="562" s="2" customFormat="1">
      <c r="A562" s="39"/>
      <c r="B562" s="40"/>
      <c r="C562" s="41"/>
      <c r="D562" s="235" t="s">
        <v>219</v>
      </c>
      <c r="E562" s="41"/>
      <c r="F562" s="269" t="s">
        <v>246</v>
      </c>
      <c r="G562" s="41"/>
      <c r="H562" s="270">
        <v>382.065</v>
      </c>
      <c r="I562" s="41"/>
      <c r="J562" s="41"/>
      <c r="K562" s="41"/>
      <c r="L562" s="45"/>
      <c r="M562" s="267"/>
      <c r="N562" s="268"/>
      <c r="O562" s="92"/>
      <c r="P562" s="92"/>
      <c r="Q562" s="92"/>
      <c r="R562" s="92"/>
      <c r="S562" s="92"/>
      <c r="T562" s="93"/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  <c r="AU562" s="18" t="s">
        <v>90</v>
      </c>
    </row>
    <row r="563" s="2" customFormat="1">
      <c r="A563" s="39"/>
      <c r="B563" s="40"/>
      <c r="C563" s="41"/>
      <c r="D563" s="235" t="s">
        <v>219</v>
      </c>
      <c r="E563" s="41"/>
      <c r="F563" s="269" t="s">
        <v>201</v>
      </c>
      <c r="G563" s="41"/>
      <c r="H563" s="270">
        <v>536.00199999999995</v>
      </c>
      <c r="I563" s="41"/>
      <c r="J563" s="41"/>
      <c r="K563" s="41"/>
      <c r="L563" s="45"/>
      <c r="M563" s="267"/>
      <c r="N563" s="268"/>
      <c r="O563" s="92"/>
      <c r="P563" s="92"/>
      <c r="Q563" s="92"/>
      <c r="R563" s="92"/>
      <c r="S563" s="92"/>
      <c r="T563" s="93"/>
      <c r="U563" s="39"/>
      <c r="V563" s="39"/>
      <c r="W563" s="39"/>
      <c r="X563" s="39"/>
      <c r="Y563" s="39"/>
      <c r="Z563" s="39"/>
      <c r="AA563" s="39"/>
      <c r="AB563" s="39"/>
      <c r="AC563" s="39"/>
      <c r="AD563" s="39"/>
      <c r="AE563" s="39"/>
      <c r="AU563" s="18" t="s">
        <v>90</v>
      </c>
    </row>
    <row r="564" s="2" customFormat="1" ht="33" customHeight="1">
      <c r="A564" s="39"/>
      <c r="B564" s="40"/>
      <c r="C564" s="220" t="s">
        <v>759</v>
      </c>
      <c r="D564" s="220" t="s">
        <v>191</v>
      </c>
      <c r="E564" s="221" t="s">
        <v>760</v>
      </c>
      <c r="F564" s="222" t="s">
        <v>761</v>
      </c>
      <c r="G564" s="223" t="s">
        <v>119</v>
      </c>
      <c r="H564" s="224">
        <v>536.00199999999995</v>
      </c>
      <c r="I564" s="225"/>
      <c r="J564" s="226">
        <f>ROUND(I564*H564,2)</f>
        <v>0</v>
      </c>
      <c r="K564" s="222" t="s">
        <v>194</v>
      </c>
      <c r="L564" s="45"/>
      <c r="M564" s="227" t="s">
        <v>1</v>
      </c>
      <c r="N564" s="228" t="s">
        <v>45</v>
      </c>
      <c r="O564" s="92"/>
      <c r="P564" s="229">
        <f>O564*H564</f>
        <v>0</v>
      </c>
      <c r="Q564" s="229">
        <v>0.0044999999999999997</v>
      </c>
      <c r="R564" s="229">
        <f>Q564*H564</f>
        <v>2.4120089999999994</v>
      </c>
      <c r="S564" s="229">
        <v>0</v>
      </c>
      <c r="T564" s="230">
        <f>S564*H564</f>
        <v>0</v>
      </c>
      <c r="U564" s="39"/>
      <c r="V564" s="39"/>
      <c r="W564" s="39"/>
      <c r="X564" s="39"/>
      <c r="Y564" s="39"/>
      <c r="Z564" s="39"/>
      <c r="AA564" s="39"/>
      <c r="AB564" s="39"/>
      <c r="AC564" s="39"/>
      <c r="AD564" s="39"/>
      <c r="AE564" s="39"/>
      <c r="AR564" s="231" t="s">
        <v>292</v>
      </c>
      <c r="AT564" s="231" t="s">
        <v>191</v>
      </c>
      <c r="AU564" s="231" t="s">
        <v>90</v>
      </c>
      <c r="AY564" s="18" t="s">
        <v>188</v>
      </c>
      <c r="BE564" s="232">
        <f>IF(N564="základní",J564,0)</f>
        <v>0</v>
      </c>
      <c r="BF564" s="232">
        <f>IF(N564="snížená",J564,0)</f>
        <v>0</v>
      </c>
      <c r="BG564" s="232">
        <f>IF(N564="zákl. přenesená",J564,0)</f>
        <v>0</v>
      </c>
      <c r="BH564" s="232">
        <f>IF(N564="sníž. přenesená",J564,0)</f>
        <v>0</v>
      </c>
      <c r="BI564" s="232">
        <f>IF(N564="nulová",J564,0)</f>
        <v>0</v>
      </c>
      <c r="BJ564" s="18" t="s">
        <v>88</v>
      </c>
      <c r="BK564" s="232">
        <f>ROUND(I564*H564,2)</f>
        <v>0</v>
      </c>
      <c r="BL564" s="18" t="s">
        <v>292</v>
      </c>
      <c r="BM564" s="231" t="s">
        <v>762</v>
      </c>
    </row>
    <row r="565" s="14" customFormat="1">
      <c r="A565" s="14"/>
      <c r="B565" s="244"/>
      <c r="C565" s="245"/>
      <c r="D565" s="235" t="s">
        <v>197</v>
      </c>
      <c r="E565" s="246" t="s">
        <v>1</v>
      </c>
      <c r="F565" s="247" t="s">
        <v>128</v>
      </c>
      <c r="G565" s="245"/>
      <c r="H565" s="248">
        <v>536.00199999999995</v>
      </c>
      <c r="I565" s="249"/>
      <c r="J565" s="245"/>
      <c r="K565" s="245"/>
      <c r="L565" s="250"/>
      <c r="M565" s="251"/>
      <c r="N565" s="252"/>
      <c r="O565" s="252"/>
      <c r="P565" s="252"/>
      <c r="Q565" s="252"/>
      <c r="R565" s="252"/>
      <c r="S565" s="252"/>
      <c r="T565" s="253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54" t="s">
        <v>197</v>
      </c>
      <c r="AU565" s="254" t="s">
        <v>90</v>
      </c>
      <c r="AV565" s="14" t="s">
        <v>90</v>
      </c>
      <c r="AW565" s="14" t="s">
        <v>36</v>
      </c>
      <c r="AX565" s="14" t="s">
        <v>88</v>
      </c>
      <c r="AY565" s="254" t="s">
        <v>188</v>
      </c>
    </row>
    <row r="566" s="2" customFormat="1">
      <c r="A566" s="39"/>
      <c r="B566" s="40"/>
      <c r="C566" s="41"/>
      <c r="D566" s="235" t="s">
        <v>219</v>
      </c>
      <c r="E566" s="41"/>
      <c r="F566" s="266" t="s">
        <v>244</v>
      </c>
      <c r="G566" s="41"/>
      <c r="H566" s="41"/>
      <c r="I566" s="41"/>
      <c r="J566" s="41"/>
      <c r="K566" s="41"/>
      <c r="L566" s="45"/>
      <c r="M566" s="267"/>
      <c r="N566" s="268"/>
      <c r="O566" s="92"/>
      <c r="P566" s="92"/>
      <c r="Q566" s="92"/>
      <c r="R566" s="92"/>
      <c r="S566" s="92"/>
      <c r="T566" s="93"/>
      <c r="U566" s="39"/>
      <c r="V566" s="39"/>
      <c r="W566" s="39"/>
      <c r="X566" s="39"/>
      <c r="Y566" s="39"/>
      <c r="Z566" s="39"/>
      <c r="AA566" s="39"/>
      <c r="AB566" s="39"/>
      <c r="AC566" s="39"/>
      <c r="AD566" s="39"/>
      <c r="AE566" s="39"/>
      <c r="AU566" s="18" t="s">
        <v>90</v>
      </c>
    </row>
    <row r="567" s="2" customFormat="1">
      <c r="A567" s="39"/>
      <c r="B567" s="40"/>
      <c r="C567" s="41"/>
      <c r="D567" s="235" t="s">
        <v>219</v>
      </c>
      <c r="E567" s="41"/>
      <c r="F567" s="269" t="s">
        <v>129</v>
      </c>
      <c r="G567" s="41"/>
      <c r="H567" s="270">
        <v>0</v>
      </c>
      <c r="I567" s="41"/>
      <c r="J567" s="41"/>
      <c r="K567" s="41"/>
      <c r="L567" s="45"/>
      <c r="M567" s="267"/>
      <c r="N567" s="268"/>
      <c r="O567" s="92"/>
      <c r="P567" s="92"/>
      <c r="Q567" s="92"/>
      <c r="R567" s="92"/>
      <c r="S567" s="92"/>
      <c r="T567" s="93"/>
      <c r="U567" s="39"/>
      <c r="V567" s="39"/>
      <c r="W567" s="39"/>
      <c r="X567" s="39"/>
      <c r="Y567" s="39"/>
      <c r="Z567" s="39"/>
      <c r="AA567" s="39"/>
      <c r="AB567" s="39"/>
      <c r="AC567" s="39"/>
      <c r="AD567" s="39"/>
      <c r="AE567" s="39"/>
      <c r="AU567" s="18" t="s">
        <v>90</v>
      </c>
    </row>
    <row r="568" s="2" customFormat="1">
      <c r="A568" s="39"/>
      <c r="B568" s="40"/>
      <c r="C568" s="41"/>
      <c r="D568" s="235" t="s">
        <v>219</v>
      </c>
      <c r="E568" s="41"/>
      <c r="F568" s="269" t="s">
        <v>245</v>
      </c>
      <c r="G568" s="41"/>
      <c r="H568" s="270">
        <v>153.93700000000001</v>
      </c>
      <c r="I568" s="41"/>
      <c r="J568" s="41"/>
      <c r="K568" s="41"/>
      <c r="L568" s="45"/>
      <c r="M568" s="267"/>
      <c r="N568" s="268"/>
      <c r="O568" s="92"/>
      <c r="P568" s="92"/>
      <c r="Q568" s="92"/>
      <c r="R568" s="92"/>
      <c r="S568" s="92"/>
      <c r="T568" s="93"/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U568" s="18" t="s">
        <v>90</v>
      </c>
    </row>
    <row r="569" s="2" customFormat="1">
      <c r="A569" s="39"/>
      <c r="B569" s="40"/>
      <c r="C569" s="41"/>
      <c r="D569" s="235" t="s">
        <v>219</v>
      </c>
      <c r="E569" s="41"/>
      <c r="F569" s="269" t="s">
        <v>246</v>
      </c>
      <c r="G569" s="41"/>
      <c r="H569" s="270">
        <v>382.065</v>
      </c>
      <c r="I569" s="41"/>
      <c r="J569" s="41"/>
      <c r="K569" s="41"/>
      <c r="L569" s="45"/>
      <c r="M569" s="267"/>
      <c r="N569" s="268"/>
      <c r="O569" s="92"/>
      <c r="P569" s="92"/>
      <c r="Q569" s="92"/>
      <c r="R569" s="92"/>
      <c r="S569" s="92"/>
      <c r="T569" s="93"/>
      <c r="U569" s="39"/>
      <c r="V569" s="39"/>
      <c r="W569" s="39"/>
      <c r="X569" s="39"/>
      <c r="Y569" s="39"/>
      <c r="Z569" s="39"/>
      <c r="AA569" s="39"/>
      <c r="AB569" s="39"/>
      <c r="AC569" s="39"/>
      <c r="AD569" s="39"/>
      <c r="AE569" s="39"/>
      <c r="AU569" s="18" t="s">
        <v>90</v>
      </c>
    </row>
    <row r="570" s="2" customFormat="1">
      <c r="A570" s="39"/>
      <c r="B570" s="40"/>
      <c r="C570" s="41"/>
      <c r="D570" s="235" t="s">
        <v>219</v>
      </c>
      <c r="E570" s="41"/>
      <c r="F570" s="269" t="s">
        <v>201</v>
      </c>
      <c r="G570" s="41"/>
      <c r="H570" s="270">
        <v>536.00199999999995</v>
      </c>
      <c r="I570" s="41"/>
      <c r="J570" s="41"/>
      <c r="K570" s="41"/>
      <c r="L570" s="45"/>
      <c r="M570" s="267"/>
      <c r="N570" s="268"/>
      <c r="O570" s="92"/>
      <c r="P570" s="92"/>
      <c r="Q570" s="92"/>
      <c r="R570" s="92"/>
      <c r="S570" s="92"/>
      <c r="T570" s="93"/>
      <c r="U570" s="39"/>
      <c r="V570" s="39"/>
      <c r="W570" s="39"/>
      <c r="X570" s="39"/>
      <c r="Y570" s="39"/>
      <c r="Z570" s="39"/>
      <c r="AA570" s="39"/>
      <c r="AB570" s="39"/>
      <c r="AC570" s="39"/>
      <c r="AD570" s="39"/>
      <c r="AE570" s="39"/>
      <c r="AU570" s="18" t="s">
        <v>90</v>
      </c>
    </row>
    <row r="571" s="2" customFormat="1" ht="24.15" customHeight="1">
      <c r="A571" s="39"/>
      <c r="B571" s="40"/>
      <c r="C571" s="220" t="s">
        <v>763</v>
      </c>
      <c r="D571" s="220" t="s">
        <v>191</v>
      </c>
      <c r="E571" s="221" t="s">
        <v>764</v>
      </c>
      <c r="F571" s="222" t="s">
        <v>765</v>
      </c>
      <c r="G571" s="223" t="s">
        <v>119</v>
      </c>
      <c r="H571" s="224">
        <v>219.612</v>
      </c>
      <c r="I571" s="225"/>
      <c r="J571" s="226">
        <f>ROUND(I571*H571,2)</f>
        <v>0</v>
      </c>
      <c r="K571" s="222" t="s">
        <v>194</v>
      </c>
      <c r="L571" s="45"/>
      <c r="M571" s="227" t="s">
        <v>1</v>
      </c>
      <c r="N571" s="228" t="s">
        <v>45</v>
      </c>
      <c r="O571" s="92"/>
      <c r="P571" s="229">
        <f>O571*H571</f>
        <v>0</v>
      </c>
      <c r="Q571" s="229">
        <v>0</v>
      </c>
      <c r="R571" s="229">
        <f>Q571*H571</f>
        <v>0</v>
      </c>
      <c r="S571" s="229">
        <v>0.081500000000000003</v>
      </c>
      <c r="T571" s="230">
        <f>S571*H571</f>
        <v>17.898378000000001</v>
      </c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R571" s="231" t="s">
        <v>292</v>
      </c>
      <c r="AT571" s="231" t="s">
        <v>191</v>
      </c>
      <c r="AU571" s="231" t="s">
        <v>90</v>
      </c>
      <c r="AY571" s="18" t="s">
        <v>188</v>
      </c>
      <c r="BE571" s="232">
        <f>IF(N571="základní",J571,0)</f>
        <v>0</v>
      </c>
      <c r="BF571" s="232">
        <f>IF(N571="snížená",J571,0)</f>
        <v>0</v>
      </c>
      <c r="BG571" s="232">
        <f>IF(N571="zákl. přenesená",J571,0)</f>
        <v>0</v>
      </c>
      <c r="BH571" s="232">
        <f>IF(N571="sníž. přenesená",J571,0)</f>
        <v>0</v>
      </c>
      <c r="BI571" s="232">
        <f>IF(N571="nulová",J571,0)</f>
        <v>0</v>
      </c>
      <c r="BJ571" s="18" t="s">
        <v>88</v>
      </c>
      <c r="BK571" s="232">
        <f>ROUND(I571*H571,2)</f>
        <v>0</v>
      </c>
      <c r="BL571" s="18" t="s">
        <v>292</v>
      </c>
      <c r="BM571" s="231" t="s">
        <v>766</v>
      </c>
    </row>
    <row r="572" s="13" customFormat="1">
      <c r="A572" s="13"/>
      <c r="B572" s="233"/>
      <c r="C572" s="234"/>
      <c r="D572" s="235" t="s">
        <v>197</v>
      </c>
      <c r="E572" s="236" t="s">
        <v>1</v>
      </c>
      <c r="F572" s="237" t="s">
        <v>767</v>
      </c>
      <c r="G572" s="234"/>
      <c r="H572" s="236" t="s">
        <v>1</v>
      </c>
      <c r="I572" s="238"/>
      <c r="J572" s="234"/>
      <c r="K572" s="234"/>
      <c r="L572" s="239"/>
      <c r="M572" s="240"/>
      <c r="N572" s="241"/>
      <c r="O572" s="241"/>
      <c r="P572" s="241"/>
      <c r="Q572" s="241"/>
      <c r="R572" s="241"/>
      <c r="S572" s="241"/>
      <c r="T572" s="242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43" t="s">
        <v>197</v>
      </c>
      <c r="AU572" s="243" t="s">
        <v>90</v>
      </c>
      <c r="AV572" s="13" t="s">
        <v>88</v>
      </c>
      <c r="AW572" s="13" t="s">
        <v>36</v>
      </c>
      <c r="AX572" s="13" t="s">
        <v>80</v>
      </c>
      <c r="AY572" s="243" t="s">
        <v>188</v>
      </c>
    </row>
    <row r="573" s="14" customFormat="1">
      <c r="A573" s="14"/>
      <c r="B573" s="244"/>
      <c r="C573" s="245"/>
      <c r="D573" s="235" t="s">
        <v>197</v>
      </c>
      <c r="E573" s="246" t="s">
        <v>1</v>
      </c>
      <c r="F573" s="247" t="s">
        <v>768</v>
      </c>
      <c r="G573" s="245"/>
      <c r="H573" s="248">
        <v>63.671999999999997</v>
      </c>
      <c r="I573" s="249"/>
      <c r="J573" s="245"/>
      <c r="K573" s="245"/>
      <c r="L573" s="250"/>
      <c r="M573" s="251"/>
      <c r="N573" s="252"/>
      <c r="O573" s="252"/>
      <c r="P573" s="252"/>
      <c r="Q573" s="252"/>
      <c r="R573" s="252"/>
      <c r="S573" s="252"/>
      <c r="T573" s="253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54" t="s">
        <v>197</v>
      </c>
      <c r="AU573" s="254" t="s">
        <v>90</v>
      </c>
      <c r="AV573" s="14" t="s">
        <v>90</v>
      </c>
      <c r="AW573" s="14" t="s">
        <v>36</v>
      </c>
      <c r="AX573" s="14" t="s">
        <v>80</v>
      </c>
      <c r="AY573" s="254" t="s">
        <v>188</v>
      </c>
    </row>
    <row r="574" s="14" customFormat="1">
      <c r="A574" s="14"/>
      <c r="B574" s="244"/>
      <c r="C574" s="245"/>
      <c r="D574" s="235" t="s">
        <v>197</v>
      </c>
      <c r="E574" s="246" t="s">
        <v>1</v>
      </c>
      <c r="F574" s="247" t="s">
        <v>769</v>
      </c>
      <c r="G574" s="245"/>
      <c r="H574" s="248">
        <v>155.94</v>
      </c>
      <c r="I574" s="249"/>
      <c r="J574" s="245"/>
      <c r="K574" s="245"/>
      <c r="L574" s="250"/>
      <c r="M574" s="251"/>
      <c r="N574" s="252"/>
      <c r="O574" s="252"/>
      <c r="P574" s="252"/>
      <c r="Q574" s="252"/>
      <c r="R574" s="252"/>
      <c r="S574" s="252"/>
      <c r="T574" s="253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254" t="s">
        <v>197</v>
      </c>
      <c r="AU574" s="254" t="s">
        <v>90</v>
      </c>
      <c r="AV574" s="14" t="s">
        <v>90</v>
      </c>
      <c r="AW574" s="14" t="s">
        <v>36</v>
      </c>
      <c r="AX574" s="14" t="s">
        <v>80</v>
      </c>
      <c r="AY574" s="254" t="s">
        <v>188</v>
      </c>
    </row>
    <row r="575" s="15" customFormat="1">
      <c r="A575" s="15"/>
      <c r="B575" s="255"/>
      <c r="C575" s="256"/>
      <c r="D575" s="235" t="s">
        <v>197</v>
      </c>
      <c r="E575" s="257" t="s">
        <v>1</v>
      </c>
      <c r="F575" s="258" t="s">
        <v>201</v>
      </c>
      <c r="G575" s="256"/>
      <c r="H575" s="259">
        <v>219.612</v>
      </c>
      <c r="I575" s="260"/>
      <c r="J575" s="256"/>
      <c r="K575" s="256"/>
      <c r="L575" s="261"/>
      <c r="M575" s="262"/>
      <c r="N575" s="263"/>
      <c r="O575" s="263"/>
      <c r="P575" s="263"/>
      <c r="Q575" s="263"/>
      <c r="R575" s="263"/>
      <c r="S575" s="263"/>
      <c r="T575" s="264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T575" s="265" t="s">
        <v>197</v>
      </c>
      <c r="AU575" s="265" t="s">
        <v>90</v>
      </c>
      <c r="AV575" s="15" t="s">
        <v>195</v>
      </c>
      <c r="AW575" s="15" t="s">
        <v>36</v>
      </c>
      <c r="AX575" s="15" t="s">
        <v>88</v>
      </c>
      <c r="AY575" s="265" t="s">
        <v>188</v>
      </c>
    </row>
    <row r="576" s="2" customFormat="1" ht="37.8" customHeight="1">
      <c r="A576" s="39"/>
      <c r="B576" s="40"/>
      <c r="C576" s="220" t="s">
        <v>770</v>
      </c>
      <c r="D576" s="220" t="s">
        <v>191</v>
      </c>
      <c r="E576" s="221" t="s">
        <v>771</v>
      </c>
      <c r="F576" s="222" t="s">
        <v>772</v>
      </c>
      <c r="G576" s="223" t="s">
        <v>119</v>
      </c>
      <c r="H576" s="224">
        <v>536.00199999999995</v>
      </c>
      <c r="I576" s="225"/>
      <c r="J576" s="226">
        <f>ROUND(I576*H576,2)</f>
        <v>0</v>
      </c>
      <c r="K576" s="222" t="s">
        <v>194</v>
      </c>
      <c r="L576" s="45"/>
      <c r="M576" s="227" t="s">
        <v>1</v>
      </c>
      <c r="N576" s="228" t="s">
        <v>45</v>
      </c>
      <c r="O576" s="92"/>
      <c r="P576" s="229">
        <f>O576*H576</f>
        <v>0</v>
      </c>
      <c r="Q576" s="229">
        <v>0.0060000000000000001</v>
      </c>
      <c r="R576" s="229">
        <f>Q576*H576</f>
        <v>3.2160119999999996</v>
      </c>
      <c r="S576" s="229">
        <v>0</v>
      </c>
      <c r="T576" s="230">
        <f>S576*H576</f>
        <v>0</v>
      </c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R576" s="231" t="s">
        <v>292</v>
      </c>
      <c r="AT576" s="231" t="s">
        <v>191</v>
      </c>
      <c r="AU576" s="231" t="s">
        <v>90</v>
      </c>
      <c r="AY576" s="18" t="s">
        <v>188</v>
      </c>
      <c r="BE576" s="232">
        <f>IF(N576="základní",J576,0)</f>
        <v>0</v>
      </c>
      <c r="BF576" s="232">
        <f>IF(N576="snížená",J576,0)</f>
        <v>0</v>
      </c>
      <c r="BG576" s="232">
        <f>IF(N576="zákl. přenesená",J576,0)</f>
        <v>0</v>
      </c>
      <c r="BH576" s="232">
        <f>IF(N576="sníž. přenesená",J576,0)</f>
        <v>0</v>
      </c>
      <c r="BI576" s="232">
        <f>IF(N576="nulová",J576,0)</f>
        <v>0</v>
      </c>
      <c r="BJ576" s="18" t="s">
        <v>88</v>
      </c>
      <c r="BK576" s="232">
        <f>ROUND(I576*H576,2)</f>
        <v>0</v>
      </c>
      <c r="BL576" s="18" t="s">
        <v>292</v>
      </c>
      <c r="BM576" s="231" t="s">
        <v>773</v>
      </c>
    </row>
    <row r="577" s="14" customFormat="1">
      <c r="A577" s="14"/>
      <c r="B577" s="244"/>
      <c r="C577" s="245"/>
      <c r="D577" s="235" t="s">
        <v>197</v>
      </c>
      <c r="E577" s="246" t="s">
        <v>1</v>
      </c>
      <c r="F577" s="247" t="s">
        <v>128</v>
      </c>
      <c r="G577" s="245"/>
      <c r="H577" s="248">
        <v>536.00199999999995</v>
      </c>
      <c r="I577" s="249"/>
      <c r="J577" s="245"/>
      <c r="K577" s="245"/>
      <c r="L577" s="250"/>
      <c r="M577" s="251"/>
      <c r="N577" s="252"/>
      <c r="O577" s="252"/>
      <c r="P577" s="252"/>
      <c r="Q577" s="252"/>
      <c r="R577" s="252"/>
      <c r="S577" s="252"/>
      <c r="T577" s="253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54" t="s">
        <v>197</v>
      </c>
      <c r="AU577" s="254" t="s">
        <v>90</v>
      </c>
      <c r="AV577" s="14" t="s">
        <v>90</v>
      </c>
      <c r="AW577" s="14" t="s">
        <v>36</v>
      </c>
      <c r="AX577" s="14" t="s">
        <v>88</v>
      </c>
      <c r="AY577" s="254" t="s">
        <v>188</v>
      </c>
    </row>
    <row r="578" s="2" customFormat="1">
      <c r="A578" s="39"/>
      <c r="B578" s="40"/>
      <c r="C578" s="41"/>
      <c r="D578" s="235" t="s">
        <v>219</v>
      </c>
      <c r="E578" s="41"/>
      <c r="F578" s="266" t="s">
        <v>244</v>
      </c>
      <c r="G578" s="41"/>
      <c r="H578" s="41"/>
      <c r="I578" s="41"/>
      <c r="J578" s="41"/>
      <c r="K578" s="41"/>
      <c r="L578" s="45"/>
      <c r="M578" s="267"/>
      <c r="N578" s="268"/>
      <c r="O578" s="92"/>
      <c r="P578" s="92"/>
      <c r="Q578" s="92"/>
      <c r="R578" s="92"/>
      <c r="S578" s="92"/>
      <c r="T578" s="93"/>
      <c r="U578" s="39"/>
      <c r="V578" s="39"/>
      <c r="W578" s="39"/>
      <c r="X578" s="39"/>
      <c r="Y578" s="39"/>
      <c r="Z578" s="39"/>
      <c r="AA578" s="39"/>
      <c r="AB578" s="39"/>
      <c r="AC578" s="39"/>
      <c r="AD578" s="39"/>
      <c r="AE578" s="39"/>
      <c r="AU578" s="18" t="s">
        <v>90</v>
      </c>
    </row>
    <row r="579" s="2" customFormat="1">
      <c r="A579" s="39"/>
      <c r="B579" s="40"/>
      <c r="C579" s="41"/>
      <c r="D579" s="235" t="s">
        <v>219</v>
      </c>
      <c r="E579" s="41"/>
      <c r="F579" s="269" t="s">
        <v>129</v>
      </c>
      <c r="G579" s="41"/>
      <c r="H579" s="270">
        <v>0</v>
      </c>
      <c r="I579" s="41"/>
      <c r="J579" s="41"/>
      <c r="K579" s="41"/>
      <c r="L579" s="45"/>
      <c r="M579" s="267"/>
      <c r="N579" s="268"/>
      <c r="O579" s="92"/>
      <c r="P579" s="92"/>
      <c r="Q579" s="92"/>
      <c r="R579" s="92"/>
      <c r="S579" s="92"/>
      <c r="T579" s="93"/>
      <c r="U579" s="39"/>
      <c r="V579" s="39"/>
      <c r="W579" s="39"/>
      <c r="X579" s="39"/>
      <c r="Y579" s="39"/>
      <c r="Z579" s="39"/>
      <c r="AA579" s="39"/>
      <c r="AB579" s="39"/>
      <c r="AC579" s="39"/>
      <c r="AD579" s="39"/>
      <c r="AE579" s="39"/>
      <c r="AU579" s="18" t="s">
        <v>90</v>
      </c>
    </row>
    <row r="580" s="2" customFormat="1">
      <c r="A580" s="39"/>
      <c r="B580" s="40"/>
      <c r="C580" s="41"/>
      <c r="D580" s="235" t="s">
        <v>219</v>
      </c>
      <c r="E580" s="41"/>
      <c r="F580" s="269" t="s">
        <v>245</v>
      </c>
      <c r="G580" s="41"/>
      <c r="H580" s="270">
        <v>153.93700000000001</v>
      </c>
      <c r="I580" s="41"/>
      <c r="J580" s="41"/>
      <c r="K580" s="41"/>
      <c r="L580" s="45"/>
      <c r="M580" s="267"/>
      <c r="N580" s="268"/>
      <c r="O580" s="92"/>
      <c r="P580" s="92"/>
      <c r="Q580" s="92"/>
      <c r="R580" s="92"/>
      <c r="S580" s="92"/>
      <c r="T580" s="93"/>
      <c r="U580" s="39"/>
      <c r="V580" s="39"/>
      <c r="W580" s="39"/>
      <c r="X580" s="39"/>
      <c r="Y580" s="39"/>
      <c r="Z580" s="39"/>
      <c r="AA580" s="39"/>
      <c r="AB580" s="39"/>
      <c r="AC580" s="39"/>
      <c r="AD580" s="39"/>
      <c r="AE580" s="39"/>
      <c r="AU580" s="18" t="s">
        <v>90</v>
      </c>
    </row>
    <row r="581" s="2" customFormat="1">
      <c r="A581" s="39"/>
      <c r="B581" s="40"/>
      <c r="C581" s="41"/>
      <c r="D581" s="235" t="s">
        <v>219</v>
      </c>
      <c r="E581" s="41"/>
      <c r="F581" s="269" t="s">
        <v>246</v>
      </c>
      <c r="G581" s="41"/>
      <c r="H581" s="270">
        <v>382.065</v>
      </c>
      <c r="I581" s="41"/>
      <c r="J581" s="41"/>
      <c r="K581" s="41"/>
      <c r="L581" s="45"/>
      <c r="M581" s="267"/>
      <c r="N581" s="268"/>
      <c r="O581" s="92"/>
      <c r="P581" s="92"/>
      <c r="Q581" s="92"/>
      <c r="R581" s="92"/>
      <c r="S581" s="92"/>
      <c r="T581" s="93"/>
      <c r="U581" s="39"/>
      <c r="V581" s="39"/>
      <c r="W581" s="39"/>
      <c r="X581" s="39"/>
      <c r="Y581" s="39"/>
      <c r="Z581" s="39"/>
      <c r="AA581" s="39"/>
      <c r="AB581" s="39"/>
      <c r="AC581" s="39"/>
      <c r="AD581" s="39"/>
      <c r="AE581" s="39"/>
      <c r="AU581" s="18" t="s">
        <v>90</v>
      </c>
    </row>
    <row r="582" s="2" customFormat="1">
      <c r="A582" s="39"/>
      <c r="B582" s="40"/>
      <c r="C582" s="41"/>
      <c r="D582" s="235" t="s">
        <v>219</v>
      </c>
      <c r="E582" s="41"/>
      <c r="F582" s="269" t="s">
        <v>201</v>
      </c>
      <c r="G582" s="41"/>
      <c r="H582" s="270">
        <v>536.00199999999995</v>
      </c>
      <c r="I582" s="41"/>
      <c r="J582" s="41"/>
      <c r="K582" s="41"/>
      <c r="L582" s="45"/>
      <c r="M582" s="267"/>
      <c r="N582" s="268"/>
      <c r="O582" s="92"/>
      <c r="P582" s="92"/>
      <c r="Q582" s="92"/>
      <c r="R582" s="92"/>
      <c r="S582" s="92"/>
      <c r="T582" s="93"/>
      <c r="U582" s="39"/>
      <c r="V582" s="39"/>
      <c r="W582" s="39"/>
      <c r="X582" s="39"/>
      <c r="Y582" s="39"/>
      <c r="Z582" s="39"/>
      <c r="AA582" s="39"/>
      <c r="AB582" s="39"/>
      <c r="AC582" s="39"/>
      <c r="AD582" s="39"/>
      <c r="AE582" s="39"/>
      <c r="AU582" s="18" t="s">
        <v>90</v>
      </c>
    </row>
    <row r="583" s="2" customFormat="1" ht="24.15" customHeight="1">
      <c r="A583" s="39"/>
      <c r="B583" s="40"/>
      <c r="C583" s="271" t="s">
        <v>774</v>
      </c>
      <c r="D583" s="271" t="s">
        <v>273</v>
      </c>
      <c r="E583" s="272" t="s">
        <v>775</v>
      </c>
      <c r="F583" s="273" t="s">
        <v>776</v>
      </c>
      <c r="G583" s="274" t="s">
        <v>119</v>
      </c>
      <c r="H583" s="275">
        <v>616.40200000000004</v>
      </c>
      <c r="I583" s="276"/>
      <c r="J583" s="277">
        <f>ROUND(I583*H583,2)</f>
        <v>0</v>
      </c>
      <c r="K583" s="273" t="s">
        <v>194</v>
      </c>
      <c r="L583" s="278"/>
      <c r="M583" s="279" t="s">
        <v>1</v>
      </c>
      <c r="N583" s="280" t="s">
        <v>45</v>
      </c>
      <c r="O583" s="92"/>
      <c r="P583" s="229">
        <f>O583*H583</f>
        <v>0</v>
      </c>
      <c r="Q583" s="229">
        <v>0.01806</v>
      </c>
      <c r="R583" s="229">
        <f>Q583*H583</f>
        <v>11.132220120000001</v>
      </c>
      <c r="S583" s="229">
        <v>0</v>
      </c>
      <c r="T583" s="230">
        <f>S583*H583</f>
        <v>0</v>
      </c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  <c r="AE583" s="39"/>
      <c r="AR583" s="231" t="s">
        <v>379</v>
      </c>
      <c r="AT583" s="231" t="s">
        <v>273</v>
      </c>
      <c r="AU583" s="231" t="s">
        <v>90</v>
      </c>
      <c r="AY583" s="18" t="s">
        <v>188</v>
      </c>
      <c r="BE583" s="232">
        <f>IF(N583="základní",J583,0)</f>
        <v>0</v>
      </c>
      <c r="BF583" s="232">
        <f>IF(N583="snížená",J583,0)</f>
        <v>0</v>
      </c>
      <c r="BG583" s="232">
        <f>IF(N583="zákl. přenesená",J583,0)</f>
        <v>0</v>
      </c>
      <c r="BH583" s="232">
        <f>IF(N583="sníž. přenesená",J583,0)</f>
        <v>0</v>
      </c>
      <c r="BI583" s="232">
        <f>IF(N583="nulová",J583,0)</f>
        <v>0</v>
      </c>
      <c r="BJ583" s="18" t="s">
        <v>88</v>
      </c>
      <c r="BK583" s="232">
        <f>ROUND(I583*H583,2)</f>
        <v>0</v>
      </c>
      <c r="BL583" s="18" t="s">
        <v>292</v>
      </c>
      <c r="BM583" s="231" t="s">
        <v>777</v>
      </c>
    </row>
    <row r="584" s="14" customFormat="1">
      <c r="A584" s="14"/>
      <c r="B584" s="244"/>
      <c r="C584" s="245"/>
      <c r="D584" s="235" t="s">
        <v>197</v>
      </c>
      <c r="E584" s="245"/>
      <c r="F584" s="247" t="s">
        <v>778</v>
      </c>
      <c r="G584" s="245"/>
      <c r="H584" s="248">
        <v>616.40200000000004</v>
      </c>
      <c r="I584" s="249"/>
      <c r="J584" s="245"/>
      <c r="K584" s="245"/>
      <c r="L584" s="250"/>
      <c r="M584" s="251"/>
      <c r="N584" s="252"/>
      <c r="O584" s="252"/>
      <c r="P584" s="252"/>
      <c r="Q584" s="252"/>
      <c r="R584" s="252"/>
      <c r="S584" s="252"/>
      <c r="T584" s="253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54" t="s">
        <v>197</v>
      </c>
      <c r="AU584" s="254" t="s">
        <v>90</v>
      </c>
      <c r="AV584" s="14" t="s">
        <v>90</v>
      </c>
      <c r="AW584" s="14" t="s">
        <v>4</v>
      </c>
      <c r="AX584" s="14" t="s">
        <v>88</v>
      </c>
      <c r="AY584" s="254" t="s">
        <v>188</v>
      </c>
    </row>
    <row r="585" s="2" customFormat="1" ht="33" customHeight="1">
      <c r="A585" s="39"/>
      <c r="B585" s="40"/>
      <c r="C585" s="220" t="s">
        <v>779</v>
      </c>
      <c r="D585" s="220" t="s">
        <v>191</v>
      </c>
      <c r="E585" s="221" t="s">
        <v>780</v>
      </c>
      <c r="F585" s="222" t="s">
        <v>781</v>
      </c>
      <c r="G585" s="223" t="s">
        <v>209</v>
      </c>
      <c r="H585" s="224">
        <v>242.15000000000001</v>
      </c>
      <c r="I585" s="225"/>
      <c r="J585" s="226">
        <f>ROUND(I585*H585,2)</f>
        <v>0</v>
      </c>
      <c r="K585" s="222" t="s">
        <v>194</v>
      </c>
      <c r="L585" s="45"/>
      <c r="M585" s="227" t="s">
        <v>1</v>
      </c>
      <c r="N585" s="228" t="s">
        <v>45</v>
      </c>
      <c r="O585" s="92"/>
      <c r="P585" s="229">
        <f>O585*H585</f>
        <v>0</v>
      </c>
      <c r="Q585" s="229">
        <v>0.00018000000000000001</v>
      </c>
      <c r="R585" s="229">
        <f>Q585*H585</f>
        <v>0.043587000000000001</v>
      </c>
      <c r="S585" s="229">
        <v>0</v>
      </c>
      <c r="T585" s="230">
        <f>S585*H585</f>
        <v>0</v>
      </c>
      <c r="U585" s="39"/>
      <c r="V585" s="39"/>
      <c r="W585" s="39"/>
      <c r="X585" s="39"/>
      <c r="Y585" s="39"/>
      <c r="Z585" s="39"/>
      <c r="AA585" s="39"/>
      <c r="AB585" s="39"/>
      <c r="AC585" s="39"/>
      <c r="AD585" s="39"/>
      <c r="AE585" s="39"/>
      <c r="AR585" s="231" t="s">
        <v>292</v>
      </c>
      <c r="AT585" s="231" t="s">
        <v>191</v>
      </c>
      <c r="AU585" s="231" t="s">
        <v>90</v>
      </c>
      <c r="AY585" s="18" t="s">
        <v>188</v>
      </c>
      <c r="BE585" s="232">
        <f>IF(N585="základní",J585,0)</f>
        <v>0</v>
      </c>
      <c r="BF585" s="232">
        <f>IF(N585="snížená",J585,0)</f>
        <v>0</v>
      </c>
      <c r="BG585" s="232">
        <f>IF(N585="zákl. přenesená",J585,0)</f>
        <v>0</v>
      </c>
      <c r="BH585" s="232">
        <f>IF(N585="sníž. přenesená",J585,0)</f>
        <v>0</v>
      </c>
      <c r="BI585" s="232">
        <f>IF(N585="nulová",J585,0)</f>
        <v>0</v>
      </c>
      <c r="BJ585" s="18" t="s">
        <v>88</v>
      </c>
      <c r="BK585" s="232">
        <f>ROUND(I585*H585,2)</f>
        <v>0</v>
      </c>
      <c r="BL585" s="18" t="s">
        <v>292</v>
      </c>
      <c r="BM585" s="231" t="s">
        <v>782</v>
      </c>
    </row>
    <row r="586" s="14" customFormat="1">
      <c r="A586" s="14"/>
      <c r="B586" s="244"/>
      <c r="C586" s="245"/>
      <c r="D586" s="235" t="s">
        <v>197</v>
      </c>
      <c r="E586" s="246" t="s">
        <v>1</v>
      </c>
      <c r="F586" s="247" t="s">
        <v>783</v>
      </c>
      <c r="G586" s="245"/>
      <c r="H586" s="248">
        <v>102.77</v>
      </c>
      <c r="I586" s="249"/>
      <c r="J586" s="245"/>
      <c r="K586" s="245"/>
      <c r="L586" s="250"/>
      <c r="M586" s="251"/>
      <c r="N586" s="252"/>
      <c r="O586" s="252"/>
      <c r="P586" s="252"/>
      <c r="Q586" s="252"/>
      <c r="R586" s="252"/>
      <c r="S586" s="252"/>
      <c r="T586" s="253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54" t="s">
        <v>197</v>
      </c>
      <c r="AU586" s="254" t="s">
        <v>90</v>
      </c>
      <c r="AV586" s="14" t="s">
        <v>90</v>
      </c>
      <c r="AW586" s="14" t="s">
        <v>36</v>
      </c>
      <c r="AX586" s="14" t="s">
        <v>80</v>
      </c>
      <c r="AY586" s="254" t="s">
        <v>188</v>
      </c>
    </row>
    <row r="587" s="14" customFormat="1">
      <c r="A587" s="14"/>
      <c r="B587" s="244"/>
      <c r="C587" s="245"/>
      <c r="D587" s="235" t="s">
        <v>197</v>
      </c>
      <c r="E587" s="246" t="s">
        <v>1</v>
      </c>
      <c r="F587" s="247" t="s">
        <v>784</v>
      </c>
      <c r="G587" s="245"/>
      <c r="H587" s="248">
        <v>139.38</v>
      </c>
      <c r="I587" s="249"/>
      <c r="J587" s="245"/>
      <c r="K587" s="245"/>
      <c r="L587" s="250"/>
      <c r="M587" s="251"/>
      <c r="N587" s="252"/>
      <c r="O587" s="252"/>
      <c r="P587" s="252"/>
      <c r="Q587" s="252"/>
      <c r="R587" s="252"/>
      <c r="S587" s="252"/>
      <c r="T587" s="253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54" t="s">
        <v>197</v>
      </c>
      <c r="AU587" s="254" t="s">
        <v>90</v>
      </c>
      <c r="AV587" s="14" t="s">
        <v>90</v>
      </c>
      <c r="AW587" s="14" t="s">
        <v>36</v>
      </c>
      <c r="AX587" s="14" t="s">
        <v>80</v>
      </c>
      <c r="AY587" s="254" t="s">
        <v>188</v>
      </c>
    </row>
    <row r="588" s="15" customFormat="1">
      <c r="A588" s="15"/>
      <c r="B588" s="255"/>
      <c r="C588" s="256"/>
      <c r="D588" s="235" t="s">
        <v>197</v>
      </c>
      <c r="E588" s="257" t="s">
        <v>1</v>
      </c>
      <c r="F588" s="258" t="s">
        <v>201</v>
      </c>
      <c r="G588" s="256"/>
      <c r="H588" s="259">
        <v>242.15000000000001</v>
      </c>
      <c r="I588" s="260"/>
      <c r="J588" s="256"/>
      <c r="K588" s="256"/>
      <c r="L588" s="261"/>
      <c r="M588" s="262"/>
      <c r="N588" s="263"/>
      <c r="O588" s="263"/>
      <c r="P588" s="263"/>
      <c r="Q588" s="263"/>
      <c r="R588" s="263"/>
      <c r="S588" s="263"/>
      <c r="T588" s="264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T588" s="265" t="s">
        <v>197</v>
      </c>
      <c r="AU588" s="265" t="s">
        <v>90</v>
      </c>
      <c r="AV588" s="15" t="s">
        <v>195</v>
      </c>
      <c r="AW588" s="15" t="s">
        <v>36</v>
      </c>
      <c r="AX588" s="15" t="s">
        <v>88</v>
      </c>
      <c r="AY588" s="265" t="s">
        <v>188</v>
      </c>
    </row>
    <row r="589" s="2" customFormat="1" ht="16.5" customHeight="1">
      <c r="A589" s="39"/>
      <c r="B589" s="40"/>
      <c r="C589" s="271" t="s">
        <v>785</v>
      </c>
      <c r="D589" s="271" t="s">
        <v>273</v>
      </c>
      <c r="E589" s="272" t="s">
        <v>786</v>
      </c>
      <c r="F589" s="273" t="s">
        <v>787</v>
      </c>
      <c r="G589" s="274" t="s">
        <v>209</v>
      </c>
      <c r="H589" s="275">
        <v>266.36500000000001</v>
      </c>
      <c r="I589" s="276"/>
      <c r="J589" s="277">
        <f>ROUND(I589*H589,2)</f>
        <v>0</v>
      </c>
      <c r="K589" s="273" t="s">
        <v>194</v>
      </c>
      <c r="L589" s="278"/>
      <c r="M589" s="279" t="s">
        <v>1</v>
      </c>
      <c r="N589" s="280" t="s">
        <v>45</v>
      </c>
      <c r="O589" s="92"/>
      <c r="P589" s="229">
        <f>O589*H589</f>
        <v>0</v>
      </c>
      <c r="Q589" s="229">
        <v>0.00029999999999999997</v>
      </c>
      <c r="R589" s="229">
        <f>Q589*H589</f>
        <v>0.079909499999999994</v>
      </c>
      <c r="S589" s="229">
        <v>0</v>
      </c>
      <c r="T589" s="230">
        <f>S589*H589</f>
        <v>0</v>
      </c>
      <c r="U589" s="39"/>
      <c r="V589" s="39"/>
      <c r="W589" s="39"/>
      <c r="X589" s="39"/>
      <c r="Y589" s="39"/>
      <c r="Z589" s="39"/>
      <c r="AA589" s="39"/>
      <c r="AB589" s="39"/>
      <c r="AC589" s="39"/>
      <c r="AD589" s="39"/>
      <c r="AE589" s="39"/>
      <c r="AR589" s="231" t="s">
        <v>379</v>
      </c>
      <c r="AT589" s="231" t="s">
        <v>273</v>
      </c>
      <c r="AU589" s="231" t="s">
        <v>90</v>
      </c>
      <c r="AY589" s="18" t="s">
        <v>188</v>
      </c>
      <c r="BE589" s="232">
        <f>IF(N589="základní",J589,0)</f>
        <v>0</v>
      </c>
      <c r="BF589" s="232">
        <f>IF(N589="snížená",J589,0)</f>
        <v>0</v>
      </c>
      <c r="BG589" s="232">
        <f>IF(N589="zákl. přenesená",J589,0)</f>
        <v>0</v>
      </c>
      <c r="BH589" s="232">
        <f>IF(N589="sníž. přenesená",J589,0)</f>
        <v>0</v>
      </c>
      <c r="BI589" s="232">
        <f>IF(N589="nulová",J589,0)</f>
        <v>0</v>
      </c>
      <c r="BJ589" s="18" t="s">
        <v>88</v>
      </c>
      <c r="BK589" s="232">
        <f>ROUND(I589*H589,2)</f>
        <v>0</v>
      </c>
      <c r="BL589" s="18" t="s">
        <v>292</v>
      </c>
      <c r="BM589" s="231" t="s">
        <v>788</v>
      </c>
    </row>
    <row r="590" s="14" customFormat="1">
      <c r="A590" s="14"/>
      <c r="B590" s="244"/>
      <c r="C590" s="245"/>
      <c r="D590" s="235" t="s">
        <v>197</v>
      </c>
      <c r="E590" s="245"/>
      <c r="F590" s="247" t="s">
        <v>789</v>
      </c>
      <c r="G590" s="245"/>
      <c r="H590" s="248">
        <v>266.36500000000001</v>
      </c>
      <c r="I590" s="249"/>
      <c r="J590" s="245"/>
      <c r="K590" s="245"/>
      <c r="L590" s="250"/>
      <c r="M590" s="251"/>
      <c r="N590" s="252"/>
      <c r="O590" s="252"/>
      <c r="P590" s="252"/>
      <c r="Q590" s="252"/>
      <c r="R590" s="252"/>
      <c r="S590" s="252"/>
      <c r="T590" s="253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254" t="s">
        <v>197</v>
      </c>
      <c r="AU590" s="254" t="s">
        <v>90</v>
      </c>
      <c r="AV590" s="14" t="s">
        <v>90</v>
      </c>
      <c r="AW590" s="14" t="s">
        <v>4</v>
      </c>
      <c r="AX590" s="14" t="s">
        <v>88</v>
      </c>
      <c r="AY590" s="254" t="s">
        <v>188</v>
      </c>
    </row>
    <row r="591" s="2" customFormat="1" ht="24.15" customHeight="1">
      <c r="A591" s="39"/>
      <c r="B591" s="40"/>
      <c r="C591" s="220" t="s">
        <v>790</v>
      </c>
      <c r="D591" s="220" t="s">
        <v>191</v>
      </c>
      <c r="E591" s="221" t="s">
        <v>791</v>
      </c>
      <c r="F591" s="222" t="s">
        <v>792</v>
      </c>
      <c r="G591" s="223" t="s">
        <v>119</v>
      </c>
      <c r="H591" s="224">
        <v>536.00199999999995</v>
      </c>
      <c r="I591" s="225"/>
      <c r="J591" s="226">
        <f>ROUND(I591*H591,2)</f>
        <v>0</v>
      </c>
      <c r="K591" s="222" t="s">
        <v>194</v>
      </c>
      <c r="L591" s="45"/>
      <c r="M591" s="227" t="s">
        <v>1</v>
      </c>
      <c r="N591" s="228" t="s">
        <v>45</v>
      </c>
      <c r="O591" s="92"/>
      <c r="P591" s="229">
        <f>O591*H591</f>
        <v>0</v>
      </c>
      <c r="Q591" s="229">
        <v>5.0000000000000002E-05</v>
      </c>
      <c r="R591" s="229">
        <f>Q591*H591</f>
        <v>0.0268001</v>
      </c>
      <c r="S591" s="229">
        <v>0</v>
      </c>
      <c r="T591" s="230">
        <f>S591*H591</f>
        <v>0</v>
      </c>
      <c r="U591" s="39"/>
      <c r="V591" s="39"/>
      <c r="W591" s="39"/>
      <c r="X591" s="39"/>
      <c r="Y591" s="39"/>
      <c r="Z591" s="39"/>
      <c r="AA591" s="39"/>
      <c r="AB591" s="39"/>
      <c r="AC591" s="39"/>
      <c r="AD591" s="39"/>
      <c r="AE591" s="39"/>
      <c r="AR591" s="231" t="s">
        <v>292</v>
      </c>
      <c r="AT591" s="231" t="s">
        <v>191</v>
      </c>
      <c r="AU591" s="231" t="s">
        <v>90</v>
      </c>
      <c r="AY591" s="18" t="s">
        <v>188</v>
      </c>
      <c r="BE591" s="232">
        <f>IF(N591="základní",J591,0)</f>
        <v>0</v>
      </c>
      <c r="BF591" s="232">
        <f>IF(N591="snížená",J591,0)</f>
        <v>0</v>
      </c>
      <c r="BG591" s="232">
        <f>IF(N591="zákl. přenesená",J591,0)</f>
        <v>0</v>
      </c>
      <c r="BH591" s="232">
        <f>IF(N591="sníž. přenesená",J591,0)</f>
        <v>0</v>
      </c>
      <c r="BI591" s="232">
        <f>IF(N591="nulová",J591,0)</f>
        <v>0</v>
      </c>
      <c r="BJ591" s="18" t="s">
        <v>88</v>
      </c>
      <c r="BK591" s="232">
        <f>ROUND(I591*H591,2)</f>
        <v>0</v>
      </c>
      <c r="BL591" s="18" t="s">
        <v>292</v>
      </c>
      <c r="BM591" s="231" t="s">
        <v>793</v>
      </c>
    </row>
    <row r="592" s="14" customFormat="1">
      <c r="A592" s="14"/>
      <c r="B592" s="244"/>
      <c r="C592" s="245"/>
      <c r="D592" s="235" t="s">
        <v>197</v>
      </c>
      <c r="E592" s="246" t="s">
        <v>1</v>
      </c>
      <c r="F592" s="247" t="s">
        <v>128</v>
      </c>
      <c r="G592" s="245"/>
      <c r="H592" s="248">
        <v>536.00199999999995</v>
      </c>
      <c r="I592" s="249"/>
      <c r="J592" s="245"/>
      <c r="K592" s="245"/>
      <c r="L592" s="250"/>
      <c r="M592" s="251"/>
      <c r="N592" s="252"/>
      <c r="O592" s="252"/>
      <c r="P592" s="252"/>
      <c r="Q592" s="252"/>
      <c r="R592" s="252"/>
      <c r="S592" s="252"/>
      <c r="T592" s="253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54" t="s">
        <v>197</v>
      </c>
      <c r="AU592" s="254" t="s">
        <v>90</v>
      </c>
      <c r="AV592" s="14" t="s">
        <v>90</v>
      </c>
      <c r="AW592" s="14" t="s">
        <v>36</v>
      </c>
      <c r="AX592" s="14" t="s">
        <v>88</v>
      </c>
      <c r="AY592" s="254" t="s">
        <v>188</v>
      </c>
    </row>
    <row r="593" s="2" customFormat="1">
      <c r="A593" s="39"/>
      <c r="B593" s="40"/>
      <c r="C593" s="41"/>
      <c r="D593" s="235" t="s">
        <v>219</v>
      </c>
      <c r="E593" s="41"/>
      <c r="F593" s="266" t="s">
        <v>244</v>
      </c>
      <c r="G593" s="41"/>
      <c r="H593" s="41"/>
      <c r="I593" s="41"/>
      <c r="J593" s="41"/>
      <c r="K593" s="41"/>
      <c r="L593" s="45"/>
      <c r="M593" s="267"/>
      <c r="N593" s="268"/>
      <c r="O593" s="92"/>
      <c r="P593" s="92"/>
      <c r="Q593" s="92"/>
      <c r="R593" s="92"/>
      <c r="S593" s="92"/>
      <c r="T593" s="93"/>
      <c r="U593" s="39"/>
      <c r="V593" s="39"/>
      <c r="W593" s="39"/>
      <c r="X593" s="39"/>
      <c r="Y593" s="39"/>
      <c r="Z593" s="39"/>
      <c r="AA593" s="39"/>
      <c r="AB593" s="39"/>
      <c r="AC593" s="39"/>
      <c r="AD593" s="39"/>
      <c r="AE593" s="39"/>
      <c r="AU593" s="18" t="s">
        <v>90</v>
      </c>
    </row>
    <row r="594" s="2" customFormat="1">
      <c r="A594" s="39"/>
      <c r="B594" s="40"/>
      <c r="C594" s="41"/>
      <c r="D594" s="235" t="s">
        <v>219</v>
      </c>
      <c r="E594" s="41"/>
      <c r="F594" s="269" t="s">
        <v>129</v>
      </c>
      <c r="G594" s="41"/>
      <c r="H594" s="270">
        <v>0</v>
      </c>
      <c r="I594" s="41"/>
      <c r="J594" s="41"/>
      <c r="K594" s="41"/>
      <c r="L594" s="45"/>
      <c r="M594" s="267"/>
      <c r="N594" s="268"/>
      <c r="O594" s="92"/>
      <c r="P594" s="92"/>
      <c r="Q594" s="92"/>
      <c r="R594" s="92"/>
      <c r="S594" s="92"/>
      <c r="T594" s="93"/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U594" s="18" t="s">
        <v>90</v>
      </c>
    </row>
    <row r="595" s="2" customFormat="1">
      <c r="A595" s="39"/>
      <c r="B595" s="40"/>
      <c r="C595" s="41"/>
      <c r="D595" s="235" t="s">
        <v>219</v>
      </c>
      <c r="E595" s="41"/>
      <c r="F595" s="269" t="s">
        <v>245</v>
      </c>
      <c r="G595" s="41"/>
      <c r="H595" s="270">
        <v>153.93700000000001</v>
      </c>
      <c r="I595" s="41"/>
      <c r="J595" s="41"/>
      <c r="K595" s="41"/>
      <c r="L595" s="45"/>
      <c r="M595" s="267"/>
      <c r="N595" s="268"/>
      <c r="O595" s="92"/>
      <c r="P595" s="92"/>
      <c r="Q595" s="92"/>
      <c r="R595" s="92"/>
      <c r="S595" s="92"/>
      <c r="T595" s="93"/>
      <c r="U595" s="39"/>
      <c r="V595" s="39"/>
      <c r="W595" s="39"/>
      <c r="X595" s="39"/>
      <c r="Y595" s="39"/>
      <c r="Z595" s="39"/>
      <c r="AA595" s="39"/>
      <c r="AB595" s="39"/>
      <c r="AC595" s="39"/>
      <c r="AD595" s="39"/>
      <c r="AE595" s="39"/>
      <c r="AU595" s="18" t="s">
        <v>90</v>
      </c>
    </row>
    <row r="596" s="2" customFormat="1">
      <c r="A596" s="39"/>
      <c r="B596" s="40"/>
      <c r="C596" s="41"/>
      <c r="D596" s="235" t="s">
        <v>219</v>
      </c>
      <c r="E596" s="41"/>
      <c r="F596" s="269" t="s">
        <v>246</v>
      </c>
      <c r="G596" s="41"/>
      <c r="H596" s="270">
        <v>382.065</v>
      </c>
      <c r="I596" s="41"/>
      <c r="J596" s="41"/>
      <c r="K596" s="41"/>
      <c r="L596" s="45"/>
      <c r="M596" s="267"/>
      <c r="N596" s="268"/>
      <c r="O596" s="92"/>
      <c r="P596" s="92"/>
      <c r="Q596" s="92"/>
      <c r="R596" s="92"/>
      <c r="S596" s="92"/>
      <c r="T596" s="93"/>
      <c r="U596" s="39"/>
      <c r="V596" s="39"/>
      <c r="W596" s="39"/>
      <c r="X596" s="39"/>
      <c r="Y596" s="39"/>
      <c r="Z596" s="39"/>
      <c r="AA596" s="39"/>
      <c r="AB596" s="39"/>
      <c r="AC596" s="39"/>
      <c r="AD596" s="39"/>
      <c r="AE596" s="39"/>
      <c r="AU596" s="18" t="s">
        <v>90</v>
      </c>
    </row>
    <row r="597" s="2" customFormat="1">
      <c r="A597" s="39"/>
      <c r="B597" s="40"/>
      <c r="C597" s="41"/>
      <c r="D597" s="235" t="s">
        <v>219</v>
      </c>
      <c r="E597" s="41"/>
      <c r="F597" s="269" t="s">
        <v>201</v>
      </c>
      <c r="G597" s="41"/>
      <c r="H597" s="270">
        <v>536.00199999999995</v>
      </c>
      <c r="I597" s="41"/>
      <c r="J597" s="41"/>
      <c r="K597" s="41"/>
      <c r="L597" s="45"/>
      <c r="M597" s="267"/>
      <c r="N597" s="268"/>
      <c r="O597" s="92"/>
      <c r="P597" s="92"/>
      <c r="Q597" s="92"/>
      <c r="R597" s="92"/>
      <c r="S597" s="92"/>
      <c r="T597" s="93"/>
      <c r="U597" s="39"/>
      <c r="V597" s="39"/>
      <c r="W597" s="39"/>
      <c r="X597" s="39"/>
      <c r="Y597" s="39"/>
      <c r="Z597" s="39"/>
      <c r="AA597" s="39"/>
      <c r="AB597" s="39"/>
      <c r="AC597" s="39"/>
      <c r="AD597" s="39"/>
      <c r="AE597" s="39"/>
      <c r="AU597" s="18" t="s">
        <v>90</v>
      </c>
    </row>
    <row r="598" s="2" customFormat="1" ht="49.05" customHeight="1">
      <c r="A598" s="39"/>
      <c r="B598" s="40"/>
      <c r="C598" s="220" t="s">
        <v>794</v>
      </c>
      <c r="D598" s="220" t="s">
        <v>191</v>
      </c>
      <c r="E598" s="221" t="s">
        <v>795</v>
      </c>
      <c r="F598" s="222" t="s">
        <v>796</v>
      </c>
      <c r="G598" s="223" t="s">
        <v>368</v>
      </c>
      <c r="H598" s="224">
        <v>17.875</v>
      </c>
      <c r="I598" s="225"/>
      <c r="J598" s="226">
        <f>ROUND(I598*H598,2)</f>
        <v>0</v>
      </c>
      <c r="K598" s="222" t="s">
        <v>194</v>
      </c>
      <c r="L598" s="45"/>
      <c r="M598" s="227" t="s">
        <v>1</v>
      </c>
      <c r="N598" s="228" t="s">
        <v>45</v>
      </c>
      <c r="O598" s="92"/>
      <c r="P598" s="229">
        <f>O598*H598</f>
        <v>0</v>
      </c>
      <c r="Q598" s="229">
        <v>0</v>
      </c>
      <c r="R598" s="229">
        <f>Q598*H598</f>
        <v>0</v>
      </c>
      <c r="S598" s="229">
        <v>0</v>
      </c>
      <c r="T598" s="230">
        <f>S598*H598</f>
        <v>0</v>
      </c>
      <c r="U598" s="39"/>
      <c r="V598" s="39"/>
      <c r="W598" s="39"/>
      <c r="X598" s="39"/>
      <c r="Y598" s="39"/>
      <c r="Z598" s="39"/>
      <c r="AA598" s="39"/>
      <c r="AB598" s="39"/>
      <c r="AC598" s="39"/>
      <c r="AD598" s="39"/>
      <c r="AE598" s="39"/>
      <c r="AR598" s="231" t="s">
        <v>292</v>
      </c>
      <c r="AT598" s="231" t="s">
        <v>191</v>
      </c>
      <c r="AU598" s="231" t="s">
        <v>90</v>
      </c>
      <c r="AY598" s="18" t="s">
        <v>188</v>
      </c>
      <c r="BE598" s="232">
        <f>IF(N598="základní",J598,0)</f>
        <v>0</v>
      </c>
      <c r="BF598" s="232">
        <f>IF(N598="snížená",J598,0)</f>
        <v>0</v>
      </c>
      <c r="BG598" s="232">
        <f>IF(N598="zákl. přenesená",J598,0)</f>
        <v>0</v>
      </c>
      <c r="BH598" s="232">
        <f>IF(N598="sníž. přenesená",J598,0)</f>
        <v>0</v>
      </c>
      <c r="BI598" s="232">
        <f>IF(N598="nulová",J598,0)</f>
        <v>0</v>
      </c>
      <c r="BJ598" s="18" t="s">
        <v>88</v>
      </c>
      <c r="BK598" s="232">
        <f>ROUND(I598*H598,2)</f>
        <v>0</v>
      </c>
      <c r="BL598" s="18" t="s">
        <v>292</v>
      </c>
      <c r="BM598" s="231" t="s">
        <v>797</v>
      </c>
    </row>
    <row r="599" s="12" customFormat="1" ht="22.8" customHeight="1">
      <c r="A599" s="12"/>
      <c r="B599" s="204"/>
      <c r="C599" s="205"/>
      <c r="D599" s="206" t="s">
        <v>79</v>
      </c>
      <c r="E599" s="218" t="s">
        <v>798</v>
      </c>
      <c r="F599" s="218" t="s">
        <v>799</v>
      </c>
      <c r="G599" s="205"/>
      <c r="H599" s="205"/>
      <c r="I599" s="208"/>
      <c r="J599" s="219">
        <f>BK599</f>
        <v>0</v>
      </c>
      <c r="K599" s="205"/>
      <c r="L599" s="210"/>
      <c r="M599" s="211"/>
      <c r="N599" s="212"/>
      <c r="O599" s="212"/>
      <c r="P599" s="213">
        <f>SUM(P600:P623)</f>
        <v>0</v>
      </c>
      <c r="Q599" s="212"/>
      <c r="R599" s="213">
        <f>SUM(R600:R623)</f>
        <v>1.2407931999999999</v>
      </c>
      <c r="S599" s="212"/>
      <c r="T599" s="214">
        <f>SUM(T600:T623)</f>
        <v>0</v>
      </c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R599" s="215" t="s">
        <v>90</v>
      </c>
      <c r="AT599" s="216" t="s">
        <v>79</v>
      </c>
      <c r="AU599" s="216" t="s">
        <v>88</v>
      </c>
      <c r="AY599" s="215" t="s">
        <v>188</v>
      </c>
      <c r="BK599" s="217">
        <f>SUM(BK600:BK623)</f>
        <v>0</v>
      </c>
    </row>
    <row r="600" s="2" customFormat="1" ht="24.15" customHeight="1">
      <c r="A600" s="39"/>
      <c r="B600" s="40"/>
      <c r="C600" s="220" t="s">
        <v>800</v>
      </c>
      <c r="D600" s="220" t="s">
        <v>191</v>
      </c>
      <c r="E600" s="221" t="s">
        <v>801</v>
      </c>
      <c r="F600" s="222" t="s">
        <v>802</v>
      </c>
      <c r="G600" s="223" t="s">
        <v>119</v>
      </c>
      <c r="H600" s="224">
        <v>209.24000000000001</v>
      </c>
      <c r="I600" s="225"/>
      <c r="J600" s="226">
        <f>ROUND(I600*H600,2)</f>
        <v>0</v>
      </c>
      <c r="K600" s="222" t="s">
        <v>194</v>
      </c>
      <c r="L600" s="45"/>
      <c r="M600" s="227" t="s">
        <v>1</v>
      </c>
      <c r="N600" s="228" t="s">
        <v>45</v>
      </c>
      <c r="O600" s="92"/>
      <c r="P600" s="229">
        <f>O600*H600</f>
        <v>0</v>
      </c>
      <c r="Q600" s="229">
        <v>0</v>
      </c>
      <c r="R600" s="229">
        <f>Q600*H600</f>
        <v>0</v>
      </c>
      <c r="S600" s="229">
        <v>0</v>
      </c>
      <c r="T600" s="230">
        <f>S600*H600</f>
        <v>0</v>
      </c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R600" s="231" t="s">
        <v>292</v>
      </c>
      <c r="AT600" s="231" t="s">
        <v>191</v>
      </c>
      <c r="AU600" s="231" t="s">
        <v>90</v>
      </c>
      <c r="AY600" s="18" t="s">
        <v>188</v>
      </c>
      <c r="BE600" s="232">
        <f>IF(N600="základní",J600,0)</f>
        <v>0</v>
      </c>
      <c r="BF600" s="232">
        <f>IF(N600="snížená",J600,0)</f>
        <v>0</v>
      </c>
      <c r="BG600" s="232">
        <f>IF(N600="zákl. přenesená",J600,0)</f>
        <v>0</v>
      </c>
      <c r="BH600" s="232">
        <f>IF(N600="sníž. přenesená",J600,0)</f>
        <v>0</v>
      </c>
      <c r="BI600" s="232">
        <f>IF(N600="nulová",J600,0)</f>
        <v>0</v>
      </c>
      <c r="BJ600" s="18" t="s">
        <v>88</v>
      </c>
      <c r="BK600" s="232">
        <f>ROUND(I600*H600,2)</f>
        <v>0</v>
      </c>
      <c r="BL600" s="18" t="s">
        <v>292</v>
      </c>
      <c r="BM600" s="231" t="s">
        <v>803</v>
      </c>
    </row>
    <row r="601" s="14" customFormat="1">
      <c r="A601" s="14"/>
      <c r="B601" s="244"/>
      <c r="C601" s="245"/>
      <c r="D601" s="235" t="s">
        <v>197</v>
      </c>
      <c r="E601" s="246" t="s">
        <v>1</v>
      </c>
      <c r="F601" s="247" t="s">
        <v>804</v>
      </c>
      <c r="G601" s="245"/>
      <c r="H601" s="248">
        <v>209.24000000000001</v>
      </c>
      <c r="I601" s="249"/>
      <c r="J601" s="245"/>
      <c r="K601" s="245"/>
      <c r="L601" s="250"/>
      <c r="M601" s="251"/>
      <c r="N601" s="252"/>
      <c r="O601" s="252"/>
      <c r="P601" s="252"/>
      <c r="Q601" s="252"/>
      <c r="R601" s="252"/>
      <c r="S601" s="252"/>
      <c r="T601" s="253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54" t="s">
        <v>197</v>
      </c>
      <c r="AU601" s="254" t="s">
        <v>90</v>
      </c>
      <c r="AV601" s="14" t="s">
        <v>90</v>
      </c>
      <c r="AW601" s="14" t="s">
        <v>36</v>
      </c>
      <c r="AX601" s="14" t="s">
        <v>88</v>
      </c>
      <c r="AY601" s="254" t="s">
        <v>188</v>
      </c>
    </row>
    <row r="602" s="2" customFormat="1">
      <c r="A602" s="39"/>
      <c r="B602" s="40"/>
      <c r="C602" s="41"/>
      <c r="D602" s="235" t="s">
        <v>219</v>
      </c>
      <c r="E602" s="41"/>
      <c r="F602" s="266" t="s">
        <v>241</v>
      </c>
      <c r="G602" s="41"/>
      <c r="H602" s="41"/>
      <c r="I602" s="41"/>
      <c r="J602" s="41"/>
      <c r="K602" s="41"/>
      <c r="L602" s="45"/>
      <c r="M602" s="267"/>
      <c r="N602" s="268"/>
      <c r="O602" s="92"/>
      <c r="P602" s="92"/>
      <c r="Q602" s="92"/>
      <c r="R602" s="92"/>
      <c r="S602" s="92"/>
      <c r="T602" s="93"/>
      <c r="U602" s="39"/>
      <c r="V602" s="39"/>
      <c r="W602" s="39"/>
      <c r="X602" s="39"/>
      <c r="Y602" s="39"/>
      <c r="Z602" s="39"/>
      <c r="AA602" s="39"/>
      <c r="AB602" s="39"/>
      <c r="AC602" s="39"/>
      <c r="AD602" s="39"/>
      <c r="AE602" s="39"/>
      <c r="AU602" s="18" t="s">
        <v>90</v>
      </c>
    </row>
    <row r="603" s="2" customFormat="1">
      <c r="A603" s="39"/>
      <c r="B603" s="40"/>
      <c r="C603" s="41"/>
      <c r="D603" s="235" t="s">
        <v>219</v>
      </c>
      <c r="E603" s="41"/>
      <c r="F603" s="269" t="s">
        <v>242</v>
      </c>
      <c r="G603" s="41"/>
      <c r="H603" s="270">
        <v>0</v>
      </c>
      <c r="I603" s="41"/>
      <c r="J603" s="41"/>
      <c r="K603" s="41"/>
      <c r="L603" s="45"/>
      <c r="M603" s="267"/>
      <c r="N603" s="268"/>
      <c r="O603" s="92"/>
      <c r="P603" s="92"/>
      <c r="Q603" s="92"/>
      <c r="R603" s="92"/>
      <c r="S603" s="92"/>
      <c r="T603" s="93"/>
      <c r="U603" s="39"/>
      <c r="V603" s="39"/>
      <c r="W603" s="39"/>
      <c r="X603" s="39"/>
      <c r="Y603" s="39"/>
      <c r="Z603" s="39"/>
      <c r="AA603" s="39"/>
      <c r="AB603" s="39"/>
      <c r="AC603" s="39"/>
      <c r="AD603" s="39"/>
      <c r="AE603" s="39"/>
      <c r="AU603" s="18" t="s">
        <v>90</v>
      </c>
    </row>
    <row r="604" s="2" customFormat="1">
      <c r="A604" s="39"/>
      <c r="B604" s="40"/>
      <c r="C604" s="41"/>
      <c r="D604" s="235" t="s">
        <v>219</v>
      </c>
      <c r="E604" s="41"/>
      <c r="F604" s="269" t="s">
        <v>243</v>
      </c>
      <c r="G604" s="41"/>
      <c r="H604" s="270">
        <v>125.24</v>
      </c>
      <c r="I604" s="41"/>
      <c r="J604" s="41"/>
      <c r="K604" s="41"/>
      <c r="L604" s="45"/>
      <c r="M604" s="267"/>
      <c r="N604" s="268"/>
      <c r="O604" s="92"/>
      <c r="P604" s="92"/>
      <c r="Q604" s="92"/>
      <c r="R604" s="92"/>
      <c r="S604" s="92"/>
      <c r="T604" s="93"/>
      <c r="U604" s="39"/>
      <c r="V604" s="39"/>
      <c r="W604" s="39"/>
      <c r="X604" s="39"/>
      <c r="Y604" s="39"/>
      <c r="Z604" s="39"/>
      <c r="AA604" s="39"/>
      <c r="AB604" s="39"/>
      <c r="AC604" s="39"/>
      <c r="AD604" s="39"/>
      <c r="AE604" s="39"/>
      <c r="AU604" s="18" t="s">
        <v>90</v>
      </c>
    </row>
    <row r="605" s="2" customFormat="1" ht="21.75" customHeight="1">
      <c r="A605" s="39"/>
      <c r="B605" s="40"/>
      <c r="C605" s="220" t="s">
        <v>805</v>
      </c>
      <c r="D605" s="220" t="s">
        <v>191</v>
      </c>
      <c r="E605" s="221" t="s">
        <v>806</v>
      </c>
      <c r="F605" s="222" t="s">
        <v>807</v>
      </c>
      <c r="G605" s="223" t="s">
        <v>119</v>
      </c>
      <c r="H605" s="224">
        <v>125.24</v>
      </c>
      <c r="I605" s="225"/>
      <c r="J605" s="226">
        <f>ROUND(I605*H605,2)</f>
        <v>0</v>
      </c>
      <c r="K605" s="222" t="s">
        <v>194</v>
      </c>
      <c r="L605" s="45"/>
      <c r="M605" s="227" t="s">
        <v>1</v>
      </c>
      <c r="N605" s="228" t="s">
        <v>45</v>
      </c>
      <c r="O605" s="92"/>
      <c r="P605" s="229">
        <f>O605*H605</f>
        <v>0</v>
      </c>
      <c r="Q605" s="229">
        <v>0</v>
      </c>
      <c r="R605" s="229">
        <f>Q605*H605</f>
        <v>0</v>
      </c>
      <c r="S605" s="229">
        <v>0</v>
      </c>
      <c r="T605" s="230">
        <f>S605*H605</f>
        <v>0</v>
      </c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R605" s="231" t="s">
        <v>292</v>
      </c>
      <c r="AT605" s="231" t="s">
        <v>191</v>
      </c>
      <c r="AU605" s="231" t="s">
        <v>90</v>
      </c>
      <c r="AY605" s="18" t="s">
        <v>188</v>
      </c>
      <c r="BE605" s="232">
        <f>IF(N605="základní",J605,0)</f>
        <v>0</v>
      </c>
      <c r="BF605" s="232">
        <f>IF(N605="snížená",J605,0)</f>
        <v>0</v>
      </c>
      <c r="BG605" s="232">
        <f>IF(N605="zákl. přenesená",J605,0)</f>
        <v>0</v>
      </c>
      <c r="BH605" s="232">
        <f>IF(N605="sníž. přenesená",J605,0)</f>
        <v>0</v>
      </c>
      <c r="BI605" s="232">
        <f>IF(N605="nulová",J605,0)</f>
        <v>0</v>
      </c>
      <c r="BJ605" s="18" t="s">
        <v>88</v>
      </c>
      <c r="BK605" s="232">
        <f>ROUND(I605*H605,2)</f>
        <v>0</v>
      </c>
      <c r="BL605" s="18" t="s">
        <v>292</v>
      </c>
      <c r="BM605" s="231" t="s">
        <v>808</v>
      </c>
    </row>
    <row r="606" s="13" customFormat="1">
      <c r="A606" s="13"/>
      <c r="B606" s="233"/>
      <c r="C606" s="234"/>
      <c r="D606" s="235" t="s">
        <v>197</v>
      </c>
      <c r="E606" s="236" t="s">
        <v>1</v>
      </c>
      <c r="F606" s="237" t="s">
        <v>242</v>
      </c>
      <c r="G606" s="234"/>
      <c r="H606" s="236" t="s">
        <v>1</v>
      </c>
      <c r="I606" s="238"/>
      <c r="J606" s="234"/>
      <c r="K606" s="234"/>
      <c r="L606" s="239"/>
      <c r="M606" s="240"/>
      <c r="N606" s="241"/>
      <c r="O606" s="241"/>
      <c r="P606" s="241"/>
      <c r="Q606" s="241"/>
      <c r="R606" s="241"/>
      <c r="S606" s="241"/>
      <c r="T606" s="242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43" t="s">
        <v>197</v>
      </c>
      <c r="AU606" s="243" t="s">
        <v>90</v>
      </c>
      <c r="AV606" s="13" t="s">
        <v>88</v>
      </c>
      <c r="AW606" s="13" t="s">
        <v>36</v>
      </c>
      <c r="AX606" s="13" t="s">
        <v>80</v>
      </c>
      <c r="AY606" s="243" t="s">
        <v>188</v>
      </c>
    </row>
    <row r="607" s="14" customFormat="1">
      <c r="A607" s="14"/>
      <c r="B607" s="244"/>
      <c r="C607" s="245"/>
      <c r="D607" s="235" t="s">
        <v>197</v>
      </c>
      <c r="E607" s="246" t="s">
        <v>131</v>
      </c>
      <c r="F607" s="247" t="s">
        <v>243</v>
      </c>
      <c r="G607" s="245"/>
      <c r="H607" s="248">
        <v>125.24</v>
      </c>
      <c r="I607" s="249"/>
      <c r="J607" s="245"/>
      <c r="K607" s="245"/>
      <c r="L607" s="250"/>
      <c r="M607" s="251"/>
      <c r="N607" s="252"/>
      <c r="O607" s="252"/>
      <c r="P607" s="252"/>
      <c r="Q607" s="252"/>
      <c r="R607" s="252"/>
      <c r="S607" s="252"/>
      <c r="T607" s="253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254" t="s">
        <v>197</v>
      </c>
      <c r="AU607" s="254" t="s">
        <v>90</v>
      </c>
      <c r="AV607" s="14" t="s">
        <v>90</v>
      </c>
      <c r="AW607" s="14" t="s">
        <v>36</v>
      </c>
      <c r="AX607" s="14" t="s">
        <v>88</v>
      </c>
      <c r="AY607" s="254" t="s">
        <v>188</v>
      </c>
    </row>
    <row r="608" s="2" customFormat="1" ht="16.5" customHeight="1">
      <c r="A608" s="39"/>
      <c r="B608" s="40"/>
      <c r="C608" s="220" t="s">
        <v>809</v>
      </c>
      <c r="D608" s="220" t="s">
        <v>191</v>
      </c>
      <c r="E608" s="221" t="s">
        <v>810</v>
      </c>
      <c r="F608" s="222" t="s">
        <v>811</v>
      </c>
      <c r="G608" s="223" t="s">
        <v>119</v>
      </c>
      <c r="H608" s="224">
        <v>125.24</v>
      </c>
      <c r="I608" s="225"/>
      <c r="J608" s="226">
        <f>ROUND(I608*H608,2)</f>
        <v>0</v>
      </c>
      <c r="K608" s="222" t="s">
        <v>194</v>
      </c>
      <c r="L608" s="45"/>
      <c r="M608" s="227" t="s">
        <v>1</v>
      </c>
      <c r="N608" s="228" t="s">
        <v>45</v>
      </c>
      <c r="O608" s="92"/>
      <c r="P608" s="229">
        <f>O608*H608</f>
        <v>0</v>
      </c>
      <c r="Q608" s="229">
        <v>0</v>
      </c>
      <c r="R608" s="229">
        <f>Q608*H608</f>
        <v>0</v>
      </c>
      <c r="S608" s="229">
        <v>0</v>
      </c>
      <c r="T608" s="230">
        <f>S608*H608</f>
        <v>0</v>
      </c>
      <c r="U608" s="39"/>
      <c r="V608" s="39"/>
      <c r="W608" s="39"/>
      <c r="X608" s="39"/>
      <c r="Y608" s="39"/>
      <c r="Z608" s="39"/>
      <c r="AA608" s="39"/>
      <c r="AB608" s="39"/>
      <c r="AC608" s="39"/>
      <c r="AD608" s="39"/>
      <c r="AE608" s="39"/>
      <c r="AR608" s="231" t="s">
        <v>292</v>
      </c>
      <c r="AT608" s="231" t="s">
        <v>191</v>
      </c>
      <c r="AU608" s="231" t="s">
        <v>90</v>
      </c>
      <c r="AY608" s="18" t="s">
        <v>188</v>
      </c>
      <c r="BE608" s="232">
        <f>IF(N608="základní",J608,0)</f>
        <v>0</v>
      </c>
      <c r="BF608" s="232">
        <f>IF(N608="snížená",J608,0)</f>
        <v>0</v>
      </c>
      <c r="BG608" s="232">
        <f>IF(N608="zákl. přenesená",J608,0)</f>
        <v>0</v>
      </c>
      <c r="BH608" s="232">
        <f>IF(N608="sníž. přenesená",J608,0)</f>
        <v>0</v>
      </c>
      <c r="BI608" s="232">
        <f>IF(N608="nulová",J608,0)</f>
        <v>0</v>
      </c>
      <c r="BJ608" s="18" t="s">
        <v>88</v>
      </c>
      <c r="BK608" s="232">
        <f>ROUND(I608*H608,2)</f>
        <v>0</v>
      </c>
      <c r="BL608" s="18" t="s">
        <v>292</v>
      </c>
      <c r="BM608" s="231" t="s">
        <v>812</v>
      </c>
    </row>
    <row r="609" s="2" customFormat="1" ht="24.15" customHeight="1">
      <c r="A609" s="39"/>
      <c r="B609" s="40"/>
      <c r="C609" s="220" t="s">
        <v>813</v>
      </c>
      <c r="D609" s="220" t="s">
        <v>191</v>
      </c>
      <c r="E609" s="221" t="s">
        <v>814</v>
      </c>
      <c r="F609" s="222" t="s">
        <v>815</v>
      </c>
      <c r="G609" s="223" t="s">
        <v>119</v>
      </c>
      <c r="H609" s="224">
        <v>209.24000000000001</v>
      </c>
      <c r="I609" s="225"/>
      <c r="J609" s="226">
        <f>ROUND(I609*H609,2)</f>
        <v>0</v>
      </c>
      <c r="K609" s="222" t="s">
        <v>194</v>
      </c>
      <c r="L609" s="45"/>
      <c r="M609" s="227" t="s">
        <v>1</v>
      </c>
      <c r="N609" s="228" t="s">
        <v>45</v>
      </c>
      <c r="O609" s="92"/>
      <c r="P609" s="229">
        <f>O609*H609</f>
        <v>0</v>
      </c>
      <c r="Q609" s="229">
        <v>0.0050000000000000001</v>
      </c>
      <c r="R609" s="229">
        <f>Q609*H609</f>
        <v>1.0462</v>
      </c>
      <c r="S609" s="229">
        <v>0</v>
      </c>
      <c r="T609" s="230">
        <f>S609*H609</f>
        <v>0</v>
      </c>
      <c r="U609" s="39"/>
      <c r="V609" s="39"/>
      <c r="W609" s="39"/>
      <c r="X609" s="39"/>
      <c r="Y609" s="39"/>
      <c r="Z609" s="39"/>
      <c r="AA609" s="39"/>
      <c r="AB609" s="39"/>
      <c r="AC609" s="39"/>
      <c r="AD609" s="39"/>
      <c r="AE609" s="39"/>
      <c r="AR609" s="231" t="s">
        <v>292</v>
      </c>
      <c r="AT609" s="231" t="s">
        <v>191</v>
      </c>
      <c r="AU609" s="231" t="s">
        <v>90</v>
      </c>
      <c r="AY609" s="18" t="s">
        <v>188</v>
      </c>
      <c r="BE609" s="232">
        <f>IF(N609="základní",J609,0)</f>
        <v>0</v>
      </c>
      <c r="BF609" s="232">
        <f>IF(N609="snížená",J609,0)</f>
        <v>0</v>
      </c>
      <c r="BG609" s="232">
        <f>IF(N609="zákl. přenesená",J609,0)</f>
        <v>0</v>
      </c>
      <c r="BH609" s="232">
        <f>IF(N609="sníž. přenesená",J609,0)</f>
        <v>0</v>
      </c>
      <c r="BI609" s="232">
        <f>IF(N609="nulová",J609,0)</f>
        <v>0</v>
      </c>
      <c r="BJ609" s="18" t="s">
        <v>88</v>
      </c>
      <c r="BK609" s="232">
        <f>ROUND(I609*H609,2)</f>
        <v>0</v>
      </c>
      <c r="BL609" s="18" t="s">
        <v>292</v>
      </c>
      <c r="BM609" s="231" t="s">
        <v>816</v>
      </c>
    </row>
    <row r="610" s="14" customFormat="1">
      <c r="A610" s="14"/>
      <c r="B610" s="244"/>
      <c r="C610" s="245"/>
      <c r="D610" s="235" t="s">
        <v>197</v>
      </c>
      <c r="E610" s="246" t="s">
        <v>1</v>
      </c>
      <c r="F610" s="247" t="s">
        <v>804</v>
      </c>
      <c r="G610" s="245"/>
      <c r="H610" s="248">
        <v>209.24000000000001</v>
      </c>
      <c r="I610" s="249"/>
      <c r="J610" s="245"/>
      <c r="K610" s="245"/>
      <c r="L610" s="250"/>
      <c r="M610" s="251"/>
      <c r="N610" s="252"/>
      <c r="O610" s="252"/>
      <c r="P610" s="252"/>
      <c r="Q610" s="252"/>
      <c r="R610" s="252"/>
      <c r="S610" s="252"/>
      <c r="T610" s="253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54" t="s">
        <v>197</v>
      </c>
      <c r="AU610" s="254" t="s">
        <v>90</v>
      </c>
      <c r="AV610" s="14" t="s">
        <v>90</v>
      </c>
      <c r="AW610" s="14" t="s">
        <v>36</v>
      </c>
      <c r="AX610" s="14" t="s">
        <v>88</v>
      </c>
      <c r="AY610" s="254" t="s">
        <v>188</v>
      </c>
    </row>
    <row r="611" s="2" customFormat="1">
      <c r="A611" s="39"/>
      <c r="B611" s="40"/>
      <c r="C611" s="41"/>
      <c r="D611" s="235" t="s">
        <v>219</v>
      </c>
      <c r="E611" s="41"/>
      <c r="F611" s="266" t="s">
        <v>241</v>
      </c>
      <c r="G611" s="41"/>
      <c r="H611" s="41"/>
      <c r="I611" s="41"/>
      <c r="J611" s="41"/>
      <c r="K611" s="41"/>
      <c r="L611" s="45"/>
      <c r="M611" s="267"/>
      <c r="N611" s="268"/>
      <c r="O611" s="92"/>
      <c r="P611" s="92"/>
      <c r="Q611" s="92"/>
      <c r="R611" s="92"/>
      <c r="S611" s="92"/>
      <c r="T611" s="93"/>
      <c r="U611" s="39"/>
      <c r="V611" s="39"/>
      <c r="W611" s="39"/>
      <c r="X611" s="39"/>
      <c r="Y611" s="39"/>
      <c r="Z611" s="39"/>
      <c r="AA611" s="39"/>
      <c r="AB611" s="39"/>
      <c r="AC611" s="39"/>
      <c r="AD611" s="39"/>
      <c r="AE611" s="39"/>
      <c r="AU611" s="18" t="s">
        <v>90</v>
      </c>
    </row>
    <row r="612" s="2" customFormat="1">
      <c r="A612" s="39"/>
      <c r="B612" s="40"/>
      <c r="C612" s="41"/>
      <c r="D612" s="235" t="s">
        <v>219</v>
      </c>
      <c r="E612" s="41"/>
      <c r="F612" s="269" t="s">
        <v>242</v>
      </c>
      <c r="G612" s="41"/>
      <c r="H612" s="270">
        <v>0</v>
      </c>
      <c r="I612" s="41"/>
      <c r="J612" s="41"/>
      <c r="K612" s="41"/>
      <c r="L612" s="45"/>
      <c r="M612" s="267"/>
      <c r="N612" s="268"/>
      <c r="O612" s="92"/>
      <c r="P612" s="92"/>
      <c r="Q612" s="92"/>
      <c r="R612" s="92"/>
      <c r="S612" s="92"/>
      <c r="T612" s="93"/>
      <c r="U612" s="39"/>
      <c r="V612" s="39"/>
      <c r="W612" s="39"/>
      <c r="X612" s="39"/>
      <c r="Y612" s="39"/>
      <c r="Z612" s="39"/>
      <c r="AA612" s="39"/>
      <c r="AB612" s="39"/>
      <c r="AC612" s="39"/>
      <c r="AD612" s="39"/>
      <c r="AE612" s="39"/>
      <c r="AU612" s="18" t="s">
        <v>90</v>
      </c>
    </row>
    <row r="613" s="2" customFormat="1">
      <c r="A613" s="39"/>
      <c r="B613" s="40"/>
      <c r="C613" s="41"/>
      <c r="D613" s="235" t="s">
        <v>219</v>
      </c>
      <c r="E613" s="41"/>
      <c r="F613" s="269" t="s">
        <v>243</v>
      </c>
      <c r="G613" s="41"/>
      <c r="H613" s="270">
        <v>125.24</v>
      </c>
      <c r="I613" s="41"/>
      <c r="J613" s="41"/>
      <c r="K613" s="41"/>
      <c r="L613" s="45"/>
      <c r="M613" s="267"/>
      <c r="N613" s="268"/>
      <c r="O613" s="92"/>
      <c r="P613" s="92"/>
      <c r="Q613" s="92"/>
      <c r="R613" s="92"/>
      <c r="S613" s="92"/>
      <c r="T613" s="93"/>
      <c r="U613" s="39"/>
      <c r="V613" s="39"/>
      <c r="W613" s="39"/>
      <c r="X613" s="39"/>
      <c r="Y613" s="39"/>
      <c r="Z613" s="39"/>
      <c r="AA613" s="39"/>
      <c r="AB613" s="39"/>
      <c r="AC613" s="39"/>
      <c r="AD613" s="39"/>
      <c r="AE613" s="39"/>
      <c r="AU613" s="18" t="s">
        <v>90</v>
      </c>
    </row>
    <row r="614" s="2" customFormat="1" ht="37.8" customHeight="1">
      <c r="A614" s="39"/>
      <c r="B614" s="40"/>
      <c r="C614" s="220" t="s">
        <v>817</v>
      </c>
      <c r="D614" s="220" t="s">
        <v>191</v>
      </c>
      <c r="E614" s="221" t="s">
        <v>818</v>
      </c>
      <c r="F614" s="222" t="s">
        <v>819</v>
      </c>
      <c r="G614" s="223" t="s">
        <v>119</v>
      </c>
      <c r="H614" s="224">
        <v>209.24000000000001</v>
      </c>
      <c r="I614" s="225"/>
      <c r="J614" s="226">
        <f>ROUND(I614*H614,2)</f>
        <v>0</v>
      </c>
      <c r="K614" s="222" t="s">
        <v>194</v>
      </c>
      <c r="L614" s="45"/>
      <c r="M614" s="227" t="s">
        <v>1</v>
      </c>
      <c r="N614" s="228" t="s">
        <v>45</v>
      </c>
      <c r="O614" s="92"/>
      <c r="P614" s="229">
        <f>O614*H614</f>
        <v>0</v>
      </c>
      <c r="Q614" s="229">
        <v>0.00010000000000000001</v>
      </c>
      <c r="R614" s="229">
        <f>Q614*H614</f>
        <v>0.020924000000000002</v>
      </c>
      <c r="S614" s="229">
        <v>0</v>
      </c>
      <c r="T614" s="230">
        <f>S614*H614</f>
        <v>0</v>
      </c>
      <c r="U614" s="39"/>
      <c r="V614" s="39"/>
      <c r="W614" s="39"/>
      <c r="X614" s="39"/>
      <c r="Y614" s="39"/>
      <c r="Z614" s="39"/>
      <c r="AA614" s="39"/>
      <c r="AB614" s="39"/>
      <c r="AC614" s="39"/>
      <c r="AD614" s="39"/>
      <c r="AE614" s="39"/>
      <c r="AR614" s="231" t="s">
        <v>292</v>
      </c>
      <c r="AT614" s="231" t="s">
        <v>191</v>
      </c>
      <c r="AU614" s="231" t="s">
        <v>90</v>
      </c>
      <c r="AY614" s="18" t="s">
        <v>188</v>
      </c>
      <c r="BE614" s="232">
        <f>IF(N614="základní",J614,0)</f>
        <v>0</v>
      </c>
      <c r="BF614" s="232">
        <f>IF(N614="snížená",J614,0)</f>
        <v>0</v>
      </c>
      <c r="BG614" s="232">
        <f>IF(N614="zákl. přenesená",J614,0)</f>
        <v>0</v>
      </c>
      <c r="BH614" s="232">
        <f>IF(N614="sníž. přenesená",J614,0)</f>
        <v>0</v>
      </c>
      <c r="BI614" s="232">
        <f>IF(N614="nulová",J614,0)</f>
        <v>0</v>
      </c>
      <c r="BJ614" s="18" t="s">
        <v>88</v>
      </c>
      <c r="BK614" s="232">
        <f>ROUND(I614*H614,2)</f>
        <v>0</v>
      </c>
      <c r="BL614" s="18" t="s">
        <v>292</v>
      </c>
      <c r="BM614" s="231" t="s">
        <v>820</v>
      </c>
    </row>
    <row r="615" s="14" customFormat="1">
      <c r="A615" s="14"/>
      <c r="B615" s="244"/>
      <c r="C615" s="245"/>
      <c r="D615" s="235" t="s">
        <v>197</v>
      </c>
      <c r="E615" s="246" t="s">
        <v>1</v>
      </c>
      <c r="F615" s="247" t="s">
        <v>804</v>
      </c>
      <c r="G615" s="245"/>
      <c r="H615" s="248">
        <v>209.24000000000001</v>
      </c>
      <c r="I615" s="249"/>
      <c r="J615" s="245"/>
      <c r="K615" s="245"/>
      <c r="L615" s="250"/>
      <c r="M615" s="251"/>
      <c r="N615" s="252"/>
      <c r="O615" s="252"/>
      <c r="P615" s="252"/>
      <c r="Q615" s="252"/>
      <c r="R615" s="252"/>
      <c r="S615" s="252"/>
      <c r="T615" s="253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54" t="s">
        <v>197</v>
      </c>
      <c r="AU615" s="254" t="s">
        <v>90</v>
      </c>
      <c r="AV615" s="14" t="s">
        <v>90</v>
      </c>
      <c r="AW615" s="14" t="s">
        <v>36</v>
      </c>
      <c r="AX615" s="14" t="s">
        <v>88</v>
      </c>
      <c r="AY615" s="254" t="s">
        <v>188</v>
      </c>
    </row>
    <row r="616" s="2" customFormat="1">
      <c r="A616" s="39"/>
      <c r="B616" s="40"/>
      <c r="C616" s="41"/>
      <c r="D616" s="235" t="s">
        <v>219</v>
      </c>
      <c r="E616" s="41"/>
      <c r="F616" s="266" t="s">
        <v>241</v>
      </c>
      <c r="G616" s="41"/>
      <c r="H616" s="41"/>
      <c r="I616" s="41"/>
      <c r="J616" s="41"/>
      <c r="K616" s="41"/>
      <c r="L616" s="45"/>
      <c r="M616" s="267"/>
      <c r="N616" s="268"/>
      <c r="O616" s="92"/>
      <c r="P616" s="92"/>
      <c r="Q616" s="92"/>
      <c r="R616" s="92"/>
      <c r="S616" s="92"/>
      <c r="T616" s="93"/>
      <c r="U616" s="39"/>
      <c r="V616" s="39"/>
      <c r="W616" s="39"/>
      <c r="X616" s="39"/>
      <c r="Y616" s="39"/>
      <c r="Z616" s="39"/>
      <c r="AA616" s="39"/>
      <c r="AB616" s="39"/>
      <c r="AC616" s="39"/>
      <c r="AD616" s="39"/>
      <c r="AE616" s="39"/>
      <c r="AU616" s="18" t="s">
        <v>90</v>
      </c>
    </row>
    <row r="617" s="2" customFormat="1">
      <c r="A617" s="39"/>
      <c r="B617" s="40"/>
      <c r="C617" s="41"/>
      <c r="D617" s="235" t="s">
        <v>219</v>
      </c>
      <c r="E617" s="41"/>
      <c r="F617" s="269" t="s">
        <v>242</v>
      </c>
      <c r="G617" s="41"/>
      <c r="H617" s="270">
        <v>0</v>
      </c>
      <c r="I617" s="41"/>
      <c r="J617" s="41"/>
      <c r="K617" s="41"/>
      <c r="L617" s="45"/>
      <c r="M617" s="267"/>
      <c r="N617" s="268"/>
      <c r="O617" s="92"/>
      <c r="P617" s="92"/>
      <c r="Q617" s="92"/>
      <c r="R617" s="92"/>
      <c r="S617" s="92"/>
      <c r="T617" s="93"/>
      <c r="U617" s="39"/>
      <c r="V617" s="39"/>
      <c r="W617" s="39"/>
      <c r="X617" s="39"/>
      <c r="Y617" s="39"/>
      <c r="Z617" s="39"/>
      <c r="AA617" s="39"/>
      <c r="AB617" s="39"/>
      <c r="AC617" s="39"/>
      <c r="AD617" s="39"/>
      <c r="AE617" s="39"/>
      <c r="AU617" s="18" t="s">
        <v>90</v>
      </c>
    </row>
    <row r="618" s="2" customFormat="1">
      <c r="A618" s="39"/>
      <c r="B618" s="40"/>
      <c r="C618" s="41"/>
      <c r="D618" s="235" t="s">
        <v>219</v>
      </c>
      <c r="E618" s="41"/>
      <c r="F618" s="269" t="s">
        <v>243</v>
      </c>
      <c r="G618" s="41"/>
      <c r="H618" s="270">
        <v>125.24</v>
      </c>
      <c r="I618" s="41"/>
      <c r="J618" s="41"/>
      <c r="K618" s="41"/>
      <c r="L618" s="45"/>
      <c r="M618" s="267"/>
      <c r="N618" s="268"/>
      <c r="O618" s="92"/>
      <c r="P618" s="92"/>
      <c r="Q618" s="92"/>
      <c r="R618" s="92"/>
      <c r="S618" s="92"/>
      <c r="T618" s="93"/>
      <c r="U618" s="39"/>
      <c r="V618" s="39"/>
      <c r="W618" s="39"/>
      <c r="X618" s="39"/>
      <c r="Y618" s="39"/>
      <c r="Z618" s="39"/>
      <c r="AA618" s="39"/>
      <c r="AB618" s="39"/>
      <c r="AC618" s="39"/>
      <c r="AD618" s="39"/>
      <c r="AE618" s="39"/>
      <c r="AU618" s="18" t="s">
        <v>90</v>
      </c>
    </row>
    <row r="619" s="2" customFormat="1" ht="37.8" customHeight="1">
      <c r="A619" s="39"/>
      <c r="B619" s="40"/>
      <c r="C619" s="220" t="s">
        <v>821</v>
      </c>
      <c r="D619" s="220" t="s">
        <v>191</v>
      </c>
      <c r="E619" s="221" t="s">
        <v>822</v>
      </c>
      <c r="F619" s="222" t="s">
        <v>823</v>
      </c>
      <c r="G619" s="223" t="s">
        <v>119</v>
      </c>
      <c r="H619" s="224">
        <v>209.24000000000001</v>
      </c>
      <c r="I619" s="225"/>
      <c r="J619" s="226">
        <f>ROUND(I619*H619,2)</f>
        <v>0</v>
      </c>
      <c r="K619" s="222" t="s">
        <v>194</v>
      </c>
      <c r="L619" s="45"/>
      <c r="M619" s="227" t="s">
        <v>1</v>
      </c>
      <c r="N619" s="228" t="s">
        <v>45</v>
      </c>
      <c r="O619" s="92"/>
      <c r="P619" s="229">
        <f>O619*H619</f>
        <v>0</v>
      </c>
      <c r="Q619" s="229">
        <v>0.00083000000000000001</v>
      </c>
      <c r="R619" s="229">
        <f>Q619*H619</f>
        <v>0.1736692</v>
      </c>
      <c r="S619" s="229">
        <v>0</v>
      </c>
      <c r="T619" s="230">
        <f>S619*H619</f>
        <v>0</v>
      </c>
      <c r="U619" s="39"/>
      <c r="V619" s="39"/>
      <c r="W619" s="39"/>
      <c r="X619" s="39"/>
      <c r="Y619" s="39"/>
      <c r="Z619" s="39"/>
      <c r="AA619" s="39"/>
      <c r="AB619" s="39"/>
      <c r="AC619" s="39"/>
      <c r="AD619" s="39"/>
      <c r="AE619" s="39"/>
      <c r="AR619" s="231" t="s">
        <v>292</v>
      </c>
      <c r="AT619" s="231" t="s">
        <v>191</v>
      </c>
      <c r="AU619" s="231" t="s">
        <v>90</v>
      </c>
      <c r="AY619" s="18" t="s">
        <v>188</v>
      </c>
      <c r="BE619" s="232">
        <f>IF(N619="základní",J619,0)</f>
        <v>0</v>
      </c>
      <c r="BF619" s="232">
        <f>IF(N619="snížená",J619,0)</f>
        <v>0</v>
      </c>
      <c r="BG619" s="232">
        <f>IF(N619="zákl. přenesená",J619,0)</f>
        <v>0</v>
      </c>
      <c r="BH619" s="232">
        <f>IF(N619="sníž. přenesená",J619,0)</f>
        <v>0</v>
      </c>
      <c r="BI619" s="232">
        <f>IF(N619="nulová",J619,0)</f>
        <v>0</v>
      </c>
      <c r="BJ619" s="18" t="s">
        <v>88</v>
      </c>
      <c r="BK619" s="232">
        <f>ROUND(I619*H619,2)</f>
        <v>0</v>
      </c>
      <c r="BL619" s="18" t="s">
        <v>292</v>
      </c>
      <c r="BM619" s="231" t="s">
        <v>824</v>
      </c>
    </row>
    <row r="620" s="14" customFormat="1">
      <c r="A620" s="14"/>
      <c r="B620" s="244"/>
      <c r="C620" s="245"/>
      <c r="D620" s="235" t="s">
        <v>197</v>
      </c>
      <c r="E620" s="246" t="s">
        <v>1</v>
      </c>
      <c r="F620" s="247" t="s">
        <v>804</v>
      </c>
      <c r="G620" s="245"/>
      <c r="H620" s="248">
        <v>209.24000000000001</v>
      </c>
      <c r="I620" s="249"/>
      <c r="J620" s="245"/>
      <c r="K620" s="245"/>
      <c r="L620" s="250"/>
      <c r="M620" s="251"/>
      <c r="N620" s="252"/>
      <c r="O620" s="252"/>
      <c r="P620" s="252"/>
      <c r="Q620" s="252"/>
      <c r="R620" s="252"/>
      <c r="S620" s="252"/>
      <c r="T620" s="253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54" t="s">
        <v>197</v>
      </c>
      <c r="AU620" s="254" t="s">
        <v>90</v>
      </c>
      <c r="AV620" s="14" t="s">
        <v>90</v>
      </c>
      <c r="AW620" s="14" t="s">
        <v>36</v>
      </c>
      <c r="AX620" s="14" t="s">
        <v>88</v>
      </c>
      <c r="AY620" s="254" t="s">
        <v>188</v>
      </c>
    </row>
    <row r="621" s="2" customFormat="1">
      <c r="A621" s="39"/>
      <c r="B621" s="40"/>
      <c r="C621" s="41"/>
      <c r="D621" s="235" t="s">
        <v>219</v>
      </c>
      <c r="E621" s="41"/>
      <c r="F621" s="266" t="s">
        <v>241</v>
      </c>
      <c r="G621" s="41"/>
      <c r="H621" s="41"/>
      <c r="I621" s="41"/>
      <c r="J621" s="41"/>
      <c r="K621" s="41"/>
      <c r="L621" s="45"/>
      <c r="M621" s="267"/>
      <c r="N621" s="268"/>
      <c r="O621" s="92"/>
      <c r="P621" s="92"/>
      <c r="Q621" s="92"/>
      <c r="R621" s="92"/>
      <c r="S621" s="92"/>
      <c r="T621" s="93"/>
      <c r="U621" s="39"/>
      <c r="V621" s="39"/>
      <c r="W621" s="39"/>
      <c r="X621" s="39"/>
      <c r="Y621" s="39"/>
      <c r="Z621" s="39"/>
      <c r="AA621" s="39"/>
      <c r="AB621" s="39"/>
      <c r="AC621" s="39"/>
      <c r="AD621" s="39"/>
      <c r="AE621" s="39"/>
      <c r="AU621" s="18" t="s">
        <v>90</v>
      </c>
    </row>
    <row r="622" s="2" customFormat="1">
      <c r="A622" s="39"/>
      <c r="B622" s="40"/>
      <c r="C622" s="41"/>
      <c r="D622" s="235" t="s">
        <v>219</v>
      </c>
      <c r="E622" s="41"/>
      <c r="F622" s="269" t="s">
        <v>242</v>
      </c>
      <c r="G622" s="41"/>
      <c r="H622" s="270">
        <v>0</v>
      </c>
      <c r="I622" s="41"/>
      <c r="J622" s="41"/>
      <c r="K622" s="41"/>
      <c r="L622" s="45"/>
      <c r="M622" s="267"/>
      <c r="N622" s="268"/>
      <c r="O622" s="92"/>
      <c r="P622" s="92"/>
      <c r="Q622" s="92"/>
      <c r="R622" s="92"/>
      <c r="S622" s="92"/>
      <c r="T622" s="93"/>
      <c r="U622" s="39"/>
      <c r="V622" s="39"/>
      <c r="W622" s="39"/>
      <c r="X622" s="39"/>
      <c r="Y622" s="39"/>
      <c r="Z622" s="39"/>
      <c r="AA622" s="39"/>
      <c r="AB622" s="39"/>
      <c r="AC622" s="39"/>
      <c r="AD622" s="39"/>
      <c r="AE622" s="39"/>
      <c r="AU622" s="18" t="s">
        <v>90</v>
      </c>
    </row>
    <row r="623" s="2" customFormat="1">
      <c r="A623" s="39"/>
      <c r="B623" s="40"/>
      <c r="C623" s="41"/>
      <c r="D623" s="235" t="s">
        <v>219</v>
      </c>
      <c r="E623" s="41"/>
      <c r="F623" s="269" t="s">
        <v>243</v>
      </c>
      <c r="G623" s="41"/>
      <c r="H623" s="270">
        <v>125.24</v>
      </c>
      <c r="I623" s="41"/>
      <c r="J623" s="41"/>
      <c r="K623" s="41"/>
      <c r="L623" s="45"/>
      <c r="M623" s="267"/>
      <c r="N623" s="268"/>
      <c r="O623" s="92"/>
      <c r="P623" s="92"/>
      <c r="Q623" s="92"/>
      <c r="R623" s="92"/>
      <c r="S623" s="92"/>
      <c r="T623" s="93"/>
      <c r="U623" s="39"/>
      <c r="V623" s="39"/>
      <c r="W623" s="39"/>
      <c r="X623" s="39"/>
      <c r="Y623" s="39"/>
      <c r="Z623" s="39"/>
      <c r="AA623" s="39"/>
      <c r="AB623" s="39"/>
      <c r="AC623" s="39"/>
      <c r="AD623" s="39"/>
      <c r="AE623" s="39"/>
      <c r="AU623" s="18" t="s">
        <v>90</v>
      </c>
    </row>
    <row r="624" s="12" customFormat="1" ht="22.8" customHeight="1">
      <c r="A624" s="12"/>
      <c r="B624" s="204"/>
      <c r="C624" s="205"/>
      <c r="D624" s="206" t="s">
        <v>79</v>
      </c>
      <c r="E624" s="218" t="s">
        <v>825</v>
      </c>
      <c r="F624" s="218" t="s">
        <v>826</v>
      </c>
      <c r="G624" s="205"/>
      <c r="H624" s="205"/>
      <c r="I624" s="208"/>
      <c r="J624" s="219">
        <f>BK624</f>
        <v>0</v>
      </c>
      <c r="K624" s="205"/>
      <c r="L624" s="210"/>
      <c r="M624" s="211"/>
      <c r="N624" s="212"/>
      <c r="O624" s="212"/>
      <c r="P624" s="213">
        <f>SUM(P625:P701)</f>
        <v>0</v>
      </c>
      <c r="Q624" s="212"/>
      <c r="R624" s="213">
        <f>SUM(R625:R701)</f>
        <v>1.3629306699999999</v>
      </c>
      <c r="S624" s="212"/>
      <c r="T624" s="214">
        <f>SUM(T625:T701)</f>
        <v>0.42709811999999997</v>
      </c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R624" s="215" t="s">
        <v>90</v>
      </c>
      <c r="AT624" s="216" t="s">
        <v>79</v>
      </c>
      <c r="AU624" s="216" t="s">
        <v>88</v>
      </c>
      <c r="AY624" s="215" t="s">
        <v>188</v>
      </c>
      <c r="BK624" s="217">
        <f>SUM(BK625:BK701)</f>
        <v>0</v>
      </c>
    </row>
    <row r="625" s="2" customFormat="1" ht="24.15" customHeight="1">
      <c r="A625" s="39"/>
      <c r="B625" s="40"/>
      <c r="C625" s="220" t="s">
        <v>827</v>
      </c>
      <c r="D625" s="220" t="s">
        <v>191</v>
      </c>
      <c r="E625" s="221" t="s">
        <v>828</v>
      </c>
      <c r="F625" s="222" t="s">
        <v>829</v>
      </c>
      <c r="G625" s="223" t="s">
        <v>119</v>
      </c>
      <c r="H625" s="224">
        <v>903.35699999999997</v>
      </c>
      <c r="I625" s="225"/>
      <c r="J625" s="226">
        <f>ROUND(I625*H625,2)</f>
        <v>0</v>
      </c>
      <c r="K625" s="222" t="s">
        <v>194</v>
      </c>
      <c r="L625" s="45"/>
      <c r="M625" s="227" t="s">
        <v>1</v>
      </c>
      <c r="N625" s="228" t="s">
        <v>45</v>
      </c>
      <c r="O625" s="92"/>
      <c r="P625" s="229">
        <f>O625*H625</f>
        <v>0</v>
      </c>
      <c r="Q625" s="229">
        <v>0</v>
      </c>
      <c r="R625" s="229">
        <f>Q625*H625</f>
        <v>0</v>
      </c>
      <c r="S625" s="229">
        <v>0</v>
      </c>
      <c r="T625" s="230">
        <f>S625*H625</f>
        <v>0</v>
      </c>
      <c r="U625" s="39"/>
      <c r="V625" s="39"/>
      <c r="W625" s="39"/>
      <c r="X625" s="39"/>
      <c r="Y625" s="39"/>
      <c r="Z625" s="39"/>
      <c r="AA625" s="39"/>
      <c r="AB625" s="39"/>
      <c r="AC625" s="39"/>
      <c r="AD625" s="39"/>
      <c r="AE625" s="39"/>
      <c r="AR625" s="231" t="s">
        <v>292</v>
      </c>
      <c r="AT625" s="231" t="s">
        <v>191</v>
      </c>
      <c r="AU625" s="231" t="s">
        <v>90</v>
      </c>
      <c r="AY625" s="18" t="s">
        <v>188</v>
      </c>
      <c r="BE625" s="232">
        <f>IF(N625="základní",J625,0)</f>
        <v>0</v>
      </c>
      <c r="BF625" s="232">
        <f>IF(N625="snížená",J625,0)</f>
        <v>0</v>
      </c>
      <c r="BG625" s="232">
        <f>IF(N625="zákl. přenesená",J625,0)</f>
        <v>0</v>
      </c>
      <c r="BH625" s="232">
        <f>IF(N625="sníž. přenesená",J625,0)</f>
        <v>0</v>
      </c>
      <c r="BI625" s="232">
        <f>IF(N625="nulová",J625,0)</f>
        <v>0</v>
      </c>
      <c r="BJ625" s="18" t="s">
        <v>88</v>
      </c>
      <c r="BK625" s="232">
        <f>ROUND(I625*H625,2)</f>
        <v>0</v>
      </c>
      <c r="BL625" s="18" t="s">
        <v>292</v>
      </c>
      <c r="BM625" s="231" t="s">
        <v>830</v>
      </c>
    </row>
    <row r="626" s="13" customFormat="1">
      <c r="A626" s="13"/>
      <c r="B626" s="233"/>
      <c r="C626" s="234"/>
      <c r="D626" s="235" t="s">
        <v>197</v>
      </c>
      <c r="E626" s="236" t="s">
        <v>1</v>
      </c>
      <c r="F626" s="237" t="s">
        <v>217</v>
      </c>
      <c r="G626" s="234"/>
      <c r="H626" s="236" t="s">
        <v>1</v>
      </c>
      <c r="I626" s="238"/>
      <c r="J626" s="234"/>
      <c r="K626" s="234"/>
      <c r="L626" s="239"/>
      <c r="M626" s="240"/>
      <c r="N626" s="241"/>
      <c r="O626" s="241"/>
      <c r="P626" s="241"/>
      <c r="Q626" s="241"/>
      <c r="R626" s="241"/>
      <c r="S626" s="241"/>
      <c r="T626" s="242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43" t="s">
        <v>197</v>
      </c>
      <c r="AU626" s="243" t="s">
        <v>90</v>
      </c>
      <c r="AV626" s="13" t="s">
        <v>88</v>
      </c>
      <c r="AW626" s="13" t="s">
        <v>36</v>
      </c>
      <c r="AX626" s="13" t="s">
        <v>80</v>
      </c>
      <c r="AY626" s="243" t="s">
        <v>188</v>
      </c>
    </row>
    <row r="627" s="14" customFormat="1">
      <c r="A627" s="14"/>
      <c r="B627" s="244"/>
      <c r="C627" s="245"/>
      <c r="D627" s="235" t="s">
        <v>197</v>
      </c>
      <c r="E627" s="246" t="s">
        <v>1</v>
      </c>
      <c r="F627" s="247" t="s">
        <v>218</v>
      </c>
      <c r="G627" s="245"/>
      <c r="H627" s="248">
        <v>610.53599999999994</v>
      </c>
      <c r="I627" s="249"/>
      <c r="J627" s="245"/>
      <c r="K627" s="245"/>
      <c r="L627" s="250"/>
      <c r="M627" s="251"/>
      <c r="N627" s="252"/>
      <c r="O627" s="252"/>
      <c r="P627" s="252"/>
      <c r="Q627" s="252"/>
      <c r="R627" s="252"/>
      <c r="S627" s="252"/>
      <c r="T627" s="253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54" t="s">
        <v>197</v>
      </c>
      <c r="AU627" s="254" t="s">
        <v>90</v>
      </c>
      <c r="AV627" s="14" t="s">
        <v>90</v>
      </c>
      <c r="AW627" s="14" t="s">
        <v>36</v>
      </c>
      <c r="AX627" s="14" t="s">
        <v>80</v>
      </c>
      <c r="AY627" s="254" t="s">
        <v>188</v>
      </c>
    </row>
    <row r="628" s="13" customFormat="1">
      <c r="A628" s="13"/>
      <c r="B628" s="233"/>
      <c r="C628" s="234"/>
      <c r="D628" s="235" t="s">
        <v>197</v>
      </c>
      <c r="E628" s="236" t="s">
        <v>1</v>
      </c>
      <c r="F628" s="237" t="s">
        <v>238</v>
      </c>
      <c r="G628" s="234"/>
      <c r="H628" s="236" t="s">
        <v>1</v>
      </c>
      <c r="I628" s="238"/>
      <c r="J628" s="234"/>
      <c r="K628" s="234"/>
      <c r="L628" s="239"/>
      <c r="M628" s="240"/>
      <c r="N628" s="241"/>
      <c r="O628" s="241"/>
      <c r="P628" s="241"/>
      <c r="Q628" s="241"/>
      <c r="R628" s="241"/>
      <c r="S628" s="241"/>
      <c r="T628" s="242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43" t="s">
        <v>197</v>
      </c>
      <c r="AU628" s="243" t="s">
        <v>90</v>
      </c>
      <c r="AV628" s="13" t="s">
        <v>88</v>
      </c>
      <c r="AW628" s="13" t="s">
        <v>36</v>
      </c>
      <c r="AX628" s="13" t="s">
        <v>80</v>
      </c>
      <c r="AY628" s="243" t="s">
        <v>188</v>
      </c>
    </row>
    <row r="629" s="14" customFormat="1">
      <c r="A629" s="14"/>
      <c r="B629" s="244"/>
      <c r="C629" s="245"/>
      <c r="D629" s="235" t="s">
        <v>197</v>
      </c>
      <c r="E629" s="246" t="s">
        <v>1</v>
      </c>
      <c r="F629" s="247" t="s">
        <v>831</v>
      </c>
      <c r="G629" s="245"/>
      <c r="H629" s="248">
        <v>828.82299999999998</v>
      </c>
      <c r="I629" s="249"/>
      <c r="J629" s="245"/>
      <c r="K629" s="245"/>
      <c r="L629" s="250"/>
      <c r="M629" s="251"/>
      <c r="N629" s="252"/>
      <c r="O629" s="252"/>
      <c r="P629" s="252"/>
      <c r="Q629" s="252"/>
      <c r="R629" s="252"/>
      <c r="S629" s="252"/>
      <c r="T629" s="253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54" t="s">
        <v>197</v>
      </c>
      <c r="AU629" s="254" t="s">
        <v>90</v>
      </c>
      <c r="AV629" s="14" t="s">
        <v>90</v>
      </c>
      <c r="AW629" s="14" t="s">
        <v>36</v>
      </c>
      <c r="AX629" s="14" t="s">
        <v>80</v>
      </c>
      <c r="AY629" s="254" t="s">
        <v>188</v>
      </c>
    </row>
    <row r="630" s="14" customFormat="1">
      <c r="A630" s="14"/>
      <c r="B630" s="244"/>
      <c r="C630" s="245"/>
      <c r="D630" s="235" t="s">
        <v>197</v>
      </c>
      <c r="E630" s="246" t="s">
        <v>1</v>
      </c>
      <c r="F630" s="247" t="s">
        <v>240</v>
      </c>
      <c r="G630" s="245"/>
      <c r="H630" s="248">
        <v>-536.00199999999995</v>
      </c>
      <c r="I630" s="249"/>
      <c r="J630" s="245"/>
      <c r="K630" s="245"/>
      <c r="L630" s="250"/>
      <c r="M630" s="251"/>
      <c r="N630" s="252"/>
      <c r="O630" s="252"/>
      <c r="P630" s="252"/>
      <c r="Q630" s="252"/>
      <c r="R630" s="252"/>
      <c r="S630" s="252"/>
      <c r="T630" s="253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54" t="s">
        <v>197</v>
      </c>
      <c r="AU630" s="254" t="s">
        <v>90</v>
      </c>
      <c r="AV630" s="14" t="s">
        <v>90</v>
      </c>
      <c r="AW630" s="14" t="s">
        <v>36</v>
      </c>
      <c r="AX630" s="14" t="s">
        <v>80</v>
      </c>
      <c r="AY630" s="254" t="s">
        <v>188</v>
      </c>
    </row>
    <row r="631" s="15" customFormat="1">
      <c r="A631" s="15"/>
      <c r="B631" s="255"/>
      <c r="C631" s="256"/>
      <c r="D631" s="235" t="s">
        <v>197</v>
      </c>
      <c r="E631" s="257" t="s">
        <v>125</v>
      </c>
      <c r="F631" s="258" t="s">
        <v>201</v>
      </c>
      <c r="G631" s="256"/>
      <c r="H631" s="259">
        <v>903.35699999999997</v>
      </c>
      <c r="I631" s="260"/>
      <c r="J631" s="256"/>
      <c r="K631" s="256"/>
      <c r="L631" s="261"/>
      <c r="M631" s="262"/>
      <c r="N631" s="263"/>
      <c r="O631" s="263"/>
      <c r="P631" s="263"/>
      <c r="Q631" s="263"/>
      <c r="R631" s="263"/>
      <c r="S631" s="263"/>
      <c r="T631" s="264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T631" s="265" t="s">
        <v>197</v>
      </c>
      <c r="AU631" s="265" t="s">
        <v>90</v>
      </c>
      <c r="AV631" s="15" t="s">
        <v>195</v>
      </c>
      <c r="AW631" s="15" t="s">
        <v>36</v>
      </c>
      <c r="AX631" s="15" t="s">
        <v>88</v>
      </c>
      <c r="AY631" s="265" t="s">
        <v>188</v>
      </c>
    </row>
    <row r="632" s="2" customFormat="1">
      <c r="A632" s="39"/>
      <c r="B632" s="40"/>
      <c r="C632" s="41"/>
      <c r="D632" s="235" t="s">
        <v>219</v>
      </c>
      <c r="E632" s="41"/>
      <c r="F632" s="266" t="s">
        <v>220</v>
      </c>
      <c r="G632" s="41"/>
      <c r="H632" s="41"/>
      <c r="I632" s="41"/>
      <c r="J632" s="41"/>
      <c r="K632" s="41"/>
      <c r="L632" s="45"/>
      <c r="M632" s="267"/>
      <c r="N632" s="268"/>
      <c r="O632" s="92"/>
      <c r="P632" s="92"/>
      <c r="Q632" s="92"/>
      <c r="R632" s="92"/>
      <c r="S632" s="92"/>
      <c r="T632" s="93"/>
      <c r="U632" s="39"/>
      <c r="V632" s="39"/>
      <c r="W632" s="39"/>
      <c r="X632" s="39"/>
      <c r="Y632" s="39"/>
      <c r="Z632" s="39"/>
      <c r="AA632" s="39"/>
      <c r="AB632" s="39"/>
      <c r="AC632" s="39"/>
      <c r="AD632" s="39"/>
      <c r="AE632" s="39"/>
      <c r="AU632" s="18" t="s">
        <v>90</v>
      </c>
    </row>
    <row r="633" s="2" customFormat="1">
      <c r="A633" s="39"/>
      <c r="B633" s="40"/>
      <c r="C633" s="41"/>
      <c r="D633" s="235" t="s">
        <v>219</v>
      </c>
      <c r="E633" s="41"/>
      <c r="F633" s="269" t="s">
        <v>198</v>
      </c>
      <c r="G633" s="41"/>
      <c r="H633" s="270">
        <v>0</v>
      </c>
      <c r="I633" s="41"/>
      <c r="J633" s="41"/>
      <c r="K633" s="41"/>
      <c r="L633" s="45"/>
      <c r="M633" s="267"/>
      <c r="N633" s="268"/>
      <c r="O633" s="92"/>
      <c r="P633" s="92"/>
      <c r="Q633" s="92"/>
      <c r="R633" s="92"/>
      <c r="S633" s="92"/>
      <c r="T633" s="93"/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U633" s="18" t="s">
        <v>90</v>
      </c>
    </row>
    <row r="634" s="2" customFormat="1">
      <c r="A634" s="39"/>
      <c r="B634" s="40"/>
      <c r="C634" s="41"/>
      <c r="D634" s="235" t="s">
        <v>219</v>
      </c>
      <c r="E634" s="41"/>
      <c r="F634" s="269" t="s">
        <v>199</v>
      </c>
      <c r="G634" s="41"/>
      <c r="H634" s="270">
        <v>29</v>
      </c>
      <c r="I634" s="41"/>
      <c r="J634" s="41"/>
      <c r="K634" s="41"/>
      <c r="L634" s="45"/>
      <c r="M634" s="267"/>
      <c r="N634" s="268"/>
      <c r="O634" s="92"/>
      <c r="P634" s="92"/>
      <c r="Q634" s="92"/>
      <c r="R634" s="92"/>
      <c r="S634" s="92"/>
      <c r="T634" s="93"/>
      <c r="U634" s="39"/>
      <c r="V634" s="39"/>
      <c r="W634" s="39"/>
      <c r="X634" s="39"/>
      <c r="Y634" s="39"/>
      <c r="Z634" s="39"/>
      <c r="AA634" s="39"/>
      <c r="AB634" s="39"/>
      <c r="AC634" s="39"/>
      <c r="AD634" s="39"/>
      <c r="AE634" s="39"/>
      <c r="AU634" s="18" t="s">
        <v>90</v>
      </c>
    </row>
    <row r="635" s="2" customFormat="1">
      <c r="A635" s="39"/>
      <c r="B635" s="40"/>
      <c r="C635" s="41"/>
      <c r="D635" s="235" t="s">
        <v>219</v>
      </c>
      <c r="E635" s="41"/>
      <c r="F635" s="269" t="s">
        <v>200</v>
      </c>
      <c r="G635" s="41"/>
      <c r="H635" s="270">
        <v>4.7130000000000001</v>
      </c>
      <c r="I635" s="41"/>
      <c r="J635" s="41"/>
      <c r="K635" s="41"/>
      <c r="L635" s="45"/>
      <c r="M635" s="267"/>
      <c r="N635" s="268"/>
      <c r="O635" s="92"/>
      <c r="P635" s="92"/>
      <c r="Q635" s="92"/>
      <c r="R635" s="92"/>
      <c r="S635" s="92"/>
      <c r="T635" s="93"/>
      <c r="U635" s="39"/>
      <c r="V635" s="39"/>
      <c r="W635" s="39"/>
      <c r="X635" s="39"/>
      <c r="Y635" s="39"/>
      <c r="Z635" s="39"/>
      <c r="AA635" s="39"/>
      <c r="AB635" s="39"/>
      <c r="AC635" s="39"/>
      <c r="AD635" s="39"/>
      <c r="AE635" s="39"/>
      <c r="AU635" s="18" t="s">
        <v>90</v>
      </c>
    </row>
    <row r="636" s="2" customFormat="1">
      <c r="A636" s="39"/>
      <c r="B636" s="40"/>
      <c r="C636" s="41"/>
      <c r="D636" s="235" t="s">
        <v>219</v>
      </c>
      <c r="E636" s="41"/>
      <c r="F636" s="269" t="s">
        <v>201</v>
      </c>
      <c r="G636" s="41"/>
      <c r="H636" s="270">
        <v>33.713000000000001</v>
      </c>
      <c r="I636" s="41"/>
      <c r="J636" s="41"/>
      <c r="K636" s="41"/>
      <c r="L636" s="45"/>
      <c r="M636" s="267"/>
      <c r="N636" s="268"/>
      <c r="O636" s="92"/>
      <c r="P636" s="92"/>
      <c r="Q636" s="92"/>
      <c r="R636" s="92"/>
      <c r="S636" s="92"/>
      <c r="T636" s="93"/>
      <c r="U636" s="39"/>
      <c r="V636" s="39"/>
      <c r="W636" s="39"/>
      <c r="X636" s="39"/>
      <c r="Y636" s="39"/>
      <c r="Z636" s="39"/>
      <c r="AA636" s="39"/>
      <c r="AB636" s="39"/>
      <c r="AC636" s="39"/>
      <c r="AD636" s="39"/>
      <c r="AE636" s="39"/>
      <c r="AU636" s="18" t="s">
        <v>90</v>
      </c>
    </row>
    <row r="637" s="2" customFormat="1">
      <c r="A637" s="39"/>
      <c r="B637" s="40"/>
      <c r="C637" s="41"/>
      <c r="D637" s="235" t="s">
        <v>219</v>
      </c>
      <c r="E637" s="41"/>
      <c r="F637" s="266" t="s">
        <v>221</v>
      </c>
      <c r="G637" s="41"/>
      <c r="H637" s="41"/>
      <c r="I637" s="41"/>
      <c r="J637" s="41"/>
      <c r="K637" s="41"/>
      <c r="L637" s="45"/>
      <c r="M637" s="267"/>
      <c r="N637" s="268"/>
      <c r="O637" s="92"/>
      <c r="P637" s="92"/>
      <c r="Q637" s="92"/>
      <c r="R637" s="92"/>
      <c r="S637" s="92"/>
      <c r="T637" s="93"/>
      <c r="U637" s="39"/>
      <c r="V637" s="39"/>
      <c r="W637" s="39"/>
      <c r="X637" s="39"/>
      <c r="Y637" s="39"/>
      <c r="Z637" s="39"/>
      <c r="AA637" s="39"/>
      <c r="AB637" s="39"/>
      <c r="AC637" s="39"/>
      <c r="AD637" s="39"/>
      <c r="AE637" s="39"/>
      <c r="AU637" s="18" t="s">
        <v>90</v>
      </c>
    </row>
    <row r="638" s="2" customFormat="1">
      <c r="A638" s="39"/>
      <c r="B638" s="40"/>
      <c r="C638" s="41"/>
      <c r="D638" s="235" t="s">
        <v>219</v>
      </c>
      <c r="E638" s="41"/>
      <c r="F638" s="269" t="s">
        <v>198</v>
      </c>
      <c r="G638" s="41"/>
      <c r="H638" s="270">
        <v>0</v>
      </c>
      <c r="I638" s="41"/>
      <c r="J638" s="41"/>
      <c r="K638" s="41"/>
      <c r="L638" s="45"/>
      <c r="M638" s="267"/>
      <c r="N638" s="268"/>
      <c r="O638" s="92"/>
      <c r="P638" s="92"/>
      <c r="Q638" s="92"/>
      <c r="R638" s="92"/>
      <c r="S638" s="92"/>
      <c r="T638" s="93"/>
      <c r="U638" s="39"/>
      <c r="V638" s="39"/>
      <c r="W638" s="39"/>
      <c r="X638" s="39"/>
      <c r="Y638" s="39"/>
      <c r="Z638" s="39"/>
      <c r="AA638" s="39"/>
      <c r="AB638" s="39"/>
      <c r="AC638" s="39"/>
      <c r="AD638" s="39"/>
      <c r="AE638" s="39"/>
      <c r="AU638" s="18" t="s">
        <v>90</v>
      </c>
    </row>
    <row r="639" s="2" customFormat="1">
      <c r="A639" s="39"/>
      <c r="B639" s="40"/>
      <c r="C639" s="41"/>
      <c r="D639" s="235" t="s">
        <v>219</v>
      </c>
      <c r="E639" s="41"/>
      <c r="F639" s="269" t="s">
        <v>205</v>
      </c>
      <c r="G639" s="41"/>
      <c r="H639" s="270">
        <v>28.649999999999999</v>
      </c>
      <c r="I639" s="41"/>
      <c r="J639" s="41"/>
      <c r="K639" s="41"/>
      <c r="L639" s="45"/>
      <c r="M639" s="267"/>
      <c r="N639" s="268"/>
      <c r="O639" s="92"/>
      <c r="P639" s="92"/>
      <c r="Q639" s="92"/>
      <c r="R639" s="92"/>
      <c r="S639" s="92"/>
      <c r="T639" s="93"/>
      <c r="U639" s="39"/>
      <c r="V639" s="39"/>
      <c r="W639" s="39"/>
      <c r="X639" s="39"/>
      <c r="Y639" s="39"/>
      <c r="Z639" s="39"/>
      <c r="AA639" s="39"/>
      <c r="AB639" s="39"/>
      <c r="AC639" s="39"/>
      <c r="AD639" s="39"/>
      <c r="AE639" s="39"/>
      <c r="AU639" s="18" t="s">
        <v>90</v>
      </c>
    </row>
    <row r="640" s="2" customFormat="1">
      <c r="A640" s="39"/>
      <c r="B640" s="40"/>
      <c r="C640" s="41"/>
      <c r="D640" s="235" t="s">
        <v>219</v>
      </c>
      <c r="E640" s="41"/>
      <c r="F640" s="269" t="s">
        <v>206</v>
      </c>
      <c r="G640" s="41"/>
      <c r="H640" s="270">
        <v>26.975000000000001</v>
      </c>
      <c r="I640" s="41"/>
      <c r="J640" s="41"/>
      <c r="K640" s="41"/>
      <c r="L640" s="45"/>
      <c r="M640" s="267"/>
      <c r="N640" s="268"/>
      <c r="O640" s="92"/>
      <c r="P640" s="92"/>
      <c r="Q640" s="92"/>
      <c r="R640" s="92"/>
      <c r="S640" s="92"/>
      <c r="T640" s="93"/>
      <c r="U640" s="39"/>
      <c r="V640" s="39"/>
      <c r="W640" s="39"/>
      <c r="X640" s="39"/>
      <c r="Y640" s="39"/>
      <c r="Z640" s="39"/>
      <c r="AA640" s="39"/>
      <c r="AB640" s="39"/>
      <c r="AC640" s="39"/>
      <c r="AD640" s="39"/>
      <c r="AE640" s="39"/>
      <c r="AU640" s="18" t="s">
        <v>90</v>
      </c>
    </row>
    <row r="641" s="2" customFormat="1">
      <c r="A641" s="39"/>
      <c r="B641" s="40"/>
      <c r="C641" s="41"/>
      <c r="D641" s="235" t="s">
        <v>219</v>
      </c>
      <c r="E641" s="41"/>
      <c r="F641" s="269" t="s">
        <v>201</v>
      </c>
      <c r="G641" s="41"/>
      <c r="H641" s="270">
        <v>55.625</v>
      </c>
      <c r="I641" s="41"/>
      <c r="J641" s="41"/>
      <c r="K641" s="41"/>
      <c r="L641" s="45"/>
      <c r="M641" s="267"/>
      <c r="N641" s="268"/>
      <c r="O641" s="92"/>
      <c r="P641" s="92"/>
      <c r="Q641" s="92"/>
      <c r="R641" s="92"/>
      <c r="S641" s="92"/>
      <c r="T641" s="93"/>
      <c r="U641" s="39"/>
      <c r="V641" s="39"/>
      <c r="W641" s="39"/>
      <c r="X641" s="39"/>
      <c r="Y641" s="39"/>
      <c r="Z641" s="39"/>
      <c r="AA641" s="39"/>
      <c r="AB641" s="39"/>
      <c r="AC641" s="39"/>
      <c r="AD641" s="39"/>
      <c r="AE641" s="39"/>
      <c r="AU641" s="18" t="s">
        <v>90</v>
      </c>
    </row>
    <row r="642" s="2" customFormat="1">
      <c r="A642" s="39"/>
      <c r="B642" s="40"/>
      <c r="C642" s="41"/>
      <c r="D642" s="235" t="s">
        <v>219</v>
      </c>
      <c r="E642" s="41"/>
      <c r="F642" s="266" t="s">
        <v>222</v>
      </c>
      <c r="G642" s="41"/>
      <c r="H642" s="41"/>
      <c r="I642" s="41"/>
      <c r="J642" s="41"/>
      <c r="K642" s="41"/>
      <c r="L642" s="45"/>
      <c r="M642" s="267"/>
      <c r="N642" s="268"/>
      <c r="O642" s="92"/>
      <c r="P642" s="92"/>
      <c r="Q642" s="92"/>
      <c r="R642" s="92"/>
      <c r="S642" s="92"/>
      <c r="T642" s="93"/>
      <c r="U642" s="39"/>
      <c r="V642" s="39"/>
      <c r="W642" s="39"/>
      <c r="X642" s="39"/>
      <c r="Y642" s="39"/>
      <c r="Z642" s="39"/>
      <c r="AA642" s="39"/>
      <c r="AB642" s="39"/>
      <c r="AC642" s="39"/>
      <c r="AD642" s="39"/>
      <c r="AE642" s="39"/>
      <c r="AU642" s="18" t="s">
        <v>90</v>
      </c>
    </row>
    <row r="643" s="2" customFormat="1">
      <c r="A643" s="39"/>
      <c r="B643" s="40"/>
      <c r="C643" s="41"/>
      <c r="D643" s="235" t="s">
        <v>219</v>
      </c>
      <c r="E643" s="41"/>
      <c r="F643" s="269" t="s">
        <v>223</v>
      </c>
      <c r="G643" s="41"/>
      <c r="H643" s="270">
        <v>0</v>
      </c>
      <c r="I643" s="41"/>
      <c r="J643" s="41"/>
      <c r="K643" s="41"/>
      <c r="L643" s="45"/>
      <c r="M643" s="267"/>
      <c r="N643" s="268"/>
      <c r="O643" s="92"/>
      <c r="P643" s="92"/>
      <c r="Q643" s="92"/>
      <c r="R643" s="92"/>
      <c r="S643" s="92"/>
      <c r="T643" s="93"/>
      <c r="U643" s="39"/>
      <c r="V643" s="39"/>
      <c r="W643" s="39"/>
      <c r="X643" s="39"/>
      <c r="Y643" s="39"/>
      <c r="Z643" s="39"/>
      <c r="AA643" s="39"/>
      <c r="AB643" s="39"/>
      <c r="AC643" s="39"/>
      <c r="AD643" s="39"/>
      <c r="AE643" s="39"/>
      <c r="AU643" s="18" t="s">
        <v>90</v>
      </c>
    </row>
    <row r="644" s="2" customFormat="1">
      <c r="A644" s="39"/>
      <c r="B644" s="40"/>
      <c r="C644" s="41"/>
      <c r="D644" s="235" t="s">
        <v>219</v>
      </c>
      <c r="E644" s="41"/>
      <c r="F644" s="269" t="s">
        <v>224</v>
      </c>
      <c r="G644" s="41"/>
      <c r="H644" s="270">
        <v>186.68000000000001</v>
      </c>
      <c r="I644" s="41"/>
      <c r="J644" s="41"/>
      <c r="K644" s="41"/>
      <c r="L644" s="45"/>
      <c r="M644" s="267"/>
      <c r="N644" s="268"/>
      <c r="O644" s="92"/>
      <c r="P644" s="92"/>
      <c r="Q644" s="92"/>
      <c r="R644" s="92"/>
      <c r="S644" s="92"/>
      <c r="T644" s="93"/>
      <c r="U644" s="39"/>
      <c r="V644" s="39"/>
      <c r="W644" s="39"/>
      <c r="X644" s="39"/>
      <c r="Y644" s="39"/>
      <c r="Z644" s="39"/>
      <c r="AA644" s="39"/>
      <c r="AB644" s="39"/>
      <c r="AC644" s="39"/>
      <c r="AD644" s="39"/>
      <c r="AE644" s="39"/>
      <c r="AU644" s="18" t="s">
        <v>90</v>
      </c>
    </row>
    <row r="645" s="2" customFormat="1">
      <c r="A645" s="39"/>
      <c r="B645" s="40"/>
      <c r="C645" s="41"/>
      <c r="D645" s="235" t="s">
        <v>219</v>
      </c>
      <c r="E645" s="41"/>
      <c r="F645" s="266" t="s">
        <v>225</v>
      </c>
      <c r="G645" s="41"/>
      <c r="H645" s="41"/>
      <c r="I645" s="41"/>
      <c r="J645" s="41"/>
      <c r="K645" s="41"/>
      <c r="L645" s="45"/>
      <c r="M645" s="267"/>
      <c r="N645" s="268"/>
      <c r="O645" s="92"/>
      <c r="P645" s="92"/>
      <c r="Q645" s="92"/>
      <c r="R645" s="92"/>
      <c r="S645" s="92"/>
      <c r="T645" s="93"/>
      <c r="U645" s="39"/>
      <c r="V645" s="39"/>
      <c r="W645" s="39"/>
      <c r="X645" s="39"/>
      <c r="Y645" s="39"/>
      <c r="Z645" s="39"/>
      <c r="AA645" s="39"/>
      <c r="AB645" s="39"/>
      <c r="AC645" s="39"/>
      <c r="AD645" s="39"/>
      <c r="AE645" s="39"/>
      <c r="AU645" s="18" t="s">
        <v>90</v>
      </c>
    </row>
    <row r="646" s="2" customFormat="1">
      <c r="A646" s="39"/>
      <c r="B646" s="40"/>
      <c r="C646" s="41"/>
      <c r="D646" s="235" t="s">
        <v>219</v>
      </c>
      <c r="E646" s="41"/>
      <c r="F646" s="269" t="s">
        <v>223</v>
      </c>
      <c r="G646" s="41"/>
      <c r="H646" s="270">
        <v>0</v>
      </c>
      <c r="I646" s="41"/>
      <c r="J646" s="41"/>
      <c r="K646" s="41"/>
      <c r="L646" s="45"/>
      <c r="M646" s="267"/>
      <c r="N646" s="268"/>
      <c r="O646" s="92"/>
      <c r="P646" s="92"/>
      <c r="Q646" s="92"/>
      <c r="R646" s="92"/>
      <c r="S646" s="92"/>
      <c r="T646" s="93"/>
      <c r="U646" s="39"/>
      <c r="V646" s="39"/>
      <c r="W646" s="39"/>
      <c r="X646" s="39"/>
      <c r="Y646" s="39"/>
      <c r="Z646" s="39"/>
      <c r="AA646" s="39"/>
      <c r="AB646" s="39"/>
      <c r="AC646" s="39"/>
      <c r="AD646" s="39"/>
      <c r="AE646" s="39"/>
      <c r="AU646" s="18" t="s">
        <v>90</v>
      </c>
    </row>
    <row r="647" s="2" customFormat="1">
      <c r="A647" s="39"/>
      <c r="B647" s="40"/>
      <c r="C647" s="41"/>
      <c r="D647" s="235" t="s">
        <v>219</v>
      </c>
      <c r="E647" s="41"/>
      <c r="F647" s="269" t="s">
        <v>226</v>
      </c>
      <c r="G647" s="41"/>
      <c r="H647" s="270">
        <v>29.25</v>
      </c>
      <c r="I647" s="41"/>
      <c r="J647" s="41"/>
      <c r="K647" s="41"/>
      <c r="L647" s="45"/>
      <c r="M647" s="267"/>
      <c r="N647" s="268"/>
      <c r="O647" s="92"/>
      <c r="P647" s="92"/>
      <c r="Q647" s="92"/>
      <c r="R647" s="92"/>
      <c r="S647" s="92"/>
      <c r="T647" s="93"/>
      <c r="U647" s="39"/>
      <c r="V647" s="39"/>
      <c r="W647" s="39"/>
      <c r="X647" s="39"/>
      <c r="Y647" s="39"/>
      <c r="Z647" s="39"/>
      <c r="AA647" s="39"/>
      <c r="AB647" s="39"/>
      <c r="AC647" s="39"/>
      <c r="AD647" s="39"/>
      <c r="AE647" s="39"/>
      <c r="AU647" s="18" t="s">
        <v>90</v>
      </c>
    </row>
    <row r="648" s="2" customFormat="1">
      <c r="A648" s="39"/>
      <c r="B648" s="40"/>
      <c r="C648" s="41"/>
      <c r="D648" s="235" t="s">
        <v>219</v>
      </c>
      <c r="E648" s="41"/>
      <c r="F648" s="266" t="s">
        <v>244</v>
      </c>
      <c r="G648" s="41"/>
      <c r="H648" s="41"/>
      <c r="I648" s="41"/>
      <c r="J648" s="41"/>
      <c r="K648" s="41"/>
      <c r="L648" s="45"/>
      <c r="M648" s="267"/>
      <c r="N648" s="268"/>
      <c r="O648" s="92"/>
      <c r="P648" s="92"/>
      <c r="Q648" s="92"/>
      <c r="R648" s="92"/>
      <c r="S648" s="92"/>
      <c r="T648" s="93"/>
      <c r="U648" s="39"/>
      <c r="V648" s="39"/>
      <c r="W648" s="39"/>
      <c r="X648" s="39"/>
      <c r="Y648" s="39"/>
      <c r="Z648" s="39"/>
      <c r="AA648" s="39"/>
      <c r="AB648" s="39"/>
      <c r="AC648" s="39"/>
      <c r="AD648" s="39"/>
      <c r="AE648" s="39"/>
      <c r="AU648" s="18" t="s">
        <v>90</v>
      </c>
    </row>
    <row r="649" s="2" customFormat="1">
      <c r="A649" s="39"/>
      <c r="B649" s="40"/>
      <c r="C649" s="41"/>
      <c r="D649" s="235" t="s">
        <v>219</v>
      </c>
      <c r="E649" s="41"/>
      <c r="F649" s="269" t="s">
        <v>129</v>
      </c>
      <c r="G649" s="41"/>
      <c r="H649" s="270">
        <v>0</v>
      </c>
      <c r="I649" s="41"/>
      <c r="J649" s="41"/>
      <c r="K649" s="41"/>
      <c r="L649" s="45"/>
      <c r="M649" s="267"/>
      <c r="N649" s="268"/>
      <c r="O649" s="92"/>
      <c r="P649" s="92"/>
      <c r="Q649" s="92"/>
      <c r="R649" s="92"/>
      <c r="S649" s="92"/>
      <c r="T649" s="93"/>
      <c r="U649" s="39"/>
      <c r="V649" s="39"/>
      <c r="W649" s="39"/>
      <c r="X649" s="39"/>
      <c r="Y649" s="39"/>
      <c r="Z649" s="39"/>
      <c r="AA649" s="39"/>
      <c r="AB649" s="39"/>
      <c r="AC649" s="39"/>
      <c r="AD649" s="39"/>
      <c r="AE649" s="39"/>
      <c r="AU649" s="18" t="s">
        <v>90</v>
      </c>
    </row>
    <row r="650" s="2" customFormat="1">
      <c r="A650" s="39"/>
      <c r="B650" s="40"/>
      <c r="C650" s="41"/>
      <c r="D650" s="235" t="s">
        <v>219</v>
      </c>
      <c r="E650" s="41"/>
      <c r="F650" s="269" t="s">
        <v>245</v>
      </c>
      <c r="G650" s="41"/>
      <c r="H650" s="270">
        <v>153.93700000000001</v>
      </c>
      <c r="I650" s="41"/>
      <c r="J650" s="41"/>
      <c r="K650" s="41"/>
      <c r="L650" s="45"/>
      <c r="M650" s="267"/>
      <c r="N650" s="268"/>
      <c r="O650" s="92"/>
      <c r="P650" s="92"/>
      <c r="Q650" s="92"/>
      <c r="R650" s="92"/>
      <c r="S650" s="92"/>
      <c r="T650" s="93"/>
      <c r="U650" s="39"/>
      <c r="V650" s="39"/>
      <c r="W650" s="39"/>
      <c r="X650" s="39"/>
      <c r="Y650" s="39"/>
      <c r="Z650" s="39"/>
      <c r="AA650" s="39"/>
      <c r="AB650" s="39"/>
      <c r="AC650" s="39"/>
      <c r="AD650" s="39"/>
      <c r="AE650" s="39"/>
      <c r="AU650" s="18" t="s">
        <v>90</v>
      </c>
    </row>
    <row r="651" s="2" customFormat="1">
      <c r="A651" s="39"/>
      <c r="B651" s="40"/>
      <c r="C651" s="41"/>
      <c r="D651" s="235" t="s">
        <v>219</v>
      </c>
      <c r="E651" s="41"/>
      <c r="F651" s="269" t="s">
        <v>246</v>
      </c>
      <c r="G651" s="41"/>
      <c r="H651" s="270">
        <v>382.065</v>
      </c>
      <c r="I651" s="41"/>
      <c r="J651" s="41"/>
      <c r="K651" s="41"/>
      <c r="L651" s="45"/>
      <c r="M651" s="267"/>
      <c r="N651" s="268"/>
      <c r="O651" s="92"/>
      <c r="P651" s="92"/>
      <c r="Q651" s="92"/>
      <c r="R651" s="92"/>
      <c r="S651" s="92"/>
      <c r="T651" s="93"/>
      <c r="U651" s="39"/>
      <c r="V651" s="39"/>
      <c r="W651" s="39"/>
      <c r="X651" s="39"/>
      <c r="Y651" s="39"/>
      <c r="Z651" s="39"/>
      <c r="AA651" s="39"/>
      <c r="AB651" s="39"/>
      <c r="AC651" s="39"/>
      <c r="AD651" s="39"/>
      <c r="AE651" s="39"/>
      <c r="AU651" s="18" t="s">
        <v>90</v>
      </c>
    </row>
    <row r="652" s="2" customFormat="1">
      <c r="A652" s="39"/>
      <c r="B652" s="40"/>
      <c r="C652" s="41"/>
      <c r="D652" s="235" t="s">
        <v>219</v>
      </c>
      <c r="E652" s="41"/>
      <c r="F652" s="269" t="s">
        <v>201</v>
      </c>
      <c r="G652" s="41"/>
      <c r="H652" s="270">
        <v>536.00199999999995</v>
      </c>
      <c r="I652" s="41"/>
      <c r="J652" s="41"/>
      <c r="K652" s="41"/>
      <c r="L652" s="45"/>
      <c r="M652" s="267"/>
      <c r="N652" s="268"/>
      <c r="O652" s="92"/>
      <c r="P652" s="92"/>
      <c r="Q652" s="92"/>
      <c r="R652" s="92"/>
      <c r="S652" s="92"/>
      <c r="T652" s="93"/>
      <c r="U652" s="39"/>
      <c r="V652" s="39"/>
      <c r="W652" s="39"/>
      <c r="X652" s="39"/>
      <c r="Y652" s="39"/>
      <c r="Z652" s="39"/>
      <c r="AA652" s="39"/>
      <c r="AB652" s="39"/>
      <c r="AC652" s="39"/>
      <c r="AD652" s="39"/>
      <c r="AE652" s="39"/>
      <c r="AU652" s="18" t="s">
        <v>90</v>
      </c>
    </row>
    <row r="653" s="2" customFormat="1" ht="24.15" customHeight="1">
      <c r="A653" s="39"/>
      <c r="B653" s="40"/>
      <c r="C653" s="220" t="s">
        <v>832</v>
      </c>
      <c r="D653" s="220" t="s">
        <v>191</v>
      </c>
      <c r="E653" s="221" t="s">
        <v>833</v>
      </c>
      <c r="F653" s="222" t="s">
        <v>834</v>
      </c>
      <c r="G653" s="223" t="s">
        <v>119</v>
      </c>
      <c r="H653" s="224">
        <v>903.35699999999997</v>
      </c>
      <c r="I653" s="225"/>
      <c r="J653" s="226">
        <f>ROUND(I653*H653,2)</f>
        <v>0</v>
      </c>
      <c r="K653" s="222" t="s">
        <v>194</v>
      </c>
      <c r="L653" s="45"/>
      <c r="M653" s="227" t="s">
        <v>1</v>
      </c>
      <c r="N653" s="228" t="s">
        <v>45</v>
      </c>
      <c r="O653" s="92"/>
      <c r="P653" s="229">
        <f>O653*H653</f>
        <v>0</v>
      </c>
      <c r="Q653" s="229">
        <v>0</v>
      </c>
      <c r="R653" s="229">
        <f>Q653*H653</f>
        <v>0</v>
      </c>
      <c r="S653" s="229">
        <v>0.00014999999999999999</v>
      </c>
      <c r="T653" s="230">
        <f>S653*H653</f>
        <v>0.13550354999999997</v>
      </c>
      <c r="U653" s="39"/>
      <c r="V653" s="39"/>
      <c r="W653" s="39"/>
      <c r="X653" s="39"/>
      <c r="Y653" s="39"/>
      <c r="Z653" s="39"/>
      <c r="AA653" s="39"/>
      <c r="AB653" s="39"/>
      <c r="AC653" s="39"/>
      <c r="AD653" s="39"/>
      <c r="AE653" s="39"/>
      <c r="AR653" s="231" t="s">
        <v>292</v>
      </c>
      <c r="AT653" s="231" t="s">
        <v>191</v>
      </c>
      <c r="AU653" s="231" t="s">
        <v>90</v>
      </c>
      <c r="AY653" s="18" t="s">
        <v>188</v>
      </c>
      <c r="BE653" s="232">
        <f>IF(N653="základní",J653,0)</f>
        <v>0</v>
      </c>
      <c r="BF653" s="232">
        <f>IF(N653="snížená",J653,0)</f>
        <v>0</v>
      </c>
      <c r="BG653" s="232">
        <f>IF(N653="zákl. přenesená",J653,0)</f>
        <v>0</v>
      </c>
      <c r="BH653" s="232">
        <f>IF(N653="sníž. přenesená",J653,0)</f>
        <v>0</v>
      </c>
      <c r="BI653" s="232">
        <f>IF(N653="nulová",J653,0)</f>
        <v>0</v>
      </c>
      <c r="BJ653" s="18" t="s">
        <v>88</v>
      </c>
      <c r="BK653" s="232">
        <f>ROUND(I653*H653,2)</f>
        <v>0</v>
      </c>
      <c r="BL653" s="18" t="s">
        <v>292</v>
      </c>
      <c r="BM653" s="231" t="s">
        <v>835</v>
      </c>
    </row>
    <row r="654" s="14" customFormat="1">
      <c r="A654" s="14"/>
      <c r="B654" s="244"/>
      <c r="C654" s="245"/>
      <c r="D654" s="235" t="s">
        <v>197</v>
      </c>
      <c r="E654" s="246" t="s">
        <v>1</v>
      </c>
      <c r="F654" s="247" t="s">
        <v>125</v>
      </c>
      <c r="G654" s="245"/>
      <c r="H654" s="248">
        <v>903.35699999999997</v>
      </c>
      <c r="I654" s="249"/>
      <c r="J654" s="245"/>
      <c r="K654" s="245"/>
      <c r="L654" s="250"/>
      <c r="M654" s="251"/>
      <c r="N654" s="252"/>
      <c r="O654" s="252"/>
      <c r="P654" s="252"/>
      <c r="Q654" s="252"/>
      <c r="R654" s="252"/>
      <c r="S654" s="252"/>
      <c r="T654" s="253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54" t="s">
        <v>197</v>
      </c>
      <c r="AU654" s="254" t="s">
        <v>90</v>
      </c>
      <c r="AV654" s="14" t="s">
        <v>90</v>
      </c>
      <c r="AW654" s="14" t="s">
        <v>36</v>
      </c>
      <c r="AX654" s="14" t="s">
        <v>88</v>
      </c>
      <c r="AY654" s="254" t="s">
        <v>188</v>
      </c>
    </row>
    <row r="655" s="2" customFormat="1">
      <c r="A655" s="39"/>
      <c r="B655" s="40"/>
      <c r="C655" s="41"/>
      <c r="D655" s="235" t="s">
        <v>219</v>
      </c>
      <c r="E655" s="41"/>
      <c r="F655" s="266" t="s">
        <v>836</v>
      </c>
      <c r="G655" s="41"/>
      <c r="H655" s="41"/>
      <c r="I655" s="41"/>
      <c r="J655" s="41"/>
      <c r="K655" s="41"/>
      <c r="L655" s="45"/>
      <c r="M655" s="267"/>
      <c r="N655" s="268"/>
      <c r="O655" s="92"/>
      <c r="P655" s="92"/>
      <c r="Q655" s="92"/>
      <c r="R655" s="92"/>
      <c r="S655" s="92"/>
      <c r="T655" s="93"/>
      <c r="U655" s="39"/>
      <c r="V655" s="39"/>
      <c r="W655" s="39"/>
      <c r="X655" s="39"/>
      <c r="Y655" s="39"/>
      <c r="Z655" s="39"/>
      <c r="AA655" s="39"/>
      <c r="AB655" s="39"/>
      <c r="AC655" s="39"/>
      <c r="AD655" s="39"/>
      <c r="AE655" s="39"/>
      <c r="AU655" s="18" t="s">
        <v>90</v>
      </c>
    </row>
    <row r="656" s="2" customFormat="1">
      <c r="A656" s="39"/>
      <c r="B656" s="40"/>
      <c r="C656" s="41"/>
      <c r="D656" s="235" t="s">
        <v>219</v>
      </c>
      <c r="E656" s="41"/>
      <c r="F656" s="269" t="s">
        <v>217</v>
      </c>
      <c r="G656" s="41"/>
      <c r="H656" s="270">
        <v>0</v>
      </c>
      <c r="I656" s="41"/>
      <c r="J656" s="41"/>
      <c r="K656" s="41"/>
      <c r="L656" s="45"/>
      <c r="M656" s="267"/>
      <c r="N656" s="268"/>
      <c r="O656" s="92"/>
      <c r="P656" s="92"/>
      <c r="Q656" s="92"/>
      <c r="R656" s="92"/>
      <c r="S656" s="92"/>
      <c r="T656" s="93"/>
      <c r="U656" s="39"/>
      <c r="V656" s="39"/>
      <c r="W656" s="39"/>
      <c r="X656" s="39"/>
      <c r="Y656" s="39"/>
      <c r="Z656" s="39"/>
      <c r="AA656" s="39"/>
      <c r="AB656" s="39"/>
      <c r="AC656" s="39"/>
      <c r="AD656" s="39"/>
      <c r="AE656" s="39"/>
      <c r="AU656" s="18" t="s">
        <v>90</v>
      </c>
    </row>
    <row r="657" s="2" customFormat="1">
      <c r="A657" s="39"/>
      <c r="B657" s="40"/>
      <c r="C657" s="41"/>
      <c r="D657" s="235" t="s">
        <v>219</v>
      </c>
      <c r="E657" s="41"/>
      <c r="F657" s="269" t="s">
        <v>218</v>
      </c>
      <c r="G657" s="41"/>
      <c r="H657" s="270">
        <v>610.53599999999994</v>
      </c>
      <c r="I657" s="41"/>
      <c r="J657" s="41"/>
      <c r="K657" s="41"/>
      <c r="L657" s="45"/>
      <c r="M657" s="267"/>
      <c r="N657" s="268"/>
      <c r="O657" s="92"/>
      <c r="P657" s="92"/>
      <c r="Q657" s="92"/>
      <c r="R657" s="92"/>
      <c r="S657" s="92"/>
      <c r="T657" s="93"/>
      <c r="U657" s="39"/>
      <c r="V657" s="39"/>
      <c r="W657" s="39"/>
      <c r="X657" s="39"/>
      <c r="Y657" s="39"/>
      <c r="Z657" s="39"/>
      <c r="AA657" s="39"/>
      <c r="AB657" s="39"/>
      <c r="AC657" s="39"/>
      <c r="AD657" s="39"/>
      <c r="AE657" s="39"/>
      <c r="AU657" s="18" t="s">
        <v>90</v>
      </c>
    </row>
    <row r="658" s="2" customFormat="1">
      <c r="A658" s="39"/>
      <c r="B658" s="40"/>
      <c r="C658" s="41"/>
      <c r="D658" s="235" t="s">
        <v>219</v>
      </c>
      <c r="E658" s="41"/>
      <c r="F658" s="269" t="s">
        <v>238</v>
      </c>
      <c r="G658" s="41"/>
      <c r="H658" s="270">
        <v>0</v>
      </c>
      <c r="I658" s="41"/>
      <c r="J658" s="41"/>
      <c r="K658" s="41"/>
      <c r="L658" s="45"/>
      <c r="M658" s="267"/>
      <c r="N658" s="268"/>
      <c r="O658" s="92"/>
      <c r="P658" s="92"/>
      <c r="Q658" s="92"/>
      <c r="R658" s="92"/>
      <c r="S658" s="92"/>
      <c r="T658" s="93"/>
      <c r="U658" s="39"/>
      <c r="V658" s="39"/>
      <c r="W658" s="39"/>
      <c r="X658" s="39"/>
      <c r="Y658" s="39"/>
      <c r="Z658" s="39"/>
      <c r="AA658" s="39"/>
      <c r="AB658" s="39"/>
      <c r="AC658" s="39"/>
      <c r="AD658" s="39"/>
      <c r="AE658" s="39"/>
      <c r="AU658" s="18" t="s">
        <v>90</v>
      </c>
    </row>
    <row r="659" s="2" customFormat="1">
      <c r="A659" s="39"/>
      <c r="B659" s="40"/>
      <c r="C659" s="41"/>
      <c r="D659" s="235" t="s">
        <v>219</v>
      </c>
      <c r="E659" s="41"/>
      <c r="F659" s="269" t="s">
        <v>831</v>
      </c>
      <c r="G659" s="41"/>
      <c r="H659" s="270">
        <v>828.82299999999998</v>
      </c>
      <c r="I659" s="41"/>
      <c r="J659" s="41"/>
      <c r="K659" s="41"/>
      <c r="L659" s="45"/>
      <c r="M659" s="267"/>
      <c r="N659" s="268"/>
      <c r="O659" s="92"/>
      <c r="P659" s="92"/>
      <c r="Q659" s="92"/>
      <c r="R659" s="92"/>
      <c r="S659" s="92"/>
      <c r="T659" s="93"/>
      <c r="U659" s="39"/>
      <c r="V659" s="39"/>
      <c r="W659" s="39"/>
      <c r="X659" s="39"/>
      <c r="Y659" s="39"/>
      <c r="Z659" s="39"/>
      <c r="AA659" s="39"/>
      <c r="AB659" s="39"/>
      <c r="AC659" s="39"/>
      <c r="AD659" s="39"/>
      <c r="AE659" s="39"/>
      <c r="AU659" s="18" t="s">
        <v>90</v>
      </c>
    </row>
    <row r="660" s="2" customFormat="1">
      <c r="A660" s="39"/>
      <c r="B660" s="40"/>
      <c r="C660" s="41"/>
      <c r="D660" s="235" t="s">
        <v>219</v>
      </c>
      <c r="E660" s="41"/>
      <c r="F660" s="269" t="s">
        <v>240</v>
      </c>
      <c r="G660" s="41"/>
      <c r="H660" s="270">
        <v>-536.00199999999995</v>
      </c>
      <c r="I660" s="41"/>
      <c r="J660" s="41"/>
      <c r="K660" s="41"/>
      <c r="L660" s="45"/>
      <c r="M660" s="267"/>
      <c r="N660" s="268"/>
      <c r="O660" s="92"/>
      <c r="P660" s="92"/>
      <c r="Q660" s="92"/>
      <c r="R660" s="92"/>
      <c r="S660" s="92"/>
      <c r="T660" s="93"/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  <c r="AE660" s="39"/>
      <c r="AU660" s="18" t="s">
        <v>90</v>
      </c>
    </row>
    <row r="661" s="2" customFormat="1">
      <c r="A661" s="39"/>
      <c r="B661" s="40"/>
      <c r="C661" s="41"/>
      <c r="D661" s="235" t="s">
        <v>219</v>
      </c>
      <c r="E661" s="41"/>
      <c r="F661" s="269" t="s">
        <v>201</v>
      </c>
      <c r="G661" s="41"/>
      <c r="H661" s="270">
        <v>903.35699999999997</v>
      </c>
      <c r="I661" s="41"/>
      <c r="J661" s="41"/>
      <c r="K661" s="41"/>
      <c r="L661" s="45"/>
      <c r="M661" s="267"/>
      <c r="N661" s="268"/>
      <c r="O661" s="92"/>
      <c r="P661" s="92"/>
      <c r="Q661" s="92"/>
      <c r="R661" s="92"/>
      <c r="S661" s="92"/>
      <c r="T661" s="93"/>
      <c r="U661" s="39"/>
      <c r="V661" s="39"/>
      <c r="W661" s="39"/>
      <c r="X661" s="39"/>
      <c r="Y661" s="39"/>
      <c r="Z661" s="39"/>
      <c r="AA661" s="39"/>
      <c r="AB661" s="39"/>
      <c r="AC661" s="39"/>
      <c r="AD661" s="39"/>
      <c r="AE661" s="39"/>
      <c r="AU661" s="18" t="s">
        <v>90</v>
      </c>
    </row>
    <row r="662" s="2" customFormat="1" ht="16.5" customHeight="1">
      <c r="A662" s="39"/>
      <c r="B662" s="40"/>
      <c r="C662" s="220" t="s">
        <v>837</v>
      </c>
      <c r="D662" s="220" t="s">
        <v>191</v>
      </c>
      <c r="E662" s="221" t="s">
        <v>838</v>
      </c>
      <c r="F662" s="222" t="s">
        <v>839</v>
      </c>
      <c r="G662" s="223" t="s">
        <v>119</v>
      </c>
      <c r="H662" s="224">
        <v>903.35699999999997</v>
      </c>
      <c r="I662" s="225"/>
      <c r="J662" s="226">
        <f>ROUND(I662*H662,2)</f>
        <v>0</v>
      </c>
      <c r="K662" s="222" t="s">
        <v>194</v>
      </c>
      <c r="L662" s="45"/>
      <c r="M662" s="227" t="s">
        <v>1</v>
      </c>
      <c r="N662" s="228" t="s">
        <v>45</v>
      </c>
      <c r="O662" s="92"/>
      <c r="P662" s="229">
        <f>O662*H662</f>
        <v>0</v>
      </c>
      <c r="Q662" s="229">
        <v>0.001</v>
      </c>
      <c r="R662" s="229">
        <f>Q662*H662</f>
        <v>0.90335699999999997</v>
      </c>
      <c r="S662" s="229">
        <v>0.00031</v>
      </c>
      <c r="T662" s="230">
        <f>S662*H662</f>
        <v>0.28004066999999999</v>
      </c>
      <c r="U662" s="39"/>
      <c r="V662" s="39"/>
      <c r="W662" s="39"/>
      <c r="X662" s="39"/>
      <c r="Y662" s="39"/>
      <c r="Z662" s="39"/>
      <c r="AA662" s="39"/>
      <c r="AB662" s="39"/>
      <c r="AC662" s="39"/>
      <c r="AD662" s="39"/>
      <c r="AE662" s="39"/>
      <c r="AR662" s="231" t="s">
        <v>292</v>
      </c>
      <c r="AT662" s="231" t="s">
        <v>191</v>
      </c>
      <c r="AU662" s="231" t="s">
        <v>90</v>
      </c>
      <c r="AY662" s="18" t="s">
        <v>188</v>
      </c>
      <c r="BE662" s="232">
        <f>IF(N662="základní",J662,0)</f>
        <v>0</v>
      </c>
      <c r="BF662" s="232">
        <f>IF(N662="snížená",J662,0)</f>
        <v>0</v>
      </c>
      <c r="BG662" s="232">
        <f>IF(N662="zákl. přenesená",J662,0)</f>
        <v>0</v>
      </c>
      <c r="BH662" s="232">
        <f>IF(N662="sníž. přenesená",J662,0)</f>
        <v>0</v>
      </c>
      <c r="BI662" s="232">
        <f>IF(N662="nulová",J662,0)</f>
        <v>0</v>
      </c>
      <c r="BJ662" s="18" t="s">
        <v>88</v>
      </c>
      <c r="BK662" s="232">
        <f>ROUND(I662*H662,2)</f>
        <v>0</v>
      </c>
      <c r="BL662" s="18" t="s">
        <v>292</v>
      </c>
      <c r="BM662" s="231" t="s">
        <v>840</v>
      </c>
    </row>
    <row r="663" s="14" customFormat="1">
      <c r="A663" s="14"/>
      <c r="B663" s="244"/>
      <c r="C663" s="245"/>
      <c r="D663" s="235" t="s">
        <v>197</v>
      </c>
      <c r="E663" s="246" t="s">
        <v>1</v>
      </c>
      <c r="F663" s="247" t="s">
        <v>125</v>
      </c>
      <c r="G663" s="245"/>
      <c r="H663" s="248">
        <v>903.35699999999997</v>
      </c>
      <c r="I663" s="249"/>
      <c r="J663" s="245"/>
      <c r="K663" s="245"/>
      <c r="L663" s="250"/>
      <c r="M663" s="251"/>
      <c r="N663" s="252"/>
      <c r="O663" s="252"/>
      <c r="P663" s="252"/>
      <c r="Q663" s="252"/>
      <c r="R663" s="252"/>
      <c r="S663" s="252"/>
      <c r="T663" s="253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254" t="s">
        <v>197</v>
      </c>
      <c r="AU663" s="254" t="s">
        <v>90</v>
      </c>
      <c r="AV663" s="14" t="s">
        <v>90</v>
      </c>
      <c r="AW663" s="14" t="s">
        <v>36</v>
      </c>
      <c r="AX663" s="14" t="s">
        <v>88</v>
      </c>
      <c r="AY663" s="254" t="s">
        <v>188</v>
      </c>
    </row>
    <row r="664" s="2" customFormat="1">
      <c r="A664" s="39"/>
      <c r="B664" s="40"/>
      <c r="C664" s="41"/>
      <c r="D664" s="235" t="s">
        <v>219</v>
      </c>
      <c r="E664" s="41"/>
      <c r="F664" s="266" t="s">
        <v>836</v>
      </c>
      <c r="G664" s="41"/>
      <c r="H664" s="41"/>
      <c r="I664" s="41"/>
      <c r="J664" s="41"/>
      <c r="K664" s="41"/>
      <c r="L664" s="45"/>
      <c r="M664" s="267"/>
      <c r="N664" s="268"/>
      <c r="O664" s="92"/>
      <c r="P664" s="92"/>
      <c r="Q664" s="92"/>
      <c r="R664" s="92"/>
      <c r="S664" s="92"/>
      <c r="T664" s="93"/>
      <c r="U664" s="39"/>
      <c r="V664" s="39"/>
      <c r="W664" s="39"/>
      <c r="X664" s="39"/>
      <c r="Y664" s="39"/>
      <c r="Z664" s="39"/>
      <c r="AA664" s="39"/>
      <c r="AB664" s="39"/>
      <c r="AC664" s="39"/>
      <c r="AD664" s="39"/>
      <c r="AE664" s="39"/>
      <c r="AU664" s="18" t="s">
        <v>90</v>
      </c>
    </row>
    <row r="665" s="2" customFormat="1">
      <c r="A665" s="39"/>
      <c r="B665" s="40"/>
      <c r="C665" s="41"/>
      <c r="D665" s="235" t="s">
        <v>219</v>
      </c>
      <c r="E665" s="41"/>
      <c r="F665" s="269" t="s">
        <v>217</v>
      </c>
      <c r="G665" s="41"/>
      <c r="H665" s="270">
        <v>0</v>
      </c>
      <c r="I665" s="41"/>
      <c r="J665" s="41"/>
      <c r="K665" s="41"/>
      <c r="L665" s="45"/>
      <c r="M665" s="267"/>
      <c r="N665" s="268"/>
      <c r="O665" s="92"/>
      <c r="P665" s="92"/>
      <c r="Q665" s="92"/>
      <c r="R665" s="92"/>
      <c r="S665" s="92"/>
      <c r="T665" s="93"/>
      <c r="U665" s="39"/>
      <c r="V665" s="39"/>
      <c r="W665" s="39"/>
      <c r="X665" s="39"/>
      <c r="Y665" s="39"/>
      <c r="Z665" s="39"/>
      <c r="AA665" s="39"/>
      <c r="AB665" s="39"/>
      <c r="AC665" s="39"/>
      <c r="AD665" s="39"/>
      <c r="AE665" s="39"/>
      <c r="AU665" s="18" t="s">
        <v>90</v>
      </c>
    </row>
    <row r="666" s="2" customFormat="1">
      <c r="A666" s="39"/>
      <c r="B666" s="40"/>
      <c r="C666" s="41"/>
      <c r="D666" s="235" t="s">
        <v>219</v>
      </c>
      <c r="E666" s="41"/>
      <c r="F666" s="269" t="s">
        <v>218</v>
      </c>
      <c r="G666" s="41"/>
      <c r="H666" s="270">
        <v>610.53599999999994</v>
      </c>
      <c r="I666" s="41"/>
      <c r="J666" s="41"/>
      <c r="K666" s="41"/>
      <c r="L666" s="45"/>
      <c r="M666" s="267"/>
      <c r="N666" s="268"/>
      <c r="O666" s="92"/>
      <c r="P666" s="92"/>
      <c r="Q666" s="92"/>
      <c r="R666" s="92"/>
      <c r="S666" s="92"/>
      <c r="T666" s="93"/>
      <c r="U666" s="39"/>
      <c r="V666" s="39"/>
      <c r="W666" s="39"/>
      <c r="X666" s="39"/>
      <c r="Y666" s="39"/>
      <c r="Z666" s="39"/>
      <c r="AA666" s="39"/>
      <c r="AB666" s="39"/>
      <c r="AC666" s="39"/>
      <c r="AD666" s="39"/>
      <c r="AE666" s="39"/>
      <c r="AU666" s="18" t="s">
        <v>90</v>
      </c>
    </row>
    <row r="667" s="2" customFormat="1">
      <c r="A667" s="39"/>
      <c r="B667" s="40"/>
      <c r="C667" s="41"/>
      <c r="D667" s="235" t="s">
        <v>219</v>
      </c>
      <c r="E667" s="41"/>
      <c r="F667" s="269" t="s">
        <v>238</v>
      </c>
      <c r="G667" s="41"/>
      <c r="H667" s="270">
        <v>0</v>
      </c>
      <c r="I667" s="41"/>
      <c r="J667" s="41"/>
      <c r="K667" s="41"/>
      <c r="L667" s="45"/>
      <c r="M667" s="267"/>
      <c r="N667" s="268"/>
      <c r="O667" s="92"/>
      <c r="P667" s="92"/>
      <c r="Q667" s="92"/>
      <c r="R667" s="92"/>
      <c r="S667" s="92"/>
      <c r="T667" s="93"/>
      <c r="U667" s="39"/>
      <c r="V667" s="39"/>
      <c r="W667" s="39"/>
      <c r="X667" s="39"/>
      <c r="Y667" s="39"/>
      <c r="Z667" s="39"/>
      <c r="AA667" s="39"/>
      <c r="AB667" s="39"/>
      <c r="AC667" s="39"/>
      <c r="AD667" s="39"/>
      <c r="AE667" s="39"/>
      <c r="AU667" s="18" t="s">
        <v>90</v>
      </c>
    </row>
    <row r="668" s="2" customFormat="1">
      <c r="A668" s="39"/>
      <c r="B668" s="40"/>
      <c r="C668" s="41"/>
      <c r="D668" s="235" t="s">
        <v>219</v>
      </c>
      <c r="E668" s="41"/>
      <c r="F668" s="269" t="s">
        <v>831</v>
      </c>
      <c r="G668" s="41"/>
      <c r="H668" s="270">
        <v>828.82299999999998</v>
      </c>
      <c r="I668" s="41"/>
      <c r="J668" s="41"/>
      <c r="K668" s="41"/>
      <c r="L668" s="45"/>
      <c r="M668" s="267"/>
      <c r="N668" s="268"/>
      <c r="O668" s="92"/>
      <c r="P668" s="92"/>
      <c r="Q668" s="92"/>
      <c r="R668" s="92"/>
      <c r="S668" s="92"/>
      <c r="T668" s="93"/>
      <c r="U668" s="39"/>
      <c r="V668" s="39"/>
      <c r="W668" s="39"/>
      <c r="X668" s="39"/>
      <c r="Y668" s="39"/>
      <c r="Z668" s="39"/>
      <c r="AA668" s="39"/>
      <c r="AB668" s="39"/>
      <c r="AC668" s="39"/>
      <c r="AD668" s="39"/>
      <c r="AE668" s="39"/>
      <c r="AU668" s="18" t="s">
        <v>90</v>
      </c>
    </row>
    <row r="669" s="2" customFormat="1">
      <c r="A669" s="39"/>
      <c r="B669" s="40"/>
      <c r="C669" s="41"/>
      <c r="D669" s="235" t="s">
        <v>219</v>
      </c>
      <c r="E669" s="41"/>
      <c r="F669" s="269" t="s">
        <v>240</v>
      </c>
      <c r="G669" s="41"/>
      <c r="H669" s="270">
        <v>-536.00199999999995</v>
      </c>
      <c r="I669" s="41"/>
      <c r="J669" s="41"/>
      <c r="K669" s="41"/>
      <c r="L669" s="45"/>
      <c r="M669" s="267"/>
      <c r="N669" s="268"/>
      <c r="O669" s="92"/>
      <c r="P669" s="92"/>
      <c r="Q669" s="92"/>
      <c r="R669" s="92"/>
      <c r="S669" s="92"/>
      <c r="T669" s="93"/>
      <c r="U669" s="39"/>
      <c r="V669" s="39"/>
      <c r="W669" s="39"/>
      <c r="X669" s="39"/>
      <c r="Y669" s="39"/>
      <c r="Z669" s="39"/>
      <c r="AA669" s="39"/>
      <c r="AB669" s="39"/>
      <c r="AC669" s="39"/>
      <c r="AD669" s="39"/>
      <c r="AE669" s="39"/>
      <c r="AU669" s="18" t="s">
        <v>90</v>
      </c>
    </row>
    <row r="670" s="2" customFormat="1">
      <c r="A670" s="39"/>
      <c r="B670" s="40"/>
      <c r="C670" s="41"/>
      <c r="D670" s="235" t="s">
        <v>219</v>
      </c>
      <c r="E670" s="41"/>
      <c r="F670" s="269" t="s">
        <v>201</v>
      </c>
      <c r="G670" s="41"/>
      <c r="H670" s="270">
        <v>903.35699999999997</v>
      </c>
      <c r="I670" s="41"/>
      <c r="J670" s="41"/>
      <c r="K670" s="41"/>
      <c r="L670" s="45"/>
      <c r="M670" s="267"/>
      <c r="N670" s="268"/>
      <c r="O670" s="92"/>
      <c r="P670" s="92"/>
      <c r="Q670" s="92"/>
      <c r="R670" s="92"/>
      <c r="S670" s="92"/>
      <c r="T670" s="93"/>
      <c r="U670" s="39"/>
      <c r="V670" s="39"/>
      <c r="W670" s="39"/>
      <c r="X670" s="39"/>
      <c r="Y670" s="39"/>
      <c r="Z670" s="39"/>
      <c r="AA670" s="39"/>
      <c r="AB670" s="39"/>
      <c r="AC670" s="39"/>
      <c r="AD670" s="39"/>
      <c r="AE670" s="39"/>
      <c r="AU670" s="18" t="s">
        <v>90</v>
      </c>
    </row>
    <row r="671" s="2" customFormat="1" ht="24.15" customHeight="1">
      <c r="A671" s="39"/>
      <c r="B671" s="40"/>
      <c r="C671" s="220" t="s">
        <v>841</v>
      </c>
      <c r="D671" s="220" t="s">
        <v>191</v>
      </c>
      <c r="E671" s="221" t="s">
        <v>842</v>
      </c>
      <c r="F671" s="222" t="s">
        <v>843</v>
      </c>
      <c r="G671" s="223" t="s">
        <v>119</v>
      </c>
      <c r="H671" s="224">
        <v>903.35699999999997</v>
      </c>
      <c r="I671" s="225"/>
      <c r="J671" s="226">
        <f>ROUND(I671*H671,2)</f>
        <v>0</v>
      </c>
      <c r="K671" s="222" t="s">
        <v>194</v>
      </c>
      <c r="L671" s="45"/>
      <c r="M671" s="227" t="s">
        <v>1</v>
      </c>
      <c r="N671" s="228" t="s">
        <v>45</v>
      </c>
      <c r="O671" s="92"/>
      <c r="P671" s="229">
        <f>O671*H671</f>
        <v>0</v>
      </c>
      <c r="Q671" s="229">
        <v>0</v>
      </c>
      <c r="R671" s="229">
        <f>Q671*H671</f>
        <v>0</v>
      </c>
      <c r="S671" s="229">
        <v>0</v>
      </c>
      <c r="T671" s="230">
        <f>S671*H671</f>
        <v>0</v>
      </c>
      <c r="U671" s="39"/>
      <c r="V671" s="39"/>
      <c r="W671" s="39"/>
      <c r="X671" s="39"/>
      <c r="Y671" s="39"/>
      <c r="Z671" s="39"/>
      <c r="AA671" s="39"/>
      <c r="AB671" s="39"/>
      <c r="AC671" s="39"/>
      <c r="AD671" s="39"/>
      <c r="AE671" s="39"/>
      <c r="AR671" s="231" t="s">
        <v>292</v>
      </c>
      <c r="AT671" s="231" t="s">
        <v>191</v>
      </c>
      <c r="AU671" s="231" t="s">
        <v>90</v>
      </c>
      <c r="AY671" s="18" t="s">
        <v>188</v>
      </c>
      <c r="BE671" s="232">
        <f>IF(N671="základní",J671,0)</f>
        <v>0</v>
      </c>
      <c r="BF671" s="232">
        <f>IF(N671="snížená",J671,0)</f>
        <v>0</v>
      </c>
      <c r="BG671" s="232">
        <f>IF(N671="zákl. přenesená",J671,0)</f>
        <v>0</v>
      </c>
      <c r="BH671" s="232">
        <f>IF(N671="sníž. přenesená",J671,0)</f>
        <v>0</v>
      </c>
      <c r="BI671" s="232">
        <f>IF(N671="nulová",J671,0)</f>
        <v>0</v>
      </c>
      <c r="BJ671" s="18" t="s">
        <v>88</v>
      </c>
      <c r="BK671" s="232">
        <f>ROUND(I671*H671,2)</f>
        <v>0</v>
      </c>
      <c r="BL671" s="18" t="s">
        <v>292</v>
      </c>
      <c r="BM671" s="231" t="s">
        <v>844</v>
      </c>
    </row>
    <row r="672" s="14" customFormat="1">
      <c r="A672" s="14"/>
      <c r="B672" s="244"/>
      <c r="C672" s="245"/>
      <c r="D672" s="235" t="s">
        <v>197</v>
      </c>
      <c r="E672" s="246" t="s">
        <v>1</v>
      </c>
      <c r="F672" s="247" t="s">
        <v>125</v>
      </c>
      <c r="G672" s="245"/>
      <c r="H672" s="248">
        <v>903.35699999999997</v>
      </c>
      <c r="I672" s="249"/>
      <c r="J672" s="245"/>
      <c r="K672" s="245"/>
      <c r="L672" s="250"/>
      <c r="M672" s="251"/>
      <c r="N672" s="252"/>
      <c r="O672" s="252"/>
      <c r="P672" s="252"/>
      <c r="Q672" s="252"/>
      <c r="R672" s="252"/>
      <c r="S672" s="252"/>
      <c r="T672" s="253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54" t="s">
        <v>197</v>
      </c>
      <c r="AU672" s="254" t="s">
        <v>90</v>
      </c>
      <c r="AV672" s="14" t="s">
        <v>90</v>
      </c>
      <c r="AW672" s="14" t="s">
        <v>36</v>
      </c>
      <c r="AX672" s="14" t="s">
        <v>88</v>
      </c>
      <c r="AY672" s="254" t="s">
        <v>188</v>
      </c>
    </row>
    <row r="673" s="2" customFormat="1">
      <c r="A673" s="39"/>
      <c r="B673" s="40"/>
      <c r="C673" s="41"/>
      <c r="D673" s="235" t="s">
        <v>219</v>
      </c>
      <c r="E673" s="41"/>
      <c r="F673" s="266" t="s">
        <v>836</v>
      </c>
      <c r="G673" s="41"/>
      <c r="H673" s="41"/>
      <c r="I673" s="41"/>
      <c r="J673" s="41"/>
      <c r="K673" s="41"/>
      <c r="L673" s="45"/>
      <c r="M673" s="267"/>
      <c r="N673" s="268"/>
      <c r="O673" s="92"/>
      <c r="P673" s="92"/>
      <c r="Q673" s="92"/>
      <c r="R673" s="92"/>
      <c r="S673" s="92"/>
      <c r="T673" s="93"/>
      <c r="U673" s="39"/>
      <c r="V673" s="39"/>
      <c r="W673" s="39"/>
      <c r="X673" s="39"/>
      <c r="Y673" s="39"/>
      <c r="Z673" s="39"/>
      <c r="AA673" s="39"/>
      <c r="AB673" s="39"/>
      <c r="AC673" s="39"/>
      <c r="AD673" s="39"/>
      <c r="AE673" s="39"/>
      <c r="AU673" s="18" t="s">
        <v>90</v>
      </c>
    </row>
    <row r="674" s="2" customFormat="1">
      <c r="A674" s="39"/>
      <c r="B674" s="40"/>
      <c r="C674" s="41"/>
      <c r="D674" s="235" t="s">
        <v>219</v>
      </c>
      <c r="E674" s="41"/>
      <c r="F674" s="269" t="s">
        <v>217</v>
      </c>
      <c r="G674" s="41"/>
      <c r="H674" s="270">
        <v>0</v>
      </c>
      <c r="I674" s="41"/>
      <c r="J674" s="41"/>
      <c r="K674" s="41"/>
      <c r="L674" s="45"/>
      <c r="M674" s="267"/>
      <c r="N674" s="268"/>
      <c r="O674" s="92"/>
      <c r="P674" s="92"/>
      <c r="Q674" s="92"/>
      <c r="R674" s="92"/>
      <c r="S674" s="92"/>
      <c r="T674" s="93"/>
      <c r="U674" s="39"/>
      <c r="V674" s="39"/>
      <c r="W674" s="39"/>
      <c r="X674" s="39"/>
      <c r="Y674" s="39"/>
      <c r="Z674" s="39"/>
      <c r="AA674" s="39"/>
      <c r="AB674" s="39"/>
      <c r="AC674" s="39"/>
      <c r="AD674" s="39"/>
      <c r="AE674" s="39"/>
      <c r="AU674" s="18" t="s">
        <v>90</v>
      </c>
    </row>
    <row r="675" s="2" customFormat="1">
      <c r="A675" s="39"/>
      <c r="B675" s="40"/>
      <c r="C675" s="41"/>
      <c r="D675" s="235" t="s">
        <v>219</v>
      </c>
      <c r="E675" s="41"/>
      <c r="F675" s="269" t="s">
        <v>218</v>
      </c>
      <c r="G675" s="41"/>
      <c r="H675" s="270">
        <v>610.53599999999994</v>
      </c>
      <c r="I675" s="41"/>
      <c r="J675" s="41"/>
      <c r="K675" s="41"/>
      <c r="L675" s="45"/>
      <c r="M675" s="267"/>
      <c r="N675" s="268"/>
      <c r="O675" s="92"/>
      <c r="P675" s="92"/>
      <c r="Q675" s="92"/>
      <c r="R675" s="92"/>
      <c r="S675" s="92"/>
      <c r="T675" s="93"/>
      <c r="U675" s="39"/>
      <c r="V675" s="39"/>
      <c r="W675" s="39"/>
      <c r="X675" s="39"/>
      <c r="Y675" s="39"/>
      <c r="Z675" s="39"/>
      <c r="AA675" s="39"/>
      <c r="AB675" s="39"/>
      <c r="AC675" s="39"/>
      <c r="AD675" s="39"/>
      <c r="AE675" s="39"/>
      <c r="AU675" s="18" t="s">
        <v>90</v>
      </c>
    </row>
    <row r="676" s="2" customFormat="1">
      <c r="A676" s="39"/>
      <c r="B676" s="40"/>
      <c r="C676" s="41"/>
      <c r="D676" s="235" t="s">
        <v>219</v>
      </c>
      <c r="E676" s="41"/>
      <c r="F676" s="269" t="s">
        <v>238</v>
      </c>
      <c r="G676" s="41"/>
      <c r="H676" s="270">
        <v>0</v>
      </c>
      <c r="I676" s="41"/>
      <c r="J676" s="41"/>
      <c r="K676" s="41"/>
      <c r="L676" s="45"/>
      <c r="M676" s="267"/>
      <c r="N676" s="268"/>
      <c r="O676" s="92"/>
      <c r="P676" s="92"/>
      <c r="Q676" s="92"/>
      <c r="R676" s="92"/>
      <c r="S676" s="92"/>
      <c r="T676" s="93"/>
      <c r="U676" s="39"/>
      <c r="V676" s="39"/>
      <c r="W676" s="39"/>
      <c r="X676" s="39"/>
      <c r="Y676" s="39"/>
      <c r="Z676" s="39"/>
      <c r="AA676" s="39"/>
      <c r="AB676" s="39"/>
      <c r="AC676" s="39"/>
      <c r="AD676" s="39"/>
      <c r="AE676" s="39"/>
      <c r="AU676" s="18" t="s">
        <v>90</v>
      </c>
    </row>
    <row r="677" s="2" customFormat="1">
      <c r="A677" s="39"/>
      <c r="B677" s="40"/>
      <c r="C677" s="41"/>
      <c r="D677" s="235" t="s">
        <v>219</v>
      </c>
      <c r="E677" s="41"/>
      <c r="F677" s="269" t="s">
        <v>831</v>
      </c>
      <c r="G677" s="41"/>
      <c r="H677" s="270">
        <v>828.82299999999998</v>
      </c>
      <c r="I677" s="41"/>
      <c r="J677" s="41"/>
      <c r="K677" s="41"/>
      <c r="L677" s="45"/>
      <c r="M677" s="267"/>
      <c r="N677" s="268"/>
      <c r="O677" s="92"/>
      <c r="P677" s="92"/>
      <c r="Q677" s="92"/>
      <c r="R677" s="92"/>
      <c r="S677" s="92"/>
      <c r="T677" s="93"/>
      <c r="U677" s="39"/>
      <c r="V677" s="39"/>
      <c r="W677" s="39"/>
      <c r="X677" s="39"/>
      <c r="Y677" s="39"/>
      <c r="Z677" s="39"/>
      <c r="AA677" s="39"/>
      <c r="AB677" s="39"/>
      <c r="AC677" s="39"/>
      <c r="AD677" s="39"/>
      <c r="AE677" s="39"/>
      <c r="AU677" s="18" t="s">
        <v>90</v>
      </c>
    </row>
    <row r="678" s="2" customFormat="1">
      <c r="A678" s="39"/>
      <c r="B678" s="40"/>
      <c r="C678" s="41"/>
      <c r="D678" s="235" t="s">
        <v>219</v>
      </c>
      <c r="E678" s="41"/>
      <c r="F678" s="269" t="s">
        <v>240</v>
      </c>
      <c r="G678" s="41"/>
      <c r="H678" s="270">
        <v>-536.00199999999995</v>
      </c>
      <c r="I678" s="41"/>
      <c r="J678" s="41"/>
      <c r="K678" s="41"/>
      <c r="L678" s="45"/>
      <c r="M678" s="267"/>
      <c r="N678" s="268"/>
      <c r="O678" s="92"/>
      <c r="P678" s="92"/>
      <c r="Q678" s="92"/>
      <c r="R678" s="92"/>
      <c r="S678" s="92"/>
      <c r="T678" s="93"/>
      <c r="U678" s="39"/>
      <c r="V678" s="39"/>
      <c r="W678" s="39"/>
      <c r="X678" s="39"/>
      <c r="Y678" s="39"/>
      <c r="Z678" s="39"/>
      <c r="AA678" s="39"/>
      <c r="AB678" s="39"/>
      <c r="AC678" s="39"/>
      <c r="AD678" s="39"/>
      <c r="AE678" s="39"/>
      <c r="AU678" s="18" t="s">
        <v>90</v>
      </c>
    </row>
    <row r="679" s="2" customFormat="1">
      <c r="A679" s="39"/>
      <c r="B679" s="40"/>
      <c r="C679" s="41"/>
      <c r="D679" s="235" t="s">
        <v>219</v>
      </c>
      <c r="E679" s="41"/>
      <c r="F679" s="269" t="s">
        <v>201</v>
      </c>
      <c r="G679" s="41"/>
      <c r="H679" s="270">
        <v>903.35699999999997</v>
      </c>
      <c r="I679" s="41"/>
      <c r="J679" s="41"/>
      <c r="K679" s="41"/>
      <c r="L679" s="45"/>
      <c r="M679" s="267"/>
      <c r="N679" s="268"/>
      <c r="O679" s="92"/>
      <c r="P679" s="92"/>
      <c r="Q679" s="92"/>
      <c r="R679" s="92"/>
      <c r="S679" s="92"/>
      <c r="T679" s="93"/>
      <c r="U679" s="39"/>
      <c r="V679" s="39"/>
      <c r="W679" s="39"/>
      <c r="X679" s="39"/>
      <c r="Y679" s="39"/>
      <c r="Z679" s="39"/>
      <c r="AA679" s="39"/>
      <c r="AB679" s="39"/>
      <c r="AC679" s="39"/>
      <c r="AD679" s="39"/>
      <c r="AE679" s="39"/>
      <c r="AU679" s="18" t="s">
        <v>90</v>
      </c>
    </row>
    <row r="680" s="2" customFormat="1" ht="24.15" customHeight="1">
      <c r="A680" s="39"/>
      <c r="B680" s="40"/>
      <c r="C680" s="220" t="s">
        <v>845</v>
      </c>
      <c r="D680" s="220" t="s">
        <v>191</v>
      </c>
      <c r="E680" s="221" t="s">
        <v>846</v>
      </c>
      <c r="F680" s="222" t="s">
        <v>847</v>
      </c>
      <c r="G680" s="223" t="s">
        <v>119</v>
      </c>
      <c r="H680" s="224">
        <v>385.13</v>
      </c>
      <c r="I680" s="225"/>
      <c r="J680" s="226">
        <f>ROUND(I680*H680,2)</f>
        <v>0</v>
      </c>
      <c r="K680" s="222" t="s">
        <v>194</v>
      </c>
      <c r="L680" s="45"/>
      <c r="M680" s="227" t="s">
        <v>1</v>
      </c>
      <c r="N680" s="228" t="s">
        <v>45</v>
      </c>
      <c r="O680" s="92"/>
      <c r="P680" s="229">
        <f>O680*H680</f>
        <v>0</v>
      </c>
      <c r="Q680" s="229">
        <v>0</v>
      </c>
      <c r="R680" s="229">
        <f>Q680*H680</f>
        <v>0</v>
      </c>
      <c r="S680" s="229">
        <v>3.0000000000000001E-05</v>
      </c>
      <c r="T680" s="230">
        <f>S680*H680</f>
        <v>0.011553900000000001</v>
      </c>
      <c r="U680" s="39"/>
      <c r="V680" s="39"/>
      <c r="W680" s="39"/>
      <c r="X680" s="39"/>
      <c r="Y680" s="39"/>
      <c r="Z680" s="39"/>
      <c r="AA680" s="39"/>
      <c r="AB680" s="39"/>
      <c r="AC680" s="39"/>
      <c r="AD680" s="39"/>
      <c r="AE680" s="39"/>
      <c r="AR680" s="231" t="s">
        <v>292</v>
      </c>
      <c r="AT680" s="231" t="s">
        <v>191</v>
      </c>
      <c r="AU680" s="231" t="s">
        <v>90</v>
      </c>
      <c r="AY680" s="18" t="s">
        <v>188</v>
      </c>
      <c r="BE680" s="232">
        <f>IF(N680="základní",J680,0)</f>
        <v>0</v>
      </c>
      <c r="BF680" s="232">
        <f>IF(N680="snížená",J680,0)</f>
        <v>0</v>
      </c>
      <c r="BG680" s="232">
        <f>IF(N680="zákl. přenesená",J680,0)</f>
        <v>0</v>
      </c>
      <c r="BH680" s="232">
        <f>IF(N680="sníž. přenesená",J680,0)</f>
        <v>0</v>
      </c>
      <c r="BI680" s="232">
        <f>IF(N680="nulová",J680,0)</f>
        <v>0</v>
      </c>
      <c r="BJ680" s="18" t="s">
        <v>88</v>
      </c>
      <c r="BK680" s="232">
        <f>ROUND(I680*H680,2)</f>
        <v>0</v>
      </c>
      <c r="BL680" s="18" t="s">
        <v>292</v>
      </c>
      <c r="BM680" s="231" t="s">
        <v>848</v>
      </c>
    </row>
    <row r="681" s="2" customFormat="1" ht="16.5" customHeight="1">
      <c r="A681" s="39"/>
      <c r="B681" s="40"/>
      <c r="C681" s="271" t="s">
        <v>849</v>
      </c>
      <c r="D681" s="271" t="s">
        <v>273</v>
      </c>
      <c r="E681" s="272" t="s">
        <v>850</v>
      </c>
      <c r="F681" s="273" t="s">
        <v>851</v>
      </c>
      <c r="G681" s="274" t="s">
        <v>119</v>
      </c>
      <c r="H681" s="275">
        <v>404.387</v>
      </c>
      <c r="I681" s="276"/>
      <c r="J681" s="277">
        <f>ROUND(I681*H681,2)</f>
        <v>0</v>
      </c>
      <c r="K681" s="273" t="s">
        <v>194</v>
      </c>
      <c r="L681" s="278"/>
      <c r="M681" s="279" t="s">
        <v>1</v>
      </c>
      <c r="N681" s="280" t="s">
        <v>45</v>
      </c>
      <c r="O681" s="92"/>
      <c r="P681" s="229">
        <f>O681*H681</f>
        <v>0</v>
      </c>
      <c r="Q681" s="229">
        <v>1.0000000000000001E-05</v>
      </c>
      <c r="R681" s="229">
        <f>Q681*H681</f>
        <v>0.0040438700000000006</v>
      </c>
      <c r="S681" s="229">
        <v>0</v>
      </c>
      <c r="T681" s="230">
        <f>S681*H681</f>
        <v>0</v>
      </c>
      <c r="U681" s="39"/>
      <c r="V681" s="39"/>
      <c r="W681" s="39"/>
      <c r="X681" s="39"/>
      <c r="Y681" s="39"/>
      <c r="Z681" s="39"/>
      <c r="AA681" s="39"/>
      <c r="AB681" s="39"/>
      <c r="AC681" s="39"/>
      <c r="AD681" s="39"/>
      <c r="AE681" s="39"/>
      <c r="AR681" s="231" t="s">
        <v>379</v>
      </c>
      <c r="AT681" s="231" t="s">
        <v>273</v>
      </c>
      <c r="AU681" s="231" t="s">
        <v>90</v>
      </c>
      <c r="AY681" s="18" t="s">
        <v>188</v>
      </c>
      <c r="BE681" s="232">
        <f>IF(N681="základní",J681,0)</f>
        <v>0</v>
      </c>
      <c r="BF681" s="232">
        <f>IF(N681="snížená",J681,0)</f>
        <v>0</v>
      </c>
      <c r="BG681" s="232">
        <f>IF(N681="zákl. přenesená",J681,0)</f>
        <v>0</v>
      </c>
      <c r="BH681" s="232">
        <f>IF(N681="sníž. přenesená",J681,0)</f>
        <v>0</v>
      </c>
      <c r="BI681" s="232">
        <f>IF(N681="nulová",J681,0)</f>
        <v>0</v>
      </c>
      <c r="BJ681" s="18" t="s">
        <v>88</v>
      </c>
      <c r="BK681" s="232">
        <f>ROUND(I681*H681,2)</f>
        <v>0</v>
      </c>
      <c r="BL681" s="18" t="s">
        <v>292</v>
      </c>
      <c r="BM681" s="231" t="s">
        <v>852</v>
      </c>
    </row>
    <row r="682" s="14" customFormat="1">
      <c r="A682" s="14"/>
      <c r="B682" s="244"/>
      <c r="C682" s="245"/>
      <c r="D682" s="235" t="s">
        <v>197</v>
      </c>
      <c r="E682" s="245"/>
      <c r="F682" s="247" t="s">
        <v>853</v>
      </c>
      <c r="G682" s="245"/>
      <c r="H682" s="248">
        <v>404.387</v>
      </c>
      <c r="I682" s="249"/>
      <c r="J682" s="245"/>
      <c r="K682" s="245"/>
      <c r="L682" s="250"/>
      <c r="M682" s="251"/>
      <c r="N682" s="252"/>
      <c r="O682" s="252"/>
      <c r="P682" s="252"/>
      <c r="Q682" s="252"/>
      <c r="R682" s="252"/>
      <c r="S682" s="252"/>
      <c r="T682" s="253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54" t="s">
        <v>197</v>
      </c>
      <c r="AU682" s="254" t="s">
        <v>90</v>
      </c>
      <c r="AV682" s="14" t="s">
        <v>90</v>
      </c>
      <c r="AW682" s="14" t="s">
        <v>4</v>
      </c>
      <c r="AX682" s="14" t="s">
        <v>88</v>
      </c>
      <c r="AY682" s="254" t="s">
        <v>188</v>
      </c>
    </row>
    <row r="683" s="2" customFormat="1" ht="33" customHeight="1">
      <c r="A683" s="39"/>
      <c r="B683" s="40"/>
      <c r="C683" s="220" t="s">
        <v>854</v>
      </c>
      <c r="D683" s="220" t="s">
        <v>191</v>
      </c>
      <c r="E683" s="221" t="s">
        <v>855</v>
      </c>
      <c r="F683" s="222" t="s">
        <v>856</v>
      </c>
      <c r="G683" s="223" t="s">
        <v>119</v>
      </c>
      <c r="H683" s="224">
        <v>903.35699999999997</v>
      </c>
      <c r="I683" s="225"/>
      <c r="J683" s="226">
        <f>ROUND(I683*H683,2)</f>
        <v>0</v>
      </c>
      <c r="K683" s="222" t="s">
        <v>194</v>
      </c>
      <c r="L683" s="45"/>
      <c r="M683" s="227" t="s">
        <v>1</v>
      </c>
      <c r="N683" s="228" t="s">
        <v>45</v>
      </c>
      <c r="O683" s="92"/>
      <c r="P683" s="229">
        <f>O683*H683</f>
        <v>0</v>
      </c>
      <c r="Q683" s="229">
        <v>0.00021000000000000001</v>
      </c>
      <c r="R683" s="229">
        <f>Q683*H683</f>
        <v>0.18970497</v>
      </c>
      <c r="S683" s="229">
        <v>0</v>
      </c>
      <c r="T683" s="230">
        <f>S683*H683</f>
        <v>0</v>
      </c>
      <c r="U683" s="39"/>
      <c r="V683" s="39"/>
      <c r="W683" s="39"/>
      <c r="X683" s="39"/>
      <c r="Y683" s="39"/>
      <c r="Z683" s="39"/>
      <c r="AA683" s="39"/>
      <c r="AB683" s="39"/>
      <c r="AC683" s="39"/>
      <c r="AD683" s="39"/>
      <c r="AE683" s="39"/>
      <c r="AR683" s="231" t="s">
        <v>292</v>
      </c>
      <c r="AT683" s="231" t="s">
        <v>191</v>
      </c>
      <c r="AU683" s="231" t="s">
        <v>90</v>
      </c>
      <c r="AY683" s="18" t="s">
        <v>188</v>
      </c>
      <c r="BE683" s="232">
        <f>IF(N683="základní",J683,0)</f>
        <v>0</v>
      </c>
      <c r="BF683" s="232">
        <f>IF(N683="snížená",J683,0)</f>
        <v>0</v>
      </c>
      <c r="BG683" s="232">
        <f>IF(N683="zákl. přenesená",J683,0)</f>
        <v>0</v>
      </c>
      <c r="BH683" s="232">
        <f>IF(N683="sníž. přenesená",J683,0)</f>
        <v>0</v>
      </c>
      <c r="BI683" s="232">
        <f>IF(N683="nulová",J683,0)</f>
        <v>0</v>
      </c>
      <c r="BJ683" s="18" t="s">
        <v>88</v>
      </c>
      <c r="BK683" s="232">
        <f>ROUND(I683*H683,2)</f>
        <v>0</v>
      </c>
      <c r="BL683" s="18" t="s">
        <v>292</v>
      </c>
      <c r="BM683" s="231" t="s">
        <v>857</v>
      </c>
    </row>
    <row r="684" s="14" customFormat="1">
      <c r="A684" s="14"/>
      <c r="B684" s="244"/>
      <c r="C684" s="245"/>
      <c r="D684" s="235" t="s">
        <v>197</v>
      </c>
      <c r="E684" s="246" t="s">
        <v>1</v>
      </c>
      <c r="F684" s="247" t="s">
        <v>125</v>
      </c>
      <c r="G684" s="245"/>
      <c r="H684" s="248">
        <v>903.35699999999997</v>
      </c>
      <c r="I684" s="249"/>
      <c r="J684" s="245"/>
      <c r="K684" s="245"/>
      <c r="L684" s="250"/>
      <c r="M684" s="251"/>
      <c r="N684" s="252"/>
      <c r="O684" s="252"/>
      <c r="P684" s="252"/>
      <c r="Q684" s="252"/>
      <c r="R684" s="252"/>
      <c r="S684" s="252"/>
      <c r="T684" s="253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254" t="s">
        <v>197</v>
      </c>
      <c r="AU684" s="254" t="s">
        <v>90</v>
      </c>
      <c r="AV684" s="14" t="s">
        <v>90</v>
      </c>
      <c r="AW684" s="14" t="s">
        <v>36</v>
      </c>
      <c r="AX684" s="14" t="s">
        <v>88</v>
      </c>
      <c r="AY684" s="254" t="s">
        <v>188</v>
      </c>
    </row>
    <row r="685" s="2" customFormat="1">
      <c r="A685" s="39"/>
      <c r="B685" s="40"/>
      <c r="C685" s="41"/>
      <c r="D685" s="235" t="s">
        <v>219</v>
      </c>
      <c r="E685" s="41"/>
      <c r="F685" s="266" t="s">
        <v>836</v>
      </c>
      <c r="G685" s="41"/>
      <c r="H685" s="41"/>
      <c r="I685" s="41"/>
      <c r="J685" s="41"/>
      <c r="K685" s="41"/>
      <c r="L685" s="45"/>
      <c r="M685" s="267"/>
      <c r="N685" s="268"/>
      <c r="O685" s="92"/>
      <c r="P685" s="92"/>
      <c r="Q685" s="92"/>
      <c r="R685" s="92"/>
      <c r="S685" s="92"/>
      <c r="T685" s="93"/>
      <c r="U685" s="39"/>
      <c r="V685" s="39"/>
      <c r="W685" s="39"/>
      <c r="X685" s="39"/>
      <c r="Y685" s="39"/>
      <c r="Z685" s="39"/>
      <c r="AA685" s="39"/>
      <c r="AB685" s="39"/>
      <c r="AC685" s="39"/>
      <c r="AD685" s="39"/>
      <c r="AE685" s="39"/>
      <c r="AU685" s="18" t="s">
        <v>90</v>
      </c>
    </row>
    <row r="686" s="2" customFormat="1">
      <c r="A686" s="39"/>
      <c r="B686" s="40"/>
      <c r="C686" s="41"/>
      <c r="D686" s="235" t="s">
        <v>219</v>
      </c>
      <c r="E686" s="41"/>
      <c r="F686" s="269" t="s">
        <v>217</v>
      </c>
      <c r="G686" s="41"/>
      <c r="H686" s="270">
        <v>0</v>
      </c>
      <c r="I686" s="41"/>
      <c r="J686" s="41"/>
      <c r="K686" s="41"/>
      <c r="L686" s="45"/>
      <c r="M686" s="267"/>
      <c r="N686" s="268"/>
      <c r="O686" s="92"/>
      <c r="P686" s="92"/>
      <c r="Q686" s="92"/>
      <c r="R686" s="92"/>
      <c r="S686" s="92"/>
      <c r="T686" s="93"/>
      <c r="U686" s="39"/>
      <c r="V686" s="39"/>
      <c r="W686" s="39"/>
      <c r="X686" s="39"/>
      <c r="Y686" s="39"/>
      <c r="Z686" s="39"/>
      <c r="AA686" s="39"/>
      <c r="AB686" s="39"/>
      <c r="AC686" s="39"/>
      <c r="AD686" s="39"/>
      <c r="AE686" s="39"/>
      <c r="AU686" s="18" t="s">
        <v>90</v>
      </c>
    </row>
    <row r="687" s="2" customFormat="1">
      <c r="A687" s="39"/>
      <c r="B687" s="40"/>
      <c r="C687" s="41"/>
      <c r="D687" s="235" t="s">
        <v>219</v>
      </c>
      <c r="E687" s="41"/>
      <c r="F687" s="269" t="s">
        <v>218</v>
      </c>
      <c r="G687" s="41"/>
      <c r="H687" s="270">
        <v>610.53599999999994</v>
      </c>
      <c r="I687" s="41"/>
      <c r="J687" s="41"/>
      <c r="K687" s="41"/>
      <c r="L687" s="45"/>
      <c r="M687" s="267"/>
      <c r="N687" s="268"/>
      <c r="O687" s="92"/>
      <c r="P687" s="92"/>
      <c r="Q687" s="92"/>
      <c r="R687" s="92"/>
      <c r="S687" s="92"/>
      <c r="T687" s="93"/>
      <c r="U687" s="39"/>
      <c r="V687" s="39"/>
      <c r="W687" s="39"/>
      <c r="X687" s="39"/>
      <c r="Y687" s="39"/>
      <c r="Z687" s="39"/>
      <c r="AA687" s="39"/>
      <c r="AB687" s="39"/>
      <c r="AC687" s="39"/>
      <c r="AD687" s="39"/>
      <c r="AE687" s="39"/>
      <c r="AU687" s="18" t="s">
        <v>90</v>
      </c>
    </row>
    <row r="688" s="2" customFormat="1">
      <c r="A688" s="39"/>
      <c r="B688" s="40"/>
      <c r="C688" s="41"/>
      <c r="D688" s="235" t="s">
        <v>219</v>
      </c>
      <c r="E688" s="41"/>
      <c r="F688" s="269" t="s">
        <v>238</v>
      </c>
      <c r="G688" s="41"/>
      <c r="H688" s="270">
        <v>0</v>
      </c>
      <c r="I688" s="41"/>
      <c r="J688" s="41"/>
      <c r="K688" s="41"/>
      <c r="L688" s="45"/>
      <c r="M688" s="267"/>
      <c r="N688" s="268"/>
      <c r="O688" s="92"/>
      <c r="P688" s="92"/>
      <c r="Q688" s="92"/>
      <c r="R688" s="92"/>
      <c r="S688" s="92"/>
      <c r="T688" s="93"/>
      <c r="U688" s="39"/>
      <c r="V688" s="39"/>
      <c r="W688" s="39"/>
      <c r="X688" s="39"/>
      <c r="Y688" s="39"/>
      <c r="Z688" s="39"/>
      <c r="AA688" s="39"/>
      <c r="AB688" s="39"/>
      <c r="AC688" s="39"/>
      <c r="AD688" s="39"/>
      <c r="AE688" s="39"/>
      <c r="AU688" s="18" t="s">
        <v>90</v>
      </c>
    </row>
    <row r="689" s="2" customFormat="1">
      <c r="A689" s="39"/>
      <c r="B689" s="40"/>
      <c r="C689" s="41"/>
      <c r="D689" s="235" t="s">
        <v>219</v>
      </c>
      <c r="E689" s="41"/>
      <c r="F689" s="269" t="s">
        <v>831</v>
      </c>
      <c r="G689" s="41"/>
      <c r="H689" s="270">
        <v>828.82299999999998</v>
      </c>
      <c r="I689" s="41"/>
      <c r="J689" s="41"/>
      <c r="K689" s="41"/>
      <c r="L689" s="45"/>
      <c r="M689" s="267"/>
      <c r="N689" s="268"/>
      <c r="O689" s="92"/>
      <c r="P689" s="92"/>
      <c r="Q689" s="92"/>
      <c r="R689" s="92"/>
      <c r="S689" s="92"/>
      <c r="T689" s="93"/>
      <c r="U689" s="39"/>
      <c r="V689" s="39"/>
      <c r="W689" s="39"/>
      <c r="X689" s="39"/>
      <c r="Y689" s="39"/>
      <c r="Z689" s="39"/>
      <c r="AA689" s="39"/>
      <c r="AB689" s="39"/>
      <c r="AC689" s="39"/>
      <c r="AD689" s="39"/>
      <c r="AE689" s="39"/>
      <c r="AU689" s="18" t="s">
        <v>90</v>
      </c>
    </row>
    <row r="690" s="2" customFormat="1">
      <c r="A690" s="39"/>
      <c r="B690" s="40"/>
      <c r="C690" s="41"/>
      <c r="D690" s="235" t="s">
        <v>219</v>
      </c>
      <c r="E690" s="41"/>
      <c r="F690" s="269" t="s">
        <v>240</v>
      </c>
      <c r="G690" s="41"/>
      <c r="H690" s="270">
        <v>-536.00199999999995</v>
      </c>
      <c r="I690" s="41"/>
      <c r="J690" s="41"/>
      <c r="K690" s="41"/>
      <c r="L690" s="45"/>
      <c r="M690" s="267"/>
      <c r="N690" s="268"/>
      <c r="O690" s="92"/>
      <c r="P690" s="92"/>
      <c r="Q690" s="92"/>
      <c r="R690" s="92"/>
      <c r="S690" s="92"/>
      <c r="T690" s="93"/>
      <c r="U690" s="39"/>
      <c r="V690" s="39"/>
      <c r="W690" s="39"/>
      <c r="X690" s="39"/>
      <c r="Y690" s="39"/>
      <c r="Z690" s="39"/>
      <c r="AA690" s="39"/>
      <c r="AB690" s="39"/>
      <c r="AC690" s="39"/>
      <c r="AD690" s="39"/>
      <c r="AE690" s="39"/>
      <c r="AU690" s="18" t="s">
        <v>90</v>
      </c>
    </row>
    <row r="691" s="2" customFormat="1">
      <c r="A691" s="39"/>
      <c r="B691" s="40"/>
      <c r="C691" s="41"/>
      <c r="D691" s="235" t="s">
        <v>219</v>
      </c>
      <c r="E691" s="41"/>
      <c r="F691" s="269" t="s">
        <v>201</v>
      </c>
      <c r="G691" s="41"/>
      <c r="H691" s="270">
        <v>903.35699999999997</v>
      </c>
      <c r="I691" s="41"/>
      <c r="J691" s="41"/>
      <c r="K691" s="41"/>
      <c r="L691" s="45"/>
      <c r="M691" s="267"/>
      <c r="N691" s="268"/>
      <c r="O691" s="92"/>
      <c r="P691" s="92"/>
      <c r="Q691" s="92"/>
      <c r="R691" s="92"/>
      <c r="S691" s="92"/>
      <c r="T691" s="93"/>
      <c r="U691" s="39"/>
      <c r="V691" s="39"/>
      <c r="W691" s="39"/>
      <c r="X691" s="39"/>
      <c r="Y691" s="39"/>
      <c r="Z691" s="39"/>
      <c r="AA691" s="39"/>
      <c r="AB691" s="39"/>
      <c r="AC691" s="39"/>
      <c r="AD691" s="39"/>
      <c r="AE691" s="39"/>
      <c r="AU691" s="18" t="s">
        <v>90</v>
      </c>
    </row>
    <row r="692" s="2" customFormat="1" ht="24.15" customHeight="1">
      <c r="A692" s="39"/>
      <c r="B692" s="40"/>
      <c r="C692" s="220" t="s">
        <v>858</v>
      </c>
      <c r="D692" s="220" t="s">
        <v>191</v>
      </c>
      <c r="E692" s="221" t="s">
        <v>859</v>
      </c>
      <c r="F692" s="222" t="s">
        <v>860</v>
      </c>
      <c r="G692" s="223" t="s">
        <v>119</v>
      </c>
      <c r="H692" s="224">
        <v>385.13</v>
      </c>
      <c r="I692" s="225"/>
      <c r="J692" s="226">
        <f>ROUND(I692*H692,2)</f>
        <v>0</v>
      </c>
      <c r="K692" s="222" t="s">
        <v>194</v>
      </c>
      <c r="L692" s="45"/>
      <c r="M692" s="227" t="s">
        <v>1</v>
      </c>
      <c r="N692" s="228" t="s">
        <v>45</v>
      </c>
      <c r="O692" s="92"/>
      <c r="P692" s="229">
        <f>O692*H692</f>
        <v>0</v>
      </c>
      <c r="Q692" s="229">
        <v>1.0000000000000001E-05</v>
      </c>
      <c r="R692" s="229">
        <f>Q692*H692</f>
        <v>0.0038513000000000002</v>
      </c>
      <c r="S692" s="229">
        <v>0</v>
      </c>
      <c r="T692" s="230">
        <f>S692*H692</f>
        <v>0</v>
      </c>
      <c r="U692" s="39"/>
      <c r="V692" s="39"/>
      <c r="W692" s="39"/>
      <c r="X692" s="39"/>
      <c r="Y692" s="39"/>
      <c r="Z692" s="39"/>
      <c r="AA692" s="39"/>
      <c r="AB692" s="39"/>
      <c r="AC692" s="39"/>
      <c r="AD692" s="39"/>
      <c r="AE692" s="39"/>
      <c r="AR692" s="231" t="s">
        <v>292</v>
      </c>
      <c r="AT692" s="231" t="s">
        <v>191</v>
      </c>
      <c r="AU692" s="231" t="s">
        <v>90</v>
      </c>
      <c r="AY692" s="18" t="s">
        <v>188</v>
      </c>
      <c r="BE692" s="232">
        <f>IF(N692="základní",J692,0)</f>
        <v>0</v>
      </c>
      <c r="BF692" s="232">
        <f>IF(N692="snížená",J692,0)</f>
        <v>0</v>
      </c>
      <c r="BG692" s="232">
        <f>IF(N692="zákl. přenesená",J692,0)</f>
        <v>0</v>
      </c>
      <c r="BH692" s="232">
        <f>IF(N692="sníž. přenesená",J692,0)</f>
        <v>0</v>
      </c>
      <c r="BI692" s="232">
        <f>IF(N692="nulová",J692,0)</f>
        <v>0</v>
      </c>
      <c r="BJ692" s="18" t="s">
        <v>88</v>
      </c>
      <c r="BK692" s="232">
        <f>ROUND(I692*H692,2)</f>
        <v>0</v>
      </c>
      <c r="BL692" s="18" t="s">
        <v>292</v>
      </c>
      <c r="BM692" s="231" t="s">
        <v>861</v>
      </c>
    </row>
    <row r="693" s="2" customFormat="1" ht="37.8" customHeight="1">
      <c r="A693" s="39"/>
      <c r="B693" s="40"/>
      <c r="C693" s="220" t="s">
        <v>862</v>
      </c>
      <c r="D693" s="220" t="s">
        <v>191</v>
      </c>
      <c r="E693" s="221" t="s">
        <v>863</v>
      </c>
      <c r="F693" s="222" t="s">
        <v>864</v>
      </c>
      <c r="G693" s="223" t="s">
        <v>119</v>
      </c>
      <c r="H693" s="224">
        <v>903.35699999999997</v>
      </c>
      <c r="I693" s="225"/>
      <c r="J693" s="226">
        <f>ROUND(I693*H693,2)</f>
        <v>0</v>
      </c>
      <c r="K693" s="222" t="s">
        <v>194</v>
      </c>
      <c r="L693" s="45"/>
      <c r="M693" s="227" t="s">
        <v>1</v>
      </c>
      <c r="N693" s="228" t="s">
        <v>45</v>
      </c>
      <c r="O693" s="92"/>
      <c r="P693" s="229">
        <f>O693*H693</f>
        <v>0</v>
      </c>
      <c r="Q693" s="229">
        <v>0.00029</v>
      </c>
      <c r="R693" s="229">
        <f>Q693*H693</f>
        <v>0.26197353000000001</v>
      </c>
      <c r="S693" s="229">
        <v>0</v>
      </c>
      <c r="T693" s="230">
        <f>S693*H693</f>
        <v>0</v>
      </c>
      <c r="U693" s="39"/>
      <c r="V693" s="39"/>
      <c r="W693" s="39"/>
      <c r="X693" s="39"/>
      <c r="Y693" s="39"/>
      <c r="Z693" s="39"/>
      <c r="AA693" s="39"/>
      <c r="AB693" s="39"/>
      <c r="AC693" s="39"/>
      <c r="AD693" s="39"/>
      <c r="AE693" s="39"/>
      <c r="AR693" s="231" t="s">
        <v>292</v>
      </c>
      <c r="AT693" s="231" t="s">
        <v>191</v>
      </c>
      <c r="AU693" s="231" t="s">
        <v>90</v>
      </c>
      <c r="AY693" s="18" t="s">
        <v>188</v>
      </c>
      <c r="BE693" s="232">
        <f>IF(N693="základní",J693,0)</f>
        <v>0</v>
      </c>
      <c r="BF693" s="232">
        <f>IF(N693="snížená",J693,0)</f>
        <v>0</v>
      </c>
      <c r="BG693" s="232">
        <f>IF(N693="zákl. přenesená",J693,0)</f>
        <v>0</v>
      </c>
      <c r="BH693" s="232">
        <f>IF(N693="sníž. přenesená",J693,0)</f>
        <v>0</v>
      </c>
      <c r="BI693" s="232">
        <f>IF(N693="nulová",J693,0)</f>
        <v>0</v>
      </c>
      <c r="BJ693" s="18" t="s">
        <v>88</v>
      </c>
      <c r="BK693" s="232">
        <f>ROUND(I693*H693,2)</f>
        <v>0</v>
      </c>
      <c r="BL693" s="18" t="s">
        <v>292</v>
      </c>
      <c r="BM693" s="231" t="s">
        <v>865</v>
      </c>
    </row>
    <row r="694" s="14" customFormat="1">
      <c r="A694" s="14"/>
      <c r="B694" s="244"/>
      <c r="C694" s="245"/>
      <c r="D694" s="235" t="s">
        <v>197</v>
      </c>
      <c r="E694" s="246" t="s">
        <v>1</v>
      </c>
      <c r="F694" s="247" t="s">
        <v>125</v>
      </c>
      <c r="G694" s="245"/>
      <c r="H694" s="248">
        <v>903.35699999999997</v>
      </c>
      <c r="I694" s="249"/>
      <c r="J694" s="245"/>
      <c r="K694" s="245"/>
      <c r="L694" s="250"/>
      <c r="M694" s="251"/>
      <c r="N694" s="252"/>
      <c r="O694" s="252"/>
      <c r="P694" s="252"/>
      <c r="Q694" s="252"/>
      <c r="R694" s="252"/>
      <c r="S694" s="252"/>
      <c r="T694" s="253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T694" s="254" t="s">
        <v>197</v>
      </c>
      <c r="AU694" s="254" t="s">
        <v>90</v>
      </c>
      <c r="AV694" s="14" t="s">
        <v>90</v>
      </c>
      <c r="AW694" s="14" t="s">
        <v>36</v>
      </c>
      <c r="AX694" s="14" t="s">
        <v>88</v>
      </c>
      <c r="AY694" s="254" t="s">
        <v>188</v>
      </c>
    </row>
    <row r="695" s="2" customFormat="1">
      <c r="A695" s="39"/>
      <c r="B695" s="40"/>
      <c r="C695" s="41"/>
      <c r="D695" s="235" t="s">
        <v>219</v>
      </c>
      <c r="E695" s="41"/>
      <c r="F695" s="266" t="s">
        <v>836</v>
      </c>
      <c r="G695" s="41"/>
      <c r="H695" s="41"/>
      <c r="I695" s="41"/>
      <c r="J695" s="41"/>
      <c r="K695" s="41"/>
      <c r="L695" s="45"/>
      <c r="M695" s="267"/>
      <c r="N695" s="268"/>
      <c r="O695" s="92"/>
      <c r="P695" s="92"/>
      <c r="Q695" s="92"/>
      <c r="R695" s="92"/>
      <c r="S695" s="92"/>
      <c r="T695" s="93"/>
      <c r="U695" s="39"/>
      <c r="V695" s="39"/>
      <c r="W695" s="39"/>
      <c r="X695" s="39"/>
      <c r="Y695" s="39"/>
      <c r="Z695" s="39"/>
      <c r="AA695" s="39"/>
      <c r="AB695" s="39"/>
      <c r="AC695" s="39"/>
      <c r="AD695" s="39"/>
      <c r="AE695" s="39"/>
      <c r="AU695" s="18" t="s">
        <v>90</v>
      </c>
    </row>
    <row r="696" s="2" customFormat="1">
      <c r="A696" s="39"/>
      <c r="B696" s="40"/>
      <c r="C696" s="41"/>
      <c r="D696" s="235" t="s">
        <v>219</v>
      </c>
      <c r="E696" s="41"/>
      <c r="F696" s="269" t="s">
        <v>217</v>
      </c>
      <c r="G696" s="41"/>
      <c r="H696" s="270">
        <v>0</v>
      </c>
      <c r="I696" s="41"/>
      <c r="J696" s="41"/>
      <c r="K696" s="41"/>
      <c r="L696" s="45"/>
      <c r="M696" s="267"/>
      <c r="N696" s="268"/>
      <c r="O696" s="92"/>
      <c r="P696" s="92"/>
      <c r="Q696" s="92"/>
      <c r="R696" s="92"/>
      <c r="S696" s="92"/>
      <c r="T696" s="93"/>
      <c r="U696" s="39"/>
      <c r="V696" s="39"/>
      <c r="W696" s="39"/>
      <c r="X696" s="39"/>
      <c r="Y696" s="39"/>
      <c r="Z696" s="39"/>
      <c r="AA696" s="39"/>
      <c r="AB696" s="39"/>
      <c r="AC696" s="39"/>
      <c r="AD696" s="39"/>
      <c r="AE696" s="39"/>
      <c r="AU696" s="18" t="s">
        <v>90</v>
      </c>
    </row>
    <row r="697" s="2" customFormat="1">
      <c r="A697" s="39"/>
      <c r="B697" s="40"/>
      <c r="C697" s="41"/>
      <c r="D697" s="235" t="s">
        <v>219</v>
      </c>
      <c r="E697" s="41"/>
      <c r="F697" s="269" t="s">
        <v>218</v>
      </c>
      <c r="G697" s="41"/>
      <c r="H697" s="270">
        <v>610.53599999999994</v>
      </c>
      <c r="I697" s="41"/>
      <c r="J697" s="41"/>
      <c r="K697" s="41"/>
      <c r="L697" s="45"/>
      <c r="M697" s="267"/>
      <c r="N697" s="268"/>
      <c r="O697" s="92"/>
      <c r="P697" s="92"/>
      <c r="Q697" s="92"/>
      <c r="R697" s="92"/>
      <c r="S697" s="92"/>
      <c r="T697" s="93"/>
      <c r="U697" s="39"/>
      <c r="V697" s="39"/>
      <c r="W697" s="39"/>
      <c r="X697" s="39"/>
      <c r="Y697" s="39"/>
      <c r="Z697" s="39"/>
      <c r="AA697" s="39"/>
      <c r="AB697" s="39"/>
      <c r="AC697" s="39"/>
      <c r="AD697" s="39"/>
      <c r="AE697" s="39"/>
      <c r="AU697" s="18" t="s">
        <v>90</v>
      </c>
    </row>
    <row r="698" s="2" customFormat="1">
      <c r="A698" s="39"/>
      <c r="B698" s="40"/>
      <c r="C698" s="41"/>
      <c r="D698" s="235" t="s">
        <v>219</v>
      </c>
      <c r="E698" s="41"/>
      <c r="F698" s="269" t="s">
        <v>238</v>
      </c>
      <c r="G698" s="41"/>
      <c r="H698" s="270">
        <v>0</v>
      </c>
      <c r="I698" s="41"/>
      <c r="J698" s="41"/>
      <c r="K698" s="41"/>
      <c r="L698" s="45"/>
      <c r="M698" s="267"/>
      <c r="N698" s="268"/>
      <c r="O698" s="92"/>
      <c r="P698" s="92"/>
      <c r="Q698" s="92"/>
      <c r="R698" s="92"/>
      <c r="S698" s="92"/>
      <c r="T698" s="93"/>
      <c r="U698" s="39"/>
      <c r="V698" s="39"/>
      <c r="W698" s="39"/>
      <c r="X698" s="39"/>
      <c r="Y698" s="39"/>
      <c r="Z698" s="39"/>
      <c r="AA698" s="39"/>
      <c r="AB698" s="39"/>
      <c r="AC698" s="39"/>
      <c r="AD698" s="39"/>
      <c r="AE698" s="39"/>
      <c r="AU698" s="18" t="s">
        <v>90</v>
      </c>
    </row>
    <row r="699" s="2" customFormat="1">
      <c r="A699" s="39"/>
      <c r="B699" s="40"/>
      <c r="C699" s="41"/>
      <c r="D699" s="235" t="s">
        <v>219</v>
      </c>
      <c r="E699" s="41"/>
      <c r="F699" s="269" t="s">
        <v>831</v>
      </c>
      <c r="G699" s="41"/>
      <c r="H699" s="270">
        <v>828.82299999999998</v>
      </c>
      <c r="I699" s="41"/>
      <c r="J699" s="41"/>
      <c r="K699" s="41"/>
      <c r="L699" s="45"/>
      <c r="M699" s="267"/>
      <c r="N699" s="268"/>
      <c r="O699" s="92"/>
      <c r="P699" s="92"/>
      <c r="Q699" s="92"/>
      <c r="R699" s="92"/>
      <c r="S699" s="92"/>
      <c r="T699" s="93"/>
      <c r="U699" s="39"/>
      <c r="V699" s="39"/>
      <c r="W699" s="39"/>
      <c r="X699" s="39"/>
      <c r="Y699" s="39"/>
      <c r="Z699" s="39"/>
      <c r="AA699" s="39"/>
      <c r="AB699" s="39"/>
      <c r="AC699" s="39"/>
      <c r="AD699" s="39"/>
      <c r="AE699" s="39"/>
      <c r="AU699" s="18" t="s">
        <v>90</v>
      </c>
    </row>
    <row r="700" s="2" customFormat="1">
      <c r="A700" s="39"/>
      <c r="B700" s="40"/>
      <c r="C700" s="41"/>
      <c r="D700" s="235" t="s">
        <v>219</v>
      </c>
      <c r="E700" s="41"/>
      <c r="F700" s="269" t="s">
        <v>240</v>
      </c>
      <c r="G700" s="41"/>
      <c r="H700" s="270">
        <v>-536.00199999999995</v>
      </c>
      <c r="I700" s="41"/>
      <c r="J700" s="41"/>
      <c r="K700" s="41"/>
      <c r="L700" s="45"/>
      <c r="M700" s="267"/>
      <c r="N700" s="268"/>
      <c r="O700" s="92"/>
      <c r="P700" s="92"/>
      <c r="Q700" s="92"/>
      <c r="R700" s="92"/>
      <c r="S700" s="92"/>
      <c r="T700" s="93"/>
      <c r="U700" s="39"/>
      <c r="V700" s="39"/>
      <c r="W700" s="39"/>
      <c r="X700" s="39"/>
      <c r="Y700" s="39"/>
      <c r="Z700" s="39"/>
      <c r="AA700" s="39"/>
      <c r="AB700" s="39"/>
      <c r="AC700" s="39"/>
      <c r="AD700" s="39"/>
      <c r="AE700" s="39"/>
      <c r="AU700" s="18" t="s">
        <v>90</v>
      </c>
    </row>
    <row r="701" s="2" customFormat="1">
      <c r="A701" s="39"/>
      <c r="B701" s="40"/>
      <c r="C701" s="41"/>
      <c r="D701" s="235" t="s">
        <v>219</v>
      </c>
      <c r="E701" s="41"/>
      <c r="F701" s="269" t="s">
        <v>201</v>
      </c>
      <c r="G701" s="41"/>
      <c r="H701" s="270">
        <v>903.35699999999997</v>
      </c>
      <c r="I701" s="41"/>
      <c r="J701" s="41"/>
      <c r="K701" s="41"/>
      <c r="L701" s="45"/>
      <c r="M701" s="293"/>
      <c r="N701" s="294"/>
      <c r="O701" s="295"/>
      <c r="P701" s="295"/>
      <c r="Q701" s="295"/>
      <c r="R701" s="295"/>
      <c r="S701" s="295"/>
      <c r="T701" s="296"/>
      <c r="U701" s="39"/>
      <c r="V701" s="39"/>
      <c r="W701" s="39"/>
      <c r="X701" s="39"/>
      <c r="Y701" s="39"/>
      <c r="Z701" s="39"/>
      <c r="AA701" s="39"/>
      <c r="AB701" s="39"/>
      <c r="AC701" s="39"/>
      <c r="AD701" s="39"/>
      <c r="AE701" s="39"/>
      <c r="AU701" s="18" t="s">
        <v>90</v>
      </c>
    </row>
    <row r="702" s="2" customFormat="1" ht="6.96" customHeight="1">
      <c r="A702" s="39"/>
      <c r="B702" s="67"/>
      <c r="C702" s="68"/>
      <c r="D702" s="68"/>
      <c r="E702" s="68"/>
      <c r="F702" s="68"/>
      <c r="G702" s="68"/>
      <c r="H702" s="68"/>
      <c r="I702" s="68"/>
      <c r="J702" s="68"/>
      <c r="K702" s="68"/>
      <c r="L702" s="45"/>
      <c r="M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  <c r="AA702" s="39"/>
      <c r="AB702" s="39"/>
      <c r="AC702" s="39"/>
      <c r="AD702" s="39"/>
      <c r="AE702" s="39"/>
    </row>
  </sheetData>
  <sheetProtection sheet="1" autoFilter="0" formatColumns="0" formatRows="0" objects="1" scenarios="1" spinCount="100000" saltValue="jPIjmcn99aaTaDtgJd5MEHL9VWl/Hr1tZCtT8LFpOpNxy26GIkUqr7AdHbIilX2PNo6KFDJC/itgphYU6EKUNg==" hashValue="nAUBPvFY0PQtx5jvMLM1DUEYux1I7It6BFjaHnVuKsZLRjShd4Uh6PbZ8eblwZY7SMXyoN4brrLVK+0m1BEmGw==" algorithmName="SHA-512" password="88D2"/>
  <autoFilter ref="C131:K701"/>
  <mergeCells count="9">
    <mergeCell ref="E7:H7"/>
    <mergeCell ref="E9:H9"/>
    <mergeCell ref="E18:H18"/>
    <mergeCell ref="E27:H27"/>
    <mergeCell ref="E85:H85"/>
    <mergeCell ref="E87:H87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93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90</v>
      </c>
    </row>
    <row r="4" hidden="1" s="1" customFormat="1" ht="24.96" customHeight="1">
      <c r="B4" s="21"/>
      <c r="D4" s="140" t="s">
        <v>124</v>
      </c>
      <c r="L4" s="21"/>
      <c r="M4" s="141" t="s">
        <v>10</v>
      </c>
      <c r="AT4" s="18" t="s">
        <v>4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142" t="s">
        <v>16</v>
      </c>
      <c r="L6" s="21"/>
    </row>
    <row r="7" hidden="1" s="1" customFormat="1" ht="16.5" customHeight="1">
      <c r="B7" s="21"/>
      <c r="E7" s="143" t="str">
        <f>'Rekapitulace stavby'!K6</f>
        <v>Revitalizace endoskopického oddělení</v>
      </c>
      <c r="F7" s="142"/>
      <c r="G7" s="142"/>
      <c r="H7" s="142"/>
      <c r="L7" s="21"/>
    </row>
    <row r="8" hidden="1" s="2" customFormat="1" ht="12" customHeight="1">
      <c r="A8" s="39"/>
      <c r="B8" s="45"/>
      <c r="C8" s="39"/>
      <c r="D8" s="142" t="s">
        <v>137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hidden="1" s="2" customFormat="1" ht="16.5" customHeight="1">
      <c r="A9" s="39"/>
      <c r="B9" s="45"/>
      <c r="C9" s="39"/>
      <c r="D9" s="39"/>
      <c r="E9" s="144" t="s">
        <v>866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hidden="1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hidden="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hidden="1" s="2" customFormat="1" ht="12" customHeight="1">
      <c r="A12" s="39"/>
      <c r="B12" s="45"/>
      <c r="C12" s="39"/>
      <c r="D12" s="142" t="s">
        <v>20</v>
      </c>
      <c r="E12" s="39"/>
      <c r="F12" s="145" t="s">
        <v>867</v>
      </c>
      <c r="G12" s="39"/>
      <c r="H12" s="39"/>
      <c r="I12" s="142" t="s">
        <v>22</v>
      </c>
      <c r="J12" s="146" t="str">
        <f>'Rekapitulace stavby'!AN8</f>
        <v>15. 12. 2025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hidden="1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hidden="1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hidden="1" s="2" customFormat="1" ht="18" customHeight="1">
      <c r="A15" s="39"/>
      <c r="B15" s="45"/>
      <c r="C15" s="39"/>
      <c r="D15" s="39"/>
      <c r="E15" s="145" t="s">
        <v>867</v>
      </c>
      <c r="F15" s="39"/>
      <c r="G15" s="39"/>
      <c r="H15" s="39"/>
      <c r="I15" s="142" t="s">
        <v>28</v>
      </c>
      <c r="J15" s="145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hidden="1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hidden="1" s="2" customFormat="1" ht="12" customHeight="1">
      <c r="A17" s="39"/>
      <c r="B17" s="45"/>
      <c r="C17" s="39"/>
      <c r="D17" s="142" t="s">
        <v>30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hidden="1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hidden="1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hidden="1" s="2" customFormat="1" ht="12" customHeight="1">
      <c r="A20" s="39"/>
      <c r="B20" s="45"/>
      <c r="C20" s="39"/>
      <c r="D20" s="142" t="s">
        <v>32</v>
      </c>
      <c r="E20" s="39"/>
      <c r="F20" s="39"/>
      <c r="G20" s="39"/>
      <c r="H20" s="39"/>
      <c r="I20" s="142" t="s">
        <v>25</v>
      </c>
      <c r="J20" s="145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hidden="1" s="2" customFormat="1" ht="18" customHeight="1">
      <c r="A21" s="39"/>
      <c r="B21" s="45"/>
      <c r="C21" s="39"/>
      <c r="D21" s="39"/>
      <c r="E21" s="145" t="s">
        <v>867</v>
      </c>
      <c r="F21" s="39"/>
      <c r="G21" s="39"/>
      <c r="H21" s="39"/>
      <c r="I21" s="142" t="s">
        <v>28</v>
      </c>
      <c r="J21" s="145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hidden="1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hidden="1" s="2" customFormat="1" ht="12" customHeight="1">
      <c r="A23" s="39"/>
      <c r="B23" s="45"/>
      <c r="C23" s="39"/>
      <c r="D23" s="142" t="s">
        <v>37</v>
      </c>
      <c r="E23" s="39"/>
      <c r="F23" s="39"/>
      <c r="G23" s="39"/>
      <c r="H23" s="39"/>
      <c r="I23" s="142" t="s">
        <v>25</v>
      </c>
      <c r="J23" s="145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hidden="1" s="2" customFormat="1" ht="18" customHeight="1">
      <c r="A24" s="39"/>
      <c r="B24" s="45"/>
      <c r="C24" s="39"/>
      <c r="D24" s="39"/>
      <c r="E24" s="145" t="s">
        <v>867</v>
      </c>
      <c r="F24" s="39"/>
      <c r="G24" s="39"/>
      <c r="H24" s="39"/>
      <c r="I24" s="142" t="s">
        <v>28</v>
      </c>
      <c r="J24" s="145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hidden="1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idden="1" s="2" customFormat="1" ht="12" customHeight="1">
      <c r="A26" s="39"/>
      <c r="B26" s="45"/>
      <c r="C26" s="39"/>
      <c r="D26" s="142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hidden="1" s="8" customFormat="1" ht="71.25" customHeight="1">
      <c r="A27" s="147"/>
      <c r="B27" s="148"/>
      <c r="C27" s="147"/>
      <c r="D27" s="147"/>
      <c r="E27" s="149" t="s">
        <v>868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hidden="1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idden="1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hidden="1" s="2" customFormat="1" ht="25.44" customHeight="1">
      <c r="A30" s="39"/>
      <c r="B30" s="45"/>
      <c r="C30" s="39"/>
      <c r="D30" s="152" t="s">
        <v>40</v>
      </c>
      <c r="E30" s="39"/>
      <c r="F30" s="39"/>
      <c r="G30" s="39"/>
      <c r="H30" s="39"/>
      <c r="I30" s="39"/>
      <c r="J30" s="153">
        <f>ROUND(J124,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idden="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hidden="1" s="2" customFormat="1" ht="14.4" customHeight="1">
      <c r="A32" s="39"/>
      <c r="B32" s="45"/>
      <c r="C32" s="39"/>
      <c r="D32" s="39"/>
      <c r="E32" s="39"/>
      <c r="F32" s="154" t="s">
        <v>42</v>
      </c>
      <c r="G32" s="39"/>
      <c r="H32" s="39"/>
      <c r="I32" s="154" t="s">
        <v>41</v>
      </c>
      <c r="J32" s="154" t="s">
        <v>43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155" t="s">
        <v>44</v>
      </c>
      <c r="E33" s="142" t="s">
        <v>45</v>
      </c>
      <c r="F33" s="156">
        <f>ROUND((SUM(BE124:BE190)),  2)</f>
        <v>0</v>
      </c>
      <c r="G33" s="39"/>
      <c r="H33" s="39"/>
      <c r="I33" s="157">
        <v>0.20999999999999999</v>
      </c>
      <c r="J33" s="156">
        <f>ROUND(((SUM(BE124:BE190))*I33),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42" t="s">
        <v>46</v>
      </c>
      <c r="F34" s="156">
        <f>ROUND((SUM(BF124:BF190)),  2)</f>
        <v>0</v>
      </c>
      <c r="G34" s="39"/>
      <c r="H34" s="39"/>
      <c r="I34" s="157">
        <v>0.12</v>
      </c>
      <c r="J34" s="156">
        <f>ROUND(((SUM(BF124:BF190))*I34),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47</v>
      </c>
      <c r="F35" s="156">
        <f>ROUND((SUM(BG124:BG190)),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48</v>
      </c>
      <c r="F36" s="156">
        <f>ROUND((SUM(BH124:BH190)),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49</v>
      </c>
      <c r="F37" s="156">
        <f>ROUND((SUM(BI124:BI190)),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25.44" customHeight="1">
      <c r="A39" s="39"/>
      <c r="B39" s="45"/>
      <c r="C39" s="158"/>
      <c r="D39" s="159" t="s">
        <v>50</v>
      </c>
      <c r="E39" s="160"/>
      <c r="F39" s="160"/>
      <c r="G39" s="161" t="s">
        <v>51</v>
      </c>
      <c r="H39" s="162" t="s">
        <v>52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1" customFormat="1" ht="14.4" customHeight="1">
      <c r="B41" s="21"/>
      <c r="L41" s="21"/>
    </row>
    <row r="42" hidden="1" s="1" customFormat="1" ht="14.4" customHeight="1">
      <c r="B42" s="21"/>
      <c r="L42" s="21"/>
    </row>
    <row r="43" hidden="1" s="1" customFormat="1" ht="14.4" customHeight="1">
      <c r="B43" s="21"/>
      <c r="L43" s="21"/>
    </row>
    <row r="44" hidden="1" s="1" customFormat="1" ht="14.4" customHeight="1">
      <c r="B44" s="21"/>
      <c r="L44" s="21"/>
    </row>
    <row r="45" hidden="1" s="1" customFormat="1" ht="14.4" customHeight="1">
      <c r="B45" s="21"/>
      <c r="L45" s="21"/>
    </row>
    <row r="46" hidden="1" s="1" customFormat="1" ht="14.4" customHeight="1">
      <c r="B46" s="21"/>
      <c r="L46" s="21"/>
    </row>
    <row r="47" hidden="1" s="1" customFormat="1" ht="14.4" customHeight="1">
      <c r="B47" s="21"/>
      <c r="L47" s="21"/>
    </row>
    <row r="48" hidden="1" s="1" customFormat="1" ht="14.4" customHeight="1">
      <c r="B48" s="21"/>
      <c r="L48" s="21"/>
    </row>
    <row r="49" hidden="1" s="1" customFormat="1" ht="14.4" customHeight="1">
      <c r="B49" s="21"/>
      <c r="L49" s="21"/>
    </row>
    <row r="50" hidden="1" s="2" customFormat="1" ht="14.4" customHeight="1">
      <c r="B50" s="64"/>
      <c r="D50" s="165" t="s">
        <v>53</v>
      </c>
      <c r="E50" s="166"/>
      <c r="F50" s="166"/>
      <c r="G50" s="165" t="s">
        <v>54</v>
      </c>
      <c r="H50" s="166"/>
      <c r="I50" s="166"/>
      <c r="J50" s="166"/>
      <c r="K50" s="166"/>
      <c r="L50" s="64"/>
    </row>
    <row r="51" hidden="1">
      <c r="B51" s="21"/>
      <c r="L51" s="21"/>
    </row>
    <row r="52" hidden="1">
      <c r="B52" s="21"/>
      <c r="L52" s="21"/>
    </row>
    <row r="53" hidden="1">
      <c r="B53" s="21"/>
      <c r="L53" s="21"/>
    </row>
    <row r="54" hidden="1">
      <c r="B54" s="21"/>
      <c r="L54" s="21"/>
    </row>
    <row r="55" hidden="1">
      <c r="B55" s="21"/>
      <c r="L55" s="21"/>
    </row>
    <row r="56" hidden="1">
      <c r="B56" s="21"/>
      <c r="L56" s="21"/>
    </row>
    <row r="57" hidden="1">
      <c r="B57" s="21"/>
      <c r="L57" s="21"/>
    </row>
    <row r="58" hidden="1">
      <c r="B58" s="21"/>
      <c r="L58" s="21"/>
    </row>
    <row r="59" hidden="1">
      <c r="B59" s="21"/>
      <c r="L59" s="21"/>
    </row>
    <row r="60" hidden="1">
      <c r="B60" s="21"/>
      <c r="L60" s="21"/>
    </row>
    <row r="61" hidden="1" s="2" customFormat="1">
      <c r="A61" s="39"/>
      <c r="B61" s="45"/>
      <c r="C61" s="39"/>
      <c r="D61" s="167" t="s">
        <v>55</v>
      </c>
      <c r="E61" s="168"/>
      <c r="F61" s="169" t="s">
        <v>56</v>
      </c>
      <c r="G61" s="167" t="s">
        <v>55</v>
      </c>
      <c r="H61" s="168"/>
      <c r="I61" s="168"/>
      <c r="J61" s="170" t="s">
        <v>56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hidden="1">
      <c r="B62" s="21"/>
      <c r="L62" s="21"/>
    </row>
    <row r="63" hidden="1">
      <c r="B63" s="21"/>
      <c r="L63" s="21"/>
    </row>
    <row r="64" hidden="1">
      <c r="B64" s="21"/>
      <c r="L64" s="21"/>
    </row>
    <row r="65" hidden="1" s="2" customFormat="1">
      <c r="A65" s="39"/>
      <c r="B65" s="45"/>
      <c r="C65" s="39"/>
      <c r="D65" s="165" t="s">
        <v>57</v>
      </c>
      <c r="E65" s="171"/>
      <c r="F65" s="171"/>
      <c r="G65" s="165" t="s">
        <v>58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hidden="1">
      <c r="B66" s="21"/>
      <c r="L66" s="21"/>
    </row>
    <row r="67" hidden="1">
      <c r="B67" s="21"/>
      <c r="L67" s="21"/>
    </row>
    <row r="68" hidden="1">
      <c r="B68" s="21"/>
      <c r="L68" s="21"/>
    </row>
    <row r="69" hidden="1">
      <c r="B69" s="21"/>
      <c r="L69" s="21"/>
    </row>
    <row r="70" hidden="1">
      <c r="B70" s="21"/>
      <c r="L70" s="21"/>
    </row>
    <row r="71" hidden="1">
      <c r="B71" s="21"/>
      <c r="L71" s="21"/>
    </row>
    <row r="72" hidden="1">
      <c r="B72" s="21"/>
      <c r="L72" s="21"/>
    </row>
    <row r="73" hidden="1">
      <c r="B73" s="21"/>
      <c r="L73" s="21"/>
    </row>
    <row r="74" hidden="1">
      <c r="B74" s="21"/>
      <c r="L74" s="21"/>
    </row>
    <row r="75" hidden="1">
      <c r="B75" s="21"/>
      <c r="L75" s="21"/>
    </row>
    <row r="76" hidden="1" s="2" customFormat="1">
      <c r="A76" s="39"/>
      <c r="B76" s="45"/>
      <c r="C76" s="39"/>
      <c r="D76" s="167" t="s">
        <v>55</v>
      </c>
      <c r="E76" s="168"/>
      <c r="F76" s="169" t="s">
        <v>56</v>
      </c>
      <c r="G76" s="167" t="s">
        <v>55</v>
      </c>
      <c r="H76" s="168"/>
      <c r="I76" s="168"/>
      <c r="J76" s="170" t="s">
        <v>56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hidden="1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hidden="1"/>
    <row r="79" hidden="1"/>
    <row r="80" hidden="1"/>
    <row r="81" hidden="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hidden="1" s="2" customFormat="1" ht="24.96" customHeight="1">
      <c r="A82" s="39"/>
      <c r="B82" s="40"/>
      <c r="C82" s="24" t="s">
        <v>152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hidden="1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 s="2" customFormat="1" ht="16.5" customHeight="1">
      <c r="A85" s="39"/>
      <c r="B85" s="40"/>
      <c r="C85" s="41"/>
      <c r="D85" s="41"/>
      <c r="E85" s="176" t="str">
        <f>E7</f>
        <v>Revitalizace endoskopického oddělení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hidden="1" s="2" customFormat="1" ht="12" customHeight="1">
      <c r="A86" s="39"/>
      <c r="B86" s="40"/>
      <c r="C86" s="33" t="s">
        <v>137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hidden="1" s="2" customFormat="1" ht="16.5" customHeight="1">
      <c r="A87" s="39"/>
      <c r="B87" s="40"/>
      <c r="C87" s="41"/>
      <c r="D87" s="41"/>
      <c r="E87" s="77" t="str">
        <f>E9</f>
        <v>02 - VZT,UT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hidden="1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hidden="1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15. 12. 2025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hidden="1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hidden="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32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hidden="1" s="2" customFormat="1" ht="15.1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hidden="1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hidden="1" s="2" customFormat="1" ht="29.28" customHeight="1">
      <c r="A94" s="39"/>
      <c r="B94" s="40"/>
      <c r="C94" s="177" t="s">
        <v>153</v>
      </c>
      <c r="D94" s="178"/>
      <c r="E94" s="178"/>
      <c r="F94" s="178"/>
      <c r="G94" s="178"/>
      <c r="H94" s="178"/>
      <c r="I94" s="178"/>
      <c r="J94" s="179" t="s">
        <v>154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hidden="1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hidden="1" s="2" customFormat="1" ht="22.8" customHeight="1">
      <c r="A96" s="39"/>
      <c r="B96" s="40"/>
      <c r="C96" s="180" t="s">
        <v>155</v>
      </c>
      <c r="D96" s="41"/>
      <c r="E96" s="41"/>
      <c r="F96" s="41"/>
      <c r="G96" s="41"/>
      <c r="H96" s="41"/>
      <c r="I96" s="41"/>
      <c r="J96" s="111">
        <f>J124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156</v>
      </c>
    </row>
    <row r="97" hidden="1" s="9" customFormat="1" ht="24.96" customHeight="1">
      <c r="A97" s="9"/>
      <c r="B97" s="181"/>
      <c r="C97" s="182"/>
      <c r="D97" s="183" t="s">
        <v>869</v>
      </c>
      <c r="E97" s="184"/>
      <c r="F97" s="184"/>
      <c r="G97" s="184"/>
      <c r="H97" s="184"/>
      <c r="I97" s="184"/>
      <c r="J97" s="185">
        <f>J125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7"/>
      <c r="C98" s="188"/>
      <c r="D98" s="189" t="s">
        <v>870</v>
      </c>
      <c r="E98" s="190"/>
      <c r="F98" s="190"/>
      <c r="G98" s="190"/>
      <c r="H98" s="190"/>
      <c r="I98" s="190"/>
      <c r="J98" s="191">
        <f>J126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7"/>
      <c r="C99" s="188"/>
      <c r="D99" s="189" t="s">
        <v>871</v>
      </c>
      <c r="E99" s="190"/>
      <c r="F99" s="190"/>
      <c r="G99" s="190"/>
      <c r="H99" s="190"/>
      <c r="I99" s="190"/>
      <c r="J99" s="191">
        <f>J134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7"/>
      <c r="C100" s="188"/>
      <c r="D100" s="189" t="s">
        <v>872</v>
      </c>
      <c r="E100" s="190"/>
      <c r="F100" s="190"/>
      <c r="G100" s="190"/>
      <c r="H100" s="190"/>
      <c r="I100" s="190"/>
      <c r="J100" s="191">
        <f>J144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7"/>
      <c r="C101" s="188"/>
      <c r="D101" s="189" t="s">
        <v>873</v>
      </c>
      <c r="E101" s="190"/>
      <c r="F101" s="190"/>
      <c r="G101" s="190"/>
      <c r="H101" s="190"/>
      <c r="I101" s="190"/>
      <c r="J101" s="191">
        <f>J155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7"/>
      <c r="C102" s="188"/>
      <c r="D102" s="189" t="s">
        <v>171</v>
      </c>
      <c r="E102" s="190"/>
      <c r="F102" s="190"/>
      <c r="G102" s="190"/>
      <c r="H102" s="190"/>
      <c r="I102" s="190"/>
      <c r="J102" s="191">
        <f>J158</f>
        <v>0</v>
      </c>
      <c r="K102" s="188"/>
      <c r="L102" s="19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7"/>
      <c r="C103" s="188"/>
      <c r="D103" s="189" t="s">
        <v>874</v>
      </c>
      <c r="E103" s="190"/>
      <c r="F103" s="190"/>
      <c r="G103" s="190"/>
      <c r="H103" s="190"/>
      <c r="I103" s="190"/>
      <c r="J103" s="191">
        <f>J163</f>
        <v>0</v>
      </c>
      <c r="K103" s="188"/>
      <c r="L103" s="19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9" customFormat="1" ht="24.96" customHeight="1">
      <c r="A104" s="9"/>
      <c r="B104" s="181"/>
      <c r="C104" s="182"/>
      <c r="D104" s="183" t="s">
        <v>875</v>
      </c>
      <c r="E104" s="184"/>
      <c r="F104" s="184"/>
      <c r="G104" s="184"/>
      <c r="H104" s="184"/>
      <c r="I104" s="184"/>
      <c r="J104" s="185">
        <f>J188</f>
        <v>0</v>
      </c>
      <c r="K104" s="182"/>
      <c r="L104" s="186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hidden="1" s="2" customFormat="1" ht="21.84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hidden="1" s="2" customFormat="1" ht="6.96" customHeight="1">
      <c r="A106" s="39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hidden="1"/>
    <row r="108" hidden="1"/>
    <row r="109" hidden="1"/>
    <row r="110" s="2" customFormat="1" ht="6.96" customHeight="1">
      <c r="A110" s="39"/>
      <c r="B110" s="69"/>
      <c r="C110" s="70"/>
      <c r="D110" s="70"/>
      <c r="E110" s="70"/>
      <c r="F110" s="70"/>
      <c r="G110" s="70"/>
      <c r="H110" s="70"/>
      <c r="I110" s="70"/>
      <c r="J110" s="70"/>
      <c r="K110" s="70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4.96" customHeight="1">
      <c r="A111" s="39"/>
      <c r="B111" s="40"/>
      <c r="C111" s="24" t="s">
        <v>173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16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176" t="str">
        <f>E7</f>
        <v>Revitalizace endoskopického oddělení</v>
      </c>
      <c r="F114" s="33"/>
      <c r="G114" s="33"/>
      <c r="H114" s="33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137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77" t="str">
        <f>E9</f>
        <v>02 - VZT,UT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20</v>
      </c>
      <c r="D118" s="41"/>
      <c r="E118" s="41"/>
      <c r="F118" s="28" t="str">
        <f>F12</f>
        <v xml:space="preserve"> </v>
      </c>
      <c r="G118" s="41"/>
      <c r="H118" s="41"/>
      <c r="I118" s="33" t="s">
        <v>22</v>
      </c>
      <c r="J118" s="80" t="str">
        <f>IF(J12="","",J12)</f>
        <v>15. 12. 2025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24</v>
      </c>
      <c r="D120" s="41"/>
      <c r="E120" s="41"/>
      <c r="F120" s="28" t="str">
        <f>E15</f>
        <v xml:space="preserve"> </v>
      </c>
      <c r="G120" s="41"/>
      <c r="H120" s="41"/>
      <c r="I120" s="33" t="s">
        <v>32</v>
      </c>
      <c r="J120" s="37" t="str">
        <f>E21</f>
        <v xml:space="preserve"> 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30</v>
      </c>
      <c r="D121" s="41"/>
      <c r="E121" s="41"/>
      <c r="F121" s="28" t="str">
        <f>IF(E18="","",E18)</f>
        <v>Vyplň údaj</v>
      </c>
      <c r="G121" s="41"/>
      <c r="H121" s="41"/>
      <c r="I121" s="33" t="s">
        <v>37</v>
      </c>
      <c r="J121" s="37" t="str">
        <f>E24</f>
        <v xml:space="preserve"> 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193"/>
      <c r="B123" s="194"/>
      <c r="C123" s="195" t="s">
        <v>174</v>
      </c>
      <c r="D123" s="196" t="s">
        <v>65</v>
      </c>
      <c r="E123" s="196" t="s">
        <v>61</v>
      </c>
      <c r="F123" s="196" t="s">
        <v>62</v>
      </c>
      <c r="G123" s="196" t="s">
        <v>175</v>
      </c>
      <c r="H123" s="196" t="s">
        <v>176</v>
      </c>
      <c r="I123" s="196" t="s">
        <v>177</v>
      </c>
      <c r="J123" s="196" t="s">
        <v>154</v>
      </c>
      <c r="K123" s="197" t="s">
        <v>178</v>
      </c>
      <c r="L123" s="198"/>
      <c r="M123" s="101" t="s">
        <v>1</v>
      </c>
      <c r="N123" s="102" t="s">
        <v>44</v>
      </c>
      <c r="O123" s="102" t="s">
        <v>179</v>
      </c>
      <c r="P123" s="102" t="s">
        <v>180</v>
      </c>
      <c r="Q123" s="102" t="s">
        <v>181</v>
      </c>
      <c r="R123" s="102" t="s">
        <v>182</v>
      </c>
      <c r="S123" s="102" t="s">
        <v>183</v>
      </c>
      <c r="T123" s="103" t="s">
        <v>184</v>
      </c>
      <c r="U123" s="193"/>
      <c r="V123" s="193"/>
      <c r="W123" s="193"/>
      <c r="X123" s="193"/>
      <c r="Y123" s="193"/>
      <c r="Z123" s="193"/>
      <c r="AA123" s="193"/>
      <c r="AB123" s="193"/>
      <c r="AC123" s="193"/>
      <c r="AD123" s="193"/>
      <c r="AE123" s="193"/>
    </row>
    <row r="124" s="2" customFormat="1" ht="22.8" customHeight="1">
      <c r="A124" s="39"/>
      <c r="B124" s="40"/>
      <c r="C124" s="108" t="s">
        <v>185</v>
      </c>
      <c r="D124" s="41"/>
      <c r="E124" s="41"/>
      <c r="F124" s="41"/>
      <c r="G124" s="41"/>
      <c r="H124" s="41"/>
      <c r="I124" s="41"/>
      <c r="J124" s="199">
        <f>BK124</f>
        <v>0</v>
      </c>
      <c r="K124" s="41"/>
      <c r="L124" s="45"/>
      <c r="M124" s="104"/>
      <c r="N124" s="200"/>
      <c r="O124" s="105"/>
      <c r="P124" s="201">
        <f>P125+P188</f>
        <v>0</v>
      </c>
      <c r="Q124" s="105"/>
      <c r="R124" s="201">
        <f>R125+R188</f>
        <v>1.3420800000000002</v>
      </c>
      <c r="S124" s="105"/>
      <c r="T124" s="202">
        <f>T125+T188</f>
        <v>0.59428000000000003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79</v>
      </c>
      <c r="AU124" s="18" t="s">
        <v>156</v>
      </c>
      <c r="BK124" s="203">
        <f>BK125+BK188</f>
        <v>0</v>
      </c>
    </row>
    <row r="125" s="12" customFormat="1" ht="25.92" customHeight="1">
      <c r="A125" s="12"/>
      <c r="B125" s="204"/>
      <c r="C125" s="205"/>
      <c r="D125" s="206" t="s">
        <v>79</v>
      </c>
      <c r="E125" s="207" t="s">
        <v>432</v>
      </c>
      <c r="F125" s="207" t="s">
        <v>432</v>
      </c>
      <c r="G125" s="205"/>
      <c r="H125" s="205"/>
      <c r="I125" s="208"/>
      <c r="J125" s="209">
        <f>BK125</f>
        <v>0</v>
      </c>
      <c r="K125" s="205"/>
      <c r="L125" s="210"/>
      <c r="M125" s="211"/>
      <c r="N125" s="212"/>
      <c r="O125" s="212"/>
      <c r="P125" s="213">
        <f>P126+P134+P144+P155+P158+P163</f>
        <v>0</v>
      </c>
      <c r="Q125" s="212"/>
      <c r="R125" s="213">
        <f>R126+R134+R144+R155+R158+R163</f>
        <v>1.3420800000000002</v>
      </c>
      <c r="S125" s="212"/>
      <c r="T125" s="214">
        <f>T126+T134+T144+T155+T158+T163</f>
        <v>0.59428000000000003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5" t="s">
        <v>90</v>
      </c>
      <c r="AT125" s="216" t="s">
        <v>79</v>
      </c>
      <c r="AU125" s="216" t="s">
        <v>80</v>
      </c>
      <c r="AY125" s="215" t="s">
        <v>188</v>
      </c>
      <c r="BK125" s="217">
        <f>BK126+BK134+BK144+BK155+BK158+BK163</f>
        <v>0</v>
      </c>
    </row>
    <row r="126" s="12" customFormat="1" ht="22.8" customHeight="1">
      <c r="A126" s="12"/>
      <c r="B126" s="204"/>
      <c r="C126" s="205"/>
      <c r="D126" s="206" t="s">
        <v>79</v>
      </c>
      <c r="E126" s="218" t="s">
        <v>876</v>
      </c>
      <c r="F126" s="218" t="s">
        <v>877</v>
      </c>
      <c r="G126" s="205"/>
      <c r="H126" s="205"/>
      <c r="I126" s="208"/>
      <c r="J126" s="219">
        <f>BK126</f>
        <v>0</v>
      </c>
      <c r="K126" s="205"/>
      <c r="L126" s="210"/>
      <c r="M126" s="211"/>
      <c r="N126" s="212"/>
      <c r="O126" s="212"/>
      <c r="P126" s="213">
        <f>SUM(P127:P133)</f>
        <v>0</v>
      </c>
      <c r="Q126" s="212"/>
      <c r="R126" s="213">
        <f>SUM(R127:R133)</f>
        <v>0.047200000000000006</v>
      </c>
      <c r="S126" s="212"/>
      <c r="T126" s="214">
        <f>SUM(T127:T133)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5" t="s">
        <v>90</v>
      </c>
      <c r="AT126" s="216" t="s">
        <v>79</v>
      </c>
      <c r="AU126" s="216" t="s">
        <v>88</v>
      </c>
      <c r="AY126" s="215" t="s">
        <v>188</v>
      </c>
      <c r="BK126" s="217">
        <f>SUM(BK127:BK133)</f>
        <v>0</v>
      </c>
    </row>
    <row r="127" s="2" customFormat="1" ht="62.7" customHeight="1">
      <c r="A127" s="39"/>
      <c r="B127" s="40"/>
      <c r="C127" s="220" t="s">
        <v>88</v>
      </c>
      <c r="D127" s="220" t="s">
        <v>191</v>
      </c>
      <c r="E127" s="221" t="s">
        <v>878</v>
      </c>
      <c r="F127" s="222" t="s">
        <v>879</v>
      </c>
      <c r="G127" s="223" t="s">
        <v>209</v>
      </c>
      <c r="H127" s="224">
        <v>245</v>
      </c>
      <c r="I127" s="225"/>
      <c r="J127" s="226">
        <f>ROUND(I127*H127,2)</f>
        <v>0</v>
      </c>
      <c r="K127" s="222" t="s">
        <v>1</v>
      </c>
      <c r="L127" s="45"/>
      <c r="M127" s="227" t="s">
        <v>1</v>
      </c>
      <c r="N127" s="228" t="s">
        <v>45</v>
      </c>
      <c r="O127" s="92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1" t="s">
        <v>292</v>
      </c>
      <c r="AT127" s="231" t="s">
        <v>191</v>
      </c>
      <c r="AU127" s="231" t="s">
        <v>90</v>
      </c>
      <c r="AY127" s="18" t="s">
        <v>188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8" t="s">
        <v>88</v>
      </c>
      <c r="BK127" s="232">
        <f>ROUND(I127*H127,2)</f>
        <v>0</v>
      </c>
      <c r="BL127" s="18" t="s">
        <v>292</v>
      </c>
      <c r="BM127" s="231" t="s">
        <v>880</v>
      </c>
    </row>
    <row r="128" s="2" customFormat="1" ht="21.75" customHeight="1">
      <c r="A128" s="39"/>
      <c r="B128" s="40"/>
      <c r="C128" s="271" t="s">
        <v>90</v>
      </c>
      <c r="D128" s="271" t="s">
        <v>273</v>
      </c>
      <c r="E128" s="272" t="s">
        <v>881</v>
      </c>
      <c r="F128" s="273" t="s">
        <v>882</v>
      </c>
      <c r="G128" s="274" t="s">
        <v>209</v>
      </c>
      <c r="H128" s="275">
        <v>130</v>
      </c>
      <c r="I128" s="276"/>
      <c r="J128" s="277">
        <f>ROUND(I128*H128,2)</f>
        <v>0</v>
      </c>
      <c r="K128" s="273" t="s">
        <v>1</v>
      </c>
      <c r="L128" s="278"/>
      <c r="M128" s="279" t="s">
        <v>1</v>
      </c>
      <c r="N128" s="280" t="s">
        <v>45</v>
      </c>
      <c r="O128" s="92"/>
      <c r="P128" s="229">
        <f>O128*H128</f>
        <v>0</v>
      </c>
      <c r="Q128" s="229">
        <v>0.00017000000000000001</v>
      </c>
      <c r="R128" s="229">
        <f>Q128*H128</f>
        <v>0.022100000000000002</v>
      </c>
      <c r="S128" s="229">
        <v>0</v>
      </c>
      <c r="T128" s="230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1" t="s">
        <v>379</v>
      </c>
      <c r="AT128" s="231" t="s">
        <v>273</v>
      </c>
      <c r="AU128" s="231" t="s">
        <v>90</v>
      </c>
      <c r="AY128" s="18" t="s">
        <v>188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8" t="s">
        <v>88</v>
      </c>
      <c r="BK128" s="232">
        <f>ROUND(I128*H128,2)</f>
        <v>0</v>
      </c>
      <c r="BL128" s="18" t="s">
        <v>292</v>
      </c>
      <c r="BM128" s="231" t="s">
        <v>883</v>
      </c>
    </row>
    <row r="129" s="2" customFormat="1" ht="16.5" customHeight="1">
      <c r="A129" s="39"/>
      <c r="B129" s="40"/>
      <c r="C129" s="271" t="s">
        <v>189</v>
      </c>
      <c r="D129" s="271" t="s">
        <v>273</v>
      </c>
      <c r="E129" s="272" t="s">
        <v>884</v>
      </c>
      <c r="F129" s="273" t="s">
        <v>885</v>
      </c>
      <c r="G129" s="274" t="s">
        <v>209</v>
      </c>
      <c r="H129" s="275">
        <v>45</v>
      </c>
      <c r="I129" s="276"/>
      <c r="J129" s="277">
        <f>ROUND(I129*H129,2)</f>
        <v>0</v>
      </c>
      <c r="K129" s="273" t="s">
        <v>1</v>
      </c>
      <c r="L129" s="278"/>
      <c r="M129" s="279" t="s">
        <v>1</v>
      </c>
      <c r="N129" s="280" t="s">
        <v>45</v>
      </c>
      <c r="O129" s="92"/>
      <c r="P129" s="229">
        <f>O129*H129</f>
        <v>0</v>
      </c>
      <c r="Q129" s="229">
        <v>0.00018000000000000001</v>
      </c>
      <c r="R129" s="229">
        <f>Q129*H129</f>
        <v>0.0081000000000000013</v>
      </c>
      <c r="S129" s="229">
        <v>0</v>
      </c>
      <c r="T129" s="230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1" t="s">
        <v>379</v>
      </c>
      <c r="AT129" s="231" t="s">
        <v>273</v>
      </c>
      <c r="AU129" s="231" t="s">
        <v>90</v>
      </c>
      <c r="AY129" s="18" t="s">
        <v>188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8" t="s">
        <v>88</v>
      </c>
      <c r="BK129" s="232">
        <f>ROUND(I129*H129,2)</f>
        <v>0</v>
      </c>
      <c r="BL129" s="18" t="s">
        <v>292</v>
      </c>
      <c r="BM129" s="231" t="s">
        <v>886</v>
      </c>
    </row>
    <row r="130" s="2" customFormat="1" ht="16.5" customHeight="1">
      <c r="A130" s="39"/>
      <c r="B130" s="40"/>
      <c r="C130" s="271" t="s">
        <v>195</v>
      </c>
      <c r="D130" s="271" t="s">
        <v>273</v>
      </c>
      <c r="E130" s="272" t="s">
        <v>887</v>
      </c>
      <c r="F130" s="273" t="s">
        <v>888</v>
      </c>
      <c r="G130" s="274" t="s">
        <v>209</v>
      </c>
      <c r="H130" s="275">
        <v>25</v>
      </c>
      <c r="I130" s="276"/>
      <c r="J130" s="277">
        <f>ROUND(I130*H130,2)</f>
        <v>0</v>
      </c>
      <c r="K130" s="273" t="s">
        <v>1</v>
      </c>
      <c r="L130" s="278"/>
      <c r="M130" s="279" t="s">
        <v>1</v>
      </c>
      <c r="N130" s="280" t="s">
        <v>45</v>
      </c>
      <c r="O130" s="92"/>
      <c r="P130" s="229">
        <f>O130*H130</f>
        <v>0</v>
      </c>
      <c r="Q130" s="229">
        <v>0.00020000000000000001</v>
      </c>
      <c r="R130" s="229">
        <f>Q130*H130</f>
        <v>0.0050000000000000001</v>
      </c>
      <c r="S130" s="229">
        <v>0</v>
      </c>
      <c r="T130" s="230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1" t="s">
        <v>379</v>
      </c>
      <c r="AT130" s="231" t="s">
        <v>273</v>
      </c>
      <c r="AU130" s="231" t="s">
        <v>90</v>
      </c>
      <c r="AY130" s="18" t="s">
        <v>188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8" t="s">
        <v>88</v>
      </c>
      <c r="BK130" s="232">
        <f>ROUND(I130*H130,2)</f>
        <v>0</v>
      </c>
      <c r="BL130" s="18" t="s">
        <v>292</v>
      </c>
      <c r="BM130" s="231" t="s">
        <v>889</v>
      </c>
    </row>
    <row r="131" s="2" customFormat="1" ht="16.5" customHeight="1">
      <c r="A131" s="39"/>
      <c r="B131" s="40"/>
      <c r="C131" s="271" t="s">
        <v>227</v>
      </c>
      <c r="D131" s="271" t="s">
        <v>273</v>
      </c>
      <c r="E131" s="272" t="s">
        <v>890</v>
      </c>
      <c r="F131" s="273" t="s">
        <v>891</v>
      </c>
      <c r="G131" s="274" t="s">
        <v>119</v>
      </c>
      <c r="H131" s="275">
        <v>15</v>
      </c>
      <c r="I131" s="276"/>
      <c r="J131" s="277">
        <f>ROUND(I131*H131,2)</f>
        <v>0</v>
      </c>
      <c r="K131" s="273" t="s">
        <v>1</v>
      </c>
      <c r="L131" s="278"/>
      <c r="M131" s="279" t="s">
        <v>1</v>
      </c>
      <c r="N131" s="280" t="s">
        <v>45</v>
      </c>
      <c r="O131" s="92"/>
      <c r="P131" s="229">
        <f>O131*H131</f>
        <v>0</v>
      </c>
      <c r="Q131" s="229">
        <v>0.00080000000000000004</v>
      </c>
      <c r="R131" s="229">
        <f>Q131*H131</f>
        <v>0.012</v>
      </c>
      <c r="S131" s="229">
        <v>0</v>
      </c>
      <c r="T131" s="23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1" t="s">
        <v>379</v>
      </c>
      <c r="AT131" s="231" t="s">
        <v>273</v>
      </c>
      <c r="AU131" s="231" t="s">
        <v>90</v>
      </c>
      <c r="AY131" s="18" t="s">
        <v>188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88</v>
      </c>
      <c r="BK131" s="232">
        <f>ROUND(I131*H131,2)</f>
        <v>0</v>
      </c>
      <c r="BL131" s="18" t="s">
        <v>292</v>
      </c>
      <c r="BM131" s="231" t="s">
        <v>892</v>
      </c>
    </row>
    <row r="132" s="2" customFormat="1" ht="55.5" customHeight="1">
      <c r="A132" s="39"/>
      <c r="B132" s="40"/>
      <c r="C132" s="220" t="s">
        <v>212</v>
      </c>
      <c r="D132" s="220" t="s">
        <v>191</v>
      </c>
      <c r="E132" s="221" t="s">
        <v>893</v>
      </c>
      <c r="F132" s="222" t="s">
        <v>894</v>
      </c>
      <c r="G132" s="223" t="s">
        <v>368</v>
      </c>
      <c r="H132" s="224">
        <v>0.047</v>
      </c>
      <c r="I132" s="225"/>
      <c r="J132" s="226">
        <f>ROUND(I132*H132,2)</f>
        <v>0</v>
      </c>
      <c r="K132" s="222" t="s">
        <v>1</v>
      </c>
      <c r="L132" s="45"/>
      <c r="M132" s="227" t="s">
        <v>1</v>
      </c>
      <c r="N132" s="228" t="s">
        <v>45</v>
      </c>
      <c r="O132" s="92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1" t="s">
        <v>292</v>
      </c>
      <c r="AT132" s="231" t="s">
        <v>191</v>
      </c>
      <c r="AU132" s="231" t="s">
        <v>90</v>
      </c>
      <c r="AY132" s="18" t="s">
        <v>188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8" t="s">
        <v>88</v>
      </c>
      <c r="BK132" s="232">
        <f>ROUND(I132*H132,2)</f>
        <v>0</v>
      </c>
      <c r="BL132" s="18" t="s">
        <v>292</v>
      </c>
      <c r="BM132" s="231" t="s">
        <v>895</v>
      </c>
    </row>
    <row r="133" s="2" customFormat="1" ht="62.7" customHeight="1">
      <c r="A133" s="39"/>
      <c r="B133" s="40"/>
      <c r="C133" s="220" t="s">
        <v>234</v>
      </c>
      <c r="D133" s="220" t="s">
        <v>191</v>
      </c>
      <c r="E133" s="221" t="s">
        <v>896</v>
      </c>
      <c r="F133" s="222" t="s">
        <v>897</v>
      </c>
      <c r="G133" s="223" t="s">
        <v>368</v>
      </c>
      <c r="H133" s="224">
        <v>0.047</v>
      </c>
      <c r="I133" s="225"/>
      <c r="J133" s="226">
        <f>ROUND(I133*H133,2)</f>
        <v>0</v>
      </c>
      <c r="K133" s="222" t="s">
        <v>1</v>
      </c>
      <c r="L133" s="45"/>
      <c r="M133" s="227" t="s">
        <v>1</v>
      </c>
      <c r="N133" s="228" t="s">
        <v>45</v>
      </c>
      <c r="O133" s="92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1" t="s">
        <v>292</v>
      </c>
      <c r="AT133" s="231" t="s">
        <v>191</v>
      </c>
      <c r="AU133" s="231" t="s">
        <v>90</v>
      </c>
      <c r="AY133" s="18" t="s">
        <v>188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88</v>
      </c>
      <c r="BK133" s="232">
        <f>ROUND(I133*H133,2)</f>
        <v>0</v>
      </c>
      <c r="BL133" s="18" t="s">
        <v>292</v>
      </c>
      <c r="BM133" s="231" t="s">
        <v>898</v>
      </c>
    </row>
    <row r="134" s="12" customFormat="1" ht="22.8" customHeight="1">
      <c r="A134" s="12"/>
      <c r="B134" s="204"/>
      <c r="C134" s="205"/>
      <c r="D134" s="206" t="s">
        <v>79</v>
      </c>
      <c r="E134" s="218" t="s">
        <v>899</v>
      </c>
      <c r="F134" s="218" t="s">
        <v>900</v>
      </c>
      <c r="G134" s="205"/>
      <c r="H134" s="205"/>
      <c r="I134" s="208"/>
      <c r="J134" s="219">
        <f>BK134</f>
        <v>0</v>
      </c>
      <c r="K134" s="205"/>
      <c r="L134" s="210"/>
      <c r="M134" s="211"/>
      <c r="N134" s="212"/>
      <c r="O134" s="212"/>
      <c r="P134" s="213">
        <f>SUM(P135:P143)</f>
        <v>0</v>
      </c>
      <c r="Q134" s="212"/>
      <c r="R134" s="213">
        <f>SUM(R135:R143)</f>
        <v>0.82597000000000009</v>
      </c>
      <c r="S134" s="212"/>
      <c r="T134" s="214">
        <f>SUM(T135:T143)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5" t="s">
        <v>90</v>
      </c>
      <c r="AT134" s="216" t="s">
        <v>79</v>
      </c>
      <c r="AU134" s="216" t="s">
        <v>88</v>
      </c>
      <c r="AY134" s="215" t="s">
        <v>188</v>
      </c>
      <c r="BK134" s="217">
        <f>SUM(BK135:BK143)</f>
        <v>0</v>
      </c>
    </row>
    <row r="135" s="2" customFormat="1" ht="37.8" customHeight="1">
      <c r="A135" s="39"/>
      <c r="B135" s="40"/>
      <c r="C135" s="220" t="s">
        <v>247</v>
      </c>
      <c r="D135" s="220" t="s">
        <v>191</v>
      </c>
      <c r="E135" s="221" t="s">
        <v>901</v>
      </c>
      <c r="F135" s="222" t="s">
        <v>902</v>
      </c>
      <c r="G135" s="223" t="s">
        <v>209</v>
      </c>
      <c r="H135" s="224">
        <v>5</v>
      </c>
      <c r="I135" s="225"/>
      <c r="J135" s="226">
        <f>ROUND(I135*H135,2)</f>
        <v>0</v>
      </c>
      <c r="K135" s="222" t="s">
        <v>1</v>
      </c>
      <c r="L135" s="45"/>
      <c r="M135" s="227" t="s">
        <v>1</v>
      </c>
      <c r="N135" s="228" t="s">
        <v>45</v>
      </c>
      <c r="O135" s="92"/>
      <c r="P135" s="229">
        <f>O135*H135</f>
        <v>0</v>
      </c>
      <c r="Q135" s="229">
        <v>0.00148</v>
      </c>
      <c r="R135" s="229">
        <f>Q135*H135</f>
        <v>0.0074000000000000003</v>
      </c>
      <c r="S135" s="229">
        <v>0</v>
      </c>
      <c r="T135" s="23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1" t="s">
        <v>292</v>
      </c>
      <c r="AT135" s="231" t="s">
        <v>191</v>
      </c>
      <c r="AU135" s="231" t="s">
        <v>90</v>
      </c>
      <c r="AY135" s="18" t="s">
        <v>188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8" t="s">
        <v>88</v>
      </c>
      <c r="BK135" s="232">
        <f>ROUND(I135*H135,2)</f>
        <v>0</v>
      </c>
      <c r="BL135" s="18" t="s">
        <v>292</v>
      </c>
      <c r="BM135" s="231" t="s">
        <v>903</v>
      </c>
    </row>
    <row r="136" s="2" customFormat="1" ht="37.8" customHeight="1">
      <c r="A136" s="39"/>
      <c r="B136" s="40"/>
      <c r="C136" s="220" t="s">
        <v>256</v>
      </c>
      <c r="D136" s="220" t="s">
        <v>191</v>
      </c>
      <c r="E136" s="221" t="s">
        <v>904</v>
      </c>
      <c r="F136" s="222" t="s">
        <v>905</v>
      </c>
      <c r="G136" s="223" t="s">
        <v>209</v>
      </c>
      <c r="H136" s="224">
        <v>130</v>
      </c>
      <c r="I136" s="225"/>
      <c r="J136" s="226">
        <f>ROUND(I136*H136,2)</f>
        <v>0</v>
      </c>
      <c r="K136" s="222" t="s">
        <v>1</v>
      </c>
      <c r="L136" s="45"/>
      <c r="M136" s="227" t="s">
        <v>1</v>
      </c>
      <c r="N136" s="228" t="s">
        <v>45</v>
      </c>
      <c r="O136" s="92"/>
      <c r="P136" s="229">
        <f>O136*H136</f>
        <v>0</v>
      </c>
      <c r="Q136" s="229">
        <v>0.00189</v>
      </c>
      <c r="R136" s="229">
        <f>Q136*H136</f>
        <v>0.2457</v>
      </c>
      <c r="S136" s="229">
        <v>0</v>
      </c>
      <c r="T136" s="23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1" t="s">
        <v>292</v>
      </c>
      <c r="AT136" s="231" t="s">
        <v>191</v>
      </c>
      <c r="AU136" s="231" t="s">
        <v>90</v>
      </c>
      <c r="AY136" s="18" t="s">
        <v>188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8" t="s">
        <v>88</v>
      </c>
      <c r="BK136" s="232">
        <f>ROUND(I136*H136,2)</f>
        <v>0</v>
      </c>
      <c r="BL136" s="18" t="s">
        <v>292</v>
      </c>
      <c r="BM136" s="231" t="s">
        <v>906</v>
      </c>
    </row>
    <row r="137" s="2" customFormat="1" ht="37.8" customHeight="1">
      <c r="A137" s="39"/>
      <c r="B137" s="40"/>
      <c r="C137" s="220" t="s">
        <v>264</v>
      </c>
      <c r="D137" s="220" t="s">
        <v>191</v>
      </c>
      <c r="E137" s="221" t="s">
        <v>907</v>
      </c>
      <c r="F137" s="222" t="s">
        <v>908</v>
      </c>
      <c r="G137" s="223" t="s">
        <v>209</v>
      </c>
      <c r="H137" s="224">
        <v>45</v>
      </c>
      <c r="I137" s="225"/>
      <c r="J137" s="226">
        <f>ROUND(I137*H137,2)</f>
        <v>0</v>
      </c>
      <c r="K137" s="222" t="s">
        <v>1</v>
      </c>
      <c r="L137" s="45"/>
      <c r="M137" s="227" t="s">
        <v>1</v>
      </c>
      <c r="N137" s="228" t="s">
        <v>45</v>
      </c>
      <c r="O137" s="92"/>
      <c r="P137" s="229">
        <f>O137*H137</f>
        <v>0</v>
      </c>
      <c r="Q137" s="229">
        <v>0.0028400000000000001</v>
      </c>
      <c r="R137" s="229">
        <f>Q137*H137</f>
        <v>0.1278</v>
      </c>
      <c r="S137" s="229">
        <v>0</v>
      </c>
      <c r="T137" s="23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1" t="s">
        <v>292</v>
      </c>
      <c r="AT137" s="231" t="s">
        <v>191</v>
      </c>
      <c r="AU137" s="231" t="s">
        <v>90</v>
      </c>
      <c r="AY137" s="18" t="s">
        <v>188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8" t="s">
        <v>88</v>
      </c>
      <c r="BK137" s="232">
        <f>ROUND(I137*H137,2)</f>
        <v>0</v>
      </c>
      <c r="BL137" s="18" t="s">
        <v>292</v>
      </c>
      <c r="BM137" s="231" t="s">
        <v>909</v>
      </c>
    </row>
    <row r="138" s="2" customFormat="1" ht="37.8" customHeight="1">
      <c r="A138" s="39"/>
      <c r="B138" s="40"/>
      <c r="C138" s="220" t="s">
        <v>272</v>
      </c>
      <c r="D138" s="220" t="s">
        <v>191</v>
      </c>
      <c r="E138" s="221" t="s">
        <v>910</v>
      </c>
      <c r="F138" s="222" t="s">
        <v>911</v>
      </c>
      <c r="G138" s="223" t="s">
        <v>209</v>
      </c>
      <c r="H138" s="224">
        <v>25</v>
      </c>
      <c r="I138" s="225"/>
      <c r="J138" s="226">
        <f>ROUND(I138*H138,2)</f>
        <v>0</v>
      </c>
      <c r="K138" s="222" t="s">
        <v>1</v>
      </c>
      <c r="L138" s="45"/>
      <c r="M138" s="227" t="s">
        <v>1</v>
      </c>
      <c r="N138" s="228" t="s">
        <v>45</v>
      </c>
      <c r="O138" s="92"/>
      <c r="P138" s="229">
        <f>O138*H138</f>
        <v>0</v>
      </c>
      <c r="Q138" s="229">
        <v>0.0036700000000000001</v>
      </c>
      <c r="R138" s="229">
        <f>Q138*H138</f>
        <v>0.091749999999999998</v>
      </c>
      <c r="S138" s="229">
        <v>0</v>
      </c>
      <c r="T138" s="23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1" t="s">
        <v>292</v>
      </c>
      <c r="AT138" s="231" t="s">
        <v>191</v>
      </c>
      <c r="AU138" s="231" t="s">
        <v>90</v>
      </c>
      <c r="AY138" s="18" t="s">
        <v>188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8" t="s">
        <v>88</v>
      </c>
      <c r="BK138" s="232">
        <f>ROUND(I138*H138,2)</f>
        <v>0</v>
      </c>
      <c r="BL138" s="18" t="s">
        <v>292</v>
      </c>
      <c r="BM138" s="231" t="s">
        <v>912</v>
      </c>
    </row>
    <row r="139" s="2" customFormat="1" ht="37.8" customHeight="1">
      <c r="A139" s="39"/>
      <c r="B139" s="40"/>
      <c r="C139" s="220" t="s">
        <v>8</v>
      </c>
      <c r="D139" s="220" t="s">
        <v>191</v>
      </c>
      <c r="E139" s="221" t="s">
        <v>913</v>
      </c>
      <c r="F139" s="222" t="s">
        <v>914</v>
      </c>
      <c r="G139" s="223" t="s">
        <v>209</v>
      </c>
      <c r="H139" s="224">
        <v>14</v>
      </c>
      <c r="I139" s="225"/>
      <c r="J139" s="226">
        <f>ROUND(I139*H139,2)</f>
        <v>0</v>
      </c>
      <c r="K139" s="222" t="s">
        <v>1</v>
      </c>
      <c r="L139" s="45"/>
      <c r="M139" s="227" t="s">
        <v>1</v>
      </c>
      <c r="N139" s="228" t="s">
        <v>45</v>
      </c>
      <c r="O139" s="92"/>
      <c r="P139" s="229">
        <f>O139*H139</f>
        <v>0</v>
      </c>
      <c r="Q139" s="229">
        <v>0.00428</v>
      </c>
      <c r="R139" s="229">
        <f>Q139*H139</f>
        <v>0.059920000000000001</v>
      </c>
      <c r="S139" s="229">
        <v>0</v>
      </c>
      <c r="T139" s="23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1" t="s">
        <v>292</v>
      </c>
      <c r="AT139" s="231" t="s">
        <v>191</v>
      </c>
      <c r="AU139" s="231" t="s">
        <v>90</v>
      </c>
      <c r="AY139" s="18" t="s">
        <v>188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8" t="s">
        <v>88</v>
      </c>
      <c r="BK139" s="232">
        <f>ROUND(I139*H139,2)</f>
        <v>0</v>
      </c>
      <c r="BL139" s="18" t="s">
        <v>292</v>
      </c>
      <c r="BM139" s="231" t="s">
        <v>915</v>
      </c>
    </row>
    <row r="140" s="2" customFormat="1" ht="37.8" customHeight="1">
      <c r="A140" s="39"/>
      <c r="B140" s="40"/>
      <c r="C140" s="220" t="s">
        <v>280</v>
      </c>
      <c r="D140" s="220" t="s">
        <v>191</v>
      </c>
      <c r="E140" s="221" t="s">
        <v>916</v>
      </c>
      <c r="F140" s="222" t="s">
        <v>917</v>
      </c>
      <c r="G140" s="223" t="s">
        <v>209</v>
      </c>
      <c r="H140" s="224">
        <v>20</v>
      </c>
      <c r="I140" s="225"/>
      <c r="J140" s="226">
        <f>ROUND(I140*H140,2)</f>
        <v>0</v>
      </c>
      <c r="K140" s="222" t="s">
        <v>1</v>
      </c>
      <c r="L140" s="45"/>
      <c r="M140" s="227" t="s">
        <v>1</v>
      </c>
      <c r="N140" s="228" t="s">
        <v>45</v>
      </c>
      <c r="O140" s="92"/>
      <c r="P140" s="229">
        <f>O140*H140</f>
        <v>0</v>
      </c>
      <c r="Q140" s="229">
        <v>0.0067299999999999999</v>
      </c>
      <c r="R140" s="229">
        <f>Q140*H140</f>
        <v>0.1346</v>
      </c>
      <c r="S140" s="229">
        <v>0</v>
      </c>
      <c r="T140" s="23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1" t="s">
        <v>292</v>
      </c>
      <c r="AT140" s="231" t="s">
        <v>191</v>
      </c>
      <c r="AU140" s="231" t="s">
        <v>90</v>
      </c>
      <c r="AY140" s="18" t="s">
        <v>188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8" t="s">
        <v>88</v>
      </c>
      <c r="BK140" s="232">
        <f>ROUND(I140*H140,2)</f>
        <v>0</v>
      </c>
      <c r="BL140" s="18" t="s">
        <v>292</v>
      </c>
      <c r="BM140" s="231" t="s">
        <v>918</v>
      </c>
    </row>
    <row r="141" s="2" customFormat="1" ht="37.8" customHeight="1">
      <c r="A141" s="39"/>
      <c r="B141" s="40"/>
      <c r="C141" s="220" t="s">
        <v>284</v>
      </c>
      <c r="D141" s="220" t="s">
        <v>191</v>
      </c>
      <c r="E141" s="221" t="s">
        <v>919</v>
      </c>
      <c r="F141" s="222" t="s">
        <v>920</v>
      </c>
      <c r="G141" s="223" t="s">
        <v>209</v>
      </c>
      <c r="H141" s="224">
        <v>20</v>
      </c>
      <c r="I141" s="225"/>
      <c r="J141" s="226">
        <f>ROUND(I141*H141,2)</f>
        <v>0</v>
      </c>
      <c r="K141" s="222" t="s">
        <v>1</v>
      </c>
      <c r="L141" s="45"/>
      <c r="M141" s="227" t="s">
        <v>1</v>
      </c>
      <c r="N141" s="228" t="s">
        <v>45</v>
      </c>
      <c r="O141" s="92"/>
      <c r="P141" s="229">
        <f>O141*H141</f>
        <v>0</v>
      </c>
      <c r="Q141" s="229">
        <v>0.0079399999999999991</v>
      </c>
      <c r="R141" s="229">
        <f>Q141*H141</f>
        <v>0.1588</v>
      </c>
      <c r="S141" s="229">
        <v>0</v>
      </c>
      <c r="T141" s="23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1" t="s">
        <v>292</v>
      </c>
      <c r="AT141" s="231" t="s">
        <v>191</v>
      </c>
      <c r="AU141" s="231" t="s">
        <v>90</v>
      </c>
      <c r="AY141" s="18" t="s">
        <v>188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8" t="s">
        <v>88</v>
      </c>
      <c r="BK141" s="232">
        <f>ROUND(I141*H141,2)</f>
        <v>0</v>
      </c>
      <c r="BL141" s="18" t="s">
        <v>292</v>
      </c>
      <c r="BM141" s="231" t="s">
        <v>921</v>
      </c>
    </row>
    <row r="142" s="2" customFormat="1" ht="49.05" customHeight="1">
      <c r="A142" s="39"/>
      <c r="B142" s="40"/>
      <c r="C142" s="220" t="s">
        <v>288</v>
      </c>
      <c r="D142" s="220" t="s">
        <v>191</v>
      </c>
      <c r="E142" s="221" t="s">
        <v>922</v>
      </c>
      <c r="F142" s="222" t="s">
        <v>923</v>
      </c>
      <c r="G142" s="223" t="s">
        <v>368</v>
      </c>
      <c r="H142" s="224">
        <v>0.82599999999999996</v>
      </c>
      <c r="I142" s="225"/>
      <c r="J142" s="226">
        <f>ROUND(I142*H142,2)</f>
        <v>0</v>
      </c>
      <c r="K142" s="222" t="s">
        <v>1</v>
      </c>
      <c r="L142" s="45"/>
      <c r="M142" s="227" t="s">
        <v>1</v>
      </c>
      <c r="N142" s="228" t="s">
        <v>45</v>
      </c>
      <c r="O142" s="92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1" t="s">
        <v>292</v>
      </c>
      <c r="AT142" s="231" t="s">
        <v>191</v>
      </c>
      <c r="AU142" s="231" t="s">
        <v>90</v>
      </c>
      <c r="AY142" s="18" t="s">
        <v>188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8" t="s">
        <v>88</v>
      </c>
      <c r="BK142" s="232">
        <f>ROUND(I142*H142,2)</f>
        <v>0</v>
      </c>
      <c r="BL142" s="18" t="s">
        <v>292</v>
      </c>
      <c r="BM142" s="231" t="s">
        <v>924</v>
      </c>
    </row>
    <row r="143" s="2" customFormat="1" ht="62.7" customHeight="1">
      <c r="A143" s="39"/>
      <c r="B143" s="40"/>
      <c r="C143" s="220" t="s">
        <v>292</v>
      </c>
      <c r="D143" s="220" t="s">
        <v>191</v>
      </c>
      <c r="E143" s="221" t="s">
        <v>925</v>
      </c>
      <c r="F143" s="222" t="s">
        <v>926</v>
      </c>
      <c r="G143" s="223" t="s">
        <v>368</v>
      </c>
      <c r="H143" s="224">
        <v>0.82599999999999996</v>
      </c>
      <c r="I143" s="225"/>
      <c r="J143" s="226">
        <f>ROUND(I143*H143,2)</f>
        <v>0</v>
      </c>
      <c r="K143" s="222" t="s">
        <v>1</v>
      </c>
      <c r="L143" s="45"/>
      <c r="M143" s="227" t="s">
        <v>1</v>
      </c>
      <c r="N143" s="228" t="s">
        <v>45</v>
      </c>
      <c r="O143" s="92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1" t="s">
        <v>292</v>
      </c>
      <c r="AT143" s="231" t="s">
        <v>191</v>
      </c>
      <c r="AU143" s="231" t="s">
        <v>90</v>
      </c>
      <c r="AY143" s="18" t="s">
        <v>188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8" t="s">
        <v>88</v>
      </c>
      <c r="BK143" s="232">
        <f>ROUND(I143*H143,2)</f>
        <v>0</v>
      </c>
      <c r="BL143" s="18" t="s">
        <v>292</v>
      </c>
      <c r="BM143" s="231" t="s">
        <v>927</v>
      </c>
    </row>
    <row r="144" s="12" customFormat="1" ht="22.8" customHeight="1">
      <c r="A144" s="12"/>
      <c r="B144" s="204"/>
      <c r="C144" s="205"/>
      <c r="D144" s="206" t="s">
        <v>79</v>
      </c>
      <c r="E144" s="218" t="s">
        <v>928</v>
      </c>
      <c r="F144" s="218" t="s">
        <v>929</v>
      </c>
      <c r="G144" s="205"/>
      <c r="H144" s="205"/>
      <c r="I144" s="208"/>
      <c r="J144" s="219">
        <f>BK144</f>
        <v>0</v>
      </c>
      <c r="K144" s="205"/>
      <c r="L144" s="210"/>
      <c r="M144" s="211"/>
      <c r="N144" s="212"/>
      <c r="O144" s="212"/>
      <c r="P144" s="213">
        <f>SUM(P145:P154)</f>
        <v>0</v>
      </c>
      <c r="Q144" s="212"/>
      <c r="R144" s="213">
        <f>SUM(R145:R154)</f>
        <v>0.029630000000000004</v>
      </c>
      <c r="S144" s="212"/>
      <c r="T144" s="214">
        <f>SUM(T145:T154)</f>
        <v>0.012149999999999999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5" t="s">
        <v>90</v>
      </c>
      <c r="AT144" s="216" t="s">
        <v>79</v>
      </c>
      <c r="AU144" s="216" t="s">
        <v>88</v>
      </c>
      <c r="AY144" s="215" t="s">
        <v>188</v>
      </c>
      <c r="BK144" s="217">
        <f>SUM(BK145:BK154)</f>
        <v>0</v>
      </c>
    </row>
    <row r="145" s="2" customFormat="1" ht="21.75" customHeight="1">
      <c r="A145" s="39"/>
      <c r="B145" s="40"/>
      <c r="C145" s="220" t="s">
        <v>296</v>
      </c>
      <c r="D145" s="220" t="s">
        <v>191</v>
      </c>
      <c r="E145" s="221" t="s">
        <v>930</v>
      </c>
      <c r="F145" s="222" t="s">
        <v>931</v>
      </c>
      <c r="G145" s="223" t="s">
        <v>267</v>
      </c>
      <c r="H145" s="224">
        <v>27</v>
      </c>
      <c r="I145" s="225"/>
      <c r="J145" s="226">
        <f>ROUND(I145*H145,2)</f>
        <v>0</v>
      </c>
      <c r="K145" s="222" t="s">
        <v>1</v>
      </c>
      <c r="L145" s="45"/>
      <c r="M145" s="227" t="s">
        <v>1</v>
      </c>
      <c r="N145" s="228" t="s">
        <v>45</v>
      </c>
      <c r="O145" s="92"/>
      <c r="P145" s="229">
        <f>O145*H145</f>
        <v>0</v>
      </c>
      <c r="Q145" s="229">
        <v>9.0000000000000006E-05</v>
      </c>
      <c r="R145" s="229">
        <f>Q145*H145</f>
        <v>0.0024300000000000003</v>
      </c>
      <c r="S145" s="229">
        <v>0.00044999999999999999</v>
      </c>
      <c r="T145" s="230">
        <f>S145*H145</f>
        <v>0.012149999999999999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1" t="s">
        <v>292</v>
      </c>
      <c r="AT145" s="231" t="s">
        <v>191</v>
      </c>
      <c r="AU145" s="231" t="s">
        <v>90</v>
      </c>
      <c r="AY145" s="18" t="s">
        <v>188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8" t="s">
        <v>88</v>
      </c>
      <c r="BK145" s="232">
        <f>ROUND(I145*H145,2)</f>
        <v>0</v>
      </c>
      <c r="BL145" s="18" t="s">
        <v>292</v>
      </c>
      <c r="BM145" s="231" t="s">
        <v>932</v>
      </c>
    </row>
    <row r="146" s="2" customFormat="1" ht="21.75" customHeight="1">
      <c r="A146" s="39"/>
      <c r="B146" s="40"/>
      <c r="C146" s="220" t="s">
        <v>301</v>
      </c>
      <c r="D146" s="220" t="s">
        <v>191</v>
      </c>
      <c r="E146" s="221" t="s">
        <v>933</v>
      </c>
      <c r="F146" s="222" t="s">
        <v>934</v>
      </c>
      <c r="G146" s="223" t="s">
        <v>267</v>
      </c>
      <c r="H146" s="224">
        <v>15</v>
      </c>
      <c r="I146" s="225"/>
      <c r="J146" s="226">
        <f>ROUND(I146*H146,2)</f>
        <v>0</v>
      </c>
      <c r="K146" s="222" t="s">
        <v>1</v>
      </c>
      <c r="L146" s="45"/>
      <c r="M146" s="227" t="s">
        <v>1</v>
      </c>
      <c r="N146" s="228" t="s">
        <v>45</v>
      </c>
      <c r="O146" s="92"/>
      <c r="P146" s="229">
        <f>O146*H146</f>
        <v>0</v>
      </c>
      <c r="Q146" s="229">
        <v>0.00010000000000000001</v>
      </c>
      <c r="R146" s="229">
        <f>Q146*H146</f>
        <v>0.0015</v>
      </c>
      <c r="S146" s="229">
        <v>0</v>
      </c>
      <c r="T146" s="23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1" t="s">
        <v>292</v>
      </c>
      <c r="AT146" s="231" t="s">
        <v>191</v>
      </c>
      <c r="AU146" s="231" t="s">
        <v>90</v>
      </c>
      <c r="AY146" s="18" t="s">
        <v>188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8" t="s">
        <v>88</v>
      </c>
      <c r="BK146" s="232">
        <f>ROUND(I146*H146,2)</f>
        <v>0</v>
      </c>
      <c r="BL146" s="18" t="s">
        <v>292</v>
      </c>
      <c r="BM146" s="231" t="s">
        <v>935</v>
      </c>
    </row>
    <row r="147" s="2" customFormat="1" ht="24.15" customHeight="1">
      <c r="A147" s="39"/>
      <c r="B147" s="40"/>
      <c r="C147" s="271" t="s">
        <v>305</v>
      </c>
      <c r="D147" s="271" t="s">
        <v>273</v>
      </c>
      <c r="E147" s="272" t="s">
        <v>936</v>
      </c>
      <c r="F147" s="273" t="s">
        <v>937</v>
      </c>
      <c r="G147" s="274" t="s">
        <v>267</v>
      </c>
      <c r="H147" s="275">
        <v>15</v>
      </c>
      <c r="I147" s="276"/>
      <c r="J147" s="277">
        <f>ROUND(I147*H147,2)</f>
        <v>0</v>
      </c>
      <c r="K147" s="273" t="s">
        <v>1</v>
      </c>
      <c r="L147" s="278"/>
      <c r="M147" s="279" t="s">
        <v>1</v>
      </c>
      <c r="N147" s="280" t="s">
        <v>45</v>
      </c>
      <c r="O147" s="92"/>
      <c r="P147" s="229">
        <f>O147*H147</f>
        <v>0</v>
      </c>
      <c r="Q147" s="229">
        <v>0.00068999999999999997</v>
      </c>
      <c r="R147" s="229">
        <f>Q147*H147</f>
        <v>0.01035</v>
      </c>
      <c r="S147" s="229">
        <v>0</v>
      </c>
      <c r="T147" s="23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1" t="s">
        <v>379</v>
      </c>
      <c r="AT147" s="231" t="s">
        <v>273</v>
      </c>
      <c r="AU147" s="231" t="s">
        <v>90</v>
      </c>
      <c r="AY147" s="18" t="s">
        <v>188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8" t="s">
        <v>88</v>
      </c>
      <c r="BK147" s="232">
        <f>ROUND(I147*H147,2)</f>
        <v>0</v>
      </c>
      <c r="BL147" s="18" t="s">
        <v>292</v>
      </c>
      <c r="BM147" s="231" t="s">
        <v>938</v>
      </c>
    </row>
    <row r="148" s="2" customFormat="1" ht="24.15" customHeight="1">
      <c r="A148" s="39"/>
      <c r="B148" s="40"/>
      <c r="C148" s="220" t="s">
        <v>312</v>
      </c>
      <c r="D148" s="220" t="s">
        <v>191</v>
      </c>
      <c r="E148" s="221" t="s">
        <v>939</v>
      </c>
      <c r="F148" s="222" t="s">
        <v>940</v>
      </c>
      <c r="G148" s="223" t="s">
        <v>267</v>
      </c>
      <c r="H148" s="224">
        <v>4</v>
      </c>
      <c r="I148" s="225"/>
      <c r="J148" s="226">
        <f>ROUND(I148*H148,2)</f>
        <v>0</v>
      </c>
      <c r="K148" s="222" t="s">
        <v>1</v>
      </c>
      <c r="L148" s="45"/>
      <c r="M148" s="227" t="s">
        <v>1</v>
      </c>
      <c r="N148" s="228" t="s">
        <v>45</v>
      </c>
      <c r="O148" s="92"/>
      <c r="P148" s="229">
        <f>O148*H148</f>
        <v>0</v>
      </c>
      <c r="Q148" s="229">
        <v>0.00024000000000000001</v>
      </c>
      <c r="R148" s="229">
        <f>Q148*H148</f>
        <v>0.00096000000000000002</v>
      </c>
      <c r="S148" s="229">
        <v>0</v>
      </c>
      <c r="T148" s="23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1" t="s">
        <v>292</v>
      </c>
      <c r="AT148" s="231" t="s">
        <v>191</v>
      </c>
      <c r="AU148" s="231" t="s">
        <v>90</v>
      </c>
      <c r="AY148" s="18" t="s">
        <v>188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8" t="s">
        <v>88</v>
      </c>
      <c r="BK148" s="232">
        <f>ROUND(I148*H148,2)</f>
        <v>0</v>
      </c>
      <c r="BL148" s="18" t="s">
        <v>292</v>
      </c>
      <c r="BM148" s="231" t="s">
        <v>941</v>
      </c>
    </row>
    <row r="149" s="2" customFormat="1" ht="66.75" customHeight="1">
      <c r="A149" s="39"/>
      <c r="B149" s="40"/>
      <c r="C149" s="271" t="s">
        <v>7</v>
      </c>
      <c r="D149" s="271" t="s">
        <v>273</v>
      </c>
      <c r="E149" s="272" t="s">
        <v>942</v>
      </c>
      <c r="F149" s="273" t="s">
        <v>943</v>
      </c>
      <c r="G149" s="274" t="s">
        <v>1</v>
      </c>
      <c r="H149" s="275">
        <v>30</v>
      </c>
      <c r="I149" s="276"/>
      <c r="J149" s="277">
        <f>ROUND(I149*H149,2)</f>
        <v>0</v>
      </c>
      <c r="K149" s="273" t="s">
        <v>1</v>
      </c>
      <c r="L149" s="278"/>
      <c r="M149" s="279" t="s">
        <v>1</v>
      </c>
      <c r="N149" s="280" t="s">
        <v>45</v>
      </c>
      <c r="O149" s="92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1" t="s">
        <v>379</v>
      </c>
      <c r="AT149" s="231" t="s">
        <v>273</v>
      </c>
      <c r="AU149" s="231" t="s">
        <v>90</v>
      </c>
      <c r="AY149" s="18" t="s">
        <v>188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8" t="s">
        <v>88</v>
      </c>
      <c r="BK149" s="232">
        <f>ROUND(I149*H149,2)</f>
        <v>0</v>
      </c>
      <c r="BL149" s="18" t="s">
        <v>292</v>
      </c>
      <c r="BM149" s="231" t="s">
        <v>944</v>
      </c>
    </row>
    <row r="150" s="2" customFormat="1" ht="33" customHeight="1">
      <c r="A150" s="39"/>
      <c r="B150" s="40"/>
      <c r="C150" s="220" t="s">
        <v>325</v>
      </c>
      <c r="D150" s="220" t="s">
        <v>191</v>
      </c>
      <c r="E150" s="221" t="s">
        <v>945</v>
      </c>
      <c r="F150" s="222" t="s">
        <v>946</v>
      </c>
      <c r="G150" s="223" t="s">
        <v>267</v>
      </c>
      <c r="H150" s="224">
        <v>1</v>
      </c>
      <c r="I150" s="225"/>
      <c r="J150" s="226">
        <f>ROUND(I150*H150,2)</f>
        <v>0</v>
      </c>
      <c r="K150" s="222" t="s">
        <v>1</v>
      </c>
      <c r="L150" s="45"/>
      <c r="M150" s="227" t="s">
        <v>1</v>
      </c>
      <c r="N150" s="228" t="s">
        <v>45</v>
      </c>
      <c r="O150" s="92"/>
      <c r="P150" s="229">
        <f>O150*H150</f>
        <v>0</v>
      </c>
      <c r="Q150" s="229">
        <v>0.00069999999999999999</v>
      </c>
      <c r="R150" s="229">
        <f>Q150*H150</f>
        <v>0.00069999999999999999</v>
      </c>
      <c r="S150" s="229">
        <v>0</v>
      </c>
      <c r="T150" s="23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1" t="s">
        <v>292</v>
      </c>
      <c r="AT150" s="231" t="s">
        <v>191</v>
      </c>
      <c r="AU150" s="231" t="s">
        <v>90</v>
      </c>
      <c r="AY150" s="18" t="s">
        <v>188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8" t="s">
        <v>88</v>
      </c>
      <c r="BK150" s="232">
        <f>ROUND(I150*H150,2)</f>
        <v>0</v>
      </c>
      <c r="BL150" s="18" t="s">
        <v>292</v>
      </c>
      <c r="BM150" s="231" t="s">
        <v>947</v>
      </c>
    </row>
    <row r="151" s="2" customFormat="1" ht="33" customHeight="1">
      <c r="A151" s="39"/>
      <c r="B151" s="40"/>
      <c r="C151" s="220" t="s">
        <v>330</v>
      </c>
      <c r="D151" s="220" t="s">
        <v>191</v>
      </c>
      <c r="E151" s="221" t="s">
        <v>948</v>
      </c>
      <c r="F151" s="222" t="s">
        <v>949</v>
      </c>
      <c r="G151" s="223" t="s">
        <v>267</v>
      </c>
      <c r="H151" s="224">
        <v>15</v>
      </c>
      <c r="I151" s="225"/>
      <c r="J151" s="226">
        <f>ROUND(I151*H151,2)</f>
        <v>0</v>
      </c>
      <c r="K151" s="222" t="s">
        <v>1</v>
      </c>
      <c r="L151" s="45"/>
      <c r="M151" s="227" t="s">
        <v>1</v>
      </c>
      <c r="N151" s="228" t="s">
        <v>45</v>
      </c>
      <c r="O151" s="92"/>
      <c r="P151" s="229">
        <f>O151*H151</f>
        <v>0</v>
      </c>
      <c r="Q151" s="229">
        <v>0.00035</v>
      </c>
      <c r="R151" s="229">
        <f>Q151*H151</f>
        <v>0.0052500000000000003</v>
      </c>
      <c r="S151" s="229">
        <v>0</v>
      </c>
      <c r="T151" s="23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1" t="s">
        <v>292</v>
      </c>
      <c r="AT151" s="231" t="s">
        <v>191</v>
      </c>
      <c r="AU151" s="231" t="s">
        <v>90</v>
      </c>
      <c r="AY151" s="18" t="s">
        <v>188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8" t="s">
        <v>88</v>
      </c>
      <c r="BK151" s="232">
        <f>ROUND(I151*H151,2)</f>
        <v>0</v>
      </c>
      <c r="BL151" s="18" t="s">
        <v>292</v>
      </c>
      <c r="BM151" s="231" t="s">
        <v>950</v>
      </c>
    </row>
    <row r="152" s="2" customFormat="1" ht="33" customHeight="1">
      <c r="A152" s="39"/>
      <c r="B152" s="40"/>
      <c r="C152" s="220" t="s">
        <v>338</v>
      </c>
      <c r="D152" s="220" t="s">
        <v>191</v>
      </c>
      <c r="E152" s="221" t="s">
        <v>951</v>
      </c>
      <c r="F152" s="222" t="s">
        <v>952</v>
      </c>
      <c r="G152" s="223" t="s">
        <v>267</v>
      </c>
      <c r="H152" s="224">
        <v>2</v>
      </c>
      <c r="I152" s="225"/>
      <c r="J152" s="226">
        <f>ROUND(I152*H152,2)</f>
        <v>0</v>
      </c>
      <c r="K152" s="222" t="s">
        <v>1</v>
      </c>
      <c r="L152" s="45"/>
      <c r="M152" s="227" t="s">
        <v>1</v>
      </c>
      <c r="N152" s="228" t="s">
        <v>45</v>
      </c>
      <c r="O152" s="92"/>
      <c r="P152" s="229">
        <f>O152*H152</f>
        <v>0</v>
      </c>
      <c r="Q152" s="229">
        <v>0.0042199999999999998</v>
      </c>
      <c r="R152" s="229">
        <f>Q152*H152</f>
        <v>0.0084399999999999996</v>
      </c>
      <c r="S152" s="229">
        <v>0</v>
      </c>
      <c r="T152" s="23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1" t="s">
        <v>292</v>
      </c>
      <c r="AT152" s="231" t="s">
        <v>191</v>
      </c>
      <c r="AU152" s="231" t="s">
        <v>90</v>
      </c>
      <c r="AY152" s="18" t="s">
        <v>188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8" t="s">
        <v>88</v>
      </c>
      <c r="BK152" s="232">
        <f>ROUND(I152*H152,2)</f>
        <v>0</v>
      </c>
      <c r="BL152" s="18" t="s">
        <v>292</v>
      </c>
      <c r="BM152" s="231" t="s">
        <v>953</v>
      </c>
    </row>
    <row r="153" s="2" customFormat="1" ht="49.05" customHeight="1">
      <c r="A153" s="39"/>
      <c r="B153" s="40"/>
      <c r="C153" s="220" t="s">
        <v>343</v>
      </c>
      <c r="D153" s="220" t="s">
        <v>191</v>
      </c>
      <c r="E153" s="221" t="s">
        <v>954</v>
      </c>
      <c r="F153" s="222" t="s">
        <v>955</v>
      </c>
      <c r="G153" s="223" t="s">
        <v>368</v>
      </c>
      <c r="H153" s="224">
        <v>0.029999999999999999</v>
      </c>
      <c r="I153" s="225"/>
      <c r="J153" s="226">
        <f>ROUND(I153*H153,2)</f>
        <v>0</v>
      </c>
      <c r="K153" s="222" t="s">
        <v>1</v>
      </c>
      <c r="L153" s="45"/>
      <c r="M153" s="227" t="s">
        <v>1</v>
      </c>
      <c r="N153" s="228" t="s">
        <v>45</v>
      </c>
      <c r="O153" s="92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1" t="s">
        <v>292</v>
      </c>
      <c r="AT153" s="231" t="s">
        <v>191</v>
      </c>
      <c r="AU153" s="231" t="s">
        <v>90</v>
      </c>
      <c r="AY153" s="18" t="s">
        <v>188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8" t="s">
        <v>88</v>
      </c>
      <c r="BK153" s="232">
        <f>ROUND(I153*H153,2)</f>
        <v>0</v>
      </c>
      <c r="BL153" s="18" t="s">
        <v>292</v>
      </c>
      <c r="BM153" s="231" t="s">
        <v>956</v>
      </c>
    </row>
    <row r="154" s="2" customFormat="1" ht="62.7" customHeight="1">
      <c r="A154" s="39"/>
      <c r="B154" s="40"/>
      <c r="C154" s="220" t="s">
        <v>349</v>
      </c>
      <c r="D154" s="220" t="s">
        <v>191</v>
      </c>
      <c r="E154" s="221" t="s">
        <v>957</v>
      </c>
      <c r="F154" s="222" t="s">
        <v>958</v>
      </c>
      <c r="G154" s="223" t="s">
        <v>368</v>
      </c>
      <c r="H154" s="224">
        <v>0.029999999999999999</v>
      </c>
      <c r="I154" s="225"/>
      <c r="J154" s="226">
        <f>ROUND(I154*H154,2)</f>
        <v>0</v>
      </c>
      <c r="K154" s="222" t="s">
        <v>1</v>
      </c>
      <c r="L154" s="45"/>
      <c r="M154" s="227" t="s">
        <v>1</v>
      </c>
      <c r="N154" s="228" t="s">
        <v>45</v>
      </c>
      <c r="O154" s="92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1" t="s">
        <v>292</v>
      </c>
      <c r="AT154" s="231" t="s">
        <v>191</v>
      </c>
      <c r="AU154" s="231" t="s">
        <v>90</v>
      </c>
      <c r="AY154" s="18" t="s">
        <v>188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8" t="s">
        <v>88</v>
      </c>
      <c r="BK154" s="232">
        <f>ROUND(I154*H154,2)</f>
        <v>0</v>
      </c>
      <c r="BL154" s="18" t="s">
        <v>292</v>
      </c>
      <c r="BM154" s="231" t="s">
        <v>959</v>
      </c>
    </row>
    <row r="155" s="12" customFormat="1" ht="22.8" customHeight="1">
      <c r="A155" s="12"/>
      <c r="B155" s="204"/>
      <c r="C155" s="205"/>
      <c r="D155" s="206" t="s">
        <v>79</v>
      </c>
      <c r="E155" s="218" t="s">
        <v>960</v>
      </c>
      <c r="F155" s="218" t="s">
        <v>961</v>
      </c>
      <c r="G155" s="205"/>
      <c r="H155" s="205"/>
      <c r="I155" s="208"/>
      <c r="J155" s="219">
        <f>BK155</f>
        <v>0</v>
      </c>
      <c r="K155" s="205"/>
      <c r="L155" s="210"/>
      <c r="M155" s="211"/>
      <c r="N155" s="212"/>
      <c r="O155" s="212"/>
      <c r="P155" s="213">
        <f>SUM(P156:P157)</f>
        <v>0</v>
      </c>
      <c r="Q155" s="212"/>
      <c r="R155" s="213">
        <f>SUM(R156:R157)</f>
        <v>0.04156</v>
      </c>
      <c r="S155" s="212"/>
      <c r="T155" s="214">
        <f>SUM(T156:T157)</f>
        <v>0.074789999999999995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15" t="s">
        <v>90</v>
      </c>
      <c r="AT155" s="216" t="s">
        <v>79</v>
      </c>
      <c r="AU155" s="216" t="s">
        <v>88</v>
      </c>
      <c r="AY155" s="215" t="s">
        <v>188</v>
      </c>
      <c r="BK155" s="217">
        <f>SUM(BK156:BK157)</f>
        <v>0</v>
      </c>
    </row>
    <row r="156" s="2" customFormat="1" ht="49.05" customHeight="1">
      <c r="A156" s="39"/>
      <c r="B156" s="40"/>
      <c r="C156" s="220" t="s">
        <v>354</v>
      </c>
      <c r="D156" s="220" t="s">
        <v>191</v>
      </c>
      <c r="E156" s="221" t="s">
        <v>962</v>
      </c>
      <c r="F156" s="222" t="s">
        <v>963</v>
      </c>
      <c r="G156" s="223" t="s">
        <v>267</v>
      </c>
      <c r="H156" s="224">
        <v>1</v>
      </c>
      <c r="I156" s="225"/>
      <c r="J156" s="226">
        <f>ROUND(I156*H156,2)</f>
        <v>0</v>
      </c>
      <c r="K156" s="222" t="s">
        <v>1</v>
      </c>
      <c r="L156" s="45"/>
      <c r="M156" s="227" t="s">
        <v>1</v>
      </c>
      <c r="N156" s="228" t="s">
        <v>45</v>
      </c>
      <c r="O156" s="92"/>
      <c r="P156" s="229">
        <f>O156*H156</f>
        <v>0</v>
      </c>
      <c r="Q156" s="229">
        <v>0.041320000000000003</v>
      </c>
      <c r="R156" s="229">
        <f>Q156*H156</f>
        <v>0.041320000000000003</v>
      </c>
      <c r="S156" s="229">
        <v>0</v>
      </c>
      <c r="T156" s="23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1" t="s">
        <v>292</v>
      </c>
      <c r="AT156" s="231" t="s">
        <v>191</v>
      </c>
      <c r="AU156" s="231" t="s">
        <v>90</v>
      </c>
      <c r="AY156" s="18" t="s">
        <v>188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8" t="s">
        <v>88</v>
      </c>
      <c r="BK156" s="232">
        <f>ROUND(I156*H156,2)</f>
        <v>0</v>
      </c>
      <c r="BL156" s="18" t="s">
        <v>292</v>
      </c>
      <c r="BM156" s="231" t="s">
        <v>964</v>
      </c>
    </row>
    <row r="157" s="2" customFormat="1" ht="24.15" customHeight="1">
      <c r="A157" s="39"/>
      <c r="B157" s="40"/>
      <c r="C157" s="220" t="s">
        <v>359</v>
      </c>
      <c r="D157" s="220" t="s">
        <v>191</v>
      </c>
      <c r="E157" s="221" t="s">
        <v>965</v>
      </c>
      <c r="F157" s="222" t="s">
        <v>966</v>
      </c>
      <c r="G157" s="223" t="s">
        <v>267</v>
      </c>
      <c r="H157" s="224">
        <v>3</v>
      </c>
      <c r="I157" s="225"/>
      <c r="J157" s="226">
        <f>ROUND(I157*H157,2)</f>
        <v>0</v>
      </c>
      <c r="K157" s="222" t="s">
        <v>1</v>
      </c>
      <c r="L157" s="45"/>
      <c r="M157" s="227" t="s">
        <v>1</v>
      </c>
      <c r="N157" s="228" t="s">
        <v>45</v>
      </c>
      <c r="O157" s="92"/>
      <c r="P157" s="229">
        <f>O157*H157</f>
        <v>0</v>
      </c>
      <c r="Q157" s="229">
        <v>8.0000000000000007E-05</v>
      </c>
      <c r="R157" s="229">
        <f>Q157*H157</f>
        <v>0.00024000000000000003</v>
      </c>
      <c r="S157" s="229">
        <v>0.024930000000000001</v>
      </c>
      <c r="T157" s="230">
        <f>S157*H157</f>
        <v>0.074789999999999995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1" t="s">
        <v>292</v>
      </c>
      <c r="AT157" s="231" t="s">
        <v>191</v>
      </c>
      <c r="AU157" s="231" t="s">
        <v>90</v>
      </c>
      <c r="AY157" s="18" t="s">
        <v>188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8" t="s">
        <v>88</v>
      </c>
      <c r="BK157" s="232">
        <f>ROUND(I157*H157,2)</f>
        <v>0</v>
      </c>
      <c r="BL157" s="18" t="s">
        <v>292</v>
      </c>
      <c r="BM157" s="231" t="s">
        <v>967</v>
      </c>
    </row>
    <row r="158" s="12" customFormat="1" ht="22.8" customHeight="1">
      <c r="A158" s="12"/>
      <c r="B158" s="204"/>
      <c r="C158" s="205"/>
      <c r="D158" s="206" t="s">
        <v>79</v>
      </c>
      <c r="E158" s="218" t="s">
        <v>798</v>
      </c>
      <c r="F158" s="218" t="s">
        <v>799</v>
      </c>
      <c r="G158" s="205"/>
      <c r="H158" s="205"/>
      <c r="I158" s="208"/>
      <c r="J158" s="219">
        <f>BK158</f>
        <v>0</v>
      </c>
      <c r="K158" s="205"/>
      <c r="L158" s="210"/>
      <c r="M158" s="211"/>
      <c r="N158" s="212"/>
      <c r="O158" s="212"/>
      <c r="P158" s="213">
        <f>SUM(P159:P162)</f>
        <v>0</v>
      </c>
      <c r="Q158" s="212"/>
      <c r="R158" s="213">
        <f>SUM(R159:R162)</f>
        <v>0.0029199999999999999</v>
      </c>
      <c r="S158" s="212"/>
      <c r="T158" s="214">
        <f>SUM(T159:T162)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5" t="s">
        <v>90</v>
      </c>
      <c r="AT158" s="216" t="s">
        <v>79</v>
      </c>
      <c r="AU158" s="216" t="s">
        <v>88</v>
      </c>
      <c r="AY158" s="215" t="s">
        <v>188</v>
      </c>
      <c r="BK158" s="217">
        <f>SUM(BK159:BK162)</f>
        <v>0</v>
      </c>
    </row>
    <row r="159" s="2" customFormat="1" ht="24.15" customHeight="1">
      <c r="A159" s="39"/>
      <c r="B159" s="40"/>
      <c r="C159" s="220" t="s">
        <v>365</v>
      </c>
      <c r="D159" s="220" t="s">
        <v>191</v>
      </c>
      <c r="E159" s="221" t="s">
        <v>968</v>
      </c>
      <c r="F159" s="222" t="s">
        <v>969</v>
      </c>
      <c r="G159" s="223" t="s">
        <v>119</v>
      </c>
      <c r="H159" s="224">
        <v>3</v>
      </c>
      <c r="I159" s="225"/>
      <c r="J159" s="226">
        <f>ROUND(I159*H159,2)</f>
        <v>0</v>
      </c>
      <c r="K159" s="222" t="s">
        <v>1</v>
      </c>
      <c r="L159" s="45"/>
      <c r="M159" s="227" t="s">
        <v>1</v>
      </c>
      <c r="N159" s="228" t="s">
        <v>45</v>
      </c>
      <c r="O159" s="92"/>
      <c r="P159" s="229">
        <f>O159*H159</f>
        <v>0</v>
      </c>
      <c r="Q159" s="229">
        <v>0.00013999999999999999</v>
      </c>
      <c r="R159" s="229">
        <f>Q159*H159</f>
        <v>0.00041999999999999996</v>
      </c>
      <c r="S159" s="229">
        <v>0</v>
      </c>
      <c r="T159" s="23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1" t="s">
        <v>292</v>
      </c>
      <c r="AT159" s="231" t="s">
        <v>191</v>
      </c>
      <c r="AU159" s="231" t="s">
        <v>90</v>
      </c>
      <c r="AY159" s="18" t="s">
        <v>188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8" t="s">
        <v>88</v>
      </c>
      <c r="BK159" s="232">
        <f>ROUND(I159*H159,2)</f>
        <v>0</v>
      </c>
      <c r="BL159" s="18" t="s">
        <v>292</v>
      </c>
      <c r="BM159" s="231" t="s">
        <v>970</v>
      </c>
    </row>
    <row r="160" s="2" customFormat="1" ht="24.15" customHeight="1">
      <c r="A160" s="39"/>
      <c r="B160" s="40"/>
      <c r="C160" s="220" t="s">
        <v>370</v>
      </c>
      <c r="D160" s="220" t="s">
        <v>191</v>
      </c>
      <c r="E160" s="221" t="s">
        <v>971</v>
      </c>
      <c r="F160" s="222" t="s">
        <v>972</v>
      </c>
      <c r="G160" s="223" t="s">
        <v>119</v>
      </c>
      <c r="H160" s="224">
        <v>3</v>
      </c>
      <c r="I160" s="225"/>
      <c r="J160" s="226">
        <f>ROUND(I160*H160,2)</f>
        <v>0</v>
      </c>
      <c r="K160" s="222" t="s">
        <v>1</v>
      </c>
      <c r="L160" s="45"/>
      <c r="M160" s="227" t="s">
        <v>1</v>
      </c>
      <c r="N160" s="228" t="s">
        <v>45</v>
      </c>
      <c r="O160" s="92"/>
      <c r="P160" s="229">
        <f>O160*H160</f>
        <v>0</v>
      </c>
      <c r="Q160" s="229">
        <v>0.00012</v>
      </c>
      <c r="R160" s="229">
        <f>Q160*H160</f>
        <v>0.00036000000000000002</v>
      </c>
      <c r="S160" s="229">
        <v>0</v>
      </c>
      <c r="T160" s="23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1" t="s">
        <v>292</v>
      </c>
      <c r="AT160" s="231" t="s">
        <v>191</v>
      </c>
      <c r="AU160" s="231" t="s">
        <v>90</v>
      </c>
      <c r="AY160" s="18" t="s">
        <v>188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8" t="s">
        <v>88</v>
      </c>
      <c r="BK160" s="232">
        <f>ROUND(I160*H160,2)</f>
        <v>0</v>
      </c>
      <c r="BL160" s="18" t="s">
        <v>292</v>
      </c>
      <c r="BM160" s="231" t="s">
        <v>973</v>
      </c>
    </row>
    <row r="161" s="2" customFormat="1" ht="24.15" customHeight="1">
      <c r="A161" s="39"/>
      <c r="B161" s="40"/>
      <c r="C161" s="220" t="s">
        <v>375</v>
      </c>
      <c r="D161" s="220" t="s">
        <v>191</v>
      </c>
      <c r="E161" s="221" t="s">
        <v>974</v>
      </c>
      <c r="F161" s="222" t="s">
        <v>975</v>
      </c>
      <c r="G161" s="223" t="s">
        <v>119</v>
      </c>
      <c r="H161" s="224">
        <v>3</v>
      </c>
      <c r="I161" s="225"/>
      <c r="J161" s="226">
        <f>ROUND(I161*H161,2)</f>
        <v>0</v>
      </c>
      <c r="K161" s="222" t="s">
        <v>1</v>
      </c>
      <c r="L161" s="45"/>
      <c r="M161" s="227" t="s">
        <v>1</v>
      </c>
      <c r="N161" s="228" t="s">
        <v>45</v>
      </c>
      <c r="O161" s="92"/>
      <c r="P161" s="229">
        <f>O161*H161</f>
        <v>0</v>
      </c>
      <c r="Q161" s="229">
        <v>0.00012999999999999999</v>
      </c>
      <c r="R161" s="229">
        <f>Q161*H161</f>
        <v>0.00038999999999999994</v>
      </c>
      <c r="S161" s="229">
        <v>0</v>
      </c>
      <c r="T161" s="23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1" t="s">
        <v>292</v>
      </c>
      <c r="AT161" s="231" t="s">
        <v>191</v>
      </c>
      <c r="AU161" s="231" t="s">
        <v>90</v>
      </c>
      <c r="AY161" s="18" t="s">
        <v>188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8" t="s">
        <v>88</v>
      </c>
      <c r="BK161" s="232">
        <f>ROUND(I161*H161,2)</f>
        <v>0</v>
      </c>
      <c r="BL161" s="18" t="s">
        <v>292</v>
      </c>
      <c r="BM161" s="231" t="s">
        <v>976</v>
      </c>
    </row>
    <row r="162" s="2" customFormat="1" ht="37.8" customHeight="1">
      <c r="A162" s="39"/>
      <c r="B162" s="40"/>
      <c r="C162" s="220" t="s">
        <v>379</v>
      </c>
      <c r="D162" s="220" t="s">
        <v>191</v>
      </c>
      <c r="E162" s="221" t="s">
        <v>977</v>
      </c>
      <c r="F162" s="222" t="s">
        <v>978</v>
      </c>
      <c r="G162" s="223" t="s">
        <v>209</v>
      </c>
      <c r="H162" s="224">
        <v>35</v>
      </c>
      <c r="I162" s="225"/>
      <c r="J162" s="226">
        <f>ROUND(I162*H162,2)</f>
        <v>0</v>
      </c>
      <c r="K162" s="222" t="s">
        <v>1</v>
      </c>
      <c r="L162" s="45"/>
      <c r="M162" s="227" t="s">
        <v>1</v>
      </c>
      <c r="N162" s="228" t="s">
        <v>45</v>
      </c>
      <c r="O162" s="92"/>
      <c r="P162" s="229">
        <f>O162*H162</f>
        <v>0</v>
      </c>
      <c r="Q162" s="229">
        <v>5.0000000000000002E-05</v>
      </c>
      <c r="R162" s="229">
        <f>Q162*H162</f>
        <v>0.00175</v>
      </c>
      <c r="S162" s="229">
        <v>0</v>
      </c>
      <c r="T162" s="23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1" t="s">
        <v>292</v>
      </c>
      <c r="AT162" s="231" t="s">
        <v>191</v>
      </c>
      <c r="AU162" s="231" t="s">
        <v>90</v>
      </c>
      <c r="AY162" s="18" t="s">
        <v>188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8" t="s">
        <v>88</v>
      </c>
      <c r="BK162" s="232">
        <f>ROUND(I162*H162,2)</f>
        <v>0</v>
      </c>
      <c r="BL162" s="18" t="s">
        <v>292</v>
      </c>
      <c r="BM162" s="231" t="s">
        <v>979</v>
      </c>
    </row>
    <row r="163" s="12" customFormat="1" ht="22.8" customHeight="1">
      <c r="A163" s="12"/>
      <c r="B163" s="204"/>
      <c r="C163" s="205"/>
      <c r="D163" s="206" t="s">
        <v>79</v>
      </c>
      <c r="E163" s="218" t="s">
        <v>980</v>
      </c>
      <c r="F163" s="218" t="s">
        <v>1</v>
      </c>
      <c r="G163" s="205"/>
      <c r="H163" s="205"/>
      <c r="I163" s="208"/>
      <c r="J163" s="219">
        <f>BK163</f>
        <v>0</v>
      </c>
      <c r="K163" s="205"/>
      <c r="L163" s="210"/>
      <c r="M163" s="211"/>
      <c r="N163" s="212"/>
      <c r="O163" s="212"/>
      <c r="P163" s="213">
        <f>SUM(P164:P187)</f>
        <v>0</v>
      </c>
      <c r="Q163" s="212"/>
      <c r="R163" s="213">
        <f>SUM(R164:R187)</f>
        <v>0.39480000000000004</v>
      </c>
      <c r="S163" s="212"/>
      <c r="T163" s="214">
        <f>SUM(T164:T187)</f>
        <v>0.50734000000000001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5" t="s">
        <v>90</v>
      </c>
      <c r="AT163" s="216" t="s">
        <v>79</v>
      </c>
      <c r="AU163" s="216" t="s">
        <v>88</v>
      </c>
      <c r="AY163" s="215" t="s">
        <v>188</v>
      </c>
      <c r="BK163" s="217">
        <f>SUM(BK164:BK187)</f>
        <v>0</v>
      </c>
    </row>
    <row r="164" s="2" customFormat="1" ht="24.15" customHeight="1">
      <c r="A164" s="39"/>
      <c r="B164" s="40"/>
      <c r="C164" s="220" t="s">
        <v>384</v>
      </c>
      <c r="D164" s="220" t="s">
        <v>191</v>
      </c>
      <c r="E164" s="221" t="s">
        <v>981</v>
      </c>
      <c r="F164" s="222" t="s">
        <v>982</v>
      </c>
      <c r="G164" s="223" t="s">
        <v>267</v>
      </c>
      <c r="H164" s="224">
        <v>1</v>
      </c>
      <c r="I164" s="225"/>
      <c r="J164" s="226">
        <f>ROUND(I164*H164,2)</f>
        <v>0</v>
      </c>
      <c r="K164" s="222" t="s">
        <v>1</v>
      </c>
      <c r="L164" s="45"/>
      <c r="M164" s="227" t="s">
        <v>1</v>
      </c>
      <c r="N164" s="228" t="s">
        <v>45</v>
      </c>
      <c r="O164" s="92"/>
      <c r="P164" s="229">
        <f>O164*H164</f>
        <v>0</v>
      </c>
      <c r="Q164" s="229">
        <v>0</v>
      </c>
      <c r="R164" s="229">
        <f>Q164*H164</f>
        <v>0</v>
      </c>
      <c r="S164" s="229">
        <v>0</v>
      </c>
      <c r="T164" s="23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1" t="s">
        <v>292</v>
      </c>
      <c r="AT164" s="231" t="s">
        <v>191</v>
      </c>
      <c r="AU164" s="231" t="s">
        <v>90</v>
      </c>
      <c r="AY164" s="18" t="s">
        <v>188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8" t="s">
        <v>88</v>
      </c>
      <c r="BK164" s="232">
        <f>ROUND(I164*H164,2)</f>
        <v>0</v>
      </c>
      <c r="BL164" s="18" t="s">
        <v>292</v>
      </c>
      <c r="BM164" s="231" t="s">
        <v>983</v>
      </c>
    </row>
    <row r="165" s="2" customFormat="1" ht="24.15" customHeight="1">
      <c r="A165" s="39"/>
      <c r="B165" s="40"/>
      <c r="C165" s="271" t="s">
        <v>389</v>
      </c>
      <c r="D165" s="271" t="s">
        <v>273</v>
      </c>
      <c r="E165" s="272" t="s">
        <v>984</v>
      </c>
      <c r="F165" s="273" t="s">
        <v>985</v>
      </c>
      <c r="G165" s="274" t="s">
        <v>267</v>
      </c>
      <c r="H165" s="275">
        <v>1</v>
      </c>
      <c r="I165" s="276"/>
      <c r="J165" s="277">
        <f>ROUND(I165*H165,2)</f>
        <v>0</v>
      </c>
      <c r="K165" s="273" t="s">
        <v>1</v>
      </c>
      <c r="L165" s="278"/>
      <c r="M165" s="279" t="s">
        <v>1</v>
      </c>
      <c r="N165" s="280" t="s">
        <v>45</v>
      </c>
      <c r="O165" s="92"/>
      <c r="P165" s="229">
        <f>O165*H165</f>
        <v>0</v>
      </c>
      <c r="Q165" s="229">
        <v>0.0027000000000000001</v>
      </c>
      <c r="R165" s="229">
        <f>Q165*H165</f>
        <v>0.0027000000000000001</v>
      </c>
      <c r="S165" s="229">
        <v>0</v>
      </c>
      <c r="T165" s="23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1" t="s">
        <v>379</v>
      </c>
      <c r="AT165" s="231" t="s">
        <v>273</v>
      </c>
      <c r="AU165" s="231" t="s">
        <v>90</v>
      </c>
      <c r="AY165" s="18" t="s">
        <v>188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8" t="s">
        <v>88</v>
      </c>
      <c r="BK165" s="232">
        <f>ROUND(I165*H165,2)</f>
        <v>0</v>
      </c>
      <c r="BL165" s="18" t="s">
        <v>292</v>
      </c>
      <c r="BM165" s="231" t="s">
        <v>986</v>
      </c>
    </row>
    <row r="166" s="2" customFormat="1" ht="33" customHeight="1">
      <c r="A166" s="39"/>
      <c r="B166" s="40"/>
      <c r="C166" s="220" t="s">
        <v>393</v>
      </c>
      <c r="D166" s="220" t="s">
        <v>191</v>
      </c>
      <c r="E166" s="221" t="s">
        <v>987</v>
      </c>
      <c r="F166" s="222" t="s">
        <v>988</v>
      </c>
      <c r="G166" s="223" t="s">
        <v>267</v>
      </c>
      <c r="H166" s="224">
        <v>12</v>
      </c>
      <c r="I166" s="225"/>
      <c r="J166" s="226">
        <f>ROUND(I166*H166,2)</f>
        <v>0</v>
      </c>
      <c r="K166" s="222" t="s">
        <v>1</v>
      </c>
      <c r="L166" s="45"/>
      <c r="M166" s="227" t="s">
        <v>1</v>
      </c>
      <c r="N166" s="228" t="s">
        <v>45</v>
      </c>
      <c r="O166" s="92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1" t="s">
        <v>292</v>
      </c>
      <c r="AT166" s="231" t="s">
        <v>191</v>
      </c>
      <c r="AU166" s="231" t="s">
        <v>90</v>
      </c>
      <c r="AY166" s="18" t="s">
        <v>188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8" t="s">
        <v>88</v>
      </c>
      <c r="BK166" s="232">
        <f>ROUND(I166*H166,2)</f>
        <v>0</v>
      </c>
      <c r="BL166" s="18" t="s">
        <v>292</v>
      </c>
      <c r="BM166" s="231" t="s">
        <v>989</v>
      </c>
    </row>
    <row r="167" s="2" customFormat="1" ht="37.8" customHeight="1">
      <c r="A167" s="39"/>
      <c r="B167" s="40"/>
      <c r="C167" s="271" t="s">
        <v>402</v>
      </c>
      <c r="D167" s="271" t="s">
        <v>273</v>
      </c>
      <c r="E167" s="272" t="s">
        <v>990</v>
      </c>
      <c r="F167" s="273" t="s">
        <v>991</v>
      </c>
      <c r="G167" s="274" t="s">
        <v>267</v>
      </c>
      <c r="H167" s="275">
        <v>12</v>
      </c>
      <c r="I167" s="276"/>
      <c r="J167" s="277">
        <f>ROUND(I167*H167,2)</f>
        <v>0</v>
      </c>
      <c r="K167" s="273" t="s">
        <v>1</v>
      </c>
      <c r="L167" s="278"/>
      <c r="M167" s="279" t="s">
        <v>1</v>
      </c>
      <c r="N167" s="280" t="s">
        <v>45</v>
      </c>
      <c r="O167" s="92"/>
      <c r="P167" s="229">
        <f>O167*H167</f>
        <v>0</v>
      </c>
      <c r="Q167" s="229">
        <v>0.00020000000000000001</v>
      </c>
      <c r="R167" s="229">
        <f>Q167*H167</f>
        <v>0.0024000000000000002</v>
      </c>
      <c r="S167" s="229">
        <v>0</v>
      </c>
      <c r="T167" s="23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1" t="s">
        <v>379</v>
      </c>
      <c r="AT167" s="231" t="s">
        <v>273</v>
      </c>
      <c r="AU167" s="231" t="s">
        <v>90</v>
      </c>
      <c r="AY167" s="18" t="s">
        <v>188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8" t="s">
        <v>88</v>
      </c>
      <c r="BK167" s="232">
        <f>ROUND(I167*H167,2)</f>
        <v>0</v>
      </c>
      <c r="BL167" s="18" t="s">
        <v>292</v>
      </c>
      <c r="BM167" s="231" t="s">
        <v>992</v>
      </c>
    </row>
    <row r="168" s="2" customFormat="1" ht="37.8" customHeight="1">
      <c r="A168" s="39"/>
      <c r="B168" s="40"/>
      <c r="C168" s="271" t="s">
        <v>408</v>
      </c>
      <c r="D168" s="271" t="s">
        <v>273</v>
      </c>
      <c r="E168" s="272" t="s">
        <v>993</v>
      </c>
      <c r="F168" s="273" t="s">
        <v>994</v>
      </c>
      <c r="G168" s="274" t="s">
        <v>267</v>
      </c>
      <c r="H168" s="275">
        <v>8</v>
      </c>
      <c r="I168" s="276"/>
      <c r="J168" s="277">
        <f>ROUND(I168*H168,2)</f>
        <v>0</v>
      </c>
      <c r="K168" s="273" t="s">
        <v>1</v>
      </c>
      <c r="L168" s="278"/>
      <c r="M168" s="279" t="s">
        <v>1</v>
      </c>
      <c r="N168" s="280" t="s">
        <v>45</v>
      </c>
      <c r="O168" s="92"/>
      <c r="P168" s="229">
        <f>O168*H168</f>
        <v>0</v>
      </c>
      <c r="Q168" s="229">
        <v>0.00080000000000000004</v>
      </c>
      <c r="R168" s="229">
        <f>Q168*H168</f>
        <v>0.0064000000000000003</v>
      </c>
      <c r="S168" s="229">
        <v>0</v>
      </c>
      <c r="T168" s="230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1" t="s">
        <v>379</v>
      </c>
      <c r="AT168" s="231" t="s">
        <v>273</v>
      </c>
      <c r="AU168" s="231" t="s">
        <v>90</v>
      </c>
      <c r="AY168" s="18" t="s">
        <v>188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8" t="s">
        <v>88</v>
      </c>
      <c r="BK168" s="232">
        <f>ROUND(I168*H168,2)</f>
        <v>0</v>
      </c>
      <c r="BL168" s="18" t="s">
        <v>292</v>
      </c>
      <c r="BM168" s="231" t="s">
        <v>995</v>
      </c>
    </row>
    <row r="169" s="2" customFormat="1" ht="24.15" customHeight="1">
      <c r="A169" s="39"/>
      <c r="B169" s="40"/>
      <c r="C169" s="220" t="s">
        <v>414</v>
      </c>
      <c r="D169" s="220" t="s">
        <v>191</v>
      </c>
      <c r="E169" s="221" t="s">
        <v>996</v>
      </c>
      <c r="F169" s="222" t="s">
        <v>997</v>
      </c>
      <c r="G169" s="223" t="s">
        <v>267</v>
      </c>
      <c r="H169" s="224">
        <v>8</v>
      </c>
      <c r="I169" s="225"/>
      <c r="J169" s="226">
        <f>ROUND(I169*H169,2)</f>
        <v>0</v>
      </c>
      <c r="K169" s="222" t="s">
        <v>1</v>
      </c>
      <c r="L169" s="45"/>
      <c r="M169" s="227" t="s">
        <v>1</v>
      </c>
      <c r="N169" s="228" t="s">
        <v>45</v>
      </c>
      <c r="O169" s="92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1" t="s">
        <v>292</v>
      </c>
      <c r="AT169" s="231" t="s">
        <v>191</v>
      </c>
      <c r="AU169" s="231" t="s">
        <v>90</v>
      </c>
      <c r="AY169" s="18" t="s">
        <v>188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8" t="s">
        <v>88</v>
      </c>
      <c r="BK169" s="232">
        <f>ROUND(I169*H169,2)</f>
        <v>0</v>
      </c>
      <c r="BL169" s="18" t="s">
        <v>292</v>
      </c>
      <c r="BM169" s="231" t="s">
        <v>998</v>
      </c>
    </row>
    <row r="170" s="2" customFormat="1" ht="24.15" customHeight="1">
      <c r="A170" s="39"/>
      <c r="B170" s="40"/>
      <c r="C170" s="271" t="s">
        <v>420</v>
      </c>
      <c r="D170" s="271" t="s">
        <v>273</v>
      </c>
      <c r="E170" s="272" t="s">
        <v>999</v>
      </c>
      <c r="F170" s="273" t="s">
        <v>1000</v>
      </c>
      <c r="G170" s="274" t="s">
        <v>267</v>
      </c>
      <c r="H170" s="275">
        <v>1</v>
      </c>
      <c r="I170" s="276"/>
      <c r="J170" s="277">
        <f>ROUND(I170*H170,2)</f>
        <v>0</v>
      </c>
      <c r="K170" s="273" t="s">
        <v>1</v>
      </c>
      <c r="L170" s="278"/>
      <c r="M170" s="279" t="s">
        <v>1</v>
      </c>
      <c r="N170" s="280" t="s">
        <v>45</v>
      </c>
      <c r="O170" s="92"/>
      <c r="P170" s="229">
        <f>O170*H170</f>
        <v>0</v>
      </c>
      <c r="Q170" s="229">
        <v>0.00069999999999999999</v>
      </c>
      <c r="R170" s="229">
        <f>Q170*H170</f>
        <v>0.00069999999999999999</v>
      </c>
      <c r="S170" s="229">
        <v>0</v>
      </c>
      <c r="T170" s="23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1" t="s">
        <v>379</v>
      </c>
      <c r="AT170" s="231" t="s">
        <v>273</v>
      </c>
      <c r="AU170" s="231" t="s">
        <v>90</v>
      </c>
      <c r="AY170" s="18" t="s">
        <v>188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8" t="s">
        <v>88</v>
      </c>
      <c r="BK170" s="232">
        <f>ROUND(I170*H170,2)</f>
        <v>0</v>
      </c>
      <c r="BL170" s="18" t="s">
        <v>292</v>
      </c>
      <c r="BM170" s="231" t="s">
        <v>1001</v>
      </c>
    </row>
    <row r="171" s="2" customFormat="1" ht="37.8" customHeight="1">
      <c r="A171" s="39"/>
      <c r="B171" s="40"/>
      <c r="C171" s="220" t="s">
        <v>428</v>
      </c>
      <c r="D171" s="220" t="s">
        <v>191</v>
      </c>
      <c r="E171" s="221" t="s">
        <v>1002</v>
      </c>
      <c r="F171" s="222" t="s">
        <v>1003</v>
      </c>
      <c r="G171" s="223" t="s">
        <v>209</v>
      </c>
      <c r="H171" s="224">
        <v>10</v>
      </c>
      <c r="I171" s="225"/>
      <c r="J171" s="226">
        <f>ROUND(I171*H171,2)</f>
        <v>0</v>
      </c>
      <c r="K171" s="222" t="s">
        <v>1</v>
      </c>
      <c r="L171" s="45"/>
      <c r="M171" s="227" t="s">
        <v>1</v>
      </c>
      <c r="N171" s="228" t="s">
        <v>45</v>
      </c>
      <c r="O171" s="92"/>
      <c r="P171" s="229">
        <f>O171*H171</f>
        <v>0</v>
      </c>
      <c r="Q171" s="229">
        <v>0.0034499999999999999</v>
      </c>
      <c r="R171" s="229">
        <f>Q171*H171</f>
        <v>0.034500000000000003</v>
      </c>
      <c r="S171" s="229">
        <v>0</v>
      </c>
      <c r="T171" s="23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1" t="s">
        <v>292</v>
      </c>
      <c r="AT171" s="231" t="s">
        <v>191</v>
      </c>
      <c r="AU171" s="231" t="s">
        <v>90</v>
      </c>
      <c r="AY171" s="18" t="s">
        <v>188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8" t="s">
        <v>88</v>
      </c>
      <c r="BK171" s="232">
        <f>ROUND(I171*H171,2)</f>
        <v>0</v>
      </c>
      <c r="BL171" s="18" t="s">
        <v>292</v>
      </c>
      <c r="BM171" s="231" t="s">
        <v>1004</v>
      </c>
    </row>
    <row r="172" s="2" customFormat="1" ht="37.8" customHeight="1">
      <c r="A172" s="39"/>
      <c r="B172" s="40"/>
      <c r="C172" s="220" t="s">
        <v>436</v>
      </c>
      <c r="D172" s="220" t="s">
        <v>191</v>
      </c>
      <c r="E172" s="221" t="s">
        <v>1005</v>
      </c>
      <c r="F172" s="222" t="s">
        <v>1006</v>
      </c>
      <c r="G172" s="223" t="s">
        <v>209</v>
      </c>
      <c r="H172" s="224">
        <v>4</v>
      </c>
      <c r="I172" s="225"/>
      <c r="J172" s="226">
        <f>ROUND(I172*H172,2)</f>
        <v>0</v>
      </c>
      <c r="K172" s="222" t="s">
        <v>1</v>
      </c>
      <c r="L172" s="45"/>
      <c r="M172" s="227" t="s">
        <v>1</v>
      </c>
      <c r="N172" s="228" t="s">
        <v>45</v>
      </c>
      <c r="O172" s="92"/>
      <c r="P172" s="229">
        <f>O172*H172</f>
        <v>0</v>
      </c>
      <c r="Q172" s="229">
        <v>0</v>
      </c>
      <c r="R172" s="229">
        <f>Q172*H172</f>
        <v>0</v>
      </c>
      <c r="S172" s="229">
        <v>0.0082100000000000003</v>
      </c>
      <c r="T172" s="230">
        <f>S172*H172</f>
        <v>0.032840000000000001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1" t="s">
        <v>292</v>
      </c>
      <c r="AT172" s="231" t="s">
        <v>191</v>
      </c>
      <c r="AU172" s="231" t="s">
        <v>90</v>
      </c>
      <c r="AY172" s="18" t="s">
        <v>188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8" t="s">
        <v>88</v>
      </c>
      <c r="BK172" s="232">
        <f>ROUND(I172*H172,2)</f>
        <v>0</v>
      </c>
      <c r="BL172" s="18" t="s">
        <v>292</v>
      </c>
      <c r="BM172" s="231" t="s">
        <v>1007</v>
      </c>
    </row>
    <row r="173" s="2" customFormat="1" ht="33" customHeight="1">
      <c r="A173" s="39"/>
      <c r="B173" s="40"/>
      <c r="C173" s="220" t="s">
        <v>441</v>
      </c>
      <c r="D173" s="220" t="s">
        <v>191</v>
      </c>
      <c r="E173" s="221" t="s">
        <v>1008</v>
      </c>
      <c r="F173" s="222" t="s">
        <v>1009</v>
      </c>
      <c r="G173" s="223" t="s">
        <v>209</v>
      </c>
      <c r="H173" s="224">
        <v>25</v>
      </c>
      <c r="I173" s="225"/>
      <c r="J173" s="226">
        <f>ROUND(I173*H173,2)</f>
        <v>0</v>
      </c>
      <c r="K173" s="222" t="s">
        <v>1</v>
      </c>
      <c r="L173" s="45"/>
      <c r="M173" s="227" t="s">
        <v>1</v>
      </c>
      <c r="N173" s="228" t="s">
        <v>45</v>
      </c>
      <c r="O173" s="92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1" t="s">
        <v>292</v>
      </c>
      <c r="AT173" s="231" t="s">
        <v>191</v>
      </c>
      <c r="AU173" s="231" t="s">
        <v>90</v>
      </c>
      <c r="AY173" s="18" t="s">
        <v>188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8" t="s">
        <v>88</v>
      </c>
      <c r="BK173" s="232">
        <f>ROUND(I173*H173,2)</f>
        <v>0</v>
      </c>
      <c r="BL173" s="18" t="s">
        <v>292</v>
      </c>
      <c r="BM173" s="231" t="s">
        <v>1010</v>
      </c>
    </row>
    <row r="174" s="2" customFormat="1" ht="33" customHeight="1">
      <c r="A174" s="39"/>
      <c r="B174" s="40"/>
      <c r="C174" s="271" t="s">
        <v>445</v>
      </c>
      <c r="D174" s="271" t="s">
        <v>273</v>
      </c>
      <c r="E174" s="272" t="s">
        <v>1011</v>
      </c>
      <c r="F174" s="273" t="s">
        <v>1012</v>
      </c>
      <c r="G174" s="274" t="s">
        <v>267</v>
      </c>
      <c r="H174" s="275">
        <v>2</v>
      </c>
      <c r="I174" s="276"/>
      <c r="J174" s="277">
        <f>ROUND(I174*H174,2)</f>
        <v>0</v>
      </c>
      <c r="K174" s="273" t="s">
        <v>1</v>
      </c>
      <c r="L174" s="278"/>
      <c r="M174" s="279" t="s">
        <v>1</v>
      </c>
      <c r="N174" s="280" t="s">
        <v>45</v>
      </c>
      <c r="O174" s="92"/>
      <c r="P174" s="229">
        <f>O174*H174</f>
        <v>0</v>
      </c>
      <c r="Q174" s="229">
        <v>0.0092999999999999992</v>
      </c>
      <c r="R174" s="229">
        <f>Q174*H174</f>
        <v>0.018599999999999998</v>
      </c>
      <c r="S174" s="229">
        <v>0</v>
      </c>
      <c r="T174" s="230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1" t="s">
        <v>379</v>
      </c>
      <c r="AT174" s="231" t="s">
        <v>273</v>
      </c>
      <c r="AU174" s="231" t="s">
        <v>90</v>
      </c>
      <c r="AY174" s="18" t="s">
        <v>188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8" t="s">
        <v>88</v>
      </c>
      <c r="BK174" s="232">
        <f>ROUND(I174*H174,2)</f>
        <v>0</v>
      </c>
      <c r="BL174" s="18" t="s">
        <v>292</v>
      </c>
      <c r="BM174" s="231" t="s">
        <v>1013</v>
      </c>
    </row>
    <row r="175" s="2" customFormat="1" ht="21.75" customHeight="1">
      <c r="A175" s="39"/>
      <c r="B175" s="40"/>
      <c r="C175" s="220" t="s">
        <v>449</v>
      </c>
      <c r="D175" s="220" t="s">
        <v>191</v>
      </c>
      <c r="E175" s="221" t="s">
        <v>1014</v>
      </c>
      <c r="F175" s="222" t="s">
        <v>1015</v>
      </c>
      <c r="G175" s="223" t="s">
        <v>267</v>
      </c>
      <c r="H175" s="224">
        <v>15</v>
      </c>
      <c r="I175" s="225"/>
      <c r="J175" s="226">
        <f>ROUND(I175*H175,2)</f>
        <v>0</v>
      </c>
      <c r="K175" s="222" t="s">
        <v>1</v>
      </c>
      <c r="L175" s="45"/>
      <c r="M175" s="227" t="s">
        <v>1</v>
      </c>
      <c r="N175" s="228" t="s">
        <v>45</v>
      </c>
      <c r="O175" s="92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1" t="s">
        <v>292</v>
      </c>
      <c r="AT175" s="231" t="s">
        <v>191</v>
      </c>
      <c r="AU175" s="231" t="s">
        <v>90</v>
      </c>
      <c r="AY175" s="18" t="s">
        <v>188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8" t="s">
        <v>88</v>
      </c>
      <c r="BK175" s="232">
        <f>ROUND(I175*H175,2)</f>
        <v>0</v>
      </c>
      <c r="BL175" s="18" t="s">
        <v>292</v>
      </c>
      <c r="BM175" s="231" t="s">
        <v>1016</v>
      </c>
    </row>
    <row r="176" s="2" customFormat="1" ht="49.05" customHeight="1">
      <c r="A176" s="39"/>
      <c r="B176" s="40"/>
      <c r="C176" s="271" t="s">
        <v>453</v>
      </c>
      <c r="D176" s="271" t="s">
        <v>273</v>
      </c>
      <c r="E176" s="272" t="s">
        <v>1017</v>
      </c>
      <c r="F176" s="273" t="s">
        <v>1018</v>
      </c>
      <c r="G176" s="274" t="s">
        <v>267</v>
      </c>
      <c r="H176" s="275">
        <v>15</v>
      </c>
      <c r="I176" s="276"/>
      <c r="J176" s="277">
        <f>ROUND(I176*H176,2)</f>
        <v>0</v>
      </c>
      <c r="K176" s="273" t="s">
        <v>1</v>
      </c>
      <c r="L176" s="278"/>
      <c r="M176" s="279" t="s">
        <v>1</v>
      </c>
      <c r="N176" s="280" t="s">
        <v>45</v>
      </c>
      <c r="O176" s="92"/>
      <c r="P176" s="229">
        <f>O176*H176</f>
        <v>0</v>
      </c>
      <c r="Q176" s="229">
        <v>0.016500000000000001</v>
      </c>
      <c r="R176" s="229">
        <f>Q176*H176</f>
        <v>0.2475</v>
      </c>
      <c r="S176" s="229">
        <v>0</v>
      </c>
      <c r="T176" s="23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1" t="s">
        <v>379</v>
      </c>
      <c r="AT176" s="231" t="s">
        <v>273</v>
      </c>
      <c r="AU176" s="231" t="s">
        <v>90</v>
      </c>
      <c r="AY176" s="18" t="s">
        <v>188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8" t="s">
        <v>88</v>
      </c>
      <c r="BK176" s="232">
        <f>ROUND(I176*H176,2)</f>
        <v>0</v>
      </c>
      <c r="BL176" s="18" t="s">
        <v>292</v>
      </c>
      <c r="BM176" s="231" t="s">
        <v>1019</v>
      </c>
    </row>
    <row r="177" s="2" customFormat="1" ht="24.15" customHeight="1">
      <c r="A177" s="39"/>
      <c r="B177" s="40"/>
      <c r="C177" s="271" t="s">
        <v>459</v>
      </c>
      <c r="D177" s="271" t="s">
        <v>273</v>
      </c>
      <c r="E177" s="272" t="s">
        <v>1020</v>
      </c>
      <c r="F177" s="273" t="s">
        <v>1021</v>
      </c>
      <c r="G177" s="274" t="s">
        <v>1</v>
      </c>
      <c r="H177" s="275">
        <v>15</v>
      </c>
      <c r="I177" s="276"/>
      <c r="J177" s="277">
        <f>ROUND(I177*H177,2)</f>
        <v>0</v>
      </c>
      <c r="K177" s="273" t="s">
        <v>1</v>
      </c>
      <c r="L177" s="278"/>
      <c r="M177" s="279" t="s">
        <v>1</v>
      </c>
      <c r="N177" s="280" t="s">
        <v>45</v>
      </c>
      <c r="O177" s="92"/>
      <c r="P177" s="229">
        <f>O177*H177</f>
        <v>0</v>
      </c>
      <c r="Q177" s="229">
        <v>0</v>
      </c>
      <c r="R177" s="229">
        <f>Q177*H177</f>
        <v>0</v>
      </c>
      <c r="S177" s="229">
        <v>0</v>
      </c>
      <c r="T177" s="23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1" t="s">
        <v>379</v>
      </c>
      <c r="AT177" s="231" t="s">
        <v>273</v>
      </c>
      <c r="AU177" s="231" t="s">
        <v>90</v>
      </c>
      <c r="AY177" s="18" t="s">
        <v>188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8" t="s">
        <v>88</v>
      </c>
      <c r="BK177" s="232">
        <f>ROUND(I177*H177,2)</f>
        <v>0</v>
      </c>
      <c r="BL177" s="18" t="s">
        <v>292</v>
      </c>
      <c r="BM177" s="231" t="s">
        <v>1022</v>
      </c>
    </row>
    <row r="178" s="2" customFormat="1" ht="24.15" customHeight="1">
      <c r="A178" s="39"/>
      <c r="B178" s="40"/>
      <c r="C178" s="220" t="s">
        <v>463</v>
      </c>
      <c r="D178" s="220" t="s">
        <v>191</v>
      </c>
      <c r="E178" s="221" t="s">
        <v>1023</v>
      </c>
      <c r="F178" s="222" t="s">
        <v>1024</v>
      </c>
      <c r="G178" s="223" t="s">
        <v>267</v>
      </c>
      <c r="H178" s="224">
        <v>13</v>
      </c>
      <c r="I178" s="225"/>
      <c r="J178" s="226">
        <f>ROUND(I178*H178,2)</f>
        <v>0</v>
      </c>
      <c r="K178" s="222" t="s">
        <v>1</v>
      </c>
      <c r="L178" s="45"/>
      <c r="M178" s="227" t="s">
        <v>1</v>
      </c>
      <c r="N178" s="228" t="s">
        <v>45</v>
      </c>
      <c r="O178" s="92"/>
      <c r="P178" s="229">
        <f>O178*H178</f>
        <v>0</v>
      </c>
      <c r="Q178" s="229">
        <v>0</v>
      </c>
      <c r="R178" s="229">
        <f>Q178*H178</f>
        <v>0</v>
      </c>
      <c r="S178" s="229">
        <v>0.036499999999999998</v>
      </c>
      <c r="T178" s="230">
        <f>S178*H178</f>
        <v>0.47449999999999998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1" t="s">
        <v>292</v>
      </c>
      <c r="AT178" s="231" t="s">
        <v>191</v>
      </c>
      <c r="AU178" s="231" t="s">
        <v>90</v>
      </c>
      <c r="AY178" s="18" t="s">
        <v>188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8" t="s">
        <v>88</v>
      </c>
      <c r="BK178" s="232">
        <f>ROUND(I178*H178,2)</f>
        <v>0</v>
      </c>
      <c r="BL178" s="18" t="s">
        <v>292</v>
      </c>
      <c r="BM178" s="231" t="s">
        <v>1025</v>
      </c>
    </row>
    <row r="179" s="2" customFormat="1" ht="33" customHeight="1">
      <c r="A179" s="39"/>
      <c r="B179" s="40"/>
      <c r="C179" s="220" t="s">
        <v>467</v>
      </c>
      <c r="D179" s="220" t="s">
        <v>191</v>
      </c>
      <c r="E179" s="221" t="s">
        <v>1026</v>
      </c>
      <c r="F179" s="222" t="s">
        <v>1027</v>
      </c>
      <c r="G179" s="223" t="s">
        <v>267</v>
      </c>
      <c r="H179" s="224">
        <v>2</v>
      </c>
      <c r="I179" s="225"/>
      <c r="J179" s="226">
        <f>ROUND(I179*H179,2)</f>
        <v>0</v>
      </c>
      <c r="K179" s="222" t="s">
        <v>1</v>
      </c>
      <c r="L179" s="45"/>
      <c r="M179" s="227" t="s">
        <v>1</v>
      </c>
      <c r="N179" s="228" t="s">
        <v>45</v>
      </c>
      <c r="O179" s="92"/>
      <c r="P179" s="229">
        <f>O179*H179</f>
        <v>0</v>
      </c>
      <c r="Q179" s="229">
        <v>0</v>
      </c>
      <c r="R179" s="229">
        <f>Q179*H179</f>
        <v>0</v>
      </c>
      <c r="S179" s="229">
        <v>0</v>
      </c>
      <c r="T179" s="230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1" t="s">
        <v>292</v>
      </c>
      <c r="AT179" s="231" t="s">
        <v>191</v>
      </c>
      <c r="AU179" s="231" t="s">
        <v>90</v>
      </c>
      <c r="AY179" s="18" t="s">
        <v>188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8" t="s">
        <v>88</v>
      </c>
      <c r="BK179" s="232">
        <f>ROUND(I179*H179,2)</f>
        <v>0</v>
      </c>
      <c r="BL179" s="18" t="s">
        <v>292</v>
      </c>
      <c r="BM179" s="231" t="s">
        <v>1028</v>
      </c>
    </row>
    <row r="180" s="2" customFormat="1" ht="44.25" customHeight="1">
      <c r="A180" s="39"/>
      <c r="B180" s="40"/>
      <c r="C180" s="271" t="s">
        <v>473</v>
      </c>
      <c r="D180" s="271" t="s">
        <v>273</v>
      </c>
      <c r="E180" s="272" t="s">
        <v>1029</v>
      </c>
      <c r="F180" s="273" t="s">
        <v>1030</v>
      </c>
      <c r="G180" s="274" t="s">
        <v>267</v>
      </c>
      <c r="H180" s="275">
        <v>2</v>
      </c>
      <c r="I180" s="276"/>
      <c r="J180" s="277">
        <f>ROUND(I180*H180,2)</f>
        <v>0</v>
      </c>
      <c r="K180" s="273" t="s">
        <v>1</v>
      </c>
      <c r="L180" s="278"/>
      <c r="M180" s="279" t="s">
        <v>1</v>
      </c>
      <c r="N180" s="280" t="s">
        <v>45</v>
      </c>
      <c r="O180" s="92"/>
      <c r="P180" s="229">
        <f>O180*H180</f>
        <v>0</v>
      </c>
      <c r="Q180" s="229">
        <v>0.032000000000000001</v>
      </c>
      <c r="R180" s="229">
        <f>Q180*H180</f>
        <v>0.064000000000000001</v>
      </c>
      <c r="S180" s="229">
        <v>0</v>
      </c>
      <c r="T180" s="230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1" t="s">
        <v>379</v>
      </c>
      <c r="AT180" s="231" t="s">
        <v>273</v>
      </c>
      <c r="AU180" s="231" t="s">
        <v>90</v>
      </c>
      <c r="AY180" s="18" t="s">
        <v>188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8" t="s">
        <v>88</v>
      </c>
      <c r="BK180" s="232">
        <f>ROUND(I180*H180,2)</f>
        <v>0</v>
      </c>
      <c r="BL180" s="18" t="s">
        <v>292</v>
      </c>
      <c r="BM180" s="231" t="s">
        <v>1031</v>
      </c>
    </row>
    <row r="181" s="2" customFormat="1" ht="24.15" customHeight="1">
      <c r="A181" s="39"/>
      <c r="B181" s="40"/>
      <c r="C181" s="220" t="s">
        <v>479</v>
      </c>
      <c r="D181" s="220" t="s">
        <v>191</v>
      </c>
      <c r="E181" s="221" t="s">
        <v>1032</v>
      </c>
      <c r="F181" s="222" t="s">
        <v>1033</v>
      </c>
      <c r="G181" s="223" t="s">
        <v>1</v>
      </c>
      <c r="H181" s="224">
        <v>2</v>
      </c>
      <c r="I181" s="225"/>
      <c r="J181" s="226">
        <f>ROUND(I181*H181,2)</f>
        <v>0</v>
      </c>
      <c r="K181" s="222" t="s">
        <v>1</v>
      </c>
      <c r="L181" s="45"/>
      <c r="M181" s="227" t="s">
        <v>1</v>
      </c>
      <c r="N181" s="228" t="s">
        <v>45</v>
      </c>
      <c r="O181" s="92"/>
      <c r="P181" s="229">
        <f>O181*H181</f>
        <v>0</v>
      </c>
      <c r="Q181" s="229">
        <v>0.001</v>
      </c>
      <c r="R181" s="229">
        <f>Q181*H181</f>
        <v>0.002</v>
      </c>
      <c r="S181" s="229">
        <v>0</v>
      </c>
      <c r="T181" s="230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1" t="s">
        <v>292</v>
      </c>
      <c r="AT181" s="231" t="s">
        <v>191</v>
      </c>
      <c r="AU181" s="231" t="s">
        <v>90</v>
      </c>
      <c r="AY181" s="18" t="s">
        <v>188</v>
      </c>
      <c r="BE181" s="232">
        <f>IF(N181="základní",J181,0)</f>
        <v>0</v>
      </c>
      <c r="BF181" s="232">
        <f>IF(N181="snížená",J181,0)</f>
        <v>0</v>
      </c>
      <c r="BG181" s="232">
        <f>IF(N181="zákl. přenesená",J181,0)</f>
        <v>0</v>
      </c>
      <c r="BH181" s="232">
        <f>IF(N181="sníž. přenesená",J181,0)</f>
        <v>0</v>
      </c>
      <c r="BI181" s="232">
        <f>IF(N181="nulová",J181,0)</f>
        <v>0</v>
      </c>
      <c r="BJ181" s="18" t="s">
        <v>88</v>
      </c>
      <c r="BK181" s="232">
        <f>ROUND(I181*H181,2)</f>
        <v>0</v>
      </c>
      <c r="BL181" s="18" t="s">
        <v>292</v>
      </c>
      <c r="BM181" s="231" t="s">
        <v>1034</v>
      </c>
    </row>
    <row r="182" s="2" customFormat="1" ht="16.5" customHeight="1">
      <c r="A182" s="39"/>
      <c r="B182" s="40"/>
      <c r="C182" s="271" t="s">
        <v>484</v>
      </c>
      <c r="D182" s="271" t="s">
        <v>273</v>
      </c>
      <c r="E182" s="272" t="s">
        <v>1035</v>
      </c>
      <c r="F182" s="273" t="s">
        <v>1036</v>
      </c>
      <c r="G182" s="274" t="s">
        <v>1</v>
      </c>
      <c r="H182" s="275">
        <v>2</v>
      </c>
      <c r="I182" s="276"/>
      <c r="J182" s="277">
        <f>ROUND(I182*H182,2)</f>
        <v>0</v>
      </c>
      <c r="K182" s="273" t="s">
        <v>1</v>
      </c>
      <c r="L182" s="278"/>
      <c r="M182" s="279" t="s">
        <v>1</v>
      </c>
      <c r="N182" s="280" t="s">
        <v>45</v>
      </c>
      <c r="O182" s="92"/>
      <c r="P182" s="229">
        <f>O182*H182</f>
        <v>0</v>
      </c>
      <c r="Q182" s="229">
        <v>0.0025000000000000001</v>
      </c>
      <c r="R182" s="229">
        <f>Q182*H182</f>
        <v>0.0050000000000000001</v>
      </c>
      <c r="S182" s="229">
        <v>0</v>
      </c>
      <c r="T182" s="230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1" t="s">
        <v>379</v>
      </c>
      <c r="AT182" s="231" t="s">
        <v>273</v>
      </c>
      <c r="AU182" s="231" t="s">
        <v>90</v>
      </c>
      <c r="AY182" s="18" t="s">
        <v>188</v>
      </c>
      <c r="BE182" s="232">
        <f>IF(N182="základní",J182,0)</f>
        <v>0</v>
      </c>
      <c r="BF182" s="232">
        <f>IF(N182="snížená",J182,0)</f>
        <v>0</v>
      </c>
      <c r="BG182" s="232">
        <f>IF(N182="zákl. přenesená",J182,0)</f>
        <v>0</v>
      </c>
      <c r="BH182" s="232">
        <f>IF(N182="sníž. přenesená",J182,0)</f>
        <v>0</v>
      </c>
      <c r="BI182" s="232">
        <f>IF(N182="nulová",J182,0)</f>
        <v>0</v>
      </c>
      <c r="BJ182" s="18" t="s">
        <v>88</v>
      </c>
      <c r="BK182" s="232">
        <f>ROUND(I182*H182,2)</f>
        <v>0</v>
      </c>
      <c r="BL182" s="18" t="s">
        <v>292</v>
      </c>
      <c r="BM182" s="231" t="s">
        <v>1037</v>
      </c>
    </row>
    <row r="183" s="2" customFormat="1" ht="16.5" customHeight="1">
      <c r="A183" s="39"/>
      <c r="B183" s="40"/>
      <c r="C183" s="271" t="s">
        <v>489</v>
      </c>
      <c r="D183" s="271" t="s">
        <v>273</v>
      </c>
      <c r="E183" s="272" t="s">
        <v>1038</v>
      </c>
      <c r="F183" s="273" t="s">
        <v>1039</v>
      </c>
      <c r="G183" s="274" t="s">
        <v>1</v>
      </c>
      <c r="H183" s="275">
        <v>2</v>
      </c>
      <c r="I183" s="276"/>
      <c r="J183" s="277">
        <f>ROUND(I183*H183,2)</f>
        <v>0</v>
      </c>
      <c r="K183" s="273" t="s">
        <v>1</v>
      </c>
      <c r="L183" s="278"/>
      <c r="M183" s="279" t="s">
        <v>1</v>
      </c>
      <c r="N183" s="280" t="s">
        <v>45</v>
      </c>
      <c r="O183" s="92"/>
      <c r="P183" s="229">
        <f>O183*H183</f>
        <v>0</v>
      </c>
      <c r="Q183" s="229">
        <v>0.00050000000000000001</v>
      </c>
      <c r="R183" s="229">
        <f>Q183*H183</f>
        <v>0.001</v>
      </c>
      <c r="S183" s="229">
        <v>0</v>
      </c>
      <c r="T183" s="23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1" t="s">
        <v>379</v>
      </c>
      <c r="AT183" s="231" t="s">
        <v>273</v>
      </c>
      <c r="AU183" s="231" t="s">
        <v>90</v>
      </c>
      <c r="AY183" s="18" t="s">
        <v>188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8" t="s">
        <v>88</v>
      </c>
      <c r="BK183" s="232">
        <f>ROUND(I183*H183,2)</f>
        <v>0</v>
      </c>
      <c r="BL183" s="18" t="s">
        <v>292</v>
      </c>
      <c r="BM183" s="231" t="s">
        <v>1040</v>
      </c>
    </row>
    <row r="184" s="2" customFormat="1" ht="16.5" customHeight="1">
      <c r="A184" s="39"/>
      <c r="B184" s="40"/>
      <c r="C184" s="271" t="s">
        <v>493</v>
      </c>
      <c r="D184" s="271" t="s">
        <v>273</v>
      </c>
      <c r="E184" s="272" t="s">
        <v>1041</v>
      </c>
      <c r="F184" s="273" t="s">
        <v>1042</v>
      </c>
      <c r="G184" s="274" t="s">
        <v>1</v>
      </c>
      <c r="H184" s="275">
        <v>2</v>
      </c>
      <c r="I184" s="276"/>
      <c r="J184" s="277">
        <f>ROUND(I184*H184,2)</f>
        <v>0</v>
      </c>
      <c r="K184" s="273" t="s">
        <v>1</v>
      </c>
      <c r="L184" s="278"/>
      <c r="M184" s="279" t="s">
        <v>1</v>
      </c>
      <c r="N184" s="280" t="s">
        <v>45</v>
      </c>
      <c r="O184" s="92"/>
      <c r="P184" s="229">
        <f>O184*H184</f>
        <v>0</v>
      </c>
      <c r="Q184" s="229">
        <v>0.00050000000000000001</v>
      </c>
      <c r="R184" s="229">
        <f>Q184*H184</f>
        <v>0.001</v>
      </c>
      <c r="S184" s="229">
        <v>0</v>
      </c>
      <c r="T184" s="230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1" t="s">
        <v>379</v>
      </c>
      <c r="AT184" s="231" t="s">
        <v>273</v>
      </c>
      <c r="AU184" s="231" t="s">
        <v>90</v>
      </c>
      <c r="AY184" s="18" t="s">
        <v>188</v>
      </c>
      <c r="BE184" s="232">
        <f>IF(N184="základní",J184,0)</f>
        <v>0</v>
      </c>
      <c r="BF184" s="232">
        <f>IF(N184="snížená",J184,0)</f>
        <v>0</v>
      </c>
      <c r="BG184" s="232">
        <f>IF(N184="zákl. přenesená",J184,0)</f>
        <v>0</v>
      </c>
      <c r="BH184" s="232">
        <f>IF(N184="sníž. přenesená",J184,0)</f>
        <v>0</v>
      </c>
      <c r="BI184" s="232">
        <f>IF(N184="nulová",J184,0)</f>
        <v>0</v>
      </c>
      <c r="BJ184" s="18" t="s">
        <v>88</v>
      </c>
      <c r="BK184" s="232">
        <f>ROUND(I184*H184,2)</f>
        <v>0</v>
      </c>
      <c r="BL184" s="18" t="s">
        <v>292</v>
      </c>
      <c r="BM184" s="231" t="s">
        <v>1043</v>
      </c>
    </row>
    <row r="185" s="2" customFormat="1" ht="16.5" customHeight="1">
      <c r="A185" s="39"/>
      <c r="B185" s="40"/>
      <c r="C185" s="271" t="s">
        <v>497</v>
      </c>
      <c r="D185" s="271" t="s">
        <v>273</v>
      </c>
      <c r="E185" s="272" t="s">
        <v>1044</v>
      </c>
      <c r="F185" s="273" t="s">
        <v>1045</v>
      </c>
      <c r="G185" s="274" t="s">
        <v>1</v>
      </c>
      <c r="H185" s="275">
        <v>2</v>
      </c>
      <c r="I185" s="276"/>
      <c r="J185" s="277">
        <f>ROUND(I185*H185,2)</f>
        <v>0</v>
      </c>
      <c r="K185" s="273" t="s">
        <v>1</v>
      </c>
      <c r="L185" s="278"/>
      <c r="M185" s="279" t="s">
        <v>1</v>
      </c>
      <c r="N185" s="280" t="s">
        <v>45</v>
      </c>
      <c r="O185" s="92"/>
      <c r="P185" s="229">
        <f>O185*H185</f>
        <v>0</v>
      </c>
      <c r="Q185" s="229">
        <v>0.0044999999999999997</v>
      </c>
      <c r="R185" s="229">
        <f>Q185*H185</f>
        <v>0.0089999999999999993</v>
      </c>
      <c r="S185" s="229">
        <v>0</v>
      </c>
      <c r="T185" s="230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1" t="s">
        <v>379</v>
      </c>
      <c r="AT185" s="231" t="s">
        <v>273</v>
      </c>
      <c r="AU185" s="231" t="s">
        <v>90</v>
      </c>
      <c r="AY185" s="18" t="s">
        <v>188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8" t="s">
        <v>88</v>
      </c>
      <c r="BK185" s="232">
        <f>ROUND(I185*H185,2)</f>
        <v>0</v>
      </c>
      <c r="BL185" s="18" t="s">
        <v>292</v>
      </c>
      <c r="BM185" s="231" t="s">
        <v>1046</v>
      </c>
    </row>
    <row r="186" s="2" customFormat="1" ht="49.05" customHeight="1">
      <c r="A186" s="39"/>
      <c r="B186" s="40"/>
      <c r="C186" s="220" t="s">
        <v>503</v>
      </c>
      <c r="D186" s="281" t="s">
        <v>191</v>
      </c>
      <c r="E186" s="221" t="s">
        <v>1047</v>
      </c>
      <c r="F186" s="222" t="s">
        <v>1048</v>
      </c>
      <c r="G186" s="223" t="s">
        <v>368</v>
      </c>
      <c r="H186" s="224">
        <v>0.39500000000000002</v>
      </c>
      <c r="I186" s="225"/>
      <c r="J186" s="226">
        <f>ROUND(I186*H186,2)</f>
        <v>0</v>
      </c>
      <c r="K186" s="222" t="s">
        <v>1</v>
      </c>
      <c r="L186" s="45"/>
      <c r="M186" s="227" t="s">
        <v>1</v>
      </c>
      <c r="N186" s="228" t="s">
        <v>45</v>
      </c>
      <c r="O186" s="92"/>
      <c r="P186" s="229">
        <f>O186*H186</f>
        <v>0</v>
      </c>
      <c r="Q186" s="229">
        <v>0</v>
      </c>
      <c r="R186" s="229">
        <f>Q186*H186</f>
        <v>0</v>
      </c>
      <c r="S186" s="229">
        <v>0</v>
      </c>
      <c r="T186" s="230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1" t="s">
        <v>292</v>
      </c>
      <c r="AT186" s="231" t="s">
        <v>191</v>
      </c>
      <c r="AU186" s="231" t="s">
        <v>90</v>
      </c>
      <c r="AY186" s="18" t="s">
        <v>188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8" t="s">
        <v>88</v>
      </c>
      <c r="BK186" s="232">
        <f>ROUND(I186*H186,2)</f>
        <v>0</v>
      </c>
      <c r="BL186" s="18" t="s">
        <v>292</v>
      </c>
      <c r="BM186" s="231" t="s">
        <v>1049</v>
      </c>
    </row>
    <row r="187" s="2" customFormat="1" ht="62.7" customHeight="1">
      <c r="A187" s="39"/>
      <c r="B187" s="40"/>
      <c r="C187" s="220" t="s">
        <v>507</v>
      </c>
      <c r="D187" s="281" t="s">
        <v>191</v>
      </c>
      <c r="E187" s="221" t="s">
        <v>1050</v>
      </c>
      <c r="F187" s="222" t="s">
        <v>1051</v>
      </c>
      <c r="G187" s="223" t="s">
        <v>368</v>
      </c>
      <c r="H187" s="224">
        <v>0.39500000000000002</v>
      </c>
      <c r="I187" s="225"/>
      <c r="J187" s="226">
        <f>ROUND(I187*H187,2)</f>
        <v>0</v>
      </c>
      <c r="K187" s="222" t="s">
        <v>1</v>
      </c>
      <c r="L187" s="45"/>
      <c r="M187" s="227" t="s">
        <v>1</v>
      </c>
      <c r="N187" s="228" t="s">
        <v>45</v>
      </c>
      <c r="O187" s="92"/>
      <c r="P187" s="229">
        <f>O187*H187</f>
        <v>0</v>
      </c>
      <c r="Q187" s="229">
        <v>0</v>
      </c>
      <c r="R187" s="229">
        <f>Q187*H187</f>
        <v>0</v>
      </c>
      <c r="S187" s="229">
        <v>0</v>
      </c>
      <c r="T187" s="230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1" t="s">
        <v>292</v>
      </c>
      <c r="AT187" s="231" t="s">
        <v>191</v>
      </c>
      <c r="AU187" s="231" t="s">
        <v>90</v>
      </c>
      <c r="AY187" s="18" t="s">
        <v>188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8" t="s">
        <v>88</v>
      </c>
      <c r="BK187" s="232">
        <f>ROUND(I187*H187,2)</f>
        <v>0</v>
      </c>
      <c r="BL187" s="18" t="s">
        <v>292</v>
      </c>
      <c r="BM187" s="231" t="s">
        <v>1052</v>
      </c>
    </row>
    <row r="188" s="12" customFormat="1" ht="25.92" customHeight="1">
      <c r="A188" s="12"/>
      <c r="B188" s="204"/>
      <c r="C188" s="205"/>
      <c r="D188" s="206" t="s">
        <v>79</v>
      </c>
      <c r="E188" s="207" t="s">
        <v>1053</v>
      </c>
      <c r="F188" s="207" t="s">
        <v>1054</v>
      </c>
      <c r="G188" s="205"/>
      <c r="H188" s="205"/>
      <c r="I188" s="208"/>
      <c r="J188" s="209">
        <f>BK188</f>
        <v>0</v>
      </c>
      <c r="K188" s="205"/>
      <c r="L188" s="210"/>
      <c r="M188" s="211"/>
      <c r="N188" s="212"/>
      <c r="O188" s="212"/>
      <c r="P188" s="213">
        <f>SUM(P189:P190)</f>
        <v>0</v>
      </c>
      <c r="Q188" s="212"/>
      <c r="R188" s="213">
        <f>SUM(R189:R190)</f>
        <v>0</v>
      </c>
      <c r="S188" s="212"/>
      <c r="T188" s="214">
        <f>SUM(T189:T190)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15" t="s">
        <v>195</v>
      </c>
      <c r="AT188" s="216" t="s">
        <v>79</v>
      </c>
      <c r="AU188" s="216" t="s">
        <v>80</v>
      </c>
      <c r="AY188" s="215" t="s">
        <v>188</v>
      </c>
      <c r="BK188" s="217">
        <f>SUM(BK189:BK190)</f>
        <v>0</v>
      </c>
    </row>
    <row r="189" s="2" customFormat="1" ht="24.15" customHeight="1">
      <c r="A189" s="39"/>
      <c r="B189" s="40"/>
      <c r="C189" s="220" t="s">
        <v>513</v>
      </c>
      <c r="D189" s="220" t="s">
        <v>191</v>
      </c>
      <c r="E189" s="221" t="s">
        <v>1055</v>
      </c>
      <c r="F189" s="222" t="s">
        <v>1056</v>
      </c>
      <c r="G189" s="223" t="s">
        <v>1057</v>
      </c>
      <c r="H189" s="224">
        <v>30</v>
      </c>
      <c r="I189" s="225"/>
      <c r="J189" s="226">
        <f>ROUND(I189*H189,2)</f>
        <v>0</v>
      </c>
      <c r="K189" s="222" t="s">
        <v>1</v>
      </c>
      <c r="L189" s="45"/>
      <c r="M189" s="227" t="s">
        <v>1</v>
      </c>
      <c r="N189" s="228" t="s">
        <v>45</v>
      </c>
      <c r="O189" s="92"/>
      <c r="P189" s="229">
        <f>O189*H189</f>
        <v>0</v>
      </c>
      <c r="Q189" s="229">
        <v>0</v>
      </c>
      <c r="R189" s="229">
        <f>Q189*H189</f>
        <v>0</v>
      </c>
      <c r="S189" s="229">
        <v>0</v>
      </c>
      <c r="T189" s="230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1" t="s">
        <v>1058</v>
      </c>
      <c r="AT189" s="231" t="s">
        <v>191</v>
      </c>
      <c r="AU189" s="231" t="s">
        <v>88</v>
      </c>
      <c r="AY189" s="18" t="s">
        <v>188</v>
      </c>
      <c r="BE189" s="232">
        <f>IF(N189="základní",J189,0)</f>
        <v>0</v>
      </c>
      <c r="BF189" s="232">
        <f>IF(N189="snížená",J189,0)</f>
        <v>0</v>
      </c>
      <c r="BG189" s="232">
        <f>IF(N189="zákl. přenesená",J189,0)</f>
        <v>0</v>
      </c>
      <c r="BH189" s="232">
        <f>IF(N189="sníž. přenesená",J189,0)</f>
        <v>0</v>
      </c>
      <c r="BI189" s="232">
        <f>IF(N189="nulová",J189,0)</f>
        <v>0</v>
      </c>
      <c r="BJ189" s="18" t="s">
        <v>88</v>
      </c>
      <c r="BK189" s="232">
        <f>ROUND(I189*H189,2)</f>
        <v>0</v>
      </c>
      <c r="BL189" s="18" t="s">
        <v>1058</v>
      </c>
      <c r="BM189" s="231" t="s">
        <v>1059</v>
      </c>
    </row>
    <row r="190" s="2" customFormat="1" ht="24.15" customHeight="1">
      <c r="A190" s="39"/>
      <c r="B190" s="40"/>
      <c r="C190" s="220" t="s">
        <v>519</v>
      </c>
      <c r="D190" s="220" t="s">
        <v>191</v>
      </c>
      <c r="E190" s="221" t="s">
        <v>1060</v>
      </c>
      <c r="F190" s="222" t="s">
        <v>1061</v>
      </c>
      <c r="G190" s="223" t="s">
        <v>1057</v>
      </c>
      <c r="H190" s="224">
        <v>40</v>
      </c>
      <c r="I190" s="225"/>
      <c r="J190" s="226">
        <f>ROUND(I190*H190,2)</f>
        <v>0</v>
      </c>
      <c r="K190" s="222" t="s">
        <v>1</v>
      </c>
      <c r="L190" s="45"/>
      <c r="M190" s="297" t="s">
        <v>1</v>
      </c>
      <c r="N190" s="298" t="s">
        <v>45</v>
      </c>
      <c r="O190" s="295"/>
      <c r="P190" s="299">
        <f>O190*H190</f>
        <v>0</v>
      </c>
      <c r="Q190" s="299">
        <v>0</v>
      </c>
      <c r="R190" s="299">
        <f>Q190*H190</f>
        <v>0</v>
      </c>
      <c r="S190" s="299">
        <v>0</v>
      </c>
      <c r="T190" s="300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1" t="s">
        <v>1058</v>
      </c>
      <c r="AT190" s="231" t="s">
        <v>191</v>
      </c>
      <c r="AU190" s="231" t="s">
        <v>88</v>
      </c>
      <c r="AY190" s="18" t="s">
        <v>188</v>
      </c>
      <c r="BE190" s="232">
        <f>IF(N190="základní",J190,0)</f>
        <v>0</v>
      </c>
      <c r="BF190" s="232">
        <f>IF(N190="snížená",J190,0)</f>
        <v>0</v>
      </c>
      <c r="BG190" s="232">
        <f>IF(N190="zákl. přenesená",J190,0)</f>
        <v>0</v>
      </c>
      <c r="BH190" s="232">
        <f>IF(N190="sníž. přenesená",J190,0)</f>
        <v>0</v>
      </c>
      <c r="BI190" s="232">
        <f>IF(N190="nulová",J190,0)</f>
        <v>0</v>
      </c>
      <c r="BJ190" s="18" t="s">
        <v>88</v>
      </c>
      <c r="BK190" s="232">
        <f>ROUND(I190*H190,2)</f>
        <v>0</v>
      </c>
      <c r="BL190" s="18" t="s">
        <v>1058</v>
      </c>
      <c r="BM190" s="231" t="s">
        <v>1062</v>
      </c>
    </row>
    <row r="191" s="2" customFormat="1" ht="6.96" customHeight="1">
      <c r="A191" s="39"/>
      <c r="B191" s="67"/>
      <c r="C191" s="68"/>
      <c r="D191" s="68"/>
      <c r="E191" s="68"/>
      <c r="F191" s="68"/>
      <c r="G191" s="68"/>
      <c r="H191" s="68"/>
      <c r="I191" s="68"/>
      <c r="J191" s="68"/>
      <c r="K191" s="68"/>
      <c r="L191" s="45"/>
      <c r="M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</row>
  </sheetData>
  <sheetProtection sheet="1" autoFilter="0" formatColumns="0" formatRows="0" objects="1" scenarios="1" spinCount="100000" saltValue="tzGKoTFbIE3DVdLd+pphB0wn58j8IWG98oBcRNqZT8EWcYY5H7eOZ10Uxh0WEnLj0DSGK3XvW4ROSlq7auATQw==" hashValue="9eqHQcKFfq9h+BjQ3LnV+7eUwwKVRyfQfkIoBmQzqoIsYecFM2WqcxjljKbU68SZbVDbLbscOEnpV07b7zjV6A==" algorithmName="SHA-512" password="88D2"/>
  <autoFilter ref="C123:K190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96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90</v>
      </c>
    </row>
    <row r="4" hidden="1" s="1" customFormat="1" ht="24.96" customHeight="1">
      <c r="B4" s="21"/>
      <c r="D4" s="140" t="s">
        <v>124</v>
      </c>
      <c r="L4" s="21"/>
      <c r="M4" s="141" t="s">
        <v>10</v>
      </c>
      <c r="AT4" s="18" t="s">
        <v>4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142" t="s">
        <v>16</v>
      </c>
      <c r="L6" s="21"/>
    </row>
    <row r="7" hidden="1" s="1" customFormat="1" ht="16.5" customHeight="1">
      <c r="B7" s="21"/>
      <c r="E7" s="143" t="str">
        <f>'Rekapitulace stavby'!K6</f>
        <v>Revitalizace endoskopického oddělení</v>
      </c>
      <c r="F7" s="142"/>
      <c r="G7" s="142"/>
      <c r="H7" s="142"/>
      <c r="L7" s="21"/>
    </row>
    <row r="8" hidden="1" s="2" customFormat="1" ht="12" customHeight="1">
      <c r="A8" s="39"/>
      <c r="B8" s="45"/>
      <c r="C8" s="39"/>
      <c r="D8" s="142" t="s">
        <v>137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hidden="1" s="2" customFormat="1" ht="16.5" customHeight="1">
      <c r="A9" s="39"/>
      <c r="B9" s="45"/>
      <c r="C9" s="39"/>
      <c r="D9" s="39"/>
      <c r="E9" s="144" t="s">
        <v>1063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hidden="1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hidden="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hidden="1" s="2" customFormat="1" ht="12" customHeight="1">
      <c r="A12" s="39"/>
      <c r="B12" s="45"/>
      <c r="C12" s="39"/>
      <c r="D12" s="142" t="s">
        <v>20</v>
      </c>
      <c r="E12" s="39"/>
      <c r="F12" s="145" t="s">
        <v>867</v>
      </c>
      <c r="G12" s="39"/>
      <c r="H12" s="39"/>
      <c r="I12" s="142" t="s">
        <v>22</v>
      </c>
      <c r="J12" s="146" t="str">
        <f>'Rekapitulace stavby'!AN8</f>
        <v>15. 12. 2025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hidden="1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hidden="1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tr">
        <f>IF('Rekapitulace stavby'!AN10="","",'Rekapitulace stavby'!AN10)</f>
        <v>26000202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hidden="1" s="2" customFormat="1" ht="18" customHeight="1">
      <c r="A15" s="39"/>
      <c r="B15" s="45"/>
      <c r="C15" s="39"/>
      <c r="D15" s="39"/>
      <c r="E15" s="145" t="str">
        <f>IF('Rekapitulace stavby'!E11="","",'Rekapitulace stavby'!E11)</f>
        <v>Oblastní Nemocnice Náchod</v>
      </c>
      <c r="F15" s="39"/>
      <c r="G15" s="39"/>
      <c r="H15" s="39"/>
      <c r="I15" s="142" t="s">
        <v>28</v>
      </c>
      <c r="J15" s="145" t="str">
        <f>IF('Rekapitulace stavby'!AN11="","",'Rekapitulace stavby'!AN11)</f>
        <v>CZ26000202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hidden="1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hidden="1" s="2" customFormat="1" ht="12" customHeight="1">
      <c r="A17" s="39"/>
      <c r="B17" s="45"/>
      <c r="C17" s="39"/>
      <c r="D17" s="142" t="s">
        <v>30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hidden="1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hidden="1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hidden="1" s="2" customFormat="1" ht="12" customHeight="1">
      <c r="A20" s="39"/>
      <c r="B20" s="45"/>
      <c r="C20" s="39"/>
      <c r="D20" s="142" t="s">
        <v>32</v>
      </c>
      <c r="E20" s="39"/>
      <c r="F20" s="39"/>
      <c r="G20" s="39"/>
      <c r="H20" s="39"/>
      <c r="I20" s="142" t="s">
        <v>25</v>
      </c>
      <c r="J20" s="145" t="str">
        <f>IF('Rekapitulace stavby'!AN16="","",'Rekapitulace stavby'!AN16)</f>
        <v>13997220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hidden="1" s="2" customFormat="1" ht="18" customHeight="1">
      <c r="A21" s="39"/>
      <c r="B21" s="45"/>
      <c r="C21" s="39"/>
      <c r="D21" s="39"/>
      <c r="E21" s="145" t="str">
        <f>IF('Rekapitulace stavby'!E17="","",'Rekapitulace stavby'!E17)</f>
        <v>PRISPO s.r.o.</v>
      </c>
      <c r="F21" s="39"/>
      <c r="G21" s="39"/>
      <c r="H21" s="39"/>
      <c r="I21" s="142" t="s">
        <v>28</v>
      </c>
      <c r="J21" s="145" t="str">
        <f>IF('Rekapitulace stavby'!AN17="","",'Rekapitulace stavby'!AN17)</f>
        <v>CZ13997220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hidden="1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hidden="1" s="2" customFormat="1" ht="12" customHeight="1">
      <c r="A23" s="39"/>
      <c r="B23" s="45"/>
      <c r="C23" s="39"/>
      <c r="D23" s="142" t="s">
        <v>37</v>
      </c>
      <c r="E23" s="39"/>
      <c r="F23" s="39"/>
      <c r="G23" s="39"/>
      <c r="H23" s="39"/>
      <c r="I23" s="142" t="s">
        <v>25</v>
      </c>
      <c r="J23" s="145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hidden="1" s="2" customFormat="1" ht="18" customHeight="1">
      <c r="A24" s="39"/>
      <c r="B24" s="45"/>
      <c r="C24" s="39"/>
      <c r="D24" s="39"/>
      <c r="E24" s="145" t="str">
        <f>IF('Rekapitulace stavby'!E20="","",'Rekapitulace stavby'!E20)</f>
        <v>Ing. Petr Chobotský</v>
      </c>
      <c r="F24" s="39"/>
      <c r="G24" s="39"/>
      <c r="H24" s="39"/>
      <c r="I24" s="142" t="s">
        <v>28</v>
      </c>
      <c r="J24" s="145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hidden="1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idden="1" s="2" customFormat="1" ht="12" customHeight="1">
      <c r="A26" s="39"/>
      <c r="B26" s="45"/>
      <c r="C26" s="39"/>
      <c r="D26" s="142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hidden="1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hidden="1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idden="1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hidden="1" s="2" customFormat="1" ht="25.44" customHeight="1">
      <c r="A30" s="39"/>
      <c r="B30" s="45"/>
      <c r="C30" s="39"/>
      <c r="D30" s="152" t="s">
        <v>40</v>
      </c>
      <c r="E30" s="39"/>
      <c r="F30" s="39"/>
      <c r="G30" s="39"/>
      <c r="H30" s="39"/>
      <c r="I30" s="39"/>
      <c r="J30" s="153">
        <f>ROUND(J116,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idden="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hidden="1" s="2" customFormat="1" ht="14.4" customHeight="1">
      <c r="A32" s="39"/>
      <c r="B32" s="45"/>
      <c r="C32" s="39"/>
      <c r="D32" s="39"/>
      <c r="E32" s="39"/>
      <c r="F32" s="154" t="s">
        <v>42</v>
      </c>
      <c r="G32" s="39"/>
      <c r="H32" s="39"/>
      <c r="I32" s="154" t="s">
        <v>41</v>
      </c>
      <c r="J32" s="154" t="s">
        <v>43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155" t="s">
        <v>44</v>
      </c>
      <c r="E33" s="142" t="s">
        <v>45</v>
      </c>
      <c r="F33" s="156">
        <f>ROUND((SUM(BE116:BE174)),  2)</f>
        <v>0</v>
      </c>
      <c r="G33" s="39"/>
      <c r="H33" s="39"/>
      <c r="I33" s="157">
        <v>0.20999999999999999</v>
      </c>
      <c r="J33" s="156">
        <f>ROUND(((SUM(BE116:BE174))*I33),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42" t="s">
        <v>46</v>
      </c>
      <c r="F34" s="156">
        <f>ROUND((SUM(BF116:BF174)),  2)</f>
        <v>0</v>
      </c>
      <c r="G34" s="39"/>
      <c r="H34" s="39"/>
      <c r="I34" s="157">
        <v>0.12</v>
      </c>
      <c r="J34" s="156">
        <f>ROUND(((SUM(BF116:BF174))*I34),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47</v>
      </c>
      <c r="F35" s="156">
        <f>ROUND((SUM(BG116:BG174)),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48</v>
      </c>
      <c r="F36" s="156">
        <f>ROUND((SUM(BH116:BH174)),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49</v>
      </c>
      <c r="F37" s="156">
        <f>ROUND((SUM(BI116:BI174)),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25.44" customHeight="1">
      <c r="A39" s="39"/>
      <c r="B39" s="45"/>
      <c r="C39" s="158"/>
      <c r="D39" s="159" t="s">
        <v>50</v>
      </c>
      <c r="E39" s="160"/>
      <c r="F39" s="160"/>
      <c r="G39" s="161" t="s">
        <v>51</v>
      </c>
      <c r="H39" s="162" t="s">
        <v>52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1" customFormat="1" ht="14.4" customHeight="1">
      <c r="B41" s="21"/>
      <c r="L41" s="21"/>
    </row>
    <row r="42" hidden="1" s="1" customFormat="1" ht="14.4" customHeight="1">
      <c r="B42" s="21"/>
      <c r="L42" s="21"/>
    </row>
    <row r="43" hidden="1" s="1" customFormat="1" ht="14.4" customHeight="1">
      <c r="B43" s="21"/>
      <c r="L43" s="21"/>
    </row>
    <row r="44" hidden="1" s="1" customFormat="1" ht="14.4" customHeight="1">
      <c r="B44" s="21"/>
      <c r="L44" s="21"/>
    </row>
    <row r="45" hidden="1" s="1" customFormat="1" ht="14.4" customHeight="1">
      <c r="B45" s="21"/>
      <c r="L45" s="21"/>
    </row>
    <row r="46" hidden="1" s="1" customFormat="1" ht="14.4" customHeight="1">
      <c r="B46" s="21"/>
      <c r="L46" s="21"/>
    </row>
    <row r="47" hidden="1" s="1" customFormat="1" ht="14.4" customHeight="1">
      <c r="B47" s="21"/>
      <c r="L47" s="21"/>
    </row>
    <row r="48" hidden="1" s="1" customFormat="1" ht="14.4" customHeight="1">
      <c r="B48" s="21"/>
      <c r="L48" s="21"/>
    </row>
    <row r="49" hidden="1" s="1" customFormat="1" ht="14.4" customHeight="1">
      <c r="B49" s="21"/>
      <c r="L49" s="21"/>
    </row>
    <row r="50" hidden="1" s="2" customFormat="1" ht="14.4" customHeight="1">
      <c r="B50" s="64"/>
      <c r="D50" s="165" t="s">
        <v>53</v>
      </c>
      <c r="E50" s="166"/>
      <c r="F50" s="166"/>
      <c r="G50" s="165" t="s">
        <v>54</v>
      </c>
      <c r="H50" s="166"/>
      <c r="I50" s="166"/>
      <c r="J50" s="166"/>
      <c r="K50" s="166"/>
      <c r="L50" s="64"/>
    </row>
    <row r="51" hidden="1">
      <c r="B51" s="21"/>
      <c r="L51" s="21"/>
    </row>
    <row r="52" hidden="1">
      <c r="B52" s="21"/>
      <c r="L52" s="21"/>
    </row>
    <row r="53" hidden="1">
      <c r="B53" s="21"/>
      <c r="L53" s="21"/>
    </row>
    <row r="54" hidden="1">
      <c r="B54" s="21"/>
      <c r="L54" s="21"/>
    </row>
    <row r="55" hidden="1">
      <c r="B55" s="21"/>
      <c r="L55" s="21"/>
    </row>
    <row r="56" hidden="1">
      <c r="B56" s="21"/>
      <c r="L56" s="21"/>
    </row>
    <row r="57" hidden="1">
      <c r="B57" s="21"/>
      <c r="L57" s="21"/>
    </row>
    <row r="58" hidden="1">
      <c r="B58" s="21"/>
      <c r="L58" s="21"/>
    </row>
    <row r="59" hidden="1">
      <c r="B59" s="21"/>
      <c r="L59" s="21"/>
    </row>
    <row r="60" hidden="1">
      <c r="B60" s="21"/>
      <c r="L60" s="21"/>
    </row>
    <row r="61" hidden="1" s="2" customFormat="1">
      <c r="A61" s="39"/>
      <c r="B61" s="45"/>
      <c r="C61" s="39"/>
      <c r="D61" s="167" t="s">
        <v>55</v>
      </c>
      <c r="E61" s="168"/>
      <c r="F61" s="169" t="s">
        <v>56</v>
      </c>
      <c r="G61" s="167" t="s">
        <v>55</v>
      </c>
      <c r="H61" s="168"/>
      <c r="I61" s="168"/>
      <c r="J61" s="170" t="s">
        <v>56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hidden="1">
      <c r="B62" s="21"/>
      <c r="L62" s="21"/>
    </row>
    <row r="63" hidden="1">
      <c r="B63" s="21"/>
      <c r="L63" s="21"/>
    </row>
    <row r="64" hidden="1">
      <c r="B64" s="21"/>
      <c r="L64" s="21"/>
    </row>
    <row r="65" hidden="1" s="2" customFormat="1">
      <c r="A65" s="39"/>
      <c r="B65" s="45"/>
      <c r="C65" s="39"/>
      <c r="D65" s="165" t="s">
        <v>57</v>
      </c>
      <c r="E65" s="171"/>
      <c r="F65" s="171"/>
      <c r="G65" s="165" t="s">
        <v>58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hidden="1">
      <c r="B66" s="21"/>
      <c r="L66" s="21"/>
    </row>
    <row r="67" hidden="1">
      <c r="B67" s="21"/>
      <c r="L67" s="21"/>
    </row>
    <row r="68" hidden="1">
      <c r="B68" s="21"/>
      <c r="L68" s="21"/>
    </row>
    <row r="69" hidden="1">
      <c r="B69" s="21"/>
      <c r="L69" s="21"/>
    </row>
    <row r="70" hidden="1">
      <c r="B70" s="21"/>
      <c r="L70" s="21"/>
    </row>
    <row r="71" hidden="1">
      <c r="B71" s="21"/>
      <c r="L71" s="21"/>
    </row>
    <row r="72" hidden="1">
      <c r="B72" s="21"/>
      <c r="L72" s="21"/>
    </row>
    <row r="73" hidden="1">
      <c r="B73" s="21"/>
      <c r="L73" s="21"/>
    </row>
    <row r="74" hidden="1">
      <c r="B74" s="21"/>
      <c r="L74" s="21"/>
    </row>
    <row r="75" hidden="1">
      <c r="B75" s="21"/>
      <c r="L75" s="21"/>
    </row>
    <row r="76" hidden="1" s="2" customFormat="1">
      <c r="A76" s="39"/>
      <c r="B76" s="45"/>
      <c r="C76" s="39"/>
      <c r="D76" s="167" t="s">
        <v>55</v>
      </c>
      <c r="E76" s="168"/>
      <c r="F76" s="169" t="s">
        <v>56</v>
      </c>
      <c r="G76" s="167" t="s">
        <v>55</v>
      </c>
      <c r="H76" s="168"/>
      <c r="I76" s="168"/>
      <c r="J76" s="170" t="s">
        <v>56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hidden="1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hidden="1"/>
    <row r="79" hidden="1"/>
    <row r="80" hidden="1"/>
    <row r="81" hidden="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hidden="1" s="2" customFormat="1" ht="24.96" customHeight="1">
      <c r="A82" s="39"/>
      <c r="B82" s="40"/>
      <c r="C82" s="24" t="s">
        <v>152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hidden="1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 s="2" customFormat="1" ht="16.5" customHeight="1">
      <c r="A85" s="39"/>
      <c r="B85" s="40"/>
      <c r="C85" s="41"/>
      <c r="D85" s="41"/>
      <c r="E85" s="176" t="str">
        <f>E7</f>
        <v>Revitalizace endoskopického oddělení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hidden="1" s="2" customFormat="1" ht="12" customHeight="1">
      <c r="A86" s="39"/>
      <c r="B86" s="40"/>
      <c r="C86" s="33" t="s">
        <v>137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hidden="1" s="2" customFormat="1" ht="16.5" customHeight="1">
      <c r="A87" s="39"/>
      <c r="B87" s="40"/>
      <c r="C87" s="41"/>
      <c r="D87" s="41"/>
      <c r="E87" s="77" t="str">
        <f>E9</f>
        <v>03 - ZT,mobiliář,IT,ostatní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hidden="1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hidden="1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15. 12. 2025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hidden="1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hidden="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Oblastní Nemocnice Náchod</v>
      </c>
      <c r="G91" s="41"/>
      <c r="H91" s="41"/>
      <c r="I91" s="33" t="s">
        <v>32</v>
      </c>
      <c r="J91" s="37" t="str">
        <f>E21</f>
        <v>PRISPO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hidden="1" s="2" customFormat="1" ht="15.1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>Ing. Petr Chobotský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hidden="1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hidden="1" s="2" customFormat="1" ht="29.28" customHeight="1">
      <c r="A94" s="39"/>
      <c r="B94" s="40"/>
      <c r="C94" s="177" t="s">
        <v>153</v>
      </c>
      <c r="D94" s="178"/>
      <c r="E94" s="178"/>
      <c r="F94" s="178"/>
      <c r="G94" s="178"/>
      <c r="H94" s="178"/>
      <c r="I94" s="178"/>
      <c r="J94" s="179" t="s">
        <v>154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hidden="1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hidden="1" s="2" customFormat="1" ht="22.8" customHeight="1">
      <c r="A96" s="39"/>
      <c r="B96" s="40"/>
      <c r="C96" s="180" t="s">
        <v>155</v>
      </c>
      <c r="D96" s="41"/>
      <c r="E96" s="41"/>
      <c r="F96" s="41"/>
      <c r="G96" s="41"/>
      <c r="H96" s="41"/>
      <c r="I96" s="41"/>
      <c r="J96" s="111">
        <f>J116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156</v>
      </c>
    </row>
    <row r="97" hidden="1" s="2" customFormat="1" ht="21.84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hidden="1" s="2" customFormat="1" ht="6.96" customHeight="1">
      <c r="A98" s="39"/>
      <c r="B98" s="67"/>
      <c r="C98" s="68"/>
      <c r="D98" s="68"/>
      <c r="E98" s="68"/>
      <c r="F98" s="68"/>
      <c r="G98" s="68"/>
      <c r="H98" s="68"/>
      <c r="I98" s="68"/>
      <c r="J98" s="68"/>
      <c r="K98" s="68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hidden="1"/>
    <row r="100" hidden="1"/>
    <row r="101" hidden="1"/>
    <row r="102" s="2" customFormat="1" ht="6.96" customHeight="1">
      <c r="A102" s="39"/>
      <c r="B102" s="69"/>
      <c r="C102" s="70"/>
      <c r="D102" s="70"/>
      <c r="E102" s="70"/>
      <c r="F102" s="70"/>
      <c r="G102" s="70"/>
      <c r="H102" s="70"/>
      <c r="I102" s="70"/>
      <c r="J102" s="70"/>
      <c r="K102" s="70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24.96" customHeight="1">
      <c r="A103" s="39"/>
      <c r="B103" s="40"/>
      <c r="C103" s="24" t="s">
        <v>173</v>
      </c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12" customHeight="1">
      <c r="A105" s="39"/>
      <c r="B105" s="40"/>
      <c r="C105" s="33" t="s">
        <v>16</v>
      </c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16.5" customHeight="1">
      <c r="A106" s="39"/>
      <c r="B106" s="40"/>
      <c r="C106" s="41"/>
      <c r="D106" s="41"/>
      <c r="E106" s="176" t="str">
        <f>E7</f>
        <v>Revitalizace endoskopického oddělení</v>
      </c>
      <c r="F106" s="33"/>
      <c r="G106" s="33"/>
      <c r="H106" s="33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2" customHeight="1">
      <c r="A107" s="39"/>
      <c r="B107" s="40"/>
      <c r="C107" s="33" t="s">
        <v>137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6.5" customHeight="1">
      <c r="A108" s="39"/>
      <c r="B108" s="40"/>
      <c r="C108" s="41"/>
      <c r="D108" s="41"/>
      <c r="E108" s="77" t="str">
        <f>E9</f>
        <v>03 - ZT,mobiliář,IT,ostatní</v>
      </c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20</v>
      </c>
      <c r="D110" s="41"/>
      <c r="E110" s="41"/>
      <c r="F110" s="28" t="str">
        <f>F12</f>
        <v xml:space="preserve"> </v>
      </c>
      <c r="G110" s="41"/>
      <c r="H110" s="41"/>
      <c r="I110" s="33" t="s">
        <v>22</v>
      </c>
      <c r="J110" s="80" t="str">
        <f>IF(J12="","",J12)</f>
        <v>15. 12. 2025</v>
      </c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5.15" customHeight="1">
      <c r="A112" s="39"/>
      <c r="B112" s="40"/>
      <c r="C112" s="33" t="s">
        <v>24</v>
      </c>
      <c r="D112" s="41"/>
      <c r="E112" s="41"/>
      <c r="F112" s="28" t="str">
        <f>E15</f>
        <v>Oblastní Nemocnice Náchod</v>
      </c>
      <c r="G112" s="41"/>
      <c r="H112" s="41"/>
      <c r="I112" s="33" t="s">
        <v>32</v>
      </c>
      <c r="J112" s="37" t="str">
        <f>E21</f>
        <v>PRISPO s.r.o.</v>
      </c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5.15" customHeight="1">
      <c r="A113" s="39"/>
      <c r="B113" s="40"/>
      <c r="C113" s="33" t="s">
        <v>30</v>
      </c>
      <c r="D113" s="41"/>
      <c r="E113" s="41"/>
      <c r="F113" s="28" t="str">
        <f>IF(E18="","",E18)</f>
        <v>Vyplň údaj</v>
      </c>
      <c r="G113" s="41"/>
      <c r="H113" s="41"/>
      <c r="I113" s="33" t="s">
        <v>37</v>
      </c>
      <c r="J113" s="37" t="str">
        <f>E24</f>
        <v>Ing. Petr Chobotský</v>
      </c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0.32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11" customFormat="1" ht="29.28" customHeight="1">
      <c r="A115" s="193"/>
      <c r="B115" s="194"/>
      <c r="C115" s="195" t="s">
        <v>174</v>
      </c>
      <c r="D115" s="196" t="s">
        <v>65</v>
      </c>
      <c r="E115" s="196" t="s">
        <v>61</v>
      </c>
      <c r="F115" s="196" t="s">
        <v>62</v>
      </c>
      <c r="G115" s="196" t="s">
        <v>175</v>
      </c>
      <c r="H115" s="196" t="s">
        <v>176</v>
      </c>
      <c r="I115" s="196" t="s">
        <v>177</v>
      </c>
      <c r="J115" s="196" t="s">
        <v>154</v>
      </c>
      <c r="K115" s="197" t="s">
        <v>178</v>
      </c>
      <c r="L115" s="198"/>
      <c r="M115" s="101" t="s">
        <v>1</v>
      </c>
      <c r="N115" s="102" t="s">
        <v>44</v>
      </c>
      <c r="O115" s="102" t="s">
        <v>179</v>
      </c>
      <c r="P115" s="102" t="s">
        <v>180</v>
      </c>
      <c r="Q115" s="102" t="s">
        <v>181</v>
      </c>
      <c r="R115" s="102" t="s">
        <v>182</v>
      </c>
      <c r="S115" s="102" t="s">
        <v>183</v>
      </c>
      <c r="T115" s="103" t="s">
        <v>184</v>
      </c>
      <c r="U115" s="193"/>
      <c r="V115" s="193"/>
      <c r="W115" s="193"/>
      <c r="X115" s="193"/>
      <c r="Y115" s="193"/>
      <c r="Z115" s="193"/>
      <c r="AA115" s="193"/>
      <c r="AB115" s="193"/>
      <c r="AC115" s="193"/>
      <c r="AD115" s="193"/>
      <c r="AE115" s="193"/>
    </row>
    <row r="116" s="2" customFormat="1" ht="22.8" customHeight="1">
      <c r="A116" s="39"/>
      <c r="B116" s="40"/>
      <c r="C116" s="108" t="s">
        <v>185</v>
      </c>
      <c r="D116" s="41"/>
      <c r="E116" s="41"/>
      <c r="F116" s="41"/>
      <c r="G116" s="41"/>
      <c r="H116" s="41"/>
      <c r="I116" s="41"/>
      <c r="J116" s="199">
        <f>BK116</f>
        <v>0</v>
      </c>
      <c r="K116" s="41"/>
      <c r="L116" s="45"/>
      <c r="M116" s="104"/>
      <c r="N116" s="200"/>
      <c r="O116" s="105"/>
      <c r="P116" s="201">
        <f>SUM(P117:P174)</f>
        <v>0</v>
      </c>
      <c r="Q116" s="105"/>
      <c r="R116" s="201">
        <f>SUM(R117:R174)</f>
        <v>0</v>
      </c>
      <c r="S116" s="105"/>
      <c r="T116" s="202">
        <f>SUM(T117:T174)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79</v>
      </c>
      <c r="AU116" s="18" t="s">
        <v>156</v>
      </c>
      <c r="BK116" s="203">
        <f>SUM(BK117:BK174)</f>
        <v>0</v>
      </c>
    </row>
    <row r="117" s="2" customFormat="1" ht="16.5" customHeight="1">
      <c r="A117" s="39"/>
      <c r="B117" s="40"/>
      <c r="C117" s="220" t="s">
        <v>88</v>
      </c>
      <c r="D117" s="220" t="s">
        <v>191</v>
      </c>
      <c r="E117" s="221" t="s">
        <v>1064</v>
      </c>
      <c r="F117" s="222" t="s">
        <v>1065</v>
      </c>
      <c r="G117" s="223" t="s">
        <v>1066</v>
      </c>
      <c r="H117" s="224">
        <v>1</v>
      </c>
      <c r="I117" s="225"/>
      <c r="J117" s="226">
        <f>ROUND(I117*H117,2)</f>
        <v>0</v>
      </c>
      <c r="K117" s="222" t="s">
        <v>352</v>
      </c>
      <c r="L117" s="45"/>
      <c r="M117" s="227" t="s">
        <v>1</v>
      </c>
      <c r="N117" s="228" t="s">
        <v>45</v>
      </c>
      <c r="O117" s="92"/>
      <c r="P117" s="229">
        <f>O117*H117</f>
        <v>0</v>
      </c>
      <c r="Q117" s="229">
        <v>0</v>
      </c>
      <c r="R117" s="229">
        <f>Q117*H117</f>
        <v>0</v>
      </c>
      <c r="S117" s="229">
        <v>0</v>
      </c>
      <c r="T117" s="230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31" t="s">
        <v>195</v>
      </c>
      <c r="AT117" s="231" t="s">
        <v>191</v>
      </c>
      <c r="AU117" s="231" t="s">
        <v>80</v>
      </c>
      <c r="AY117" s="18" t="s">
        <v>188</v>
      </c>
      <c r="BE117" s="232">
        <f>IF(N117="základní",J117,0)</f>
        <v>0</v>
      </c>
      <c r="BF117" s="232">
        <f>IF(N117="snížená",J117,0)</f>
        <v>0</v>
      </c>
      <c r="BG117" s="232">
        <f>IF(N117="zákl. přenesená",J117,0)</f>
        <v>0</v>
      </c>
      <c r="BH117" s="232">
        <f>IF(N117="sníž. přenesená",J117,0)</f>
        <v>0</v>
      </c>
      <c r="BI117" s="232">
        <f>IF(N117="nulová",J117,0)</f>
        <v>0</v>
      </c>
      <c r="BJ117" s="18" t="s">
        <v>88</v>
      </c>
      <c r="BK117" s="232">
        <f>ROUND(I117*H117,2)</f>
        <v>0</v>
      </c>
      <c r="BL117" s="18" t="s">
        <v>195</v>
      </c>
      <c r="BM117" s="231" t="s">
        <v>90</v>
      </c>
    </row>
    <row r="118" s="2" customFormat="1" ht="16.5" customHeight="1">
      <c r="A118" s="39"/>
      <c r="B118" s="40"/>
      <c r="C118" s="220" t="s">
        <v>90</v>
      </c>
      <c r="D118" s="220" t="s">
        <v>191</v>
      </c>
      <c r="E118" s="221" t="s">
        <v>1067</v>
      </c>
      <c r="F118" s="222" t="s">
        <v>1068</v>
      </c>
      <c r="G118" s="223" t="s">
        <v>1066</v>
      </c>
      <c r="H118" s="224">
        <v>1</v>
      </c>
      <c r="I118" s="225"/>
      <c r="J118" s="226">
        <f>ROUND(I118*H118,2)</f>
        <v>0</v>
      </c>
      <c r="K118" s="222" t="s">
        <v>352</v>
      </c>
      <c r="L118" s="45"/>
      <c r="M118" s="227" t="s">
        <v>1</v>
      </c>
      <c r="N118" s="228" t="s">
        <v>45</v>
      </c>
      <c r="O118" s="92"/>
      <c r="P118" s="229">
        <f>O118*H118</f>
        <v>0</v>
      </c>
      <c r="Q118" s="229">
        <v>0</v>
      </c>
      <c r="R118" s="229">
        <f>Q118*H118</f>
        <v>0</v>
      </c>
      <c r="S118" s="229">
        <v>0</v>
      </c>
      <c r="T118" s="230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31" t="s">
        <v>195</v>
      </c>
      <c r="AT118" s="231" t="s">
        <v>191</v>
      </c>
      <c r="AU118" s="231" t="s">
        <v>80</v>
      </c>
      <c r="AY118" s="18" t="s">
        <v>188</v>
      </c>
      <c r="BE118" s="232">
        <f>IF(N118="základní",J118,0)</f>
        <v>0</v>
      </c>
      <c r="BF118" s="232">
        <f>IF(N118="snížená",J118,0)</f>
        <v>0</v>
      </c>
      <c r="BG118" s="232">
        <f>IF(N118="zákl. přenesená",J118,0)</f>
        <v>0</v>
      </c>
      <c r="BH118" s="232">
        <f>IF(N118="sníž. přenesená",J118,0)</f>
        <v>0</v>
      </c>
      <c r="BI118" s="232">
        <f>IF(N118="nulová",J118,0)</f>
        <v>0</v>
      </c>
      <c r="BJ118" s="18" t="s">
        <v>88</v>
      </c>
      <c r="BK118" s="232">
        <f>ROUND(I118*H118,2)</f>
        <v>0</v>
      </c>
      <c r="BL118" s="18" t="s">
        <v>195</v>
      </c>
      <c r="BM118" s="231" t="s">
        <v>195</v>
      </c>
    </row>
    <row r="119" s="2" customFormat="1" ht="16.5" customHeight="1">
      <c r="A119" s="39"/>
      <c r="B119" s="40"/>
      <c r="C119" s="220" t="s">
        <v>189</v>
      </c>
      <c r="D119" s="220" t="s">
        <v>191</v>
      </c>
      <c r="E119" s="221" t="s">
        <v>1069</v>
      </c>
      <c r="F119" s="222" t="s">
        <v>1070</v>
      </c>
      <c r="G119" s="223" t="s">
        <v>1066</v>
      </c>
      <c r="H119" s="224">
        <v>2</v>
      </c>
      <c r="I119" s="225"/>
      <c r="J119" s="226">
        <f>ROUND(I119*H119,2)</f>
        <v>0</v>
      </c>
      <c r="K119" s="222" t="s">
        <v>352</v>
      </c>
      <c r="L119" s="45"/>
      <c r="M119" s="227" t="s">
        <v>1</v>
      </c>
      <c r="N119" s="228" t="s">
        <v>45</v>
      </c>
      <c r="O119" s="92"/>
      <c r="P119" s="229">
        <f>O119*H119</f>
        <v>0</v>
      </c>
      <c r="Q119" s="229">
        <v>0</v>
      </c>
      <c r="R119" s="229">
        <f>Q119*H119</f>
        <v>0</v>
      </c>
      <c r="S119" s="229">
        <v>0</v>
      </c>
      <c r="T119" s="230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31" t="s">
        <v>195</v>
      </c>
      <c r="AT119" s="231" t="s">
        <v>191</v>
      </c>
      <c r="AU119" s="231" t="s">
        <v>80</v>
      </c>
      <c r="AY119" s="18" t="s">
        <v>188</v>
      </c>
      <c r="BE119" s="232">
        <f>IF(N119="základní",J119,0)</f>
        <v>0</v>
      </c>
      <c r="BF119" s="232">
        <f>IF(N119="snížená",J119,0)</f>
        <v>0</v>
      </c>
      <c r="BG119" s="232">
        <f>IF(N119="zákl. přenesená",J119,0)</f>
        <v>0</v>
      </c>
      <c r="BH119" s="232">
        <f>IF(N119="sníž. přenesená",J119,0)</f>
        <v>0</v>
      </c>
      <c r="BI119" s="232">
        <f>IF(N119="nulová",J119,0)</f>
        <v>0</v>
      </c>
      <c r="BJ119" s="18" t="s">
        <v>88</v>
      </c>
      <c r="BK119" s="232">
        <f>ROUND(I119*H119,2)</f>
        <v>0</v>
      </c>
      <c r="BL119" s="18" t="s">
        <v>195</v>
      </c>
      <c r="BM119" s="231" t="s">
        <v>212</v>
      </c>
    </row>
    <row r="120" s="2" customFormat="1" ht="16.5" customHeight="1">
      <c r="A120" s="39"/>
      <c r="B120" s="40"/>
      <c r="C120" s="220" t="s">
        <v>195</v>
      </c>
      <c r="D120" s="220" t="s">
        <v>191</v>
      </c>
      <c r="E120" s="221" t="s">
        <v>1071</v>
      </c>
      <c r="F120" s="222" t="s">
        <v>1072</v>
      </c>
      <c r="G120" s="223" t="s">
        <v>1066</v>
      </c>
      <c r="H120" s="224">
        <v>1</v>
      </c>
      <c r="I120" s="225"/>
      <c r="J120" s="226">
        <f>ROUND(I120*H120,2)</f>
        <v>0</v>
      </c>
      <c r="K120" s="222" t="s">
        <v>352</v>
      </c>
      <c r="L120" s="45"/>
      <c r="M120" s="227" t="s">
        <v>1</v>
      </c>
      <c r="N120" s="228" t="s">
        <v>45</v>
      </c>
      <c r="O120" s="92"/>
      <c r="P120" s="229">
        <f>O120*H120</f>
        <v>0</v>
      </c>
      <c r="Q120" s="229">
        <v>0</v>
      </c>
      <c r="R120" s="229">
        <f>Q120*H120</f>
        <v>0</v>
      </c>
      <c r="S120" s="229">
        <v>0</v>
      </c>
      <c r="T120" s="230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31" t="s">
        <v>195</v>
      </c>
      <c r="AT120" s="231" t="s">
        <v>191</v>
      </c>
      <c r="AU120" s="231" t="s">
        <v>80</v>
      </c>
      <c r="AY120" s="18" t="s">
        <v>188</v>
      </c>
      <c r="BE120" s="232">
        <f>IF(N120="základní",J120,0)</f>
        <v>0</v>
      </c>
      <c r="BF120" s="232">
        <f>IF(N120="snížená",J120,0)</f>
        <v>0</v>
      </c>
      <c r="BG120" s="232">
        <f>IF(N120="zákl. přenesená",J120,0)</f>
        <v>0</v>
      </c>
      <c r="BH120" s="232">
        <f>IF(N120="sníž. přenesená",J120,0)</f>
        <v>0</v>
      </c>
      <c r="BI120" s="232">
        <f>IF(N120="nulová",J120,0)</f>
        <v>0</v>
      </c>
      <c r="BJ120" s="18" t="s">
        <v>88</v>
      </c>
      <c r="BK120" s="232">
        <f>ROUND(I120*H120,2)</f>
        <v>0</v>
      </c>
      <c r="BL120" s="18" t="s">
        <v>195</v>
      </c>
      <c r="BM120" s="231" t="s">
        <v>247</v>
      </c>
    </row>
    <row r="121" s="2" customFormat="1" ht="16.5" customHeight="1">
      <c r="A121" s="39"/>
      <c r="B121" s="40"/>
      <c r="C121" s="220" t="s">
        <v>227</v>
      </c>
      <c r="D121" s="220" t="s">
        <v>191</v>
      </c>
      <c r="E121" s="221" t="s">
        <v>1073</v>
      </c>
      <c r="F121" s="222" t="s">
        <v>1074</v>
      </c>
      <c r="G121" s="223" t="s">
        <v>1066</v>
      </c>
      <c r="H121" s="224">
        <v>1</v>
      </c>
      <c r="I121" s="225"/>
      <c r="J121" s="226">
        <f>ROUND(I121*H121,2)</f>
        <v>0</v>
      </c>
      <c r="K121" s="222" t="s">
        <v>352</v>
      </c>
      <c r="L121" s="45"/>
      <c r="M121" s="227" t="s">
        <v>1</v>
      </c>
      <c r="N121" s="228" t="s">
        <v>45</v>
      </c>
      <c r="O121" s="92"/>
      <c r="P121" s="229">
        <f>O121*H121</f>
        <v>0</v>
      </c>
      <c r="Q121" s="229">
        <v>0</v>
      </c>
      <c r="R121" s="229">
        <f>Q121*H121</f>
        <v>0</v>
      </c>
      <c r="S121" s="229">
        <v>0</v>
      </c>
      <c r="T121" s="230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31" t="s">
        <v>195</v>
      </c>
      <c r="AT121" s="231" t="s">
        <v>191</v>
      </c>
      <c r="AU121" s="231" t="s">
        <v>80</v>
      </c>
      <c r="AY121" s="18" t="s">
        <v>188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8" t="s">
        <v>88</v>
      </c>
      <c r="BK121" s="232">
        <f>ROUND(I121*H121,2)</f>
        <v>0</v>
      </c>
      <c r="BL121" s="18" t="s">
        <v>195</v>
      </c>
      <c r="BM121" s="231" t="s">
        <v>264</v>
      </c>
    </row>
    <row r="122" s="2" customFormat="1" ht="16.5" customHeight="1">
      <c r="A122" s="39"/>
      <c r="B122" s="40"/>
      <c r="C122" s="220" t="s">
        <v>212</v>
      </c>
      <c r="D122" s="220" t="s">
        <v>191</v>
      </c>
      <c r="E122" s="221" t="s">
        <v>1075</v>
      </c>
      <c r="F122" s="222" t="s">
        <v>1074</v>
      </c>
      <c r="G122" s="223" t="s">
        <v>1066</v>
      </c>
      <c r="H122" s="224">
        <v>1</v>
      </c>
      <c r="I122" s="225"/>
      <c r="J122" s="226">
        <f>ROUND(I122*H122,2)</f>
        <v>0</v>
      </c>
      <c r="K122" s="222" t="s">
        <v>352</v>
      </c>
      <c r="L122" s="45"/>
      <c r="M122" s="227" t="s">
        <v>1</v>
      </c>
      <c r="N122" s="228" t="s">
        <v>45</v>
      </c>
      <c r="O122" s="92"/>
      <c r="P122" s="229">
        <f>O122*H122</f>
        <v>0</v>
      </c>
      <c r="Q122" s="229">
        <v>0</v>
      </c>
      <c r="R122" s="229">
        <f>Q122*H122</f>
        <v>0</v>
      </c>
      <c r="S122" s="229">
        <v>0</v>
      </c>
      <c r="T122" s="230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31" t="s">
        <v>195</v>
      </c>
      <c r="AT122" s="231" t="s">
        <v>191</v>
      </c>
      <c r="AU122" s="231" t="s">
        <v>80</v>
      </c>
      <c r="AY122" s="18" t="s">
        <v>188</v>
      </c>
      <c r="BE122" s="232">
        <f>IF(N122="základní",J122,0)</f>
        <v>0</v>
      </c>
      <c r="BF122" s="232">
        <f>IF(N122="snížená",J122,0)</f>
        <v>0</v>
      </c>
      <c r="BG122" s="232">
        <f>IF(N122="zákl. přenesená",J122,0)</f>
        <v>0</v>
      </c>
      <c r="BH122" s="232">
        <f>IF(N122="sníž. přenesená",J122,0)</f>
        <v>0</v>
      </c>
      <c r="BI122" s="232">
        <f>IF(N122="nulová",J122,0)</f>
        <v>0</v>
      </c>
      <c r="BJ122" s="18" t="s">
        <v>88</v>
      </c>
      <c r="BK122" s="232">
        <f>ROUND(I122*H122,2)</f>
        <v>0</v>
      </c>
      <c r="BL122" s="18" t="s">
        <v>195</v>
      </c>
      <c r="BM122" s="231" t="s">
        <v>8</v>
      </c>
    </row>
    <row r="123" s="2" customFormat="1" ht="16.5" customHeight="1">
      <c r="A123" s="39"/>
      <c r="B123" s="40"/>
      <c r="C123" s="220" t="s">
        <v>234</v>
      </c>
      <c r="D123" s="220" t="s">
        <v>191</v>
      </c>
      <c r="E123" s="221" t="s">
        <v>1076</v>
      </c>
      <c r="F123" s="222" t="s">
        <v>1074</v>
      </c>
      <c r="G123" s="223" t="s">
        <v>1066</v>
      </c>
      <c r="H123" s="224">
        <v>1</v>
      </c>
      <c r="I123" s="225"/>
      <c r="J123" s="226">
        <f>ROUND(I123*H123,2)</f>
        <v>0</v>
      </c>
      <c r="K123" s="222" t="s">
        <v>352</v>
      </c>
      <c r="L123" s="45"/>
      <c r="M123" s="227" t="s">
        <v>1</v>
      </c>
      <c r="N123" s="228" t="s">
        <v>45</v>
      </c>
      <c r="O123" s="92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1" t="s">
        <v>195</v>
      </c>
      <c r="AT123" s="231" t="s">
        <v>191</v>
      </c>
      <c r="AU123" s="231" t="s">
        <v>80</v>
      </c>
      <c r="AY123" s="18" t="s">
        <v>188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8" t="s">
        <v>88</v>
      </c>
      <c r="BK123" s="232">
        <f>ROUND(I123*H123,2)</f>
        <v>0</v>
      </c>
      <c r="BL123" s="18" t="s">
        <v>195</v>
      </c>
      <c r="BM123" s="231" t="s">
        <v>284</v>
      </c>
    </row>
    <row r="124" s="2" customFormat="1" ht="24.15" customHeight="1">
      <c r="A124" s="39"/>
      <c r="B124" s="40"/>
      <c r="C124" s="220" t="s">
        <v>247</v>
      </c>
      <c r="D124" s="220" t="s">
        <v>191</v>
      </c>
      <c r="E124" s="221" t="s">
        <v>1077</v>
      </c>
      <c r="F124" s="222" t="s">
        <v>1078</v>
      </c>
      <c r="G124" s="223" t="s">
        <v>1066</v>
      </c>
      <c r="H124" s="224">
        <v>2</v>
      </c>
      <c r="I124" s="225"/>
      <c r="J124" s="226">
        <f>ROUND(I124*H124,2)</f>
        <v>0</v>
      </c>
      <c r="K124" s="222" t="s">
        <v>352</v>
      </c>
      <c r="L124" s="45"/>
      <c r="M124" s="227" t="s">
        <v>1</v>
      </c>
      <c r="N124" s="228" t="s">
        <v>45</v>
      </c>
      <c r="O124" s="92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1" t="s">
        <v>195</v>
      </c>
      <c r="AT124" s="231" t="s">
        <v>191</v>
      </c>
      <c r="AU124" s="231" t="s">
        <v>80</v>
      </c>
      <c r="AY124" s="18" t="s">
        <v>188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8" t="s">
        <v>88</v>
      </c>
      <c r="BK124" s="232">
        <f>ROUND(I124*H124,2)</f>
        <v>0</v>
      </c>
      <c r="BL124" s="18" t="s">
        <v>195</v>
      </c>
      <c r="BM124" s="231" t="s">
        <v>292</v>
      </c>
    </row>
    <row r="125" s="2" customFormat="1" ht="21.75" customHeight="1">
      <c r="A125" s="39"/>
      <c r="B125" s="40"/>
      <c r="C125" s="220" t="s">
        <v>256</v>
      </c>
      <c r="D125" s="220" t="s">
        <v>191</v>
      </c>
      <c r="E125" s="221" t="s">
        <v>1079</v>
      </c>
      <c r="F125" s="222" t="s">
        <v>1080</v>
      </c>
      <c r="G125" s="223" t="s">
        <v>1066</v>
      </c>
      <c r="H125" s="224">
        <v>1</v>
      </c>
      <c r="I125" s="225"/>
      <c r="J125" s="226">
        <f>ROUND(I125*H125,2)</f>
        <v>0</v>
      </c>
      <c r="K125" s="222" t="s">
        <v>352</v>
      </c>
      <c r="L125" s="45"/>
      <c r="M125" s="227" t="s">
        <v>1</v>
      </c>
      <c r="N125" s="228" t="s">
        <v>45</v>
      </c>
      <c r="O125" s="92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1" t="s">
        <v>195</v>
      </c>
      <c r="AT125" s="231" t="s">
        <v>191</v>
      </c>
      <c r="AU125" s="231" t="s">
        <v>80</v>
      </c>
      <c r="AY125" s="18" t="s">
        <v>188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8" t="s">
        <v>88</v>
      </c>
      <c r="BK125" s="232">
        <f>ROUND(I125*H125,2)</f>
        <v>0</v>
      </c>
      <c r="BL125" s="18" t="s">
        <v>195</v>
      </c>
      <c r="BM125" s="231" t="s">
        <v>301</v>
      </c>
    </row>
    <row r="126" s="2" customFormat="1" ht="16.5" customHeight="1">
      <c r="A126" s="39"/>
      <c r="B126" s="40"/>
      <c r="C126" s="220" t="s">
        <v>264</v>
      </c>
      <c r="D126" s="220" t="s">
        <v>191</v>
      </c>
      <c r="E126" s="221" t="s">
        <v>1081</v>
      </c>
      <c r="F126" s="222" t="s">
        <v>1082</v>
      </c>
      <c r="G126" s="223" t="s">
        <v>1066</v>
      </c>
      <c r="H126" s="224">
        <v>3</v>
      </c>
      <c r="I126" s="225"/>
      <c r="J126" s="226">
        <f>ROUND(I126*H126,2)</f>
        <v>0</v>
      </c>
      <c r="K126" s="222" t="s">
        <v>352</v>
      </c>
      <c r="L126" s="45"/>
      <c r="M126" s="227" t="s">
        <v>1</v>
      </c>
      <c r="N126" s="228" t="s">
        <v>45</v>
      </c>
      <c r="O126" s="92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1" t="s">
        <v>195</v>
      </c>
      <c r="AT126" s="231" t="s">
        <v>191</v>
      </c>
      <c r="AU126" s="231" t="s">
        <v>80</v>
      </c>
      <c r="AY126" s="18" t="s">
        <v>188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8" t="s">
        <v>88</v>
      </c>
      <c r="BK126" s="232">
        <f>ROUND(I126*H126,2)</f>
        <v>0</v>
      </c>
      <c r="BL126" s="18" t="s">
        <v>195</v>
      </c>
      <c r="BM126" s="231" t="s">
        <v>312</v>
      </c>
    </row>
    <row r="127" s="2" customFormat="1" ht="24.15" customHeight="1">
      <c r="A127" s="39"/>
      <c r="B127" s="40"/>
      <c r="C127" s="220" t="s">
        <v>272</v>
      </c>
      <c r="D127" s="220" t="s">
        <v>191</v>
      </c>
      <c r="E127" s="221" t="s">
        <v>1083</v>
      </c>
      <c r="F127" s="222" t="s">
        <v>1084</v>
      </c>
      <c r="G127" s="223" t="s">
        <v>1066</v>
      </c>
      <c r="H127" s="224">
        <v>4</v>
      </c>
      <c r="I127" s="225"/>
      <c r="J127" s="226">
        <f>ROUND(I127*H127,2)</f>
        <v>0</v>
      </c>
      <c r="K127" s="222" t="s">
        <v>352</v>
      </c>
      <c r="L127" s="45"/>
      <c r="M127" s="227" t="s">
        <v>1</v>
      </c>
      <c r="N127" s="228" t="s">
        <v>45</v>
      </c>
      <c r="O127" s="92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1" t="s">
        <v>195</v>
      </c>
      <c r="AT127" s="231" t="s">
        <v>191</v>
      </c>
      <c r="AU127" s="231" t="s">
        <v>80</v>
      </c>
      <c r="AY127" s="18" t="s">
        <v>188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8" t="s">
        <v>88</v>
      </c>
      <c r="BK127" s="232">
        <f>ROUND(I127*H127,2)</f>
        <v>0</v>
      </c>
      <c r="BL127" s="18" t="s">
        <v>195</v>
      </c>
      <c r="BM127" s="231" t="s">
        <v>325</v>
      </c>
    </row>
    <row r="128" s="2" customFormat="1" ht="16.5" customHeight="1">
      <c r="A128" s="39"/>
      <c r="B128" s="40"/>
      <c r="C128" s="220" t="s">
        <v>8</v>
      </c>
      <c r="D128" s="220" t="s">
        <v>191</v>
      </c>
      <c r="E128" s="221" t="s">
        <v>1085</v>
      </c>
      <c r="F128" s="222" t="s">
        <v>1086</v>
      </c>
      <c r="G128" s="223" t="s">
        <v>1066</v>
      </c>
      <c r="H128" s="224">
        <v>3</v>
      </c>
      <c r="I128" s="225"/>
      <c r="J128" s="226">
        <f>ROUND(I128*H128,2)</f>
        <v>0</v>
      </c>
      <c r="K128" s="222" t="s">
        <v>352</v>
      </c>
      <c r="L128" s="45"/>
      <c r="M128" s="227" t="s">
        <v>1</v>
      </c>
      <c r="N128" s="228" t="s">
        <v>45</v>
      </c>
      <c r="O128" s="92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1" t="s">
        <v>195</v>
      </c>
      <c r="AT128" s="231" t="s">
        <v>191</v>
      </c>
      <c r="AU128" s="231" t="s">
        <v>80</v>
      </c>
      <c r="AY128" s="18" t="s">
        <v>188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8" t="s">
        <v>88</v>
      </c>
      <c r="BK128" s="232">
        <f>ROUND(I128*H128,2)</f>
        <v>0</v>
      </c>
      <c r="BL128" s="18" t="s">
        <v>195</v>
      </c>
      <c r="BM128" s="231" t="s">
        <v>338</v>
      </c>
    </row>
    <row r="129" s="2" customFormat="1" ht="16.5" customHeight="1">
      <c r="A129" s="39"/>
      <c r="B129" s="40"/>
      <c r="C129" s="220" t="s">
        <v>280</v>
      </c>
      <c r="D129" s="220" t="s">
        <v>191</v>
      </c>
      <c r="E129" s="221" t="s">
        <v>1087</v>
      </c>
      <c r="F129" s="222" t="s">
        <v>1088</v>
      </c>
      <c r="G129" s="223" t="s">
        <v>1066</v>
      </c>
      <c r="H129" s="224">
        <v>4</v>
      </c>
      <c r="I129" s="225"/>
      <c r="J129" s="226">
        <f>ROUND(I129*H129,2)</f>
        <v>0</v>
      </c>
      <c r="K129" s="222" t="s">
        <v>352</v>
      </c>
      <c r="L129" s="45"/>
      <c r="M129" s="227" t="s">
        <v>1</v>
      </c>
      <c r="N129" s="228" t="s">
        <v>45</v>
      </c>
      <c r="O129" s="92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1" t="s">
        <v>195</v>
      </c>
      <c r="AT129" s="231" t="s">
        <v>191</v>
      </c>
      <c r="AU129" s="231" t="s">
        <v>80</v>
      </c>
      <c r="AY129" s="18" t="s">
        <v>188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8" t="s">
        <v>88</v>
      </c>
      <c r="BK129" s="232">
        <f>ROUND(I129*H129,2)</f>
        <v>0</v>
      </c>
      <c r="BL129" s="18" t="s">
        <v>195</v>
      </c>
      <c r="BM129" s="231" t="s">
        <v>349</v>
      </c>
    </row>
    <row r="130" s="2" customFormat="1" ht="16.5" customHeight="1">
      <c r="A130" s="39"/>
      <c r="B130" s="40"/>
      <c r="C130" s="220" t="s">
        <v>284</v>
      </c>
      <c r="D130" s="220" t="s">
        <v>191</v>
      </c>
      <c r="E130" s="221" t="s">
        <v>1089</v>
      </c>
      <c r="F130" s="222" t="s">
        <v>1090</v>
      </c>
      <c r="G130" s="223" t="s">
        <v>1066</v>
      </c>
      <c r="H130" s="224">
        <v>1</v>
      </c>
      <c r="I130" s="225"/>
      <c r="J130" s="226">
        <f>ROUND(I130*H130,2)</f>
        <v>0</v>
      </c>
      <c r="K130" s="222" t="s">
        <v>352</v>
      </c>
      <c r="L130" s="45"/>
      <c r="M130" s="227" t="s">
        <v>1</v>
      </c>
      <c r="N130" s="228" t="s">
        <v>45</v>
      </c>
      <c r="O130" s="92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1" t="s">
        <v>195</v>
      </c>
      <c r="AT130" s="231" t="s">
        <v>191</v>
      </c>
      <c r="AU130" s="231" t="s">
        <v>80</v>
      </c>
      <c r="AY130" s="18" t="s">
        <v>188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8" t="s">
        <v>88</v>
      </c>
      <c r="BK130" s="232">
        <f>ROUND(I130*H130,2)</f>
        <v>0</v>
      </c>
      <c r="BL130" s="18" t="s">
        <v>195</v>
      </c>
      <c r="BM130" s="231" t="s">
        <v>359</v>
      </c>
    </row>
    <row r="131" s="2" customFormat="1" ht="16.5" customHeight="1">
      <c r="A131" s="39"/>
      <c r="B131" s="40"/>
      <c r="C131" s="220" t="s">
        <v>288</v>
      </c>
      <c r="D131" s="220" t="s">
        <v>191</v>
      </c>
      <c r="E131" s="221" t="s">
        <v>1091</v>
      </c>
      <c r="F131" s="222" t="s">
        <v>1092</v>
      </c>
      <c r="G131" s="223" t="s">
        <v>1066</v>
      </c>
      <c r="H131" s="224">
        <v>4</v>
      </c>
      <c r="I131" s="225"/>
      <c r="J131" s="226">
        <f>ROUND(I131*H131,2)</f>
        <v>0</v>
      </c>
      <c r="K131" s="222" t="s">
        <v>352</v>
      </c>
      <c r="L131" s="45"/>
      <c r="M131" s="227" t="s">
        <v>1</v>
      </c>
      <c r="N131" s="228" t="s">
        <v>45</v>
      </c>
      <c r="O131" s="92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1" t="s">
        <v>195</v>
      </c>
      <c r="AT131" s="231" t="s">
        <v>191</v>
      </c>
      <c r="AU131" s="231" t="s">
        <v>80</v>
      </c>
      <c r="AY131" s="18" t="s">
        <v>188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88</v>
      </c>
      <c r="BK131" s="232">
        <f>ROUND(I131*H131,2)</f>
        <v>0</v>
      </c>
      <c r="BL131" s="18" t="s">
        <v>195</v>
      </c>
      <c r="BM131" s="231" t="s">
        <v>370</v>
      </c>
    </row>
    <row r="132" s="2" customFormat="1" ht="16.5" customHeight="1">
      <c r="A132" s="39"/>
      <c r="B132" s="40"/>
      <c r="C132" s="220" t="s">
        <v>292</v>
      </c>
      <c r="D132" s="220" t="s">
        <v>191</v>
      </c>
      <c r="E132" s="221" t="s">
        <v>1093</v>
      </c>
      <c r="F132" s="222" t="s">
        <v>1094</v>
      </c>
      <c r="G132" s="223" t="s">
        <v>1066</v>
      </c>
      <c r="H132" s="224">
        <v>1</v>
      </c>
      <c r="I132" s="225"/>
      <c r="J132" s="226">
        <f>ROUND(I132*H132,2)</f>
        <v>0</v>
      </c>
      <c r="K132" s="222" t="s">
        <v>352</v>
      </c>
      <c r="L132" s="45"/>
      <c r="M132" s="227" t="s">
        <v>1</v>
      </c>
      <c r="N132" s="228" t="s">
        <v>45</v>
      </c>
      <c r="O132" s="92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1" t="s">
        <v>195</v>
      </c>
      <c r="AT132" s="231" t="s">
        <v>191</v>
      </c>
      <c r="AU132" s="231" t="s">
        <v>80</v>
      </c>
      <c r="AY132" s="18" t="s">
        <v>188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8" t="s">
        <v>88</v>
      </c>
      <c r="BK132" s="232">
        <f>ROUND(I132*H132,2)</f>
        <v>0</v>
      </c>
      <c r="BL132" s="18" t="s">
        <v>195</v>
      </c>
      <c r="BM132" s="231" t="s">
        <v>379</v>
      </c>
    </row>
    <row r="133" s="2" customFormat="1" ht="16.5" customHeight="1">
      <c r="A133" s="39"/>
      <c r="B133" s="40"/>
      <c r="C133" s="220" t="s">
        <v>296</v>
      </c>
      <c r="D133" s="220" t="s">
        <v>191</v>
      </c>
      <c r="E133" s="221" t="s">
        <v>1095</v>
      </c>
      <c r="F133" s="222" t="s">
        <v>1096</v>
      </c>
      <c r="G133" s="223" t="s">
        <v>1066</v>
      </c>
      <c r="H133" s="224">
        <v>1</v>
      </c>
      <c r="I133" s="225"/>
      <c r="J133" s="226">
        <f>ROUND(I133*H133,2)</f>
        <v>0</v>
      </c>
      <c r="K133" s="222" t="s">
        <v>352</v>
      </c>
      <c r="L133" s="45"/>
      <c r="M133" s="227" t="s">
        <v>1</v>
      </c>
      <c r="N133" s="228" t="s">
        <v>45</v>
      </c>
      <c r="O133" s="92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1" t="s">
        <v>195</v>
      </c>
      <c r="AT133" s="231" t="s">
        <v>191</v>
      </c>
      <c r="AU133" s="231" t="s">
        <v>80</v>
      </c>
      <c r="AY133" s="18" t="s">
        <v>188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88</v>
      </c>
      <c r="BK133" s="232">
        <f>ROUND(I133*H133,2)</f>
        <v>0</v>
      </c>
      <c r="BL133" s="18" t="s">
        <v>195</v>
      </c>
      <c r="BM133" s="231" t="s">
        <v>389</v>
      </c>
    </row>
    <row r="134" s="2" customFormat="1" ht="24.15" customHeight="1">
      <c r="A134" s="39"/>
      <c r="B134" s="40"/>
      <c r="C134" s="220" t="s">
        <v>301</v>
      </c>
      <c r="D134" s="220" t="s">
        <v>191</v>
      </c>
      <c r="E134" s="221" t="s">
        <v>1097</v>
      </c>
      <c r="F134" s="222" t="s">
        <v>1098</v>
      </c>
      <c r="G134" s="223" t="s">
        <v>1066</v>
      </c>
      <c r="H134" s="224">
        <v>1</v>
      </c>
      <c r="I134" s="225"/>
      <c r="J134" s="226">
        <f>ROUND(I134*H134,2)</f>
        <v>0</v>
      </c>
      <c r="K134" s="222" t="s">
        <v>1</v>
      </c>
      <c r="L134" s="45"/>
      <c r="M134" s="227" t="s">
        <v>1</v>
      </c>
      <c r="N134" s="228" t="s">
        <v>45</v>
      </c>
      <c r="O134" s="92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1" t="s">
        <v>195</v>
      </c>
      <c r="AT134" s="231" t="s">
        <v>191</v>
      </c>
      <c r="AU134" s="231" t="s">
        <v>80</v>
      </c>
      <c r="AY134" s="18" t="s">
        <v>188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8" t="s">
        <v>88</v>
      </c>
      <c r="BK134" s="232">
        <f>ROUND(I134*H134,2)</f>
        <v>0</v>
      </c>
      <c r="BL134" s="18" t="s">
        <v>195</v>
      </c>
      <c r="BM134" s="231" t="s">
        <v>402</v>
      </c>
    </row>
    <row r="135" s="13" customFormat="1">
      <c r="A135" s="13"/>
      <c r="B135" s="233"/>
      <c r="C135" s="234"/>
      <c r="D135" s="235" t="s">
        <v>197</v>
      </c>
      <c r="E135" s="236" t="s">
        <v>1</v>
      </c>
      <c r="F135" s="237" t="s">
        <v>1099</v>
      </c>
      <c r="G135" s="234"/>
      <c r="H135" s="236" t="s">
        <v>1</v>
      </c>
      <c r="I135" s="238"/>
      <c r="J135" s="234"/>
      <c r="K135" s="234"/>
      <c r="L135" s="239"/>
      <c r="M135" s="240"/>
      <c r="N135" s="241"/>
      <c r="O135" s="241"/>
      <c r="P135" s="241"/>
      <c r="Q135" s="241"/>
      <c r="R135" s="241"/>
      <c r="S135" s="241"/>
      <c r="T135" s="24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3" t="s">
        <v>197</v>
      </c>
      <c r="AU135" s="243" t="s">
        <v>80</v>
      </c>
      <c r="AV135" s="13" t="s">
        <v>88</v>
      </c>
      <c r="AW135" s="13" t="s">
        <v>36</v>
      </c>
      <c r="AX135" s="13" t="s">
        <v>80</v>
      </c>
      <c r="AY135" s="243" t="s">
        <v>188</v>
      </c>
    </row>
    <row r="136" s="13" customFormat="1">
      <c r="A136" s="13"/>
      <c r="B136" s="233"/>
      <c r="C136" s="234"/>
      <c r="D136" s="235" t="s">
        <v>197</v>
      </c>
      <c r="E136" s="236" t="s">
        <v>1</v>
      </c>
      <c r="F136" s="237" t="s">
        <v>1100</v>
      </c>
      <c r="G136" s="234"/>
      <c r="H136" s="236" t="s">
        <v>1</v>
      </c>
      <c r="I136" s="238"/>
      <c r="J136" s="234"/>
      <c r="K136" s="234"/>
      <c r="L136" s="239"/>
      <c r="M136" s="240"/>
      <c r="N136" s="241"/>
      <c r="O136" s="241"/>
      <c r="P136" s="241"/>
      <c r="Q136" s="241"/>
      <c r="R136" s="241"/>
      <c r="S136" s="241"/>
      <c r="T136" s="24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3" t="s">
        <v>197</v>
      </c>
      <c r="AU136" s="243" t="s">
        <v>80</v>
      </c>
      <c r="AV136" s="13" t="s">
        <v>88</v>
      </c>
      <c r="AW136" s="13" t="s">
        <v>36</v>
      </c>
      <c r="AX136" s="13" t="s">
        <v>80</v>
      </c>
      <c r="AY136" s="243" t="s">
        <v>188</v>
      </c>
    </row>
    <row r="137" s="13" customFormat="1">
      <c r="A137" s="13"/>
      <c r="B137" s="233"/>
      <c r="C137" s="234"/>
      <c r="D137" s="235" t="s">
        <v>197</v>
      </c>
      <c r="E137" s="236" t="s">
        <v>1</v>
      </c>
      <c r="F137" s="237" t="s">
        <v>1101</v>
      </c>
      <c r="G137" s="234"/>
      <c r="H137" s="236" t="s">
        <v>1</v>
      </c>
      <c r="I137" s="238"/>
      <c r="J137" s="234"/>
      <c r="K137" s="234"/>
      <c r="L137" s="239"/>
      <c r="M137" s="240"/>
      <c r="N137" s="241"/>
      <c r="O137" s="241"/>
      <c r="P137" s="241"/>
      <c r="Q137" s="241"/>
      <c r="R137" s="241"/>
      <c r="S137" s="241"/>
      <c r="T137" s="24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3" t="s">
        <v>197</v>
      </c>
      <c r="AU137" s="243" t="s">
        <v>80</v>
      </c>
      <c r="AV137" s="13" t="s">
        <v>88</v>
      </c>
      <c r="AW137" s="13" t="s">
        <v>36</v>
      </c>
      <c r="AX137" s="13" t="s">
        <v>80</v>
      </c>
      <c r="AY137" s="243" t="s">
        <v>188</v>
      </c>
    </row>
    <row r="138" s="13" customFormat="1">
      <c r="A138" s="13"/>
      <c r="B138" s="233"/>
      <c r="C138" s="234"/>
      <c r="D138" s="235" t="s">
        <v>197</v>
      </c>
      <c r="E138" s="236" t="s">
        <v>1</v>
      </c>
      <c r="F138" s="237" t="s">
        <v>1102</v>
      </c>
      <c r="G138" s="234"/>
      <c r="H138" s="236" t="s">
        <v>1</v>
      </c>
      <c r="I138" s="238"/>
      <c r="J138" s="234"/>
      <c r="K138" s="234"/>
      <c r="L138" s="239"/>
      <c r="M138" s="240"/>
      <c r="N138" s="241"/>
      <c r="O138" s="241"/>
      <c r="P138" s="241"/>
      <c r="Q138" s="241"/>
      <c r="R138" s="241"/>
      <c r="S138" s="241"/>
      <c r="T138" s="24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3" t="s">
        <v>197</v>
      </c>
      <c r="AU138" s="243" t="s">
        <v>80</v>
      </c>
      <c r="AV138" s="13" t="s">
        <v>88</v>
      </c>
      <c r="AW138" s="13" t="s">
        <v>36</v>
      </c>
      <c r="AX138" s="13" t="s">
        <v>80</v>
      </c>
      <c r="AY138" s="243" t="s">
        <v>188</v>
      </c>
    </row>
    <row r="139" s="14" customFormat="1">
      <c r="A139" s="14"/>
      <c r="B139" s="244"/>
      <c r="C139" s="245"/>
      <c r="D139" s="235" t="s">
        <v>197</v>
      </c>
      <c r="E139" s="246" t="s">
        <v>1</v>
      </c>
      <c r="F139" s="247" t="s">
        <v>88</v>
      </c>
      <c r="G139" s="245"/>
      <c r="H139" s="248">
        <v>1</v>
      </c>
      <c r="I139" s="249"/>
      <c r="J139" s="245"/>
      <c r="K139" s="245"/>
      <c r="L139" s="250"/>
      <c r="M139" s="251"/>
      <c r="N139" s="252"/>
      <c r="O139" s="252"/>
      <c r="P139" s="252"/>
      <c r="Q139" s="252"/>
      <c r="R139" s="252"/>
      <c r="S139" s="252"/>
      <c r="T139" s="253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4" t="s">
        <v>197</v>
      </c>
      <c r="AU139" s="254" t="s">
        <v>80</v>
      </c>
      <c r="AV139" s="14" t="s">
        <v>90</v>
      </c>
      <c r="AW139" s="14" t="s">
        <v>36</v>
      </c>
      <c r="AX139" s="14" t="s">
        <v>88</v>
      </c>
      <c r="AY139" s="254" t="s">
        <v>188</v>
      </c>
    </row>
    <row r="140" s="2" customFormat="1" ht="24.15" customHeight="1">
      <c r="A140" s="39"/>
      <c r="B140" s="40"/>
      <c r="C140" s="220" t="s">
        <v>305</v>
      </c>
      <c r="D140" s="220" t="s">
        <v>191</v>
      </c>
      <c r="E140" s="221" t="s">
        <v>1103</v>
      </c>
      <c r="F140" s="222" t="s">
        <v>1104</v>
      </c>
      <c r="G140" s="223" t="s">
        <v>1066</v>
      </c>
      <c r="H140" s="224">
        <v>1</v>
      </c>
      <c r="I140" s="225"/>
      <c r="J140" s="226">
        <f>ROUND(I140*H140,2)</f>
        <v>0</v>
      </c>
      <c r="K140" s="222" t="s">
        <v>1</v>
      </c>
      <c r="L140" s="45"/>
      <c r="M140" s="227" t="s">
        <v>1</v>
      </c>
      <c r="N140" s="228" t="s">
        <v>45</v>
      </c>
      <c r="O140" s="92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1" t="s">
        <v>195</v>
      </c>
      <c r="AT140" s="231" t="s">
        <v>191</v>
      </c>
      <c r="AU140" s="231" t="s">
        <v>80</v>
      </c>
      <c r="AY140" s="18" t="s">
        <v>188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8" t="s">
        <v>88</v>
      </c>
      <c r="BK140" s="232">
        <f>ROUND(I140*H140,2)</f>
        <v>0</v>
      </c>
      <c r="BL140" s="18" t="s">
        <v>195</v>
      </c>
      <c r="BM140" s="231" t="s">
        <v>414</v>
      </c>
    </row>
    <row r="141" s="13" customFormat="1">
      <c r="A141" s="13"/>
      <c r="B141" s="233"/>
      <c r="C141" s="234"/>
      <c r="D141" s="235" t="s">
        <v>197</v>
      </c>
      <c r="E141" s="236" t="s">
        <v>1</v>
      </c>
      <c r="F141" s="237" t="s">
        <v>1105</v>
      </c>
      <c r="G141" s="234"/>
      <c r="H141" s="236" t="s">
        <v>1</v>
      </c>
      <c r="I141" s="238"/>
      <c r="J141" s="234"/>
      <c r="K141" s="234"/>
      <c r="L141" s="239"/>
      <c r="M141" s="240"/>
      <c r="N141" s="241"/>
      <c r="O141" s="241"/>
      <c r="P141" s="241"/>
      <c r="Q141" s="241"/>
      <c r="R141" s="241"/>
      <c r="S141" s="241"/>
      <c r="T141" s="24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3" t="s">
        <v>197</v>
      </c>
      <c r="AU141" s="243" t="s">
        <v>80</v>
      </c>
      <c r="AV141" s="13" t="s">
        <v>88</v>
      </c>
      <c r="AW141" s="13" t="s">
        <v>36</v>
      </c>
      <c r="AX141" s="13" t="s">
        <v>80</v>
      </c>
      <c r="AY141" s="243" t="s">
        <v>188</v>
      </c>
    </row>
    <row r="142" s="13" customFormat="1">
      <c r="A142" s="13"/>
      <c r="B142" s="233"/>
      <c r="C142" s="234"/>
      <c r="D142" s="235" t="s">
        <v>197</v>
      </c>
      <c r="E142" s="236" t="s">
        <v>1</v>
      </c>
      <c r="F142" s="237" t="s">
        <v>1106</v>
      </c>
      <c r="G142" s="234"/>
      <c r="H142" s="236" t="s">
        <v>1</v>
      </c>
      <c r="I142" s="238"/>
      <c r="J142" s="234"/>
      <c r="K142" s="234"/>
      <c r="L142" s="239"/>
      <c r="M142" s="240"/>
      <c r="N142" s="241"/>
      <c r="O142" s="241"/>
      <c r="P142" s="241"/>
      <c r="Q142" s="241"/>
      <c r="R142" s="241"/>
      <c r="S142" s="241"/>
      <c r="T142" s="24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3" t="s">
        <v>197</v>
      </c>
      <c r="AU142" s="243" t="s">
        <v>80</v>
      </c>
      <c r="AV142" s="13" t="s">
        <v>88</v>
      </c>
      <c r="AW142" s="13" t="s">
        <v>36</v>
      </c>
      <c r="AX142" s="13" t="s">
        <v>80</v>
      </c>
      <c r="AY142" s="243" t="s">
        <v>188</v>
      </c>
    </row>
    <row r="143" s="13" customFormat="1">
      <c r="A143" s="13"/>
      <c r="B143" s="233"/>
      <c r="C143" s="234"/>
      <c r="D143" s="235" t="s">
        <v>197</v>
      </c>
      <c r="E143" s="236" t="s">
        <v>1</v>
      </c>
      <c r="F143" s="237" t="s">
        <v>1107</v>
      </c>
      <c r="G143" s="234"/>
      <c r="H143" s="236" t="s">
        <v>1</v>
      </c>
      <c r="I143" s="238"/>
      <c r="J143" s="234"/>
      <c r="K143" s="234"/>
      <c r="L143" s="239"/>
      <c r="M143" s="240"/>
      <c r="N143" s="241"/>
      <c r="O143" s="241"/>
      <c r="P143" s="241"/>
      <c r="Q143" s="241"/>
      <c r="R143" s="241"/>
      <c r="S143" s="241"/>
      <c r="T143" s="24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3" t="s">
        <v>197</v>
      </c>
      <c r="AU143" s="243" t="s">
        <v>80</v>
      </c>
      <c r="AV143" s="13" t="s">
        <v>88</v>
      </c>
      <c r="AW143" s="13" t="s">
        <v>36</v>
      </c>
      <c r="AX143" s="13" t="s">
        <v>80</v>
      </c>
      <c r="AY143" s="243" t="s">
        <v>188</v>
      </c>
    </row>
    <row r="144" s="13" customFormat="1">
      <c r="A144" s="13"/>
      <c r="B144" s="233"/>
      <c r="C144" s="234"/>
      <c r="D144" s="235" t="s">
        <v>197</v>
      </c>
      <c r="E144" s="236" t="s">
        <v>1</v>
      </c>
      <c r="F144" s="237" t="s">
        <v>1108</v>
      </c>
      <c r="G144" s="234"/>
      <c r="H144" s="236" t="s">
        <v>1</v>
      </c>
      <c r="I144" s="238"/>
      <c r="J144" s="234"/>
      <c r="K144" s="234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197</v>
      </c>
      <c r="AU144" s="243" t="s">
        <v>80</v>
      </c>
      <c r="AV144" s="13" t="s">
        <v>88</v>
      </c>
      <c r="AW144" s="13" t="s">
        <v>36</v>
      </c>
      <c r="AX144" s="13" t="s">
        <v>80</v>
      </c>
      <c r="AY144" s="243" t="s">
        <v>188</v>
      </c>
    </row>
    <row r="145" s="13" customFormat="1">
      <c r="A145" s="13"/>
      <c r="B145" s="233"/>
      <c r="C145" s="234"/>
      <c r="D145" s="235" t="s">
        <v>197</v>
      </c>
      <c r="E145" s="236" t="s">
        <v>1</v>
      </c>
      <c r="F145" s="237" t="s">
        <v>1102</v>
      </c>
      <c r="G145" s="234"/>
      <c r="H145" s="236" t="s">
        <v>1</v>
      </c>
      <c r="I145" s="238"/>
      <c r="J145" s="234"/>
      <c r="K145" s="234"/>
      <c r="L145" s="239"/>
      <c r="M145" s="240"/>
      <c r="N145" s="241"/>
      <c r="O145" s="241"/>
      <c r="P145" s="241"/>
      <c r="Q145" s="241"/>
      <c r="R145" s="241"/>
      <c r="S145" s="241"/>
      <c r="T145" s="24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3" t="s">
        <v>197</v>
      </c>
      <c r="AU145" s="243" t="s">
        <v>80</v>
      </c>
      <c r="AV145" s="13" t="s">
        <v>88</v>
      </c>
      <c r="AW145" s="13" t="s">
        <v>36</v>
      </c>
      <c r="AX145" s="13" t="s">
        <v>80</v>
      </c>
      <c r="AY145" s="243" t="s">
        <v>188</v>
      </c>
    </row>
    <row r="146" s="14" customFormat="1">
      <c r="A146" s="14"/>
      <c r="B146" s="244"/>
      <c r="C146" s="245"/>
      <c r="D146" s="235" t="s">
        <v>197</v>
      </c>
      <c r="E146" s="246" t="s">
        <v>1</v>
      </c>
      <c r="F146" s="247" t="s">
        <v>88</v>
      </c>
      <c r="G146" s="245"/>
      <c r="H146" s="248">
        <v>1</v>
      </c>
      <c r="I146" s="249"/>
      <c r="J146" s="245"/>
      <c r="K146" s="245"/>
      <c r="L146" s="250"/>
      <c r="M146" s="251"/>
      <c r="N146" s="252"/>
      <c r="O146" s="252"/>
      <c r="P146" s="252"/>
      <c r="Q146" s="252"/>
      <c r="R146" s="252"/>
      <c r="S146" s="252"/>
      <c r="T146" s="25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4" t="s">
        <v>197</v>
      </c>
      <c r="AU146" s="254" t="s">
        <v>80</v>
      </c>
      <c r="AV146" s="14" t="s">
        <v>90</v>
      </c>
      <c r="AW146" s="14" t="s">
        <v>36</v>
      </c>
      <c r="AX146" s="14" t="s">
        <v>88</v>
      </c>
      <c r="AY146" s="254" t="s">
        <v>188</v>
      </c>
    </row>
    <row r="147" s="2" customFormat="1" ht="21.75" customHeight="1">
      <c r="A147" s="39"/>
      <c r="B147" s="40"/>
      <c r="C147" s="220" t="s">
        <v>312</v>
      </c>
      <c r="D147" s="220" t="s">
        <v>191</v>
      </c>
      <c r="E147" s="221" t="s">
        <v>1109</v>
      </c>
      <c r="F147" s="222" t="s">
        <v>1110</v>
      </c>
      <c r="G147" s="223" t="s">
        <v>1066</v>
      </c>
      <c r="H147" s="224">
        <v>1</v>
      </c>
      <c r="I147" s="225"/>
      <c r="J147" s="226">
        <f>ROUND(I147*H147,2)</f>
        <v>0</v>
      </c>
      <c r="K147" s="222" t="s">
        <v>1</v>
      </c>
      <c r="L147" s="45"/>
      <c r="M147" s="227" t="s">
        <v>1</v>
      </c>
      <c r="N147" s="228" t="s">
        <v>45</v>
      </c>
      <c r="O147" s="92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1" t="s">
        <v>195</v>
      </c>
      <c r="AT147" s="231" t="s">
        <v>191</v>
      </c>
      <c r="AU147" s="231" t="s">
        <v>80</v>
      </c>
      <c r="AY147" s="18" t="s">
        <v>188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8" t="s">
        <v>88</v>
      </c>
      <c r="BK147" s="232">
        <f>ROUND(I147*H147,2)</f>
        <v>0</v>
      </c>
      <c r="BL147" s="18" t="s">
        <v>195</v>
      </c>
      <c r="BM147" s="231" t="s">
        <v>428</v>
      </c>
    </row>
    <row r="148" s="13" customFormat="1">
      <c r="A148" s="13"/>
      <c r="B148" s="233"/>
      <c r="C148" s="234"/>
      <c r="D148" s="235" t="s">
        <v>197</v>
      </c>
      <c r="E148" s="236" t="s">
        <v>1</v>
      </c>
      <c r="F148" s="237" t="s">
        <v>1099</v>
      </c>
      <c r="G148" s="234"/>
      <c r="H148" s="236" t="s">
        <v>1</v>
      </c>
      <c r="I148" s="238"/>
      <c r="J148" s="234"/>
      <c r="K148" s="234"/>
      <c r="L148" s="239"/>
      <c r="M148" s="240"/>
      <c r="N148" s="241"/>
      <c r="O148" s="241"/>
      <c r="P148" s="241"/>
      <c r="Q148" s="241"/>
      <c r="R148" s="241"/>
      <c r="S148" s="241"/>
      <c r="T148" s="24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3" t="s">
        <v>197</v>
      </c>
      <c r="AU148" s="243" t="s">
        <v>80</v>
      </c>
      <c r="AV148" s="13" t="s">
        <v>88</v>
      </c>
      <c r="AW148" s="13" t="s">
        <v>36</v>
      </c>
      <c r="AX148" s="13" t="s">
        <v>80</v>
      </c>
      <c r="AY148" s="243" t="s">
        <v>188</v>
      </c>
    </row>
    <row r="149" s="13" customFormat="1">
      <c r="A149" s="13"/>
      <c r="B149" s="233"/>
      <c r="C149" s="234"/>
      <c r="D149" s="235" t="s">
        <v>197</v>
      </c>
      <c r="E149" s="236" t="s">
        <v>1</v>
      </c>
      <c r="F149" s="237" t="s">
        <v>1102</v>
      </c>
      <c r="G149" s="234"/>
      <c r="H149" s="236" t="s">
        <v>1</v>
      </c>
      <c r="I149" s="238"/>
      <c r="J149" s="234"/>
      <c r="K149" s="234"/>
      <c r="L149" s="239"/>
      <c r="M149" s="240"/>
      <c r="N149" s="241"/>
      <c r="O149" s="241"/>
      <c r="P149" s="241"/>
      <c r="Q149" s="241"/>
      <c r="R149" s="241"/>
      <c r="S149" s="241"/>
      <c r="T149" s="24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3" t="s">
        <v>197</v>
      </c>
      <c r="AU149" s="243" t="s">
        <v>80</v>
      </c>
      <c r="AV149" s="13" t="s">
        <v>88</v>
      </c>
      <c r="AW149" s="13" t="s">
        <v>36</v>
      </c>
      <c r="AX149" s="13" t="s">
        <v>80</v>
      </c>
      <c r="AY149" s="243" t="s">
        <v>188</v>
      </c>
    </row>
    <row r="150" s="14" customFormat="1">
      <c r="A150" s="14"/>
      <c r="B150" s="244"/>
      <c r="C150" s="245"/>
      <c r="D150" s="235" t="s">
        <v>197</v>
      </c>
      <c r="E150" s="246" t="s">
        <v>1</v>
      </c>
      <c r="F150" s="247" t="s">
        <v>88</v>
      </c>
      <c r="G150" s="245"/>
      <c r="H150" s="248">
        <v>1</v>
      </c>
      <c r="I150" s="249"/>
      <c r="J150" s="245"/>
      <c r="K150" s="245"/>
      <c r="L150" s="250"/>
      <c r="M150" s="251"/>
      <c r="N150" s="252"/>
      <c r="O150" s="252"/>
      <c r="P150" s="252"/>
      <c r="Q150" s="252"/>
      <c r="R150" s="252"/>
      <c r="S150" s="252"/>
      <c r="T150" s="253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4" t="s">
        <v>197</v>
      </c>
      <c r="AU150" s="254" t="s">
        <v>80</v>
      </c>
      <c r="AV150" s="14" t="s">
        <v>90</v>
      </c>
      <c r="AW150" s="14" t="s">
        <v>36</v>
      </c>
      <c r="AX150" s="14" t="s">
        <v>88</v>
      </c>
      <c r="AY150" s="254" t="s">
        <v>188</v>
      </c>
    </row>
    <row r="151" s="2" customFormat="1" ht="16.5" customHeight="1">
      <c r="A151" s="39"/>
      <c r="B151" s="40"/>
      <c r="C151" s="220" t="s">
        <v>7</v>
      </c>
      <c r="D151" s="220" t="s">
        <v>191</v>
      </c>
      <c r="E151" s="221" t="s">
        <v>1111</v>
      </c>
      <c r="F151" s="222" t="s">
        <v>1112</v>
      </c>
      <c r="G151" s="223" t="s">
        <v>1066</v>
      </c>
      <c r="H151" s="224">
        <v>4</v>
      </c>
      <c r="I151" s="225"/>
      <c r="J151" s="226">
        <f>ROUND(I151*H151,2)</f>
        <v>0</v>
      </c>
      <c r="K151" s="222" t="s">
        <v>352</v>
      </c>
      <c r="L151" s="45"/>
      <c r="M151" s="227" t="s">
        <v>1</v>
      </c>
      <c r="N151" s="228" t="s">
        <v>45</v>
      </c>
      <c r="O151" s="92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1" t="s">
        <v>195</v>
      </c>
      <c r="AT151" s="231" t="s">
        <v>191</v>
      </c>
      <c r="AU151" s="231" t="s">
        <v>80</v>
      </c>
      <c r="AY151" s="18" t="s">
        <v>188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8" t="s">
        <v>88</v>
      </c>
      <c r="BK151" s="232">
        <f>ROUND(I151*H151,2)</f>
        <v>0</v>
      </c>
      <c r="BL151" s="18" t="s">
        <v>195</v>
      </c>
      <c r="BM151" s="231" t="s">
        <v>441</v>
      </c>
    </row>
    <row r="152" s="2" customFormat="1" ht="21.75" customHeight="1">
      <c r="A152" s="39"/>
      <c r="B152" s="40"/>
      <c r="C152" s="220" t="s">
        <v>325</v>
      </c>
      <c r="D152" s="220" t="s">
        <v>191</v>
      </c>
      <c r="E152" s="221" t="s">
        <v>1113</v>
      </c>
      <c r="F152" s="222" t="s">
        <v>1114</v>
      </c>
      <c r="G152" s="223" t="s">
        <v>1066</v>
      </c>
      <c r="H152" s="224">
        <v>4</v>
      </c>
      <c r="I152" s="225"/>
      <c r="J152" s="226">
        <f>ROUND(I152*H152,2)</f>
        <v>0</v>
      </c>
      <c r="K152" s="222" t="s">
        <v>352</v>
      </c>
      <c r="L152" s="45"/>
      <c r="M152" s="227" t="s">
        <v>1</v>
      </c>
      <c r="N152" s="228" t="s">
        <v>45</v>
      </c>
      <c r="O152" s="92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1" t="s">
        <v>195</v>
      </c>
      <c r="AT152" s="231" t="s">
        <v>191</v>
      </c>
      <c r="AU152" s="231" t="s">
        <v>80</v>
      </c>
      <c r="AY152" s="18" t="s">
        <v>188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8" t="s">
        <v>88</v>
      </c>
      <c r="BK152" s="232">
        <f>ROUND(I152*H152,2)</f>
        <v>0</v>
      </c>
      <c r="BL152" s="18" t="s">
        <v>195</v>
      </c>
      <c r="BM152" s="231" t="s">
        <v>449</v>
      </c>
    </row>
    <row r="153" s="2" customFormat="1" ht="16.5" customHeight="1">
      <c r="A153" s="39"/>
      <c r="B153" s="40"/>
      <c r="C153" s="220" t="s">
        <v>330</v>
      </c>
      <c r="D153" s="220" t="s">
        <v>191</v>
      </c>
      <c r="E153" s="221" t="s">
        <v>1115</v>
      </c>
      <c r="F153" s="222" t="s">
        <v>1116</v>
      </c>
      <c r="G153" s="223" t="s">
        <v>1066</v>
      </c>
      <c r="H153" s="224">
        <v>4</v>
      </c>
      <c r="I153" s="225"/>
      <c r="J153" s="226">
        <f>ROUND(I153*H153,2)</f>
        <v>0</v>
      </c>
      <c r="K153" s="222" t="s">
        <v>352</v>
      </c>
      <c r="L153" s="45"/>
      <c r="M153" s="227" t="s">
        <v>1</v>
      </c>
      <c r="N153" s="228" t="s">
        <v>45</v>
      </c>
      <c r="O153" s="92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1" t="s">
        <v>195</v>
      </c>
      <c r="AT153" s="231" t="s">
        <v>191</v>
      </c>
      <c r="AU153" s="231" t="s">
        <v>80</v>
      </c>
      <c r="AY153" s="18" t="s">
        <v>188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8" t="s">
        <v>88</v>
      </c>
      <c r="BK153" s="232">
        <f>ROUND(I153*H153,2)</f>
        <v>0</v>
      </c>
      <c r="BL153" s="18" t="s">
        <v>195</v>
      </c>
      <c r="BM153" s="231" t="s">
        <v>459</v>
      </c>
    </row>
    <row r="154" s="2" customFormat="1" ht="24.15" customHeight="1">
      <c r="A154" s="39"/>
      <c r="B154" s="40"/>
      <c r="C154" s="220" t="s">
        <v>338</v>
      </c>
      <c r="D154" s="220" t="s">
        <v>191</v>
      </c>
      <c r="E154" s="221" t="s">
        <v>1117</v>
      </c>
      <c r="F154" s="222" t="s">
        <v>1118</v>
      </c>
      <c r="G154" s="223" t="s">
        <v>1066</v>
      </c>
      <c r="H154" s="224">
        <v>8</v>
      </c>
      <c r="I154" s="225"/>
      <c r="J154" s="226">
        <f>ROUND(I154*H154,2)</f>
        <v>0</v>
      </c>
      <c r="K154" s="222" t="s">
        <v>352</v>
      </c>
      <c r="L154" s="45"/>
      <c r="M154" s="227" t="s">
        <v>1</v>
      </c>
      <c r="N154" s="228" t="s">
        <v>45</v>
      </c>
      <c r="O154" s="92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1" t="s">
        <v>195</v>
      </c>
      <c r="AT154" s="231" t="s">
        <v>191</v>
      </c>
      <c r="AU154" s="231" t="s">
        <v>80</v>
      </c>
      <c r="AY154" s="18" t="s">
        <v>188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8" t="s">
        <v>88</v>
      </c>
      <c r="BK154" s="232">
        <f>ROUND(I154*H154,2)</f>
        <v>0</v>
      </c>
      <c r="BL154" s="18" t="s">
        <v>195</v>
      </c>
      <c r="BM154" s="231" t="s">
        <v>467</v>
      </c>
    </row>
    <row r="155" s="2" customFormat="1" ht="16.5" customHeight="1">
      <c r="A155" s="39"/>
      <c r="B155" s="40"/>
      <c r="C155" s="220" t="s">
        <v>343</v>
      </c>
      <c r="D155" s="220" t="s">
        <v>191</v>
      </c>
      <c r="E155" s="221" t="s">
        <v>1119</v>
      </c>
      <c r="F155" s="222" t="s">
        <v>1120</v>
      </c>
      <c r="G155" s="223" t="s">
        <v>1066</v>
      </c>
      <c r="H155" s="224">
        <v>1</v>
      </c>
      <c r="I155" s="225"/>
      <c r="J155" s="226">
        <f>ROUND(I155*H155,2)</f>
        <v>0</v>
      </c>
      <c r="K155" s="222" t="s">
        <v>352</v>
      </c>
      <c r="L155" s="45"/>
      <c r="M155" s="227" t="s">
        <v>1</v>
      </c>
      <c r="N155" s="228" t="s">
        <v>45</v>
      </c>
      <c r="O155" s="92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1" t="s">
        <v>195</v>
      </c>
      <c r="AT155" s="231" t="s">
        <v>191</v>
      </c>
      <c r="AU155" s="231" t="s">
        <v>80</v>
      </c>
      <c r="AY155" s="18" t="s">
        <v>188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8" t="s">
        <v>88</v>
      </c>
      <c r="BK155" s="232">
        <f>ROUND(I155*H155,2)</f>
        <v>0</v>
      </c>
      <c r="BL155" s="18" t="s">
        <v>195</v>
      </c>
      <c r="BM155" s="231" t="s">
        <v>479</v>
      </c>
    </row>
    <row r="156" s="2" customFormat="1" ht="16.5" customHeight="1">
      <c r="A156" s="39"/>
      <c r="B156" s="40"/>
      <c r="C156" s="220" t="s">
        <v>349</v>
      </c>
      <c r="D156" s="220" t="s">
        <v>191</v>
      </c>
      <c r="E156" s="221" t="s">
        <v>1121</v>
      </c>
      <c r="F156" s="222" t="s">
        <v>1122</v>
      </c>
      <c r="G156" s="223" t="s">
        <v>1066</v>
      </c>
      <c r="H156" s="224">
        <v>3</v>
      </c>
      <c r="I156" s="225"/>
      <c r="J156" s="226">
        <f>ROUND(I156*H156,2)</f>
        <v>0</v>
      </c>
      <c r="K156" s="222" t="s">
        <v>352</v>
      </c>
      <c r="L156" s="45"/>
      <c r="M156" s="227" t="s">
        <v>1</v>
      </c>
      <c r="N156" s="228" t="s">
        <v>45</v>
      </c>
      <c r="O156" s="92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1" t="s">
        <v>195</v>
      </c>
      <c r="AT156" s="231" t="s">
        <v>191</v>
      </c>
      <c r="AU156" s="231" t="s">
        <v>80</v>
      </c>
      <c r="AY156" s="18" t="s">
        <v>188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8" t="s">
        <v>88</v>
      </c>
      <c r="BK156" s="232">
        <f>ROUND(I156*H156,2)</f>
        <v>0</v>
      </c>
      <c r="BL156" s="18" t="s">
        <v>195</v>
      </c>
      <c r="BM156" s="231" t="s">
        <v>489</v>
      </c>
    </row>
    <row r="157" s="2" customFormat="1" ht="24.15" customHeight="1">
      <c r="A157" s="39"/>
      <c r="B157" s="40"/>
      <c r="C157" s="220" t="s">
        <v>354</v>
      </c>
      <c r="D157" s="220" t="s">
        <v>191</v>
      </c>
      <c r="E157" s="221" t="s">
        <v>1123</v>
      </c>
      <c r="F157" s="222" t="s">
        <v>1124</v>
      </c>
      <c r="G157" s="223" t="s">
        <v>1066</v>
      </c>
      <c r="H157" s="224">
        <v>6</v>
      </c>
      <c r="I157" s="225"/>
      <c r="J157" s="226">
        <f>ROUND(I157*H157,2)</f>
        <v>0</v>
      </c>
      <c r="K157" s="222" t="s">
        <v>352</v>
      </c>
      <c r="L157" s="45"/>
      <c r="M157" s="227" t="s">
        <v>1</v>
      </c>
      <c r="N157" s="228" t="s">
        <v>45</v>
      </c>
      <c r="O157" s="92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1" t="s">
        <v>195</v>
      </c>
      <c r="AT157" s="231" t="s">
        <v>191</v>
      </c>
      <c r="AU157" s="231" t="s">
        <v>80</v>
      </c>
      <c r="AY157" s="18" t="s">
        <v>188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8" t="s">
        <v>88</v>
      </c>
      <c r="BK157" s="232">
        <f>ROUND(I157*H157,2)</f>
        <v>0</v>
      </c>
      <c r="BL157" s="18" t="s">
        <v>195</v>
      </c>
      <c r="BM157" s="231" t="s">
        <v>497</v>
      </c>
    </row>
    <row r="158" s="2" customFormat="1" ht="16.5" customHeight="1">
      <c r="A158" s="39"/>
      <c r="B158" s="40"/>
      <c r="C158" s="220" t="s">
        <v>359</v>
      </c>
      <c r="D158" s="220" t="s">
        <v>191</v>
      </c>
      <c r="E158" s="221" t="s">
        <v>1125</v>
      </c>
      <c r="F158" s="222" t="s">
        <v>1126</v>
      </c>
      <c r="G158" s="223" t="s">
        <v>1066</v>
      </c>
      <c r="H158" s="224">
        <v>3</v>
      </c>
      <c r="I158" s="225"/>
      <c r="J158" s="226">
        <f>ROUND(I158*H158,2)</f>
        <v>0</v>
      </c>
      <c r="K158" s="222" t="s">
        <v>352</v>
      </c>
      <c r="L158" s="45"/>
      <c r="M158" s="227" t="s">
        <v>1</v>
      </c>
      <c r="N158" s="228" t="s">
        <v>45</v>
      </c>
      <c r="O158" s="92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1" t="s">
        <v>195</v>
      </c>
      <c r="AT158" s="231" t="s">
        <v>191</v>
      </c>
      <c r="AU158" s="231" t="s">
        <v>80</v>
      </c>
      <c r="AY158" s="18" t="s">
        <v>188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8" t="s">
        <v>88</v>
      </c>
      <c r="BK158" s="232">
        <f>ROUND(I158*H158,2)</f>
        <v>0</v>
      </c>
      <c r="BL158" s="18" t="s">
        <v>195</v>
      </c>
      <c r="BM158" s="231" t="s">
        <v>507</v>
      </c>
    </row>
    <row r="159" s="2" customFormat="1" ht="21.75" customHeight="1">
      <c r="A159" s="39"/>
      <c r="B159" s="40"/>
      <c r="C159" s="220" t="s">
        <v>365</v>
      </c>
      <c r="D159" s="220" t="s">
        <v>191</v>
      </c>
      <c r="E159" s="221" t="s">
        <v>1127</v>
      </c>
      <c r="F159" s="222" t="s">
        <v>1128</v>
      </c>
      <c r="G159" s="223" t="s">
        <v>1066</v>
      </c>
      <c r="H159" s="224">
        <v>5</v>
      </c>
      <c r="I159" s="225"/>
      <c r="J159" s="226">
        <f>ROUND(I159*H159,2)</f>
        <v>0</v>
      </c>
      <c r="K159" s="222" t="s">
        <v>352</v>
      </c>
      <c r="L159" s="45"/>
      <c r="M159" s="227" t="s">
        <v>1</v>
      </c>
      <c r="N159" s="228" t="s">
        <v>45</v>
      </c>
      <c r="O159" s="92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1" t="s">
        <v>195</v>
      </c>
      <c r="AT159" s="231" t="s">
        <v>191</v>
      </c>
      <c r="AU159" s="231" t="s">
        <v>80</v>
      </c>
      <c r="AY159" s="18" t="s">
        <v>188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8" t="s">
        <v>88</v>
      </c>
      <c r="BK159" s="232">
        <f>ROUND(I159*H159,2)</f>
        <v>0</v>
      </c>
      <c r="BL159" s="18" t="s">
        <v>195</v>
      </c>
      <c r="BM159" s="231" t="s">
        <v>519</v>
      </c>
    </row>
    <row r="160" s="2" customFormat="1" ht="16.5" customHeight="1">
      <c r="A160" s="39"/>
      <c r="B160" s="40"/>
      <c r="C160" s="220" t="s">
        <v>370</v>
      </c>
      <c r="D160" s="220" t="s">
        <v>191</v>
      </c>
      <c r="E160" s="221" t="s">
        <v>1129</v>
      </c>
      <c r="F160" s="222" t="s">
        <v>1130</v>
      </c>
      <c r="G160" s="223" t="s">
        <v>1066</v>
      </c>
      <c r="H160" s="224">
        <v>2</v>
      </c>
      <c r="I160" s="225"/>
      <c r="J160" s="226">
        <f>ROUND(I160*H160,2)</f>
        <v>0</v>
      </c>
      <c r="K160" s="222" t="s">
        <v>352</v>
      </c>
      <c r="L160" s="45"/>
      <c r="M160" s="227" t="s">
        <v>1</v>
      </c>
      <c r="N160" s="228" t="s">
        <v>45</v>
      </c>
      <c r="O160" s="92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1" t="s">
        <v>195</v>
      </c>
      <c r="AT160" s="231" t="s">
        <v>191</v>
      </c>
      <c r="AU160" s="231" t="s">
        <v>80</v>
      </c>
      <c r="AY160" s="18" t="s">
        <v>188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8" t="s">
        <v>88</v>
      </c>
      <c r="BK160" s="232">
        <f>ROUND(I160*H160,2)</f>
        <v>0</v>
      </c>
      <c r="BL160" s="18" t="s">
        <v>195</v>
      </c>
      <c r="BM160" s="231" t="s">
        <v>529</v>
      </c>
    </row>
    <row r="161" s="2" customFormat="1" ht="16.5" customHeight="1">
      <c r="A161" s="39"/>
      <c r="B161" s="40"/>
      <c r="C161" s="220" t="s">
        <v>375</v>
      </c>
      <c r="D161" s="220" t="s">
        <v>191</v>
      </c>
      <c r="E161" s="221" t="s">
        <v>1131</v>
      </c>
      <c r="F161" s="222" t="s">
        <v>1132</v>
      </c>
      <c r="G161" s="223" t="s">
        <v>1066</v>
      </c>
      <c r="H161" s="224">
        <v>1</v>
      </c>
      <c r="I161" s="225"/>
      <c r="J161" s="226">
        <f>ROUND(I161*H161,2)</f>
        <v>0</v>
      </c>
      <c r="K161" s="222" t="s">
        <v>352</v>
      </c>
      <c r="L161" s="45"/>
      <c r="M161" s="227" t="s">
        <v>1</v>
      </c>
      <c r="N161" s="228" t="s">
        <v>45</v>
      </c>
      <c r="O161" s="92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1" t="s">
        <v>195</v>
      </c>
      <c r="AT161" s="231" t="s">
        <v>191</v>
      </c>
      <c r="AU161" s="231" t="s">
        <v>80</v>
      </c>
      <c r="AY161" s="18" t="s">
        <v>188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8" t="s">
        <v>88</v>
      </c>
      <c r="BK161" s="232">
        <f>ROUND(I161*H161,2)</f>
        <v>0</v>
      </c>
      <c r="BL161" s="18" t="s">
        <v>195</v>
      </c>
      <c r="BM161" s="231" t="s">
        <v>538</v>
      </c>
    </row>
    <row r="162" s="2" customFormat="1" ht="16.5" customHeight="1">
      <c r="A162" s="39"/>
      <c r="B162" s="40"/>
      <c r="C162" s="220" t="s">
        <v>379</v>
      </c>
      <c r="D162" s="220" t="s">
        <v>191</v>
      </c>
      <c r="E162" s="221" t="s">
        <v>1133</v>
      </c>
      <c r="F162" s="222" t="s">
        <v>1134</v>
      </c>
      <c r="G162" s="223" t="s">
        <v>1066</v>
      </c>
      <c r="H162" s="224">
        <v>1</v>
      </c>
      <c r="I162" s="225"/>
      <c r="J162" s="226">
        <f>ROUND(I162*H162,2)</f>
        <v>0</v>
      </c>
      <c r="K162" s="222" t="s">
        <v>352</v>
      </c>
      <c r="L162" s="45"/>
      <c r="M162" s="227" t="s">
        <v>1</v>
      </c>
      <c r="N162" s="228" t="s">
        <v>45</v>
      </c>
      <c r="O162" s="92"/>
      <c r="P162" s="229">
        <f>O162*H162</f>
        <v>0</v>
      </c>
      <c r="Q162" s="229">
        <v>0</v>
      </c>
      <c r="R162" s="229">
        <f>Q162*H162</f>
        <v>0</v>
      </c>
      <c r="S162" s="229">
        <v>0</v>
      </c>
      <c r="T162" s="23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1" t="s">
        <v>195</v>
      </c>
      <c r="AT162" s="231" t="s">
        <v>191</v>
      </c>
      <c r="AU162" s="231" t="s">
        <v>80</v>
      </c>
      <c r="AY162" s="18" t="s">
        <v>188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8" t="s">
        <v>88</v>
      </c>
      <c r="BK162" s="232">
        <f>ROUND(I162*H162,2)</f>
        <v>0</v>
      </c>
      <c r="BL162" s="18" t="s">
        <v>195</v>
      </c>
      <c r="BM162" s="231" t="s">
        <v>546</v>
      </c>
    </row>
    <row r="163" s="2" customFormat="1" ht="21.75" customHeight="1">
      <c r="A163" s="39"/>
      <c r="B163" s="40"/>
      <c r="C163" s="220" t="s">
        <v>384</v>
      </c>
      <c r="D163" s="220" t="s">
        <v>191</v>
      </c>
      <c r="E163" s="221" t="s">
        <v>1135</v>
      </c>
      <c r="F163" s="222" t="s">
        <v>1136</v>
      </c>
      <c r="G163" s="223" t="s">
        <v>1066</v>
      </c>
      <c r="H163" s="224">
        <v>1</v>
      </c>
      <c r="I163" s="225"/>
      <c r="J163" s="226">
        <f>ROUND(I163*H163,2)</f>
        <v>0</v>
      </c>
      <c r="K163" s="222" t="s">
        <v>352</v>
      </c>
      <c r="L163" s="45"/>
      <c r="M163" s="227" t="s">
        <v>1</v>
      </c>
      <c r="N163" s="228" t="s">
        <v>45</v>
      </c>
      <c r="O163" s="92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1" t="s">
        <v>195</v>
      </c>
      <c r="AT163" s="231" t="s">
        <v>191</v>
      </c>
      <c r="AU163" s="231" t="s">
        <v>80</v>
      </c>
      <c r="AY163" s="18" t="s">
        <v>188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8" t="s">
        <v>88</v>
      </c>
      <c r="BK163" s="232">
        <f>ROUND(I163*H163,2)</f>
        <v>0</v>
      </c>
      <c r="BL163" s="18" t="s">
        <v>195</v>
      </c>
      <c r="BM163" s="231" t="s">
        <v>554</v>
      </c>
    </row>
    <row r="164" s="2" customFormat="1" ht="24.15" customHeight="1">
      <c r="A164" s="39"/>
      <c r="B164" s="40"/>
      <c r="C164" s="220" t="s">
        <v>389</v>
      </c>
      <c r="D164" s="220" t="s">
        <v>191</v>
      </c>
      <c r="E164" s="221" t="s">
        <v>1137</v>
      </c>
      <c r="F164" s="222" t="s">
        <v>1138</v>
      </c>
      <c r="G164" s="223" t="s">
        <v>1066</v>
      </c>
      <c r="H164" s="224">
        <v>2</v>
      </c>
      <c r="I164" s="225"/>
      <c r="J164" s="226">
        <f>ROUND(I164*H164,2)</f>
        <v>0</v>
      </c>
      <c r="K164" s="222" t="s">
        <v>352</v>
      </c>
      <c r="L164" s="45"/>
      <c r="M164" s="227" t="s">
        <v>1</v>
      </c>
      <c r="N164" s="228" t="s">
        <v>45</v>
      </c>
      <c r="O164" s="92"/>
      <c r="P164" s="229">
        <f>O164*H164</f>
        <v>0</v>
      </c>
      <c r="Q164" s="229">
        <v>0</v>
      </c>
      <c r="R164" s="229">
        <f>Q164*H164</f>
        <v>0</v>
      </c>
      <c r="S164" s="229">
        <v>0</v>
      </c>
      <c r="T164" s="23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1" t="s">
        <v>195</v>
      </c>
      <c r="AT164" s="231" t="s">
        <v>191</v>
      </c>
      <c r="AU164" s="231" t="s">
        <v>80</v>
      </c>
      <c r="AY164" s="18" t="s">
        <v>188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8" t="s">
        <v>88</v>
      </c>
      <c r="BK164" s="232">
        <f>ROUND(I164*H164,2)</f>
        <v>0</v>
      </c>
      <c r="BL164" s="18" t="s">
        <v>195</v>
      </c>
      <c r="BM164" s="231" t="s">
        <v>562</v>
      </c>
    </row>
    <row r="165" s="2" customFormat="1" ht="16.5" customHeight="1">
      <c r="A165" s="39"/>
      <c r="B165" s="40"/>
      <c r="C165" s="220" t="s">
        <v>393</v>
      </c>
      <c r="D165" s="220" t="s">
        <v>191</v>
      </c>
      <c r="E165" s="221" t="s">
        <v>1139</v>
      </c>
      <c r="F165" s="222" t="s">
        <v>1140</v>
      </c>
      <c r="G165" s="223" t="s">
        <v>1066</v>
      </c>
      <c r="H165" s="224">
        <v>38</v>
      </c>
      <c r="I165" s="225"/>
      <c r="J165" s="226">
        <f>ROUND(I165*H165,2)</f>
        <v>0</v>
      </c>
      <c r="K165" s="222" t="s">
        <v>352</v>
      </c>
      <c r="L165" s="45"/>
      <c r="M165" s="227" t="s">
        <v>1</v>
      </c>
      <c r="N165" s="228" t="s">
        <v>45</v>
      </c>
      <c r="O165" s="92"/>
      <c r="P165" s="229">
        <f>O165*H165</f>
        <v>0</v>
      </c>
      <c r="Q165" s="229">
        <v>0</v>
      </c>
      <c r="R165" s="229">
        <f>Q165*H165</f>
        <v>0</v>
      </c>
      <c r="S165" s="229">
        <v>0</v>
      </c>
      <c r="T165" s="23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1" t="s">
        <v>195</v>
      </c>
      <c r="AT165" s="231" t="s">
        <v>191</v>
      </c>
      <c r="AU165" s="231" t="s">
        <v>80</v>
      </c>
      <c r="AY165" s="18" t="s">
        <v>188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8" t="s">
        <v>88</v>
      </c>
      <c r="BK165" s="232">
        <f>ROUND(I165*H165,2)</f>
        <v>0</v>
      </c>
      <c r="BL165" s="18" t="s">
        <v>195</v>
      </c>
      <c r="BM165" s="231" t="s">
        <v>570</v>
      </c>
    </row>
    <row r="166" s="2" customFormat="1" ht="16.5" customHeight="1">
      <c r="A166" s="39"/>
      <c r="B166" s="40"/>
      <c r="C166" s="220" t="s">
        <v>402</v>
      </c>
      <c r="D166" s="220" t="s">
        <v>191</v>
      </c>
      <c r="E166" s="221" t="s">
        <v>1141</v>
      </c>
      <c r="F166" s="222" t="s">
        <v>1142</v>
      </c>
      <c r="G166" s="223" t="s">
        <v>1066</v>
      </c>
      <c r="H166" s="224">
        <v>15</v>
      </c>
      <c r="I166" s="225"/>
      <c r="J166" s="226">
        <f>ROUND(I166*H166,2)</f>
        <v>0</v>
      </c>
      <c r="K166" s="222" t="s">
        <v>352</v>
      </c>
      <c r="L166" s="45"/>
      <c r="M166" s="227" t="s">
        <v>1</v>
      </c>
      <c r="N166" s="228" t="s">
        <v>45</v>
      </c>
      <c r="O166" s="92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1" t="s">
        <v>195</v>
      </c>
      <c r="AT166" s="231" t="s">
        <v>191</v>
      </c>
      <c r="AU166" s="231" t="s">
        <v>80</v>
      </c>
      <c r="AY166" s="18" t="s">
        <v>188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8" t="s">
        <v>88</v>
      </c>
      <c r="BK166" s="232">
        <f>ROUND(I166*H166,2)</f>
        <v>0</v>
      </c>
      <c r="BL166" s="18" t="s">
        <v>195</v>
      </c>
      <c r="BM166" s="231" t="s">
        <v>580</v>
      </c>
    </row>
    <row r="167" s="2" customFormat="1" ht="33" customHeight="1">
      <c r="A167" s="39"/>
      <c r="B167" s="40"/>
      <c r="C167" s="220" t="s">
        <v>408</v>
      </c>
      <c r="D167" s="220" t="s">
        <v>191</v>
      </c>
      <c r="E167" s="221" t="s">
        <v>1143</v>
      </c>
      <c r="F167" s="222" t="s">
        <v>1144</v>
      </c>
      <c r="G167" s="223" t="s">
        <v>1066</v>
      </c>
      <c r="H167" s="224">
        <v>1</v>
      </c>
      <c r="I167" s="225"/>
      <c r="J167" s="226">
        <f>ROUND(I167*H167,2)</f>
        <v>0</v>
      </c>
      <c r="K167" s="222" t="s">
        <v>352</v>
      </c>
      <c r="L167" s="45"/>
      <c r="M167" s="227" t="s">
        <v>1</v>
      </c>
      <c r="N167" s="228" t="s">
        <v>45</v>
      </c>
      <c r="O167" s="92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1" t="s">
        <v>195</v>
      </c>
      <c r="AT167" s="231" t="s">
        <v>191</v>
      </c>
      <c r="AU167" s="231" t="s">
        <v>80</v>
      </c>
      <c r="AY167" s="18" t="s">
        <v>188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8" t="s">
        <v>88</v>
      </c>
      <c r="BK167" s="232">
        <f>ROUND(I167*H167,2)</f>
        <v>0</v>
      </c>
      <c r="BL167" s="18" t="s">
        <v>195</v>
      </c>
      <c r="BM167" s="231" t="s">
        <v>588</v>
      </c>
    </row>
    <row r="168" s="2" customFormat="1" ht="16.5" customHeight="1">
      <c r="A168" s="39"/>
      <c r="B168" s="40"/>
      <c r="C168" s="220" t="s">
        <v>414</v>
      </c>
      <c r="D168" s="220" t="s">
        <v>191</v>
      </c>
      <c r="E168" s="221" t="s">
        <v>1145</v>
      </c>
      <c r="F168" s="222" t="s">
        <v>1146</v>
      </c>
      <c r="G168" s="223" t="s">
        <v>1066</v>
      </c>
      <c r="H168" s="224">
        <v>10</v>
      </c>
      <c r="I168" s="225"/>
      <c r="J168" s="226">
        <f>ROUND(I168*H168,2)</f>
        <v>0</v>
      </c>
      <c r="K168" s="222" t="s">
        <v>352</v>
      </c>
      <c r="L168" s="45"/>
      <c r="M168" s="227" t="s">
        <v>1</v>
      </c>
      <c r="N168" s="228" t="s">
        <v>45</v>
      </c>
      <c r="O168" s="92"/>
      <c r="P168" s="229">
        <f>O168*H168</f>
        <v>0</v>
      </c>
      <c r="Q168" s="229">
        <v>0</v>
      </c>
      <c r="R168" s="229">
        <f>Q168*H168</f>
        <v>0</v>
      </c>
      <c r="S168" s="229">
        <v>0</v>
      </c>
      <c r="T168" s="230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1" t="s">
        <v>195</v>
      </c>
      <c r="AT168" s="231" t="s">
        <v>191</v>
      </c>
      <c r="AU168" s="231" t="s">
        <v>80</v>
      </c>
      <c r="AY168" s="18" t="s">
        <v>188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8" t="s">
        <v>88</v>
      </c>
      <c r="BK168" s="232">
        <f>ROUND(I168*H168,2)</f>
        <v>0</v>
      </c>
      <c r="BL168" s="18" t="s">
        <v>195</v>
      </c>
      <c r="BM168" s="231" t="s">
        <v>599</v>
      </c>
    </row>
    <row r="169" s="2" customFormat="1" ht="21.75" customHeight="1">
      <c r="A169" s="39"/>
      <c r="B169" s="40"/>
      <c r="C169" s="220" t="s">
        <v>420</v>
      </c>
      <c r="D169" s="220" t="s">
        <v>191</v>
      </c>
      <c r="E169" s="221" t="s">
        <v>1147</v>
      </c>
      <c r="F169" s="222" t="s">
        <v>1148</v>
      </c>
      <c r="G169" s="223" t="s">
        <v>1066</v>
      </c>
      <c r="H169" s="224">
        <v>1</v>
      </c>
      <c r="I169" s="225"/>
      <c r="J169" s="226">
        <f>ROUND(I169*H169,2)</f>
        <v>0</v>
      </c>
      <c r="K169" s="222" t="s">
        <v>352</v>
      </c>
      <c r="L169" s="45"/>
      <c r="M169" s="227" t="s">
        <v>1</v>
      </c>
      <c r="N169" s="228" t="s">
        <v>45</v>
      </c>
      <c r="O169" s="92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1" t="s">
        <v>195</v>
      </c>
      <c r="AT169" s="231" t="s">
        <v>191</v>
      </c>
      <c r="AU169" s="231" t="s">
        <v>80</v>
      </c>
      <c r="AY169" s="18" t="s">
        <v>188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8" t="s">
        <v>88</v>
      </c>
      <c r="BK169" s="232">
        <f>ROUND(I169*H169,2)</f>
        <v>0</v>
      </c>
      <c r="BL169" s="18" t="s">
        <v>195</v>
      </c>
      <c r="BM169" s="231" t="s">
        <v>608</v>
      </c>
    </row>
    <row r="170" s="2" customFormat="1" ht="16.5" customHeight="1">
      <c r="A170" s="39"/>
      <c r="B170" s="40"/>
      <c r="C170" s="220" t="s">
        <v>428</v>
      </c>
      <c r="D170" s="220" t="s">
        <v>191</v>
      </c>
      <c r="E170" s="221" t="s">
        <v>1149</v>
      </c>
      <c r="F170" s="222" t="s">
        <v>1150</v>
      </c>
      <c r="G170" s="223" t="s">
        <v>1066</v>
      </c>
      <c r="H170" s="224">
        <v>3</v>
      </c>
      <c r="I170" s="225"/>
      <c r="J170" s="226">
        <f>ROUND(I170*H170,2)</f>
        <v>0</v>
      </c>
      <c r="K170" s="222" t="s">
        <v>352</v>
      </c>
      <c r="L170" s="45"/>
      <c r="M170" s="227" t="s">
        <v>1</v>
      </c>
      <c r="N170" s="228" t="s">
        <v>45</v>
      </c>
      <c r="O170" s="92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1" t="s">
        <v>195</v>
      </c>
      <c r="AT170" s="231" t="s">
        <v>191</v>
      </c>
      <c r="AU170" s="231" t="s">
        <v>80</v>
      </c>
      <c r="AY170" s="18" t="s">
        <v>188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8" t="s">
        <v>88</v>
      </c>
      <c r="BK170" s="232">
        <f>ROUND(I170*H170,2)</f>
        <v>0</v>
      </c>
      <c r="BL170" s="18" t="s">
        <v>195</v>
      </c>
      <c r="BM170" s="231" t="s">
        <v>618</v>
      </c>
    </row>
    <row r="171" s="2" customFormat="1" ht="16.5" customHeight="1">
      <c r="A171" s="39"/>
      <c r="B171" s="40"/>
      <c r="C171" s="220" t="s">
        <v>436</v>
      </c>
      <c r="D171" s="220" t="s">
        <v>191</v>
      </c>
      <c r="E171" s="221" t="s">
        <v>1151</v>
      </c>
      <c r="F171" s="222" t="s">
        <v>1152</v>
      </c>
      <c r="G171" s="223" t="s">
        <v>1066</v>
      </c>
      <c r="H171" s="224">
        <v>2</v>
      </c>
      <c r="I171" s="225"/>
      <c r="J171" s="226">
        <f>ROUND(I171*H171,2)</f>
        <v>0</v>
      </c>
      <c r="K171" s="222" t="s">
        <v>352</v>
      </c>
      <c r="L171" s="45"/>
      <c r="M171" s="227" t="s">
        <v>1</v>
      </c>
      <c r="N171" s="228" t="s">
        <v>45</v>
      </c>
      <c r="O171" s="92"/>
      <c r="P171" s="229">
        <f>O171*H171</f>
        <v>0</v>
      </c>
      <c r="Q171" s="229">
        <v>0</v>
      </c>
      <c r="R171" s="229">
        <f>Q171*H171</f>
        <v>0</v>
      </c>
      <c r="S171" s="229">
        <v>0</v>
      </c>
      <c r="T171" s="23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1" t="s">
        <v>195</v>
      </c>
      <c r="AT171" s="231" t="s">
        <v>191</v>
      </c>
      <c r="AU171" s="231" t="s">
        <v>80</v>
      </c>
      <c r="AY171" s="18" t="s">
        <v>188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8" t="s">
        <v>88</v>
      </c>
      <c r="BK171" s="232">
        <f>ROUND(I171*H171,2)</f>
        <v>0</v>
      </c>
      <c r="BL171" s="18" t="s">
        <v>195</v>
      </c>
      <c r="BM171" s="231" t="s">
        <v>628</v>
      </c>
    </row>
    <row r="172" s="2" customFormat="1" ht="16.5" customHeight="1">
      <c r="A172" s="39"/>
      <c r="B172" s="40"/>
      <c r="C172" s="220" t="s">
        <v>441</v>
      </c>
      <c r="D172" s="220" t="s">
        <v>191</v>
      </c>
      <c r="E172" s="221" t="s">
        <v>1153</v>
      </c>
      <c r="F172" s="222" t="s">
        <v>1154</v>
      </c>
      <c r="G172" s="223" t="s">
        <v>1066</v>
      </c>
      <c r="H172" s="224">
        <v>3</v>
      </c>
      <c r="I172" s="225"/>
      <c r="J172" s="226">
        <f>ROUND(I172*H172,2)</f>
        <v>0</v>
      </c>
      <c r="K172" s="222" t="s">
        <v>352</v>
      </c>
      <c r="L172" s="45"/>
      <c r="M172" s="227" t="s">
        <v>1</v>
      </c>
      <c r="N172" s="228" t="s">
        <v>45</v>
      </c>
      <c r="O172" s="92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1" t="s">
        <v>195</v>
      </c>
      <c r="AT172" s="231" t="s">
        <v>191</v>
      </c>
      <c r="AU172" s="231" t="s">
        <v>80</v>
      </c>
      <c r="AY172" s="18" t="s">
        <v>188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8" t="s">
        <v>88</v>
      </c>
      <c r="BK172" s="232">
        <f>ROUND(I172*H172,2)</f>
        <v>0</v>
      </c>
      <c r="BL172" s="18" t="s">
        <v>195</v>
      </c>
      <c r="BM172" s="231" t="s">
        <v>638</v>
      </c>
    </row>
    <row r="173" s="2" customFormat="1" ht="16.5" customHeight="1">
      <c r="A173" s="39"/>
      <c r="B173" s="40"/>
      <c r="C173" s="220" t="s">
        <v>445</v>
      </c>
      <c r="D173" s="220" t="s">
        <v>191</v>
      </c>
      <c r="E173" s="221" t="s">
        <v>1155</v>
      </c>
      <c r="F173" s="222" t="s">
        <v>1156</v>
      </c>
      <c r="G173" s="223" t="s">
        <v>1066</v>
      </c>
      <c r="H173" s="224">
        <v>1</v>
      </c>
      <c r="I173" s="225"/>
      <c r="J173" s="226">
        <f>ROUND(I173*H173,2)</f>
        <v>0</v>
      </c>
      <c r="K173" s="222" t="s">
        <v>352</v>
      </c>
      <c r="L173" s="45"/>
      <c r="M173" s="227" t="s">
        <v>1</v>
      </c>
      <c r="N173" s="228" t="s">
        <v>45</v>
      </c>
      <c r="O173" s="92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1" t="s">
        <v>195</v>
      </c>
      <c r="AT173" s="231" t="s">
        <v>191</v>
      </c>
      <c r="AU173" s="231" t="s">
        <v>80</v>
      </c>
      <c r="AY173" s="18" t="s">
        <v>188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8" t="s">
        <v>88</v>
      </c>
      <c r="BK173" s="232">
        <f>ROUND(I173*H173,2)</f>
        <v>0</v>
      </c>
      <c r="BL173" s="18" t="s">
        <v>195</v>
      </c>
      <c r="BM173" s="231" t="s">
        <v>647</v>
      </c>
    </row>
    <row r="174" s="2" customFormat="1" ht="16.5" customHeight="1">
      <c r="A174" s="39"/>
      <c r="B174" s="40"/>
      <c r="C174" s="220" t="s">
        <v>449</v>
      </c>
      <c r="D174" s="220" t="s">
        <v>191</v>
      </c>
      <c r="E174" s="221" t="s">
        <v>1157</v>
      </c>
      <c r="F174" s="222" t="s">
        <v>1158</v>
      </c>
      <c r="G174" s="223" t="s">
        <v>1066</v>
      </c>
      <c r="H174" s="224">
        <v>1</v>
      </c>
      <c r="I174" s="225"/>
      <c r="J174" s="226">
        <f>ROUND(I174*H174,2)</f>
        <v>0</v>
      </c>
      <c r="K174" s="222" t="s">
        <v>352</v>
      </c>
      <c r="L174" s="45"/>
      <c r="M174" s="297" t="s">
        <v>1</v>
      </c>
      <c r="N174" s="298" t="s">
        <v>45</v>
      </c>
      <c r="O174" s="295"/>
      <c r="P174" s="299">
        <f>O174*H174</f>
        <v>0</v>
      </c>
      <c r="Q174" s="299">
        <v>0</v>
      </c>
      <c r="R174" s="299">
        <f>Q174*H174</f>
        <v>0</v>
      </c>
      <c r="S174" s="299">
        <v>0</v>
      </c>
      <c r="T174" s="300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1" t="s">
        <v>195</v>
      </c>
      <c r="AT174" s="231" t="s">
        <v>191</v>
      </c>
      <c r="AU174" s="231" t="s">
        <v>80</v>
      </c>
      <c r="AY174" s="18" t="s">
        <v>188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8" t="s">
        <v>88</v>
      </c>
      <c r="BK174" s="232">
        <f>ROUND(I174*H174,2)</f>
        <v>0</v>
      </c>
      <c r="BL174" s="18" t="s">
        <v>195</v>
      </c>
      <c r="BM174" s="231" t="s">
        <v>656</v>
      </c>
    </row>
    <row r="175" s="2" customFormat="1" ht="6.96" customHeight="1">
      <c r="A175" s="39"/>
      <c r="B175" s="67"/>
      <c r="C175" s="68"/>
      <c r="D175" s="68"/>
      <c r="E175" s="68"/>
      <c r="F175" s="68"/>
      <c r="G175" s="68"/>
      <c r="H175" s="68"/>
      <c r="I175" s="68"/>
      <c r="J175" s="68"/>
      <c r="K175" s="68"/>
      <c r="L175" s="45"/>
      <c r="M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</row>
  </sheetData>
  <sheetProtection sheet="1" autoFilter="0" formatColumns="0" formatRows="0" objects="1" scenarios="1" spinCount="100000" saltValue="s9OAwBC431DmR7zZNO8yDNBbflev1v+cVsEvfbQNvSMdUG4BaXcSa0QITt6JfTDosHLJQ/FG6g7/7O8k02lA/A==" hashValue="MDq2NAaSjwJajnd5YGJMTk1rjdQYp/8zez6ZgNXz4AtoXzL/KgC6oxRkcN7d/lxqybstuxH3egUSY6vAs4UmUA==" algorithmName="SHA-512" password="88D2"/>
  <autoFilter ref="C115:K174"/>
  <mergeCells count="9">
    <mergeCell ref="E7:H7"/>
    <mergeCell ref="E9:H9"/>
    <mergeCell ref="E18:H18"/>
    <mergeCell ref="E27:H27"/>
    <mergeCell ref="E85:H85"/>
    <mergeCell ref="E87:H87"/>
    <mergeCell ref="E106:H106"/>
    <mergeCell ref="E108:H10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99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90</v>
      </c>
    </row>
    <row r="4" hidden="1" s="1" customFormat="1" ht="24.96" customHeight="1">
      <c r="B4" s="21"/>
      <c r="D4" s="140" t="s">
        <v>124</v>
      </c>
      <c r="L4" s="21"/>
      <c r="M4" s="141" t="s">
        <v>10</v>
      </c>
      <c r="AT4" s="18" t="s">
        <v>4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142" t="s">
        <v>16</v>
      </c>
      <c r="L6" s="21"/>
    </row>
    <row r="7" hidden="1" s="1" customFormat="1" ht="16.5" customHeight="1">
      <c r="B7" s="21"/>
      <c r="E7" s="143" t="str">
        <f>'Rekapitulace stavby'!K6</f>
        <v>Revitalizace endoskopického oddělení</v>
      </c>
      <c r="F7" s="142"/>
      <c r="G7" s="142"/>
      <c r="H7" s="142"/>
      <c r="L7" s="21"/>
    </row>
    <row r="8" hidden="1" s="2" customFormat="1" ht="12" customHeight="1">
      <c r="A8" s="39"/>
      <c r="B8" s="45"/>
      <c r="C8" s="39"/>
      <c r="D8" s="142" t="s">
        <v>137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hidden="1" s="2" customFormat="1" ht="16.5" customHeight="1">
      <c r="A9" s="39"/>
      <c r="B9" s="45"/>
      <c r="C9" s="39"/>
      <c r="D9" s="39"/>
      <c r="E9" s="144" t="s">
        <v>1159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hidden="1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hidden="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hidden="1" s="2" customFormat="1" ht="12" customHeight="1">
      <c r="A12" s="39"/>
      <c r="B12" s="45"/>
      <c r="C12" s="39"/>
      <c r="D12" s="142" t="s">
        <v>20</v>
      </c>
      <c r="E12" s="39"/>
      <c r="F12" s="145" t="s">
        <v>867</v>
      </c>
      <c r="G12" s="39"/>
      <c r="H12" s="39"/>
      <c r="I12" s="142" t="s">
        <v>22</v>
      </c>
      <c r="J12" s="146" t="str">
        <f>'Rekapitulace stavby'!AN8</f>
        <v>15. 12. 2025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hidden="1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hidden="1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tr">
        <f>IF('Rekapitulace stavby'!AN10="","",'Rekapitulace stavby'!AN10)</f>
        <v>26000202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hidden="1" s="2" customFormat="1" ht="18" customHeight="1">
      <c r="A15" s="39"/>
      <c r="B15" s="45"/>
      <c r="C15" s="39"/>
      <c r="D15" s="39"/>
      <c r="E15" s="145" t="str">
        <f>IF('Rekapitulace stavby'!E11="","",'Rekapitulace stavby'!E11)</f>
        <v>Oblastní Nemocnice Náchod</v>
      </c>
      <c r="F15" s="39"/>
      <c r="G15" s="39"/>
      <c r="H15" s="39"/>
      <c r="I15" s="142" t="s">
        <v>28</v>
      </c>
      <c r="J15" s="145" t="str">
        <f>IF('Rekapitulace stavby'!AN11="","",'Rekapitulace stavby'!AN11)</f>
        <v>CZ26000202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hidden="1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hidden="1" s="2" customFormat="1" ht="12" customHeight="1">
      <c r="A17" s="39"/>
      <c r="B17" s="45"/>
      <c r="C17" s="39"/>
      <c r="D17" s="142" t="s">
        <v>30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hidden="1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hidden="1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hidden="1" s="2" customFormat="1" ht="12" customHeight="1">
      <c r="A20" s="39"/>
      <c r="B20" s="45"/>
      <c r="C20" s="39"/>
      <c r="D20" s="142" t="s">
        <v>32</v>
      </c>
      <c r="E20" s="39"/>
      <c r="F20" s="39"/>
      <c r="G20" s="39"/>
      <c r="H20" s="39"/>
      <c r="I20" s="142" t="s">
        <v>25</v>
      </c>
      <c r="J20" s="145" t="str">
        <f>IF('Rekapitulace stavby'!AN16="","",'Rekapitulace stavby'!AN16)</f>
        <v>13997220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hidden="1" s="2" customFormat="1" ht="18" customHeight="1">
      <c r="A21" s="39"/>
      <c r="B21" s="45"/>
      <c r="C21" s="39"/>
      <c r="D21" s="39"/>
      <c r="E21" s="145" t="str">
        <f>IF('Rekapitulace stavby'!E17="","",'Rekapitulace stavby'!E17)</f>
        <v>PRISPO s.r.o.</v>
      </c>
      <c r="F21" s="39"/>
      <c r="G21" s="39"/>
      <c r="H21" s="39"/>
      <c r="I21" s="142" t="s">
        <v>28</v>
      </c>
      <c r="J21" s="145" t="str">
        <f>IF('Rekapitulace stavby'!AN17="","",'Rekapitulace stavby'!AN17)</f>
        <v>CZ13997220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hidden="1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hidden="1" s="2" customFormat="1" ht="12" customHeight="1">
      <c r="A23" s="39"/>
      <c r="B23" s="45"/>
      <c r="C23" s="39"/>
      <c r="D23" s="142" t="s">
        <v>37</v>
      </c>
      <c r="E23" s="39"/>
      <c r="F23" s="39"/>
      <c r="G23" s="39"/>
      <c r="H23" s="39"/>
      <c r="I23" s="142" t="s">
        <v>25</v>
      </c>
      <c r="J23" s="145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hidden="1" s="2" customFormat="1" ht="18" customHeight="1">
      <c r="A24" s="39"/>
      <c r="B24" s="45"/>
      <c r="C24" s="39"/>
      <c r="D24" s="39"/>
      <c r="E24" s="145" t="str">
        <f>IF('Rekapitulace stavby'!E20="","",'Rekapitulace stavby'!E20)</f>
        <v>Ing. Petr Chobotský</v>
      </c>
      <c r="F24" s="39"/>
      <c r="G24" s="39"/>
      <c r="H24" s="39"/>
      <c r="I24" s="142" t="s">
        <v>28</v>
      </c>
      <c r="J24" s="145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hidden="1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idden="1" s="2" customFormat="1" ht="12" customHeight="1">
      <c r="A26" s="39"/>
      <c r="B26" s="45"/>
      <c r="C26" s="39"/>
      <c r="D26" s="142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hidden="1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hidden="1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idden="1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hidden="1" s="2" customFormat="1" ht="25.44" customHeight="1">
      <c r="A30" s="39"/>
      <c r="B30" s="45"/>
      <c r="C30" s="39"/>
      <c r="D30" s="152" t="s">
        <v>40</v>
      </c>
      <c r="E30" s="39"/>
      <c r="F30" s="39"/>
      <c r="G30" s="39"/>
      <c r="H30" s="39"/>
      <c r="I30" s="39"/>
      <c r="J30" s="153">
        <f>ROUND(J116,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idden="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hidden="1" s="2" customFormat="1" ht="14.4" customHeight="1">
      <c r="A32" s="39"/>
      <c r="B32" s="45"/>
      <c r="C32" s="39"/>
      <c r="D32" s="39"/>
      <c r="E32" s="39"/>
      <c r="F32" s="154" t="s">
        <v>42</v>
      </c>
      <c r="G32" s="39"/>
      <c r="H32" s="39"/>
      <c r="I32" s="154" t="s">
        <v>41</v>
      </c>
      <c r="J32" s="154" t="s">
        <v>43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155" t="s">
        <v>44</v>
      </c>
      <c r="E33" s="142" t="s">
        <v>45</v>
      </c>
      <c r="F33" s="156">
        <f>ROUND((SUM(BE116:BE159)),  2)</f>
        <v>0</v>
      </c>
      <c r="G33" s="39"/>
      <c r="H33" s="39"/>
      <c r="I33" s="157">
        <v>0.20999999999999999</v>
      </c>
      <c r="J33" s="156">
        <f>ROUND(((SUM(BE116:BE159))*I33),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42" t="s">
        <v>46</v>
      </c>
      <c r="F34" s="156">
        <f>ROUND((SUM(BF116:BF159)),  2)</f>
        <v>0</v>
      </c>
      <c r="G34" s="39"/>
      <c r="H34" s="39"/>
      <c r="I34" s="157">
        <v>0.12</v>
      </c>
      <c r="J34" s="156">
        <f>ROUND(((SUM(BF116:BF159))*I34),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47</v>
      </c>
      <c r="F35" s="156">
        <f>ROUND((SUM(BG116:BG159)),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48</v>
      </c>
      <c r="F36" s="156">
        <f>ROUND((SUM(BH116:BH159)),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49</v>
      </c>
      <c r="F37" s="156">
        <f>ROUND((SUM(BI116:BI159)),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25.44" customHeight="1">
      <c r="A39" s="39"/>
      <c r="B39" s="45"/>
      <c r="C39" s="158"/>
      <c r="D39" s="159" t="s">
        <v>50</v>
      </c>
      <c r="E39" s="160"/>
      <c r="F39" s="160"/>
      <c r="G39" s="161" t="s">
        <v>51</v>
      </c>
      <c r="H39" s="162" t="s">
        <v>52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1" customFormat="1" ht="14.4" customHeight="1">
      <c r="B41" s="21"/>
      <c r="L41" s="21"/>
    </row>
    <row r="42" hidden="1" s="1" customFormat="1" ht="14.4" customHeight="1">
      <c r="B42" s="21"/>
      <c r="L42" s="21"/>
    </row>
    <row r="43" hidden="1" s="1" customFormat="1" ht="14.4" customHeight="1">
      <c r="B43" s="21"/>
      <c r="L43" s="21"/>
    </row>
    <row r="44" hidden="1" s="1" customFormat="1" ht="14.4" customHeight="1">
      <c r="B44" s="21"/>
      <c r="L44" s="21"/>
    </row>
    <row r="45" hidden="1" s="1" customFormat="1" ht="14.4" customHeight="1">
      <c r="B45" s="21"/>
      <c r="L45" s="21"/>
    </row>
    <row r="46" hidden="1" s="1" customFormat="1" ht="14.4" customHeight="1">
      <c r="B46" s="21"/>
      <c r="L46" s="21"/>
    </row>
    <row r="47" hidden="1" s="1" customFormat="1" ht="14.4" customHeight="1">
      <c r="B47" s="21"/>
      <c r="L47" s="21"/>
    </row>
    <row r="48" hidden="1" s="1" customFormat="1" ht="14.4" customHeight="1">
      <c r="B48" s="21"/>
      <c r="L48" s="21"/>
    </row>
    <row r="49" hidden="1" s="1" customFormat="1" ht="14.4" customHeight="1">
      <c r="B49" s="21"/>
      <c r="L49" s="21"/>
    </row>
    <row r="50" hidden="1" s="2" customFormat="1" ht="14.4" customHeight="1">
      <c r="B50" s="64"/>
      <c r="D50" s="165" t="s">
        <v>53</v>
      </c>
      <c r="E50" s="166"/>
      <c r="F50" s="166"/>
      <c r="G50" s="165" t="s">
        <v>54</v>
      </c>
      <c r="H50" s="166"/>
      <c r="I50" s="166"/>
      <c r="J50" s="166"/>
      <c r="K50" s="166"/>
      <c r="L50" s="64"/>
    </row>
    <row r="51" hidden="1">
      <c r="B51" s="21"/>
      <c r="L51" s="21"/>
    </row>
    <row r="52" hidden="1">
      <c r="B52" s="21"/>
      <c r="L52" s="21"/>
    </row>
    <row r="53" hidden="1">
      <c r="B53" s="21"/>
      <c r="L53" s="21"/>
    </row>
    <row r="54" hidden="1">
      <c r="B54" s="21"/>
      <c r="L54" s="21"/>
    </row>
    <row r="55" hidden="1">
      <c r="B55" s="21"/>
      <c r="L55" s="21"/>
    </row>
    <row r="56" hidden="1">
      <c r="B56" s="21"/>
      <c r="L56" s="21"/>
    </row>
    <row r="57" hidden="1">
      <c r="B57" s="21"/>
      <c r="L57" s="21"/>
    </row>
    <row r="58" hidden="1">
      <c r="B58" s="21"/>
      <c r="L58" s="21"/>
    </row>
    <row r="59" hidden="1">
      <c r="B59" s="21"/>
      <c r="L59" s="21"/>
    </row>
    <row r="60" hidden="1">
      <c r="B60" s="21"/>
      <c r="L60" s="21"/>
    </row>
    <row r="61" hidden="1" s="2" customFormat="1">
      <c r="A61" s="39"/>
      <c r="B61" s="45"/>
      <c r="C61" s="39"/>
      <c r="D61" s="167" t="s">
        <v>55</v>
      </c>
      <c r="E61" s="168"/>
      <c r="F61" s="169" t="s">
        <v>56</v>
      </c>
      <c r="G61" s="167" t="s">
        <v>55</v>
      </c>
      <c r="H61" s="168"/>
      <c r="I61" s="168"/>
      <c r="J61" s="170" t="s">
        <v>56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hidden="1">
      <c r="B62" s="21"/>
      <c r="L62" s="21"/>
    </row>
    <row r="63" hidden="1">
      <c r="B63" s="21"/>
      <c r="L63" s="21"/>
    </row>
    <row r="64" hidden="1">
      <c r="B64" s="21"/>
      <c r="L64" s="21"/>
    </row>
    <row r="65" hidden="1" s="2" customFormat="1">
      <c r="A65" s="39"/>
      <c r="B65" s="45"/>
      <c r="C65" s="39"/>
      <c r="D65" s="165" t="s">
        <v>57</v>
      </c>
      <c r="E65" s="171"/>
      <c r="F65" s="171"/>
      <c r="G65" s="165" t="s">
        <v>58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hidden="1">
      <c r="B66" s="21"/>
      <c r="L66" s="21"/>
    </row>
    <row r="67" hidden="1">
      <c r="B67" s="21"/>
      <c r="L67" s="21"/>
    </row>
    <row r="68" hidden="1">
      <c r="B68" s="21"/>
      <c r="L68" s="21"/>
    </row>
    <row r="69" hidden="1">
      <c r="B69" s="21"/>
      <c r="L69" s="21"/>
    </row>
    <row r="70" hidden="1">
      <c r="B70" s="21"/>
      <c r="L70" s="21"/>
    </row>
    <row r="71" hidden="1">
      <c r="B71" s="21"/>
      <c r="L71" s="21"/>
    </row>
    <row r="72" hidden="1">
      <c r="B72" s="21"/>
      <c r="L72" s="21"/>
    </row>
    <row r="73" hidden="1">
      <c r="B73" s="21"/>
      <c r="L73" s="21"/>
    </row>
    <row r="74" hidden="1">
      <c r="B74" s="21"/>
      <c r="L74" s="21"/>
    </row>
    <row r="75" hidden="1">
      <c r="B75" s="21"/>
      <c r="L75" s="21"/>
    </row>
    <row r="76" hidden="1" s="2" customFormat="1">
      <c r="A76" s="39"/>
      <c r="B76" s="45"/>
      <c r="C76" s="39"/>
      <c r="D76" s="167" t="s">
        <v>55</v>
      </c>
      <c r="E76" s="168"/>
      <c r="F76" s="169" t="s">
        <v>56</v>
      </c>
      <c r="G76" s="167" t="s">
        <v>55</v>
      </c>
      <c r="H76" s="168"/>
      <c r="I76" s="168"/>
      <c r="J76" s="170" t="s">
        <v>56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hidden="1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hidden="1"/>
    <row r="79" hidden="1"/>
    <row r="80" hidden="1"/>
    <row r="81" hidden="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hidden="1" s="2" customFormat="1" ht="24.96" customHeight="1">
      <c r="A82" s="39"/>
      <c r="B82" s="40"/>
      <c r="C82" s="24" t="s">
        <v>152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hidden="1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 s="2" customFormat="1" ht="16.5" customHeight="1">
      <c r="A85" s="39"/>
      <c r="B85" s="40"/>
      <c r="C85" s="41"/>
      <c r="D85" s="41"/>
      <c r="E85" s="176" t="str">
        <f>E7</f>
        <v>Revitalizace endoskopického oddělení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hidden="1" s="2" customFormat="1" ht="12" customHeight="1">
      <c r="A86" s="39"/>
      <c r="B86" s="40"/>
      <c r="C86" s="33" t="s">
        <v>137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hidden="1" s="2" customFormat="1" ht="16.5" customHeight="1">
      <c r="A87" s="39"/>
      <c r="B87" s="40"/>
      <c r="C87" s="41"/>
      <c r="D87" s="41"/>
      <c r="E87" s="77" t="str">
        <f>E9</f>
        <v>04 - Interiér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hidden="1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hidden="1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15. 12. 2025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hidden="1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hidden="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Oblastní Nemocnice Náchod</v>
      </c>
      <c r="G91" s="41"/>
      <c r="H91" s="41"/>
      <c r="I91" s="33" t="s">
        <v>32</v>
      </c>
      <c r="J91" s="37" t="str">
        <f>E21</f>
        <v>PRISPO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hidden="1" s="2" customFormat="1" ht="15.1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>Ing. Petr Chobotský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hidden="1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hidden="1" s="2" customFormat="1" ht="29.28" customHeight="1">
      <c r="A94" s="39"/>
      <c r="B94" s="40"/>
      <c r="C94" s="177" t="s">
        <v>153</v>
      </c>
      <c r="D94" s="178"/>
      <c r="E94" s="178"/>
      <c r="F94" s="178"/>
      <c r="G94" s="178"/>
      <c r="H94" s="178"/>
      <c r="I94" s="178"/>
      <c r="J94" s="179" t="s">
        <v>154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hidden="1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hidden="1" s="2" customFormat="1" ht="22.8" customHeight="1">
      <c r="A96" s="39"/>
      <c r="B96" s="40"/>
      <c r="C96" s="180" t="s">
        <v>155</v>
      </c>
      <c r="D96" s="41"/>
      <c r="E96" s="41"/>
      <c r="F96" s="41"/>
      <c r="G96" s="41"/>
      <c r="H96" s="41"/>
      <c r="I96" s="41"/>
      <c r="J96" s="111">
        <f>J116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156</v>
      </c>
    </row>
    <row r="97" hidden="1" s="2" customFormat="1" ht="21.84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hidden="1" s="2" customFormat="1" ht="6.96" customHeight="1">
      <c r="A98" s="39"/>
      <c r="B98" s="67"/>
      <c r="C98" s="68"/>
      <c r="D98" s="68"/>
      <c r="E98" s="68"/>
      <c r="F98" s="68"/>
      <c r="G98" s="68"/>
      <c r="H98" s="68"/>
      <c r="I98" s="68"/>
      <c r="J98" s="68"/>
      <c r="K98" s="68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hidden="1"/>
    <row r="100" hidden="1"/>
    <row r="101" hidden="1"/>
    <row r="102" s="2" customFormat="1" ht="6.96" customHeight="1">
      <c r="A102" s="39"/>
      <c r="B102" s="69"/>
      <c r="C102" s="70"/>
      <c r="D102" s="70"/>
      <c r="E102" s="70"/>
      <c r="F102" s="70"/>
      <c r="G102" s="70"/>
      <c r="H102" s="70"/>
      <c r="I102" s="70"/>
      <c r="J102" s="70"/>
      <c r="K102" s="70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24.96" customHeight="1">
      <c r="A103" s="39"/>
      <c r="B103" s="40"/>
      <c r="C103" s="24" t="s">
        <v>173</v>
      </c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12" customHeight="1">
      <c r="A105" s="39"/>
      <c r="B105" s="40"/>
      <c r="C105" s="33" t="s">
        <v>16</v>
      </c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16.5" customHeight="1">
      <c r="A106" s="39"/>
      <c r="B106" s="40"/>
      <c r="C106" s="41"/>
      <c r="D106" s="41"/>
      <c r="E106" s="176" t="str">
        <f>E7</f>
        <v>Revitalizace endoskopického oddělení</v>
      </c>
      <c r="F106" s="33"/>
      <c r="G106" s="33"/>
      <c r="H106" s="33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2" customHeight="1">
      <c r="A107" s="39"/>
      <c r="B107" s="40"/>
      <c r="C107" s="33" t="s">
        <v>137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6.5" customHeight="1">
      <c r="A108" s="39"/>
      <c r="B108" s="40"/>
      <c r="C108" s="41"/>
      <c r="D108" s="41"/>
      <c r="E108" s="77" t="str">
        <f>E9</f>
        <v>04 - Interiér</v>
      </c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20</v>
      </c>
      <c r="D110" s="41"/>
      <c r="E110" s="41"/>
      <c r="F110" s="28" t="str">
        <f>F12</f>
        <v xml:space="preserve"> </v>
      </c>
      <c r="G110" s="41"/>
      <c r="H110" s="41"/>
      <c r="I110" s="33" t="s">
        <v>22</v>
      </c>
      <c r="J110" s="80" t="str">
        <f>IF(J12="","",J12)</f>
        <v>15. 12. 2025</v>
      </c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5.15" customHeight="1">
      <c r="A112" s="39"/>
      <c r="B112" s="40"/>
      <c r="C112" s="33" t="s">
        <v>24</v>
      </c>
      <c r="D112" s="41"/>
      <c r="E112" s="41"/>
      <c r="F112" s="28" t="str">
        <f>E15</f>
        <v>Oblastní Nemocnice Náchod</v>
      </c>
      <c r="G112" s="41"/>
      <c r="H112" s="41"/>
      <c r="I112" s="33" t="s">
        <v>32</v>
      </c>
      <c r="J112" s="37" t="str">
        <f>E21</f>
        <v>PRISPO s.r.o.</v>
      </c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5.15" customHeight="1">
      <c r="A113" s="39"/>
      <c r="B113" s="40"/>
      <c r="C113" s="33" t="s">
        <v>30</v>
      </c>
      <c r="D113" s="41"/>
      <c r="E113" s="41"/>
      <c r="F113" s="28" t="str">
        <f>IF(E18="","",E18)</f>
        <v>Vyplň údaj</v>
      </c>
      <c r="G113" s="41"/>
      <c r="H113" s="41"/>
      <c r="I113" s="33" t="s">
        <v>37</v>
      </c>
      <c r="J113" s="37" t="str">
        <f>E24</f>
        <v>Ing. Petr Chobotský</v>
      </c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0.32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11" customFormat="1" ht="29.28" customHeight="1">
      <c r="A115" s="193"/>
      <c r="B115" s="194"/>
      <c r="C115" s="195" t="s">
        <v>174</v>
      </c>
      <c r="D115" s="196" t="s">
        <v>65</v>
      </c>
      <c r="E115" s="196" t="s">
        <v>61</v>
      </c>
      <c r="F115" s="196" t="s">
        <v>62</v>
      </c>
      <c r="G115" s="196" t="s">
        <v>175</v>
      </c>
      <c r="H115" s="196" t="s">
        <v>176</v>
      </c>
      <c r="I115" s="196" t="s">
        <v>177</v>
      </c>
      <c r="J115" s="196" t="s">
        <v>154</v>
      </c>
      <c r="K115" s="197" t="s">
        <v>178</v>
      </c>
      <c r="L115" s="198"/>
      <c r="M115" s="101" t="s">
        <v>1</v>
      </c>
      <c r="N115" s="102" t="s">
        <v>44</v>
      </c>
      <c r="O115" s="102" t="s">
        <v>179</v>
      </c>
      <c r="P115" s="102" t="s">
        <v>180</v>
      </c>
      <c r="Q115" s="102" t="s">
        <v>181</v>
      </c>
      <c r="R115" s="102" t="s">
        <v>182</v>
      </c>
      <c r="S115" s="102" t="s">
        <v>183</v>
      </c>
      <c r="T115" s="103" t="s">
        <v>184</v>
      </c>
      <c r="U115" s="193"/>
      <c r="V115" s="193"/>
      <c r="W115" s="193"/>
      <c r="X115" s="193"/>
      <c r="Y115" s="193"/>
      <c r="Z115" s="193"/>
      <c r="AA115" s="193"/>
      <c r="AB115" s="193"/>
      <c r="AC115" s="193"/>
      <c r="AD115" s="193"/>
      <c r="AE115" s="193"/>
    </row>
    <row r="116" s="2" customFormat="1" ht="22.8" customHeight="1">
      <c r="A116" s="39"/>
      <c r="B116" s="40"/>
      <c r="C116" s="108" t="s">
        <v>185</v>
      </c>
      <c r="D116" s="41"/>
      <c r="E116" s="41"/>
      <c r="F116" s="41"/>
      <c r="G116" s="41"/>
      <c r="H116" s="41"/>
      <c r="I116" s="41"/>
      <c r="J116" s="199">
        <f>BK116</f>
        <v>0</v>
      </c>
      <c r="K116" s="41"/>
      <c r="L116" s="45"/>
      <c r="M116" s="104"/>
      <c r="N116" s="200"/>
      <c r="O116" s="105"/>
      <c r="P116" s="201">
        <f>SUM(P117:P159)</f>
        <v>0</v>
      </c>
      <c r="Q116" s="105"/>
      <c r="R116" s="201">
        <f>SUM(R117:R159)</f>
        <v>0</v>
      </c>
      <c r="S116" s="105"/>
      <c r="T116" s="202">
        <f>SUM(T117:T159)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79</v>
      </c>
      <c r="AU116" s="18" t="s">
        <v>156</v>
      </c>
      <c r="BK116" s="203">
        <f>SUM(BK117:BK159)</f>
        <v>0</v>
      </c>
    </row>
    <row r="117" s="2" customFormat="1" ht="24.15" customHeight="1">
      <c r="A117" s="39"/>
      <c r="B117" s="40"/>
      <c r="C117" s="220" t="s">
        <v>88</v>
      </c>
      <c r="D117" s="220" t="s">
        <v>191</v>
      </c>
      <c r="E117" s="221" t="s">
        <v>1160</v>
      </c>
      <c r="F117" s="222" t="s">
        <v>1161</v>
      </c>
      <c r="G117" s="223" t="s">
        <v>1066</v>
      </c>
      <c r="H117" s="224">
        <v>1</v>
      </c>
      <c r="I117" s="225"/>
      <c r="J117" s="226">
        <f>ROUND(I117*H117,2)</f>
        <v>0</v>
      </c>
      <c r="K117" s="222" t="s">
        <v>1</v>
      </c>
      <c r="L117" s="45"/>
      <c r="M117" s="227" t="s">
        <v>1</v>
      </c>
      <c r="N117" s="228" t="s">
        <v>45</v>
      </c>
      <c r="O117" s="92"/>
      <c r="P117" s="229">
        <f>O117*H117</f>
        <v>0</v>
      </c>
      <c r="Q117" s="229">
        <v>0</v>
      </c>
      <c r="R117" s="229">
        <f>Q117*H117</f>
        <v>0</v>
      </c>
      <c r="S117" s="229">
        <v>0</v>
      </c>
      <c r="T117" s="230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31" t="s">
        <v>195</v>
      </c>
      <c r="AT117" s="231" t="s">
        <v>191</v>
      </c>
      <c r="AU117" s="231" t="s">
        <v>80</v>
      </c>
      <c r="AY117" s="18" t="s">
        <v>188</v>
      </c>
      <c r="BE117" s="232">
        <f>IF(N117="základní",J117,0)</f>
        <v>0</v>
      </c>
      <c r="BF117" s="232">
        <f>IF(N117="snížená",J117,0)</f>
        <v>0</v>
      </c>
      <c r="BG117" s="232">
        <f>IF(N117="zákl. přenesená",J117,0)</f>
        <v>0</v>
      </c>
      <c r="BH117" s="232">
        <f>IF(N117="sníž. přenesená",J117,0)</f>
        <v>0</v>
      </c>
      <c r="BI117" s="232">
        <f>IF(N117="nulová",J117,0)</f>
        <v>0</v>
      </c>
      <c r="BJ117" s="18" t="s">
        <v>88</v>
      </c>
      <c r="BK117" s="232">
        <f>ROUND(I117*H117,2)</f>
        <v>0</v>
      </c>
      <c r="BL117" s="18" t="s">
        <v>195</v>
      </c>
      <c r="BM117" s="231" t="s">
        <v>90</v>
      </c>
    </row>
    <row r="118" s="2" customFormat="1" ht="16.5" customHeight="1">
      <c r="A118" s="39"/>
      <c r="B118" s="40"/>
      <c r="C118" s="220" t="s">
        <v>90</v>
      </c>
      <c r="D118" s="220" t="s">
        <v>191</v>
      </c>
      <c r="E118" s="221" t="s">
        <v>1162</v>
      </c>
      <c r="F118" s="222" t="s">
        <v>1163</v>
      </c>
      <c r="G118" s="223" t="s">
        <v>1066</v>
      </c>
      <c r="H118" s="224">
        <v>1</v>
      </c>
      <c r="I118" s="225"/>
      <c r="J118" s="226">
        <f>ROUND(I118*H118,2)</f>
        <v>0</v>
      </c>
      <c r="K118" s="222" t="s">
        <v>1</v>
      </c>
      <c r="L118" s="45"/>
      <c r="M118" s="227" t="s">
        <v>1</v>
      </c>
      <c r="N118" s="228" t="s">
        <v>45</v>
      </c>
      <c r="O118" s="92"/>
      <c r="P118" s="229">
        <f>O118*H118</f>
        <v>0</v>
      </c>
      <c r="Q118" s="229">
        <v>0</v>
      </c>
      <c r="R118" s="229">
        <f>Q118*H118</f>
        <v>0</v>
      </c>
      <c r="S118" s="229">
        <v>0</v>
      </c>
      <c r="T118" s="230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31" t="s">
        <v>195</v>
      </c>
      <c r="AT118" s="231" t="s">
        <v>191</v>
      </c>
      <c r="AU118" s="231" t="s">
        <v>80</v>
      </c>
      <c r="AY118" s="18" t="s">
        <v>188</v>
      </c>
      <c r="BE118" s="232">
        <f>IF(N118="základní",J118,0)</f>
        <v>0</v>
      </c>
      <c r="BF118" s="232">
        <f>IF(N118="snížená",J118,0)</f>
        <v>0</v>
      </c>
      <c r="BG118" s="232">
        <f>IF(N118="zákl. přenesená",J118,0)</f>
        <v>0</v>
      </c>
      <c r="BH118" s="232">
        <f>IF(N118="sníž. přenesená",J118,0)</f>
        <v>0</v>
      </c>
      <c r="BI118" s="232">
        <f>IF(N118="nulová",J118,0)</f>
        <v>0</v>
      </c>
      <c r="BJ118" s="18" t="s">
        <v>88</v>
      </c>
      <c r="BK118" s="232">
        <f>ROUND(I118*H118,2)</f>
        <v>0</v>
      </c>
      <c r="BL118" s="18" t="s">
        <v>195</v>
      </c>
      <c r="BM118" s="231" t="s">
        <v>195</v>
      </c>
    </row>
    <row r="119" s="2" customFormat="1" ht="21.75" customHeight="1">
      <c r="A119" s="39"/>
      <c r="B119" s="40"/>
      <c r="C119" s="220" t="s">
        <v>189</v>
      </c>
      <c r="D119" s="220" t="s">
        <v>191</v>
      </c>
      <c r="E119" s="221" t="s">
        <v>1164</v>
      </c>
      <c r="F119" s="222" t="s">
        <v>1165</v>
      </c>
      <c r="G119" s="223" t="s">
        <v>1066</v>
      </c>
      <c r="H119" s="224">
        <v>2</v>
      </c>
      <c r="I119" s="225"/>
      <c r="J119" s="226">
        <f>ROUND(I119*H119,2)</f>
        <v>0</v>
      </c>
      <c r="K119" s="222" t="s">
        <v>1</v>
      </c>
      <c r="L119" s="45"/>
      <c r="M119" s="227" t="s">
        <v>1</v>
      </c>
      <c r="N119" s="228" t="s">
        <v>45</v>
      </c>
      <c r="O119" s="92"/>
      <c r="P119" s="229">
        <f>O119*H119</f>
        <v>0</v>
      </c>
      <c r="Q119" s="229">
        <v>0</v>
      </c>
      <c r="R119" s="229">
        <f>Q119*H119</f>
        <v>0</v>
      </c>
      <c r="S119" s="229">
        <v>0</v>
      </c>
      <c r="T119" s="230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31" t="s">
        <v>195</v>
      </c>
      <c r="AT119" s="231" t="s">
        <v>191</v>
      </c>
      <c r="AU119" s="231" t="s">
        <v>80</v>
      </c>
      <c r="AY119" s="18" t="s">
        <v>188</v>
      </c>
      <c r="BE119" s="232">
        <f>IF(N119="základní",J119,0)</f>
        <v>0</v>
      </c>
      <c r="BF119" s="232">
        <f>IF(N119="snížená",J119,0)</f>
        <v>0</v>
      </c>
      <c r="BG119" s="232">
        <f>IF(N119="zákl. přenesená",J119,0)</f>
        <v>0</v>
      </c>
      <c r="BH119" s="232">
        <f>IF(N119="sníž. přenesená",J119,0)</f>
        <v>0</v>
      </c>
      <c r="BI119" s="232">
        <f>IF(N119="nulová",J119,0)</f>
        <v>0</v>
      </c>
      <c r="BJ119" s="18" t="s">
        <v>88</v>
      </c>
      <c r="BK119" s="232">
        <f>ROUND(I119*H119,2)</f>
        <v>0</v>
      </c>
      <c r="BL119" s="18" t="s">
        <v>195</v>
      </c>
      <c r="BM119" s="231" t="s">
        <v>212</v>
      </c>
    </row>
    <row r="120" s="2" customFormat="1" ht="16.5" customHeight="1">
      <c r="A120" s="39"/>
      <c r="B120" s="40"/>
      <c r="C120" s="220" t="s">
        <v>195</v>
      </c>
      <c r="D120" s="220" t="s">
        <v>191</v>
      </c>
      <c r="E120" s="221" t="s">
        <v>1166</v>
      </c>
      <c r="F120" s="222" t="s">
        <v>1163</v>
      </c>
      <c r="G120" s="223" t="s">
        <v>1066</v>
      </c>
      <c r="H120" s="224">
        <v>1</v>
      </c>
      <c r="I120" s="225"/>
      <c r="J120" s="226">
        <f>ROUND(I120*H120,2)</f>
        <v>0</v>
      </c>
      <c r="K120" s="222" t="s">
        <v>1</v>
      </c>
      <c r="L120" s="45"/>
      <c r="M120" s="227" t="s">
        <v>1</v>
      </c>
      <c r="N120" s="228" t="s">
        <v>45</v>
      </c>
      <c r="O120" s="92"/>
      <c r="P120" s="229">
        <f>O120*H120</f>
        <v>0</v>
      </c>
      <c r="Q120" s="229">
        <v>0</v>
      </c>
      <c r="R120" s="229">
        <f>Q120*H120</f>
        <v>0</v>
      </c>
      <c r="S120" s="229">
        <v>0</v>
      </c>
      <c r="T120" s="230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31" t="s">
        <v>195</v>
      </c>
      <c r="AT120" s="231" t="s">
        <v>191</v>
      </c>
      <c r="AU120" s="231" t="s">
        <v>80</v>
      </c>
      <c r="AY120" s="18" t="s">
        <v>188</v>
      </c>
      <c r="BE120" s="232">
        <f>IF(N120="základní",J120,0)</f>
        <v>0</v>
      </c>
      <c r="BF120" s="232">
        <f>IF(N120="snížená",J120,0)</f>
        <v>0</v>
      </c>
      <c r="BG120" s="232">
        <f>IF(N120="zákl. přenesená",J120,0)</f>
        <v>0</v>
      </c>
      <c r="BH120" s="232">
        <f>IF(N120="sníž. přenesená",J120,0)</f>
        <v>0</v>
      </c>
      <c r="BI120" s="232">
        <f>IF(N120="nulová",J120,0)</f>
        <v>0</v>
      </c>
      <c r="BJ120" s="18" t="s">
        <v>88</v>
      </c>
      <c r="BK120" s="232">
        <f>ROUND(I120*H120,2)</f>
        <v>0</v>
      </c>
      <c r="BL120" s="18" t="s">
        <v>195</v>
      </c>
      <c r="BM120" s="231" t="s">
        <v>247</v>
      </c>
    </row>
    <row r="121" s="2" customFormat="1" ht="16.5" customHeight="1">
      <c r="A121" s="39"/>
      <c r="B121" s="40"/>
      <c r="C121" s="220" t="s">
        <v>227</v>
      </c>
      <c r="D121" s="220" t="s">
        <v>191</v>
      </c>
      <c r="E121" s="221" t="s">
        <v>1167</v>
      </c>
      <c r="F121" s="222" t="s">
        <v>1168</v>
      </c>
      <c r="G121" s="223" t="s">
        <v>1066</v>
      </c>
      <c r="H121" s="224">
        <v>1</v>
      </c>
      <c r="I121" s="225"/>
      <c r="J121" s="226">
        <f>ROUND(I121*H121,2)</f>
        <v>0</v>
      </c>
      <c r="K121" s="222" t="s">
        <v>1</v>
      </c>
      <c r="L121" s="45"/>
      <c r="M121" s="227" t="s">
        <v>1</v>
      </c>
      <c r="N121" s="228" t="s">
        <v>45</v>
      </c>
      <c r="O121" s="92"/>
      <c r="P121" s="229">
        <f>O121*H121</f>
        <v>0</v>
      </c>
      <c r="Q121" s="229">
        <v>0</v>
      </c>
      <c r="R121" s="229">
        <f>Q121*H121</f>
        <v>0</v>
      </c>
      <c r="S121" s="229">
        <v>0</v>
      </c>
      <c r="T121" s="230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31" t="s">
        <v>195</v>
      </c>
      <c r="AT121" s="231" t="s">
        <v>191</v>
      </c>
      <c r="AU121" s="231" t="s">
        <v>80</v>
      </c>
      <c r="AY121" s="18" t="s">
        <v>188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8" t="s">
        <v>88</v>
      </c>
      <c r="BK121" s="232">
        <f>ROUND(I121*H121,2)</f>
        <v>0</v>
      </c>
      <c r="BL121" s="18" t="s">
        <v>195</v>
      </c>
      <c r="BM121" s="231" t="s">
        <v>264</v>
      </c>
    </row>
    <row r="122" s="2" customFormat="1" ht="16.5" customHeight="1">
      <c r="A122" s="39"/>
      <c r="B122" s="40"/>
      <c r="C122" s="220" t="s">
        <v>212</v>
      </c>
      <c r="D122" s="220" t="s">
        <v>191</v>
      </c>
      <c r="E122" s="221" t="s">
        <v>1169</v>
      </c>
      <c r="F122" s="222" t="s">
        <v>1170</v>
      </c>
      <c r="G122" s="223" t="s">
        <v>1066</v>
      </c>
      <c r="H122" s="224">
        <v>13</v>
      </c>
      <c r="I122" s="225"/>
      <c r="J122" s="226">
        <f>ROUND(I122*H122,2)</f>
        <v>0</v>
      </c>
      <c r="K122" s="222" t="s">
        <v>1</v>
      </c>
      <c r="L122" s="45"/>
      <c r="M122" s="227" t="s">
        <v>1</v>
      </c>
      <c r="N122" s="228" t="s">
        <v>45</v>
      </c>
      <c r="O122" s="92"/>
      <c r="P122" s="229">
        <f>O122*H122</f>
        <v>0</v>
      </c>
      <c r="Q122" s="229">
        <v>0</v>
      </c>
      <c r="R122" s="229">
        <f>Q122*H122</f>
        <v>0</v>
      </c>
      <c r="S122" s="229">
        <v>0</v>
      </c>
      <c r="T122" s="230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31" t="s">
        <v>195</v>
      </c>
      <c r="AT122" s="231" t="s">
        <v>191</v>
      </c>
      <c r="AU122" s="231" t="s">
        <v>80</v>
      </c>
      <c r="AY122" s="18" t="s">
        <v>188</v>
      </c>
      <c r="BE122" s="232">
        <f>IF(N122="základní",J122,0)</f>
        <v>0</v>
      </c>
      <c r="BF122" s="232">
        <f>IF(N122="snížená",J122,0)</f>
        <v>0</v>
      </c>
      <c r="BG122" s="232">
        <f>IF(N122="zákl. přenesená",J122,0)</f>
        <v>0</v>
      </c>
      <c r="BH122" s="232">
        <f>IF(N122="sníž. přenesená",J122,0)</f>
        <v>0</v>
      </c>
      <c r="BI122" s="232">
        <f>IF(N122="nulová",J122,0)</f>
        <v>0</v>
      </c>
      <c r="BJ122" s="18" t="s">
        <v>88</v>
      </c>
      <c r="BK122" s="232">
        <f>ROUND(I122*H122,2)</f>
        <v>0</v>
      </c>
      <c r="BL122" s="18" t="s">
        <v>195</v>
      </c>
      <c r="BM122" s="231" t="s">
        <v>8</v>
      </c>
    </row>
    <row r="123" s="2" customFormat="1" ht="24.15" customHeight="1">
      <c r="A123" s="39"/>
      <c r="B123" s="40"/>
      <c r="C123" s="220" t="s">
        <v>234</v>
      </c>
      <c r="D123" s="220" t="s">
        <v>191</v>
      </c>
      <c r="E123" s="221" t="s">
        <v>1171</v>
      </c>
      <c r="F123" s="222" t="s">
        <v>1172</v>
      </c>
      <c r="G123" s="223" t="s">
        <v>1066</v>
      </c>
      <c r="H123" s="224">
        <v>1</v>
      </c>
      <c r="I123" s="225"/>
      <c r="J123" s="226">
        <f>ROUND(I123*H123,2)</f>
        <v>0</v>
      </c>
      <c r="K123" s="222" t="s">
        <v>1</v>
      </c>
      <c r="L123" s="45"/>
      <c r="M123" s="227" t="s">
        <v>1</v>
      </c>
      <c r="N123" s="228" t="s">
        <v>45</v>
      </c>
      <c r="O123" s="92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1" t="s">
        <v>195</v>
      </c>
      <c r="AT123" s="231" t="s">
        <v>191</v>
      </c>
      <c r="AU123" s="231" t="s">
        <v>80</v>
      </c>
      <c r="AY123" s="18" t="s">
        <v>188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8" t="s">
        <v>88</v>
      </c>
      <c r="BK123" s="232">
        <f>ROUND(I123*H123,2)</f>
        <v>0</v>
      </c>
      <c r="BL123" s="18" t="s">
        <v>195</v>
      </c>
      <c r="BM123" s="231" t="s">
        <v>284</v>
      </c>
    </row>
    <row r="124" s="2" customFormat="1" ht="21.75" customHeight="1">
      <c r="A124" s="39"/>
      <c r="B124" s="40"/>
      <c r="C124" s="220" t="s">
        <v>247</v>
      </c>
      <c r="D124" s="220" t="s">
        <v>191</v>
      </c>
      <c r="E124" s="221" t="s">
        <v>1173</v>
      </c>
      <c r="F124" s="222" t="s">
        <v>1174</v>
      </c>
      <c r="G124" s="223" t="s">
        <v>1066</v>
      </c>
      <c r="H124" s="224">
        <v>1</v>
      </c>
      <c r="I124" s="225"/>
      <c r="J124" s="226">
        <f>ROUND(I124*H124,2)</f>
        <v>0</v>
      </c>
      <c r="K124" s="222" t="s">
        <v>1</v>
      </c>
      <c r="L124" s="45"/>
      <c r="M124" s="227" t="s">
        <v>1</v>
      </c>
      <c r="N124" s="228" t="s">
        <v>45</v>
      </c>
      <c r="O124" s="92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1" t="s">
        <v>195</v>
      </c>
      <c r="AT124" s="231" t="s">
        <v>191</v>
      </c>
      <c r="AU124" s="231" t="s">
        <v>80</v>
      </c>
      <c r="AY124" s="18" t="s">
        <v>188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8" t="s">
        <v>88</v>
      </c>
      <c r="BK124" s="232">
        <f>ROUND(I124*H124,2)</f>
        <v>0</v>
      </c>
      <c r="BL124" s="18" t="s">
        <v>195</v>
      </c>
      <c r="BM124" s="231" t="s">
        <v>292</v>
      </c>
    </row>
    <row r="125" s="2" customFormat="1" ht="24.15" customHeight="1">
      <c r="A125" s="39"/>
      <c r="B125" s="40"/>
      <c r="C125" s="220" t="s">
        <v>256</v>
      </c>
      <c r="D125" s="220" t="s">
        <v>191</v>
      </c>
      <c r="E125" s="221" t="s">
        <v>1175</v>
      </c>
      <c r="F125" s="222" t="s">
        <v>1176</v>
      </c>
      <c r="G125" s="223" t="s">
        <v>1066</v>
      </c>
      <c r="H125" s="224">
        <v>1</v>
      </c>
      <c r="I125" s="225"/>
      <c r="J125" s="226">
        <f>ROUND(I125*H125,2)</f>
        <v>0</v>
      </c>
      <c r="K125" s="222" t="s">
        <v>1</v>
      </c>
      <c r="L125" s="45"/>
      <c r="M125" s="227" t="s">
        <v>1</v>
      </c>
      <c r="N125" s="228" t="s">
        <v>45</v>
      </c>
      <c r="O125" s="92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1" t="s">
        <v>195</v>
      </c>
      <c r="AT125" s="231" t="s">
        <v>191</v>
      </c>
      <c r="AU125" s="231" t="s">
        <v>80</v>
      </c>
      <c r="AY125" s="18" t="s">
        <v>188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8" t="s">
        <v>88</v>
      </c>
      <c r="BK125" s="232">
        <f>ROUND(I125*H125,2)</f>
        <v>0</v>
      </c>
      <c r="BL125" s="18" t="s">
        <v>195</v>
      </c>
      <c r="BM125" s="231" t="s">
        <v>301</v>
      </c>
    </row>
    <row r="126" s="2" customFormat="1" ht="24.15" customHeight="1">
      <c r="A126" s="39"/>
      <c r="B126" s="40"/>
      <c r="C126" s="220" t="s">
        <v>264</v>
      </c>
      <c r="D126" s="220" t="s">
        <v>191</v>
      </c>
      <c r="E126" s="221" t="s">
        <v>1177</v>
      </c>
      <c r="F126" s="222" t="s">
        <v>1178</v>
      </c>
      <c r="G126" s="223" t="s">
        <v>1066</v>
      </c>
      <c r="H126" s="224">
        <v>1</v>
      </c>
      <c r="I126" s="225"/>
      <c r="J126" s="226">
        <f>ROUND(I126*H126,2)</f>
        <v>0</v>
      </c>
      <c r="K126" s="222" t="s">
        <v>1</v>
      </c>
      <c r="L126" s="45"/>
      <c r="M126" s="227" t="s">
        <v>1</v>
      </c>
      <c r="N126" s="228" t="s">
        <v>45</v>
      </c>
      <c r="O126" s="92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1" t="s">
        <v>195</v>
      </c>
      <c r="AT126" s="231" t="s">
        <v>191</v>
      </c>
      <c r="AU126" s="231" t="s">
        <v>80</v>
      </c>
      <c r="AY126" s="18" t="s">
        <v>188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8" t="s">
        <v>88</v>
      </c>
      <c r="BK126" s="232">
        <f>ROUND(I126*H126,2)</f>
        <v>0</v>
      </c>
      <c r="BL126" s="18" t="s">
        <v>195</v>
      </c>
      <c r="BM126" s="231" t="s">
        <v>312</v>
      </c>
    </row>
    <row r="127" s="2" customFormat="1" ht="16.5" customHeight="1">
      <c r="A127" s="39"/>
      <c r="B127" s="40"/>
      <c r="C127" s="220" t="s">
        <v>272</v>
      </c>
      <c r="D127" s="220" t="s">
        <v>191</v>
      </c>
      <c r="E127" s="221" t="s">
        <v>1179</v>
      </c>
      <c r="F127" s="222" t="s">
        <v>1163</v>
      </c>
      <c r="G127" s="223" t="s">
        <v>1066</v>
      </c>
      <c r="H127" s="224">
        <v>1</v>
      </c>
      <c r="I127" s="225"/>
      <c r="J127" s="226">
        <f>ROUND(I127*H127,2)</f>
        <v>0</v>
      </c>
      <c r="K127" s="222" t="s">
        <v>1</v>
      </c>
      <c r="L127" s="45"/>
      <c r="M127" s="227" t="s">
        <v>1</v>
      </c>
      <c r="N127" s="228" t="s">
        <v>45</v>
      </c>
      <c r="O127" s="92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1" t="s">
        <v>195</v>
      </c>
      <c r="AT127" s="231" t="s">
        <v>191</v>
      </c>
      <c r="AU127" s="231" t="s">
        <v>80</v>
      </c>
      <c r="AY127" s="18" t="s">
        <v>188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8" t="s">
        <v>88</v>
      </c>
      <c r="BK127" s="232">
        <f>ROUND(I127*H127,2)</f>
        <v>0</v>
      </c>
      <c r="BL127" s="18" t="s">
        <v>195</v>
      </c>
      <c r="BM127" s="231" t="s">
        <v>325</v>
      </c>
    </row>
    <row r="128" s="2" customFormat="1" ht="24.15" customHeight="1">
      <c r="A128" s="39"/>
      <c r="B128" s="40"/>
      <c r="C128" s="220" t="s">
        <v>8</v>
      </c>
      <c r="D128" s="220" t="s">
        <v>191</v>
      </c>
      <c r="E128" s="221" t="s">
        <v>1180</v>
      </c>
      <c r="F128" s="222" t="s">
        <v>1181</v>
      </c>
      <c r="G128" s="223" t="s">
        <v>1066</v>
      </c>
      <c r="H128" s="224">
        <v>1</v>
      </c>
      <c r="I128" s="225"/>
      <c r="J128" s="226">
        <f>ROUND(I128*H128,2)</f>
        <v>0</v>
      </c>
      <c r="K128" s="222" t="s">
        <v>1</v>
      </c>
      <c r="L128" s="45"/>
      <c r="M128" s="227" t="s">
        <v>1</v>
      </c>
      <c r="N128" s="228" t="s">
        <v>45</v>
      </c>
      <c r="O128" s="92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1" t="s">
        <v>195</v>
      </c>
      <c r="AT128" s="231" t="s">
        <v>191</v>
      </c>
      <c r="AU128" s="231" t="s">
        <v>80</v>
      </c>
      <c r="AY128" s="18" t="s">
        <v>188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8" t="s">
        <v>88</v>
      </c>
      <c r="BK128" s="232">
        <f>ROUND(I128*H128,2)</f>
        <v>0</v>
      </c>
      <c r="BL128" s="18" t="s">
        <v>195</v>
      </c>
      <c r="BM128" s="231" t="s">
        <v>338</v>
      </c>
    </row>
    <row r="129" s="2" customFormat="1" ht="21.75" customHeight="1">
      <c r="A129" s="39"/>
      <c r="B129" s="40"/>
      <c r="C129" s="220" t="s">
        <v>280</v>
      </c>
      <c r="D129" s="220" t="s">
        <v>191</v>
      </c>
      <c r="E129" s="221" t="s">
        <v>1182</v>
      </c>
      <c r="F129" s="222" t="s">
        <v>1165</v>
      </c>
      <c r="G129" s="223" t="s">
        <v>1066</v>
      </c>
      <c r="H129" s="224">
        <v>1</v>
      </c>
      <c r="I129" s="225"/>
      <c r="J129" s="226">
        <f>ROUND(I129*H129,2)</f>
        <v>0</v>
      </c>
      <c r="K129" s="222" t="s">
        <v>1</v>
      </c>
      <c r="L129" s="45"/>
      <c r="M129" s="227" t="s">
        <v>1</v>
      </c>
      <c r="N129" s="228" t="s">
        <v>45</v>
      </c>
      <c r="O129" s="92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1" t="s">
        <v>195</v>
      </c>
      <c r="AT129" s="231" t="s">
        <v>191</v>
      </c>
      <c r="AU129" s="231" t="s">
        <v>80</v>
      </c>
      <c r="AY129" s="18" t="s">
        <v>188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8" t="s">
        <v>88</v>
      </c>
      <c r="BK129" s="232">
        <f>ROUND(I129*H129,2)</f>
        <v>0</v>
      </c>
      <c r="BL129" s="18" t="s">
        <v>195</v>
      </c>
      <c r="BM129" s="231" t="s">
        <v>349</v>
      </c>
    </row>
    <row r="130" s="2" customFormat="1" ht="21.75" customHeight="1">
      <c r="A130" s="39"/>
      <c r="B130" s="40"/>
      <c r="C130" s="220" t="s">
        <v>284</v>
      </c>
      <c r="D130" s="220" t="s">
        <v>191</v>
      </c>
      <c r="E130" s="221" t="s">
        <v>1183</v>
      </c>
      <c r="F130" s="222" t="s">
        <v>1184</v>
      </c>
      <c r="G130" s="223" t="s">
        <v>1066</v>
      </c>
      <c r="H130" s="224">
        <v>1</v>
      </c>
      <c r="I130" s="225"/>
      <c r="J130" s="226">
        <f>ROUND(I130*H130,2)</f>
        <v>0</v>
      </c>
      <c r="K130" s="222" t="s">
        <v>352</v>
      </c>
      <c r="L130" s="45"/>
      <c r="M130" s="227" t="s">
        <v>1</v>
      </c>
      <c r="N130" s="228" t="s">
        <v>45</v>
      </c>
      <c r="O130" s="92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1" t="s">
        <v>195</v>
      </c>
      <c r="AT130" s="231" t="s">
        <v>191</v>
      </c>
      <c r="AU130" s="231" t="s">
        <v>80</v>
      </c>
      <c r="AY130" s="18" t="s">
        <v>188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8" t="s">
        <v>88</v>
      </c>
      <c r="BK130" s="232">
        <f>ROUND(I130*H130,2)</f>
        <v>0</v>
      </c>
      <c r="BL130" s="18" t="s">
        <v>195</v>
      </c>
      <c r="BM130" s="231" t="s">
        <v>359</v>
      </c>
    </row>
    <row r="131" s="2" customFormat="1" ht="16.5" customHeight="1">
      <c r="A131" s="39"/>
      <c r="B131" s="40"/>
      <c r="C131" s="220" t="s">
        <v>288</v>
      </c>
      <c r="D131" s="220" t="s">
        <v>191</v>
      </c>
      <c r="E131" s="221" t="s">
        <v>1185</v>
      </c>
      <c r="F131" s="222" t="s">
        <v>1186</v>
      </c>
      <c r="G131" s="223" t="s">
        <v>1066</v>
      </c>
      <c r="H131" s="224">
        <v>1</v>
      </c>
      <c r="I131" s="225"/>
      <c r="J131" s="226">
        <f>ROUND(I131*H131,2)</f>
        <v>0</v>
      </c>
      <c r="K131" s="222" t="s">
        <v>352</v>
      </c>
      <c r="L131" s="45"/>
      <c r="M131" s="227" t="s">
        <v>1</v>
      </c>
      <c r="N131" s="228" t="s">
        <v>45</v>
      </c>
      <c r="O131" s="92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1" t="s">
        <v>195</v>
      </c>
      <c r="AT131" s="231" t="s">
        <v>191</v>
      </c>
      <c r="AU131" s="231" t="s">
        <v>80</v>
      </c>
      <c r="AY131" s="18" t="s">
        <v>188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88</v>
      </c>
      <c r="BK131" s="232">
        <f>ROUND(I131*H131,2)</f>
        <v>0</v>
      </c>
      <c r="BL131" s="18" t="s">
        <v>195</v>
      </c>
      <c r="BM131" s="231" t="s">
        <v>370</v>
      </c>
    </row>
    <row r="132" s="2" customFormat="1" ht="16.5" customHeight="1">
      <c r="A132" s="39"/>
      <c r="B132" s="40"/>
      <c r="C132" s="220" t="s">
        <v>292</v>
      </c>
      <c r="D132" s="220" t="s">
        <v>191</v>
      </c>
      <c r="E132" s="221" t="s">
        <v>1187</v>
      </c>
      <c r="F132" s="222" t="s">
        <v>1188</v>
      </c>
      <c r="G132" s="223" t="s">
        <v>1066</v>
      </c>
      <c r="H132" s="224">
        <v>2</v>
      </c>
      <c r="I132" s="225"/>
      <c r="J132" s="226">
        <f>ROUND(I132*H132,2)</f>
        <v>0</v>
      </c>
      <c r="K132" s="222" t="s">
        <v>352</v>
      </c>
      <c r="L132" s="45"/>
      <c r="M132" s="227" t="s">
        <v>1</v>
      </c>
      <c r="N132" s="228" t="s">
        <v>45</v>
      </c>
      <c r="O132" s="92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1" t="s">
        <v>195</v>
      </c>
      <c r="AT132" s="231" t="s">
        <v>191</v>
      </c>
      <c r="AU132" s="231" t="s">
        <v>80</v>
      </c>
      <c r="AY132" s="18" t="s">
        <v>188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8" t="s">
        <v>88</v>
      </c>
      <c r="BK132" s="232">
        <f>ROUND(I132*H132,2)</f>
        <v>0</v>
      </c>
      <c r="BL132" s="18" t="s">
        <v>195</v>
      </c>
      <c r="BM132" s="231" t="s">
        <v>379</v>
      </c>
    </row>
    <row r="133" s="2" customFormat="1" ht="16.5" customHeight="1">
      <c r="A133" s="39"/>
      <c r="B133" s="40"/>
      <c r="C133" s="220" t="s">
        <v>296</v>
      </c>
      <c r="D133" s="220" t="s">
        <v>191</v>
      </c>
      <c r="E133" s="221" t="s">
        <v>1189</v>
      </c>
      <c r="F133" s="222" t="s">
        <v>1190</v>
      </c>
      <c r="G133" s="223" t="s">
        <v>1066</v>
      </c>
      <c r="H133" s="224">
        <v>4</v>
      </c>
      <c r="I133" s="225"/>
      <c r="J133" s="226">
        <f>ROUND(I133*H133,2)</f>
        <v>0</v>
      </c>
      <c r="K133" s="222" t="s">
        <v>352</v>
      </c>
      <c r="L133" s="45"/>
      <c r="M133" s="227" t="s">
        <v>1</v>
      </c>
      <c r="N133" s="228" t="s">
        <v>45</v>
      </c>
      <c r="O133" s="92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1" t="s">
        <v>195</v>
      </c>
      <c r="AT133" s="231" t="s">
        <v>191</v>
      </c>
      <c r="AU133" s="231" t="s">
        <v>80</v>
      </c>
      <c r="AY133" s="18" t="s">
        <v>188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88</v>
      </c>
      <c r="BK133" s="232">
        <f>ROUND(I133*H133,2)</f>
        <v>0</v>
      </c>
      <c r="BL133" s="18" t="s">
        <v>195</v>
      </c>
      <c r="BM133" s="231" t="s">
        <v>389</v>
      </c>
    </row>
    <row r="134" s="2" customFormat="1" ht="16.5" customHeight="1">
      <c r="A134" s="39"/>
      <c r="B134" s="40"/>
      <c r="C134" s="220" t="s">
        <v>301</v>
      </c>
      <c r="D134" s="220" t="s">
        <v>191</v>
      </c>
      <c r="E134" s="221" t="s">
        <v>1191</v>
      </c>
      <c r="F134" s="222" t="s">
        <v>1192</v>
      </c>
      <c r="G134" s="223" t="s">
        <v>1066</v>
      </c>
      <c r="H134" s="224">
        <v>5</v>
      </c>
      <c r="I134" s="225"/>
      <c r="J134" s="226">
        <f>ROUND(I134*H134,2)</f>
        <v>0</v>
      </c>
      <c r="K134" s="222" t="s">
        <v>352</v>
      </c>
      <c r="L134" s="45"/>
      <c r="M134" s="227" t="s">
        <v>1</v>
      </c>
      <c r="N134" s="228" t="s">
        <v>45</v>
      </c>
      <c r="O134" s="92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1" t="s">
        <v>195</v>
      </c>
      <c r="AT134" s="231" t="s">
        <v>191</v>
      </c>
      <c r="AU134" s="231" t="s">
        <v>80</v>
      </c>
      <c r="AY134" s="18" t="s">
        <v>188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8" t="s">
        <v>88</v>
      </c>
      <c r="BK134" s="232">
        <f>ROUND(I134*H134,2)</f>
        <v>0</v>
      </c>
      <c r="BL134" s="18" t="s">
        <v>195</v>
      </c>
      <c r="BM134" s="231" t="s">
        <v>402</v>
      </c>
    </row>
    <row r="135" s="2" customFormat="1" ht="16.5" customHeight="1">
      <c r="A135" s="39"/>
      <c r="B135" s="40"/>
      <c r="C135" s="220" t="s">
        <v>305</v>
      </c>
      <c r="D135" s="220" t="s">
        <v>191</v>
      </c>
      <c r="E135" s="221" t="s">
        <v>1193</v>
      </c>
      <c r="F135" s="222" t="s">
        <v>1194</v>
      </c>
      <c r="G135" s="223" t="s">
        <v>1066</v>
      </c>
      <c r="H135" s="224">
        <v>1</v>
      </c>
      <c r="I135" s="225"/>
      <c r="J135" s="226">
        <f>ROUND(I135*H135,2)</f>
        <v>0</v>
      </c>
      <c r="K135" s="222" t="s">
        <v>352</v>
      </c>
      <c r="L135" s="45"/>
      <c r="M135" s="227" t="s">
        <v>1</v>
      </c>
      <c r="N135" s="228" t="s">
        <v>45</v>
      </c>
      <c r="O135" s="92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1" t="s">
        <v>195</v>
      </c>
      <c r="AT135" s="231" t="s">
        <v>191</v>
      </c>
      <c r="AU135" s="231" t="s">
        <v>80</v>
      </c>
      <c r="AY135" s="18" t="s">
        <v>188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8" t="s">
        <v>88</v>
      </c>
      <c r="BK135" s="232">
        <f>ROUND(I135*H135,2)</f>
        <v>0</v>
      </c>
      <c r="BL135" s="18" t="s">
        <v>195</v>
      </c>
      <c r="BM135" s="231" t="s">
        <v>414</v>
      </c>
    </row>
    <row r="136" s="2" customFormat="1" ht="16.5" customHeight="1">
      <c r="A136" s="39"/>
      <c r="B136" s="40"/>
      <c r="C136" s="220" t="s">
        <v>312</v>
      </c>
      <c r="D136" s="220" t="s">
        <v>191</v>
      </c>
      <c r="E136" s="221" t="s">
        <v>1195</v>
      </c>
      <c r="F136" s="222" t="s">
        <v>1196</v>
      </c>
      <c r="G136" s="223" t="s">
        <v>1066</v>
      </c>
      <c r="H136" s="224">
        <v>1</v>
      </c>
      <c r="I136" s="225"/>
      <c r="J136" s="226">
        <f>ROUND(I136*H136,2)</f>
        <v>0</v>
      </c>
      <c r="K136" s="222" t="s">
        <v>352</v>
      </c>
      <c r="L136" s="45"/>
      <c r="M136" s="227" t="s">
        <v>1</v>
      </c>
      <c r="N136" s="228" t="s">
        <v>45</v>
      </c>
      <c r="O136" s="92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1" t="s">
        <v>195</v>
      </c>
      <c r="AT136" s="231" t="s">
        <v>191</v>
      </c>
      <c r="AU136" s="231" t="s">
        <v>80</v>
      </c>
      <c r="AY136" s="18" t="s">
        <v>188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8" t="s">
        <v>88</v>
      </c>
      <c r="BK136" s="232">
        <f>ROUND(I136*H136,2)</f>
        <v>0</v>
      </c>
      <c r="BL136" s="18" t="s">
        <v>195</v>
      </c>
      <c r="BM136" s="231" t="s">
        <v>428</v>
      </c>
    </row>
    <row r="137" s="2" customFormat="1" ht="16.5" customHeight="1">
      <c r="A137" s="39"/>
      <c r="B137" s="40"/>
      <c r="C137" s="220" t="s">
        <v>7</v>
      </c>
      <c r="D137" s="220" t="s">
        <v>191</v>
      </c>
      <c r="E137" s="221" t="s">
        <v>1197</v>
      </c>
      <c r="F137" s="222" t="s">
        <v>1198</v>
      </c>
      <c r="G137" s="223" t="s">
        <v>1066</v>
      </c>
      <c r="H137" s="224">
        <v>1</v>
      </c>
      <c r="I137" s="225"/>
      <c r="J137" s="226">
        <f>ROUND(I137*H137,2)</f>
        <v>0</v>
      </c>
      <c r="K137" s="222" t="s">
        <v>352</v>
      </c>
      <c r="L137" s="45"/>
      <c r="M137" s="227" t="s">
        <v>1</v>
      </c>
      <c r="N137" s="228" t="s">
        <v>45</v>
      </c>
      <c r="O137" s="92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1" t="s">
        <v>195</v>
      </c>
      <c r="AT137" s="231" t="s">
        <v>191</v>
      </c>
      <c r="AU137" s="231" t="s">
        <v>80</v>
      </c>
      <c r="AY137" s="18" t="s">
        <v>188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8" t="s">
        <v>88</v>
      </c>
      <c r="BK137" s="232">
        <f>ROUND(I137*H137,2)</f>
        <v>0</v>
      </c>
      <c r="BL137" s="18" t="s">
        <v>195</v>
      </c>
      <c r="BM137" s="231" t="s">
        <v>441</v>
      </c>
    </row>
    <row r="138" s="2" customFormat="1" ht="16.5" customHeight="1">
      <c r="A138" s="39"/>
      <c r="B138" s="40"/>
      <c r="C138" s="220" t="s">
        <v>325</v>
      </c>
      <c r="D138" s="220" t="s">
        <v>191</v>
      </c>
      <c r="E138" s="221" t="s">
        <v>1199</v>
      </c>
      <c r="F138" s="222" t="s">
        <v>1200</v>
      </c>
      <c r="G138" s="223" t="s">
        <v>1066</v>
      </c>
      <c r="H138" s="224">
        <v>15</v>
      </c>
      <c r="I138" s="225"/>
      <c r="J138" s="226">
        <f>ROUND(I138*H138,2)</f>
        <v>0</v>
      </c>
      <c r="K138" s="222" t="s">
        <v>352</v>
      </c>
      <c r="L138" s="45"/>
      <c r="M138" s="227" t="s">
        <v>1</v>
      </c>
      <c r="N138" s="228" t="s">
        <v>45</v>
      </c>
      <c r="O138" s="92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1" t="s">
        <v>195</v>
      </c>
      <c r="AT138" s="231" t="s">
        <v>191</v>
      </c>
      <c r="AU138" s="231" t="s">
        <v>80</v>
      </c>
      <c r="AY138" s="18" t="s">
        <v>188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8" t="s">
        <v>88</v>
      </c>
      <c r="BK138" s="232">
        <f>ROUND(I138*H138,2)</f>
        <v>0</v>
      </c>
      <c r="BL138" s="18" t="s">
        <v>195</v>
      </c>
      <c r="BM138" s="231" t="s">
        <v>449</v>
      </c>
    </row>
    <row r="139" s="2" customFormat="1" ht="24.15" customHeight="1">
      <c r="A139" s="39"/>
      <c r="B139" s="40"/>
      <c r="C139" s="220" t="s">
        <v>330</v>
      </c>
      <c r="D139" s="220" t="s">
        <v>191</v>
      </c>
      <c r="E139" s="221" t="s">
        <v>1201</v>
      </c>
      <c r="F139" s="222" t="s">
        <v>1202</v>
      </c>
      <c r="G139" s="223" t="s">
        <v>1066</v>
      </c>
      <c r="H139" s="224">
        <v>1</v>
      </c>
      <c r="I139" s="225"/>
      <c r="J139" s="226">
        <f>ROUND(I139*H139,2)</f>
        <v>0</v>
      </c>
      <c r="K139" s="222" t="s">
        <v>352</v>
      </c>
      <c r="L139" s="45"/>
      <c r="M139" s="227" t="s">
        <v>1</v>
      </c>
      <c r="N139" s="228" t="s">
        <v>45</v>
      </c>
      <c r="O139" s="92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1" t="s">
        <v>195</v>
      </c>
      <c r="AT139" s="231" t="s">
        <v>191</v>
      </c>
      <c r="AU139" s="231" t="s">
        <v>80</v>
      </c>
      <c r="AY139" s="18" t="s">
        <v>188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8" t="s">
        <v>88</v>
      </c>
      <c r="BK139" s="232">
        <f>ROUND(I139*H139,2)</f>
        <v>0</v>
      </c>
      <c r="BL139" s="18" t="s">
        <v>195</v>
      </c>
      <c r="BM139" s="231" t="s">
        <v>459</v>
      </c>
    </row>
    <row r="140" s="2" customFormat="1" ht="16.5" customHeight="1">
      <c r="A140" s="39"/>
      <c r="B140" s="40"/>
      <c r="C140" s="220" t="s">
        <v>338</v>
      </c>
      <c r="D140" s="220" t="s">
        <v>191</v>
      </c>
      <c r="E140" s="221" t="s">
        <v>1203</v>
      </c>
      <c r="F140" s="222" t="s">
        <v>1204</v>
      </c>
      <c r="G140" s="223" t="s">
        <v>1066</v>
      </c>
      <c r="H140" s="224">
        <v>4</v>
      </c>
      <c r="I140" s="225"/>
      <c r="J140" s="226">
        <f>ROUND(I140*H140,2)</f>
        <v>0</v>
      </c>
      <c r="K140" s="222" t="s">
        <v>352</v>
      </c>
      <c r="L140" s="45"/>
      <c r="M140" s="227" t="s">
        <v>1</v>
      </c>
      <c r="N140" s="228" t="s">
        <v>45</v>
      </c>
      <c r="O140" s="92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1" t="s">
        <v>195</v>
      </c>
      <c r="AT140" s="231" t="s">
        <v>191</v>
      </c>
      <c r="AU140" s="231" t="s">
        <v>80</v>
      </c>
      <c r="AY140" s="18" t="s">
        <v>188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8" t="s">
        <v>88</v>
      </c>
      <c r="BK140" s="232">
        <f>ROUND(I140*H140,2)</f>
        <v>0</v>
      </c>
      <c r="BL140" s="18" t="s">
        <v>195</v>
      </c>
      <c r="BM140" s="231" t="s">
        <v>467</v>
      </c>
    </row>
    <row r="141" s="2" customFormat="1" ht="16.5" customHeight="1">
      <c r="A141" s="39"/>
      <c r="B141" s="40"/>
      <c r="C141" s="220" t="s">
        <v>343</v>
      </c>
      <c r="D141" s="220" t="s">
        <v>191</v>
      </c>
      <c r="E141" s="221" t="s">
        <v>1205</v>
      </c>
      <c r="F141" s="222" t="s">
        <v>1206</v>
      </c>
      <c r="G141" s="223" t="s">
        <v>1066</v>
      </c>
      <c r="H141" s="224">
        <v>2</v>
      </c>
      <c r="I141" s="225"/>
      <c r="J141" s="226">
        <f>ROUND(I141*H141,2)</f>
        <v>0</v>
      </c>
      <c r="K141" s="222" t="s">
        <v>352</v>
      </c>
      <c r="L141" s="45"/>
      <c r="M141" s="227" t="s">
        <v>1</v>
      </c>
      <c r="N141" s="228" t="s">
        <v>45</v>
      </c>
      <c r="O141" s="92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1" t="s">
        <v>195</v>
      </c>
      <c r="AT141" s="231" t="s">
        <v>191</v>
      </c>
      <c r="AU141" s="231" t="s">
        <v>80</v>
      </c>
      <c r="AY141" s="18" t="s">
        <v>188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8" t="s">
        <v>88</v>
      </c>
      <c r="BK141" s="232">
        <f>ROUND(I141*H141,2)</f>
        <v>0</v>
      </c>
      <c r="BL141" s="18" t="s">
        <v>195</v>
      </c>
      <c r="BM141" s="231" t="s">
        <v>479</v>
      </c>
    </row>
    <row r="142" s="2" customFormat="1" ht="16.5" customHeight="1">
      <c r="A142" s="39"/>
      <c r="B142" s="40"/>
      <c r="C142" s="220" t="s">
        <v>349</v>
      </c>
      <c r="D142" s="220" t="s">
        <v>191</v>
      </c>
      <c r="E142" s="221" t="s">
        <v>1207</v>
      </c>
      <c r="F142" s="222" t="s">
        <v>1208</v>
      </c>
      <c r="G142" s="223" t="s">
        <v>1066</v>
      </c>
      <c r="H142" s="224">
        <v>1</v>
      </c>
      <c r="I142" s="225"/>
      <c r="J142" s="226">
        <f>ROUND(I142*H142,2)</f>
        <v>0</v>
      </c>
      <c r="K142" s="222" t="s">
        <v>352</v>
      </c>
      <c r="L142" s="45"/>
      <c r="M142" s="227" t="s">
        <v>1</v>
      </c>
      <c r="N142" s="228" t="s">
        <v>45</v>
      </c>
      <c r="O142" s="92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1" t="s">
        <v>195</v>
      </c>
      <c r="AT142" s="231" t="s">
        <v>191</v>
      </c>
      <c r="AU142" s="231" t="s">
        <v>80</v>
      </c>
      <c r="AY142" s="18" t="s">
        <v>188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8" t="s">
        <v>88</v>
      </c>
      <c r="BK142" s="232">
        <f>ROUND(I142*H142,2)</f>
        <v>0</v>
      </c>
      <c r="BL142" s="18" t="s">
        <v>195</v>
      </c>
      <c r="BM142" s="231" t="s">
        <v>489</v>
      </c>
    </row>
    <row r="143" s="2" customFormat="1" ht="16.5" customHeight="1">
      <c r="A143" s="39"/>
      <c r="B143" s="40"/>
      <c r="C143" s="220" t="s">
        <v>354</v>
      </c>
      <c r="D143" s="220" t="s">
        <v>191</v>
      </c>
      <c r="E143" s="221" t="s">
        <v>1209</v>
      </c>
      <c r="F143" s="222" t="s">
        <v>1210</v>
      </c>
      <c r="G143" s="223" t="s">
        <v>1066</v>
      </c>
      <c r="H143" s="224">
        <v>1</v>
      </c>
      <c r="I143" s="225"/>
      <c r="J143" s="226">
        <f>ROUND(I143*H143,2)</f>
        <v>0</v>
      </c>
      <c r="K143" s="222" t="s">
        <v>352</v>
      </c>
      <c r="L143" s="45"/>
      <c r="M143" s="227" t="s">
        <v>1</v>
      </c>
      <c r="N143" s="228" t="s">
        <v>45</v>
      </c>
      <c r="O143" s="92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1" t="s">
        <v>195</v>
      </c>
      <c r="AT143" s="231" t="s">
        <v>191</v>
      </c>
      <c r="AU143" s="231" t="s">
        <v>80</v>
      </c>
      <c r="AY143" s="18" t="s">
        <v>188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8" t="s">
        <v>88</v>
      </c>
      <c r="BK143" s="232">
        <f>ROUND(I143*H143,2)</f>
        <v>0</v>
      </c>
      <c r="BL143" s="18" t="s">
        <v>195</v>
      </c>
      <c r="BM143" s="231" t="s">
        <v>497</v>
      </c>
    </row>
    <row r="144" s="2" customFormat="1" ht="24.15" customHeight="1">
      <c r="A144" s="39"/>
      <c r="B144" s="40"/>
      <c r="C144" s="220" t="s">
        <v>359</v>
      </c>
      <c r="D144" s="220" t="s">
        <v>191</v>
      </c>
      <c r="E144" s="221" t="s">
        <v>1211</v>
      </c>
      <c r="F144" s="222" t="s">
        <v>1212</v>
      </c>
      <c r="G144" s="223" t="s">
        <v>1066</v>
      </c>
      <c r="H144" s="224">
        <v>1</v>
      </c>
      <c r="I144" s="225"/>
      <c r="J144" s="226">
        <f>ROUND(I144*H144,2)</f>
        <v>0</v>
      </c>
      <c r="K144" s="222" t="s">
        <v>352</v>
      </c>
      <c r="L144" s="45"/>
      <c r="M144" s="227" t="s">
        <v>1</v>
      </c>
      <c r="N144" s="228" t="s">
        <v>45</v>
      </c>
      <c r="O144" s="92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1" t="s">
        <v>195</v>
      </c>
      <c r="AT144" s="231" t="s">
        <v>191</v>
      </c>
      <c r="AU144" s="231" t="s">
        <v>80</v>
      </c>
      <c r="AY144" s="18" t="s">
        <v>188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8" t="s">
        <v>88</v>
      </c>
      <c r="BK144" s="232">
        <f>ROUND(I144*H144,2)</f>
        <v>0</v>
      </c>
      <c r="BL144" s="18" t="s">
        <v>195</v>
      </c>
      <c r="BM144" s="231" t="s">
        <v>507</v>
      </c>
    </row>
    <row r="145" s="2" customFormat="1" ht="16.5" customHeight="1">
      <c r="A145" s="39"/>
      <c r="B145" s="40"/>
      <c r="C145" s="220" t="s">
        <v>365</v>
      </c>
      <c r="D145" s="220" t="s">
        <v>191</v>
      </c>
      <c r="E145" s="221" t="s">
        <v>1213</v>
      </c>
      <c r="F145" s="222" t="s">
        <v>1214</v>
      </c>
      <c r="G145" s="223" t="s">
        <v>1066</v>
      </c>
      <c r="H145" s="224">
        <v>11</v>
      </c>
      <c r="I145" s="225"/>
      <c r="J145" s="226">
        <f>ROUND(I145*H145,2)</f>
        <v>0</v>
      </c>
      <c r="K145" s="222" t="s">
        <v>352</v>
      </c>
      <c r="L145" s="45"/>
      <c r="M145" s="227" t="s">
        <v>1</v>
      </c>
      <c r="N145" s="228" t="s">
        <v>45</v>
      </c>
      <c r="O145" s="92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1" t="s">
        <v>195</v>
      </c>
      <c r="AT145" s="231" t="s">
        <v>191</v>
      </c>
      <c r="AU145" s="231" t="s">
        <v>80</v>
      </c>
      <c r="AY145" s="18" t="s">
        <v>188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8" t="s">
        <v>88</v>
      </c>
      <c r="BK145" s="232">
        <f>ROUND(I145*H145,2)</f>
        <v>0</v>
      </c>
      <c r="BL145" s="18" t="s">
        <v>195</v>
      </c>
      <c r="BM145" s="231" t="s">
        <v>519</v>
      </c>
    </row>
    <row r="146" s="2" customFormat="1" ht="16.5" customHeight="1">
      <c r="A146" s="39"/>
      <c r="B146" s="40"/>
      <c r="C146" s="220" t="s">
        <v>370</v>
      </c>
      <c r="D146" s="220" t="s">
        <v>191</v>
      </c>
      <c r="E146" s="221" t="s">
        <v>1215</v>
      </c>
      <c r="F146" s="222" t="s">
        <v>1216</v>
      </c>
      <c r="G146" s="223" t="s">
        <v>1066</v>
      </c>
      <c r="H146" s="224">
        <v>1</v>
      </c>
      <c r="I146" s="225"/>
      <c r="J146" s="226">
        <f>ROUND(I146*H146,2)</f>
        <v>0</v>
      </c>
      <c r="K146" s="222" t="s">
        <v>352</v>
      </c>
      <c r="L146" s="45"/>
      <c r="M146" s="227" t="s">
        <v>1</v>
      </c>
      <c r="N146" s="228" t="s">
        <v>45</v>
      </c>
      <c r="O146" s="92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1" t="s">
        <v>195</v>
      </c>
      <c r="AT146" s="231" t="s">
        <v>191</v>
      </c>
      <c r="AU146" s="231" t="s">
        <v>80</v>
      </c>
      <c r="AY146" s="18" t="s">
        <v>188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8" t="s">
        <v>88</v>
      </c>
      <c r="BK146" s="232">
        <f>ROUND(I146*H146,2)</f>
        <v>0</v>
      </c>
      <c r="BL146" s="18" t="s">
        <v>195</v>
      </c>
      <c r="BM146" s="231" t="s">
        <v>529</v>
      </c>
    </row>
    <row r="147" s="2" customFormat="1" ht="16.5" customHeight="1">
      <c r="A147" s="39"/>
      <c r="B147" s="40"/>
      <c r="C147" s="220" t="s">
        <v>375</v>
      </c>
      <c r="D147" s="220" t="s">
        <v>191</v>
      </c>
      <c r="E147" s="221" t="s">
        <v>1217</v>
      </c>
      <c r="F147" s="222" t="s">
        <v>1218</v>
      </c>
      <c r="G147" s="223" t="s">
        <v>1066</v>
      </c>
      <c r="H147" s="224">
        <v>1</v>
      </c>
      <c r="I147" s="225"/>
      <c r="J147" s="226">
        <f>ROUND(I147*H147,2)</f>
        <v>0</v>
      </c>
      <c r="K147" s="222" t="s">
        <v>352</v>
      </c>
      <c r="L147" s="45"/>
      <c r="M147" s="227" t="s">
        <v>1</v>
      </c>
      <c r="N147" s="228" t="s">
        <v>45</v>
      </c>
      <c r="O147" s="92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1" t="s">
        <v>195</v>
      </c>
      <c r="AT147" s="231" t="s">
        <v>191</v>
      </c>
      <c r="AU147" s="231" t="s">
        <v>80</v>
      </c>
      <c r="AY147" s="18" t="s">
        <v>188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8" t="s">
        <v>88</v>
      </c>
      <c r="BK147" s="232">
        <f>ROUND(I147*H147,2)</f>
        <v>0</v>
      </c>
      <c r="BL147" s="18" t="s">
        <v>195</v>
      </c>
      <c r="BM147" s="231" t="s">
        <v>538</v>
      </c>
    </row>
    <row r="148" s="2" customFormat="1" ht="21.75" customHeight="1">
      <c r="A148" s="39"/>
      <c r="B148" s="40"/>
      <c r="C148" s="220" t="s">
        <v>379</v>
      </c>
      <c r="D148" s="220" t="s">
        <v>191</v>
      </c>
      <c r="E148" s="221" t="s">
        <v>1219</v>
      </c>
      <c r="F148" s="222" t="s">
        <v>1220</v>
      </c>
      <c r="G148" s="223" t="s">
        <v>1066</v>
      </c>
      <c r="H148" s="224">
        <v>15</v>
      </c>
      <c r="I148" s="225"/>
      <c r="J148" s="226">
        <f>ROUND(I148*H148,2)</f>
        <v>0</v>
      </c>
      <c r="K148" s="222" t="s">
        <v>352</v>
      </c>
      <c r="L148" s="45"/>
      <c r="M148" s="227" t="s">
        <v>1</v>
      </c>
      <c r="N148" s="228" t="s">
        <v>45</v>
      </c>
      <c r="O148" s="92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1" t="s">
        <v>195</v>
      </c>
      <c r="AT148" s="231" t="s">
        <v>191</v>
      </c>
      <c r="AU148" s="231" t="s">
        <v>80</v>
      </c>
      <c r="AY148" s="18" t="s">
        <v>188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8" t="s">
        <v>88</v>
      </c>
      <c r="BK148" s="232">
        <f>ROUND(I148*H148,2)</f>
        <v>0</v>
      </c>
      <c r="BL148" s="18" t="s">
        <v>195</v>
      </c>
      <c r="BM148" s="231" t="s">
        <v>546</v>
      </c>
    </row>
    <row r="149" s="2" customFormat="1" ht="16.5" customHeight="1">
      <c r="A149" s="39"/>
      <c r="B149" s="40"/>
      <c r="C149" s="220" t="s">
        <v>384</v>
      </c>
      <c r="D149" s="220" t="s">
        <v>191</v>
      </c>
      <c r="E149" s="221" t="s">
        <v>1221</v>
      </c>
      <c r="F149" s="222" t="s">
        <v>1222</v>
      </c>
      <c r="G149" s="223" t="s">
        <v>1066</v>
      </c>
      <c r="H149" s="224">
        <v>11</v>
      </c>
      <c r="I149" s="225"/>
      <c r="J149" s="226">
        <f>ROUND(I149*H149,2)</f>
        <v>0</v>
      </c>
      <c r="K149" s="222" t="s">
        <v>352</v>
      </c>
      <c r="L149" s="45"/>
      <c r="M149" s="227" t="s">
        <v>1</v>
      </c>
      <c r="N149" s="228" t="s">
        <v>45</v>
      </c>
      <c r="O149" s="92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1" t="s">
        <v>195</v>
      </c>
      <c r="AT149" s="231" t="s">
        <v>191</v>
      </c>
      <c r="AU149" s="231" t="s">
        <v>80</v>
      </c>
      <c r="AY149" s="18" t="s">
        <v>188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8" t="s">
        <v>88</v>
      </c>
      <c r="BK149" s="232">
        <f>ROUND(I149*H149,2)</f>
        <v>0</v>
      </c>
      <c r="BL149" s="18" t="s">
        <v>195</v>
      </c>
      <c r="BM149" s="231" t="s">
        <v>554</v>
      </c>
    </row>
    <row r="150" s="2" customFormat="1" ht="16.5" customHeight="1">
      <c r="A150" s="39"/>
      <c r="B150" s="40"/>
      <c r="C150" s="220" t="s">
        <v>389</v>
      </c>
      <c r="D150" s="220" t="s">
        <v>191</v>
      </c>
      <c r="E150" s="221" t="s">
        <v>1223</v>
      </c>
      <c r="F150" s="222" t="s">
        <v>1224</v>
      </c>
      <c r="G150" s="223" t="s">
        <v>1066</v>
      </c>
      <c r="H150" s="224">
        <v>9</v>
      </c>
      <c r="I150" s="225"/>
      <c r="J150" s="226">
        <f>ROUND(I150*H150,2)</f>
        <v>0</v>
      </c>
      <c r="K150" s="222" t="s">
        <v>352</v>
      </c>
      <c r="L150" s="45"/>
      <c r="M150" s="227" t="s">
        <v>1</v>
      </c>
      <c r="N150" s="228" t="s">
        <v>45</v>
      </c>
      <c r="O150" s="92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1" t="s">
        <v>195</v>
      </c>
      <c r="AT150" s="231" t="s">
        <v>191</v>
      </c>
      <c r="AU150" s="231" t="s">
        <v>80</v>
      </c>
      <c r="AY150" s="18" t="s">
        <v>188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8" t="s">
        <v>88</v>
      </c>
      <c r="BK150" s="232">
        <f>ROUND(I150*H150,2)</f>
        <v>0</v>
      </c>
      <c r="BL150" s="18" t="s">
        <v>195</v>
      </c>
      <c r="BM150" s="231" t="s">
        <v>562</v>
      </c>
    </row>
    <row r="151" s="2" customFormat="1" ht="16.5" customHeight="1">
      <c r="A151" s="39"/>
      <c r="B151" s="40"/>
      <c r="C151" s="220" t="s">
        <v>393</v>
      </c>
      <c r="D151" s="220" t="s">
        <v>191</v>
      </c>
      <c r="E151" s="221" t="s">
        <v>1225</v>
      </c>
      <c r="F151" s="222" t="s">
        <v>1226</v>
      </c>
      <c r="G151" s="223" t="s">
        <v>1066</v>
      </c>
      <c r="H151" s="224">
        <v>4</v>
      </c>
      <c r="I151" s="225"/>
      <c r="J151" s="226">
        <f>ROUND(I151*H151,2)</f>
        <v>0</v>
      </c>
      <c r="K151" s="222" t="s">
        <v>352</v>
      </c>
      <c r="L151" s="45"/>
      <c r="M151" s="227" t="s">
        <v>1</v>
      </c>
      <c r="N151" s="228" t="s">
        <v>45</v>
      </c>
      <c r="O151" s="92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1" t="s">
        <v>195</v>
      </c>
      <c r="AT151" s="231" t="s">
        <v>191</v>
      </c>
      <c r="AU151" s="231" t="s">
        <v>80</v>
      </c>
      <c r="AY151" s="18" t="s">
        <v>188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8" t="s">
        <v>88</v>
      </c>
      <c r="BK151" s="232">
        <f>ROUND(I151*H151,2)</f>
        <v>0</v>
      </c>
      <c r="BL151" s="18" t="s">
        <v>195</v>
      </c>
      <c r="BM151" s="231" t="s">
        <v>570</v>
      </c>
    </row>
    <row r="152" s="2" customFormat="1" ht="16.5" customHeight="1">
      <c r="A152" s="39"/>
      <c r="B152" s="40"/>
      <c r="C152" s="220" t="s">
        <v>402</v>
      </c>
      <c r="D152" s="220" t="s">
        <v>191</v>
      </c>
      <c r="E152" s="221" t="s">
        <v>1227</v>
      </c>
      <c r="F152" s="222" t="s">
        <v>1228</v>
      </c>
      <c r="G152" s="223" t="s">
        <v>1066</v>
      </c>
      <c r="H152" s="224">
        <v>3</v>
      </c>
      <c r="I152" s="225"/>
      <c r="J152" s="226">
        <f>ROUND(I152*H152,2)</f>
        <v>0</v>
      </c>
      <c r="K152" s="222" t="s">
        <v>352</v>
      </c>
      <c r="L152" s="45"/>
      <c r="M152" s="227" t="s">
        <v>1</v>
      </c>
      <c r="N152" s="228" t="s">
        <v>45</v>
      </c>
      <c r="O152" s="92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1" t="s">
        <v>195</v>
      </c>
      <c r="AT152" s="231" t="s">
        <v>191</v>
      </c>
      <c r="AU152" s="231" t="s">
        <v>80</v>
      </c>
      <c r="AY152" s="18" t="s">
        <v>188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8" t="s">
        <v>88</v>
      </c>
      <c r="BK152" s="232">
        <f>ROUND(I152*H152,2)</f>
        <v>0</v>
      </c>
      <c r="BL152" s="18" t="s">
        <v>195</v>
      </c>
      <c r="BM152" s="231" t="s">
        <v>580</v>
      </c>
    </row>
    <row r="153" s="2" customFormat="1" ht="21.75" customHeight="1">
      <c r="A153" s="39"/>
      <c r="B153" s="40"/>
      <c r="C153" s="220" t="s">
        <v>408</v>
      </c>
      <c r="D153" s="220" t="s">
        <v>191</v>
      </c>
      <c r="E153" s="221" t="s">
        <v>1127</v>
      </c>
      <c r="F153" s="222" t="s">
        <v>1128</v>
      </c>
      <c r="G153" s="223" t="s">
        <v>1066</v>
      </c>
      <c r="H153" s="224">
        <v>5</v>
      </c>
      <c r="I153" s="225"/>
      <c r="J153" s="226">
        <f>ROUND(I153*H153,2)</f>
        <v>0</v>
      </c>
      <c r="K153" s="222" t="s">
        <v>352</v>
      </c>
      <c r="L153" s="45"/>
      <c r="M153" s="227" t="s">
        <v>1</v>
      </c>
      <c r="N153" s="228" t="s">
        <v>45</v>
      </c>
      <c r="O153" s="92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1" t="s">
        <v>195</v>
      </c>
      <c r="AT153" s="231" t="s">
        <v>191</v>
      </c>
      <c r="AU153" s="231" t="s">
        <v>80</v>
      </c>
      <c r="AY153" s="18" t="s">
        <v>188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8" t="s">
        <v>88</v>
      </c>
      <c r="BK153" s="232">
        <f>ROUND(I153*H153,2)</f>
        <v>0</v>
      </c>
      <c r="BL153" s="18" t="s">
        <v>195</v>
      </c>
      <c r="BM153" s="231" t="s">
        <v>588</v>
      </c>
    </row>
    <row r="154" s="2" customFormat="1" ht="16.5" customHeight="1">
      <c r="A154" s="39"/>
      <c r="B154" s="40"/>
      <c r="C154" s="220" t="s">
        <v>414</v>
      </c>
      <c r="D154" s="220" t="s">
        <v>191</v>
      </c>
      <c r="E154" s="221" t="s">
        <v>1129</v>
      </c>
      <c r="F154" s="222" t="s">
        <v>1130</v>
      </c>
      <c r="G154" s="223" t="s">
        <v>1066</v>
      </c>
      <c r="H154" s="224">
        <v>2</v>
      </c>
      <c r="I154" s="225"/>
      <c r="J154" s="226">
        <f>ROUND(I154*H154,2)</f>
        <v>0</v>
      </c>
      <c r="K154" s="222" t="s">
        <v>352</v>
      </c>
      <c r="L154" s="45"/>
      <c r="M154" s="227" t="s">
        <v>1</v>
      </c>
      <c r="N154" s="228" t="s">
        <v>45</v>
      </c>
      <c r="O154" s="92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1" t="s">
        <v>195</v>
      </c>
      <c r="AT154" s="231" t="s">
        <v>191</v>
      </c>
      <c r="AU154" s="231" t="s">
        <v>80</v>
      </c>
      <c r="AY154" s="18" t="s">
        <v>188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8" t="s">
        <v>88</v>
      </c>
      <c r="BK154" s="232">
        <f>ROUND(I154*H154,2)</f>
        <v>0</v>
      </c>
      <c r="BL154" s="18" t="s">
        <v>195</v>
      </c>
      <c r="BM154" s="231" t="s">
        <v>599</v>
      </c>
    </row>
    <row r="155" s="2" customFormat="1" ht="16.5" customHeight="1">
      <c r="A155" s="39"/>
      <c r="B155" s="40"/>
      <c r="C155" s="220" t="s">
        <v>420</v>
      </c>
      <c r="D155" s="220" t="s">
        <v>191</v>
      </c>
      <c r="E155" s="221" t="s">
        <v>1229</v>
      </c>
      <c r="F155" s="222" t="s">
        <v>1230</v>
      </c>
      <c r="G155" s="223" t="s">
        <v>1066</v>
      </c>
      <c r="H155" s="224">
        <v>6</v>
      </c>
      <c r="I155" s="225"/>
      <c r="J155" s="226">
        <f>ROUND(I155*H155,2)</f>
        <v>0</v>
      </c>
      <c r="K155" s="222" t="s">
        <v>352</v>
      </c>
      <c r="L155" s="45"/>
      <c r="M155" s="227" t="s">
        <v>1</v>
      </c>
      <c r="N155" s="228" t="s">
        <v>45</v>
      </c>
      <c r="O155" s="92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1" t="s">
        <v>195</v>
      </c>
      <c r="AT155" s="231" t="s">
        <v>191</v>
      </c>
      <c r="AU155" s="231" t="s">
        <v>80</v>
      </c>
      <c r="AY155" s="18" t="s">
        <v>188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8" t="s">
        <v>88</v>
      </c>
      <c r="BK155" s="232">
        <f>ROUND(I155*H155,2)</f>
        <v>0</v>
      </c>
      <c r="BL155" s="18" t="s">
        <v>195</v>
      </c>
      <c r="BM155" s="231" t="s">
        <v>608</v>
      </c>
    </row>
    <row r="156" s="2" customFormat="1" ht="16.5" customHeight="1">
      <c r="A156" s="39"/>
      <c r="B156" s="40"/>
      <c r="C156" s="220" t="s">
        <v>428</v>
      </c>
      <c r="D156" s="220" t="s">
        <v>191</v>
      </c>
      <c r="E156" s="221" t="s">
        <v>1231</v>
      </c>
      <c r="F156" s="222" t="s">
        <v>1232</v>
      </c>
      <c r="G156" s="223" t="s">
        <v>1066</v>
      </c>
      <c r="H156" s="224">
        <v>12</v>
      </c>
      <c r="I156" s="225"/>
      <c r="J156" s="226">
        <f>ROUND(I156*H156,2)</f>
        <v>0</v>
      </c>
      <c r="K156" s="222" t="s">
        <v>352</v>
      </c>
      <c r="L156" s="45"/>
      <c r="M156" s="227" t="s">
        <v>1</v>
      </c>
      <c r="N156" s="228" t="s">
        <v>45</v>
      </c>
      <c r="O156" s="92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1" t="s">
        <v>195</v>
      </c>
      <c r="AT156" s="231" t="s">
        <v>191</v>
      </c>
      <c r="AU156" s="231" t="s">
        <v>80</v>
      </c>
      <c r="AY156" s="18" t="s">
        <v>188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8" t="s">
        <v>88</v>
      </c>
      <c r="BK156" s="232">
        <f>ROUND(I156*H156,2)</f>
        <v>0</v>
      </c>
      <c r="BL156" s="18" t="s">
        <v>195</v>
      </c>
      <c r="BM156" s="231" t="s">
        <v>618</v>
      </c>
    </row>
    <row r="157" s="2" customFormat="1" ht="16.5" customHeight="1">
      <c r="A157" s="39"/>
      <c r="B157" s="40"/>
      <c r="C157" s="220" t="s">
        <v>436</v>
      </c>
      <c r="D157" s="220" t="s">
        <v>191</v>
      </c>
      <c r="E157" s="221" t="s">
        <v>1233</v>
      </c>
      <c r="F157" s="222" t="s">
        <v>1234</v>
      </c>
      <c r="G157" s="223" t="s">
        <v>1066</v>
      </c>
      <c r="H157" s="224">
        <v>14</v>
      </c>
      <c r="I157" s="225"/>
      <c r="J157" s="226">
        <f>ROUND(I157*H157,2)</f>
        <v>0</v>
      </c>
      <c r="K157" s="222" t="s">
        <v>352</v>
      </c>
      <c r="L157" s="45"/>
      <c r="M157" s="227" t="s">
        <v>1</v>
      </c>
      <c r="N157" s="228" t="s">
        <v>45</v>
      </c>
      <c r="O157" s="92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1" t="s">
        <v>195</v>
      </c>
      <c r="AT157" s="231" t="s">
        <v>191</v>
      </c>
      <c r="AU157" s="231" t="s">
        <v>80</v>
      </c>
      <c r="AY157" s="18" t="s">
        <v>188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8" t="s">
        <v>88</v>
      </c>
      <c r="BK157" s="232">
        <f>ROUND(I157*H157,2)</f>
        <v>0</v>
      </c>
      <c r="BL157" s="18" t="s">
        <v>195</v>
      </c>
      <c r="BM157" s="231" t="s">
        <v>628</v>
      </c>
    </row>
    <row r="158" s="2" customFormat="1" ht="16.5" customHeight="1">
      <c r="A158" s="39"/>
      <c r="B158" s="40"/>
      <c r="C158" s="220" t="s">
        <v>441</v>
      </c>
      <c r="D158" s="220" t="s">
        <v>191</v>
      </c>
      <c r="E158" s="221" t="s">
        <v>1235</v>
      </c>
      <c r="F158" s="222" t="s">
        <v>1236</v>
      </c>
      <c r="G158" s="223" t="s">
        <v>1066</v>
      </c>
      <c r="H158" s="224">
        <v>11</v>
      </c>
      <c r="I158" s="225"/>
      <c r="J158" s="226">
        <f>ROUND(I158*H158,2)</f>
        <v>0</v>
      </c>
      <c r="K158" s="222" t="s">
        <v>352</v>
      </c>
      <c r="L158" s="45"/>
      <c r="M158" s="227" t="s">
        <v>1</v>
      </c>
      <c r="N158" s="228" t="s">
        <v>45</v>
      </c>
      <c r="O158" s="92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1" t="s">
        <v>195</v>
      </c>
      <c r="AT158" s="231" t="s">
        <v>191</v>
      </c>
      <c r="AU158" s="231" t="s">
        <v>80</v>
      </c>
      <c r="AY158" s="18" t="s">
        <v>188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8" t="s">
        <v>88</v>
      </c>
      <c r="BK158" s="232">
        <f>ROUND(I158*H158,2)</f>
        <v>0</v>
      </c>
      <c r="BL158" s="18" t="s">
        <v>195</v>
      </c>
      <c r="BM158" s="231" t="s">
        <v>638</v>
      </c>
    </row>
    <row r="159" s="2" customFormat="1" ht="24.15" customHeight="1">
      <c r="A159" s="39"/>
      <c r="B159" s="40"/>
      <c r="C159" s="220" t="s">
        <v>445</v>
      </c>
      <c r="D159" s="220" t="s">
        <v>191</v>
      </c>
      <c r="E159" s="221" t="s">
        <v>1237</v>
      </c>
      <c r="F159" s="222" t="s">
        <v>1238</v>
      </c>
      <c r="G159" s="223" t="s">
        <v>1066</v>
      </c>
      <c r="H159" s="224">
        <v>1</v>
      </c>
      <c r="I159" s="225"/>
      <c r="J159" s="226">
        <f>ROUND(I159*H159,2)</f>
        <v>0</v>
      </c>
      <c r="K159" s="222" t="s">
        <v>352</v>
      </c>
      <c r="L159" s="45"/>
      <c r="M159" s="297" t="s">
        <v>1</v>
      </c>
      <c r="N159" s="298" t="s">
        <v>45</v>
      </c>
      <c r="O159" s="295"/>
      <c r="P159" s="299">
        <f>O159*H159</f>
        <v>0</v>
      </c>
      <c r="Q159" s="299">
        <v>0</v>
      </c>
      <c r="R159" s="299">
        <f>Q159*H159</f>
        <v>0</v>
      </c>
      <c r="S159" s="299">
        <v>0</v>
      </c>
      <c r="T159" s="30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1" t="s">
        <v>195</v>
      </c>
      <c r="AT159" s="231" t="s">
        <v>191</v>
      </c>
      <c r="AU159" s="231" t="s">
        <v>80</v>
      </c>
      <c r="AY159" s="18" t="s">
        <v>188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8" t="s">
        <v>88</v>
      </c>
      <c r="BK159" s="232">
        <f>ROUND(I159*H159,2)</f>
        <v>0</v>
      </c>
      <c r="BL159" s="18" t="s">
        <v>195</v>
      </c>
      <c r="BM159" s="231" t="s">
        <v>647</v>
      </c>
    </row>
    <row r="160" s="2" customFormat="1" ht="6.96" customHeight="1">
      <c r="A160" s="39"/>
      <c r="B160" s="67"/>
      <c r="C160" s="68"/>
      <c r="D160" s="68"/>
      <c r="E160" s="68"/>
      <c r="F160" s="68"/>
      <c r="G160" s="68"/>
      <c r="H160" s="68"/>
      <c r="I160" s="68"/>
      <c r="J160" s="68"/>
      <c r="K160" s="68"/>
      <c r="L160" s="45"/>
      <c r="M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</row>
  </sheetData>
  <sheetProtection sheet="1" autoFilter="0" formatColumns="0" formatRows="0" objects="1" scenarios="1" spinCount="100000" saltValue="Mj+dWrxzekhEKckkDyGT+DP+NJrV2kOklnKQNf8OxfuSeg0dToN3+Cih778QGFPfcKoZsrDeGYOWO4SoT3ZrNw==" hashValue="5Hp9RFAw6RnBBJQwD51UJ+nCJAyO7acksQUlvMyN2MVO6vg3v72or/fbJqIFEcDsVD+VBSrgyPgqT6bXtwwIpg==" algorithmName="SHA-512" password="88D2"/>
  <autoFilter ref="C115:K159"/>
  <mergeCells count="9">
    <mergeCell ref="E7:H7"/>
    <mergeCell ref="E9:H9"/>
    <mergeCell ref="E18:H18"/>
    <mergeCell ref="E27:H27"/>
    <mergeCell ref="E85:H85"/>
    <mergeCell ref="E87:H87"/>
    <mergeCell ref="E106:H106"/>
    <mergeCell ref="E108:H10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102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90</v>
      </c>
    </row>
    <row r="4" hidden="1" s="1" customFormat="1" ht="24.96" customHeight="1">
      <c r="B4" s="21"/>
      <c r="D4" s="140" t="s">
        <v>124</v>
      </c>
      <c r="L4" s="21"/>
      <c r="M4" s="141" t="s">
        <v>10</v>
      </c>
      <c r="AT4" s="18" t="s">
        <v>4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142" t="s">
        <v>16</v>
      </c>
      <c r="L6" s="21"/>
    </row>
    <row r="7" hidden="1" s="1" customFormat="1" ht="16.5" customHeight="1">
      <c r="B7" s="21"/>
      <c r="E7" s="143" t="str">
        <f>'Rekapitulace stavby'!K6</f>
        <v>Revitalizace endoskopického oddělení</v>
      </c>
      <c r="F7" s="142"/>
      <c r="G7" s="142"/>
      <c r="H7" s="142"/>
      <c r="L7" s="21"/>
    </row>
    <row r="8" hidden="1" s="2" customFormat="1" ht="12" customHeight="1">
      <c r="A8" s="39"/>
      <c r="B8" s="45"/>
      <c r="C8" s="39"/>
      <c r="D8" s="142" t="s">
        <v>137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hidden="1" s="2" customFormat="1" ht="16.5" customHeight="1">
      <c r="A9" s="39"/>
      <c r="B9" s="45"/>
      <c r="C9" s="39"/>
      <c r="D9" s="39"/>
      <c r="E9" s="144" t="s">
        <v>1239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hidden="1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hidden="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hidden="1" s="2" customFormat="1" ht="12" customHeight="1">
      <c r="A12" s="39"/>
      <c r="B12" s="45"/>
      <c r="C12" s="39"/>
      <c r="D12" s="142" t="s">
        <v>20</v>
      </c>
      <c r="E12" s="39"/>
      <c r="F12" s="145" t="s">
        <v>867</v>
      </c>
      <c r="G12" s="39"/>
      <c r="H12" s="39"/>
      <c r="I12" s="142" t="s">
        <v>22</v>
      </c>
      <c r="J12" s="146" t="str">
        <f>'Rekapitulace stavby'!AN8</f>
        <v>15. 12. 2025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hidden="1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hidden="1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tr">
        <f>IF('Rekapitulace stavby'!AN10="","",'Rekapitulace stavby'!AN10)</f>
        <v>26000202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hidden="1" s="2" customFormat="1" ht="18" customHeight="1">
      <c r="A15" s="39"/>
      <c r="B15" s="45"/>
      <c r="C15" s="39"/>
      <c r="D15" s="39"/>
      <c r="E15" s="145" t="str">
        <f>IF('Rekapitulace stavby'!E11="","",'Rekapitulace stavby'!E11)</f>
        <v>Oblastní Nemocnice Náchod</v>
      </c>
      <c r="F15" s="39"/>
      <c r="G15" s="39"/>
      <c r="H15" s="39"/>
      <c r="I15" s="142" t="s">
        <v>28</v>
      </c>
      <c r="J15" s="145" t="str">
        <f>IF('Rekapitulace stavby'!AN11="","",'Rekapitulace stavby'!AN11)</f>
        <v>CZ26000202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hidden="1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hidden="1" s="2" customFormat="1" ht="12" customHeight="1">
      <c r="A17" s="39"/>
      <c r="B17" s="45"/>
      <c r="C17" s="39"/>
      <c r="D17" s="142" t="s">
        <v>30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hidden="1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hidden="1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hidden="1" s="2" customFormat="1" ht="12" customHeight="1">
      <c r="A20" s="39"/>
      <c r="B20" s="45"/>
      <c r="C20" s="39"/>
      <c r="D20" s="142" t="s">
        <v>32</v>
      </c>
      <c r="E20" s="39"/>
      <c r="F20" s="39"/>
      <c r="G20" s="39"/>
      <c r="H20" s="39"/>
      <c r="I20" s="142" t="s">
        <v>25</v>
      </c>
      <c r="J20" s="145" t="str">
        <f>IF('Rekapitulace stavby'!AN16="","",'Rekapitulace stavby'!AN16)</f>
        <v>13997220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hidden="1" s="2" customFormat="1" ht="18" customHeight="1">
      <c r="A21" s="39"/>
      <c r="B21" s="45"/>
      <c r="C21" s="39"/>
      <c r="D21" s="39"/>
      <c r="E21" s="145" t="str">
        <f>IF('Rekapitulace stavby'!E17="","",'Rekapitulace stavby'!E17)</f>
        <v>PRISPO s.r.o.</v>
      </c>
      <c r="F21" s="39"/>
      <c r="G21" s="39"/>
      <c r="H21" s="39"/>
      <c r="I21" s="142" t="s">
        <v>28</v>
      </c>
      <c r="J21" s="145" t="str">
        <f>IF('Rekapitulace stavby'!AN17="","",'Rekapitulace stavby'!AN17)</f>
        <v>CZ13997220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hidden="1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hidden="1" s="2" customFormat="1" ht="12" customHeight="1">
      <c r="A23" s="39"/>
      <c r="B23" s="45"/>
      <c r="C23" s="39"/>
      <c r="D23" s="142" t="s">
        <v>37</v>
      </c>
      <c r="E23" s="39"/>
      <c r="F23" s="39"/>
      <c r="G23" s="39"/>
      <c r="H23" s="39"/>
      <c r="I23" s="142" t="s">
        <v>25</v>
      </c>
      <c r="J23" s="145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hidden="1" s="2" customFormat="1" ht="18" customHeight="1">
      <c r="A24" s="39"/>
      <c r="B24" s="45"/>
      <c r="C24" s="39"/>
      <c r="D24" s="39"/>
      <c r="E24" s="145" t="str">
        <f>IF('Rekapitulace stavby'!E20="","",'Rekapitulace stavby'!E20)</f>
        <v>Ing. Petr Chobotský</v>
      </c>
      <c r="F24" s="39"/>
      <c r="G24" s="39"/>
      <c r="H24" s="39"/>
      <c r="I24" s="142" t="s">
        <v>28</v>
      </c>
      <c r="J24" s="145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hidden="1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idden="1" s="2" customFormat="1" ht="12" customHeight="1">
      <c r="A26" s="39"/>
      <c r="B26" s="45"/>
      <c r="C26" s="39"/>
      <c r="D26" s="142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hidden="1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hidden="1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idden="1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hidden="1" s="2" customFormat="1" ht="25.44" customHeight="1">
      <c r="A30" s="39"/>
      <c r="B30" s="45"/>
      <c r="C30" s="39"/>
      <c r="D30" s="152" t="s">
        <v>40</v>
      </c>
      <c r="E30" s="39"/>
      <c r="F30" s="39"/>
      <c r="G30" s="39"/>
      <c r="H30" s="39"/>
      <c r="I30" s="39"/>
      <c r="J30" s="153">
        <f>ROUND(J118,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idden="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hidden="1" s="2" customFormat="1" ht="14.4" customHeight="1">
      <c r="A32" s="39"/>
      <c r="B32" s="45"/>
      <c r="C32" s="39"/>
      <c r="D32" s="39"/>
      <c r="E32" s="39"/>
      <c r="F32" s="154" t="s">
        <v>42</v>
      </c>
      <c r="G32" s="39"/>
      <c r="H32" s="39"/>
      <c r="I32" s="154" t="s">
        <v>41</v>
      </c>
      <c r="J32" s="154" t="s">
        <v>43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155" t="s">
        <v>44</v>
      </c>
      <c r="E33" s="142" t="s">
        <v>45</v>
      </c>
      <c r="F33" s="156">
        <f>ROUND((SUM(BE118:BE146)),  2)</f>
        <v>0</v>
      </c>
      <c r="G33" s="39"/>
      <c r="H33" s="39"/>
      <c r="I33" s="157">
        <v>0.20999999999999999</v>
      </c>
      <c r="J33" s="156">
        <f>ROUND(((SUM(BE118:BE146))*I33),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42" t="s">
        <v>46</v>
      </c>
      <c r="F34" s="156">
        <f>ROUND((SUM(BF118:BF146)),  2)</f>
        <v>0</v>
      </c>
      <c r="G34" s="39"/>
      <c r="H34" s="39"/>
      <c r="I34" s="157">
        <v>0.12</v>
      </c>
      <c r="J34" s="156">
        <f>ROUND(((SUM(BF118:BF146))*I34),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47</v>
      </c>
      <c r="F35" s="156">
        <f>ROUND((SUM(BG118:BG146)),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48</v>
      </c>
      <c r="F36" s="156">
        <f>ROUND((SUM(BH118:BH146)),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49</v>
      </c>
      <c r="F37" s="156">
        <f>ROUND((SUM(BI118:BI146)),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25.44" customHeight="1">
      <c r="A39" s="39"/>
      <c r="B39" s="45"/>
      <c r="C39" s="158"/>
      <c r="D39" s="159" t="s">
        <v>50</v>
      </c>
      <c r="E39" s="160"/>
      <c r="F39" s="160"/>
      <c r="G39" s="161" t="s">
        <v>51</v>
      </c>
      <c r="H39" s="162" t="s">
        <v>52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1" customFormat="1" ht="14.4" customHeight="1">
      <c r="B41" s="21"/>
      <c r="L41" s="21"/>
    </row>
    <row r="42" hidden="1" s="1" customFormat="1" ht="14.4" customHeight="1">
      <c r="B42" s="21"/>
      <c r="L42" s="21"/>
    </row>
    <row r="43" hidden="1" s="1" customFormat="1" ht="14.4" customHeight="1">
      <c r="B43" s="21"/>
      <c r="L43" s="21"/>
    </row>
    <row r="44" hidden="1" s="1" customFormat="1" ht="14.4" customHeight="1">
      <c r="B44" s="21"/>
      <c r="L44" s="21"/>
    </row>
    <row r="45" hidden="1" s="1" customFormat="1" ht="14.4" customHeight="1">
      <c r="B45" s="21"/>
      <c r="L45" s="21"/>
    </row>
    <row r="46" hidden="1" s="1" customFormat="1" ht="14.4" customHeight="1">
      <c r="B46" s="21"/>
      <c r="L46" s="21"/>
    </row>
    <row r="47" hidden="1" s="1" customFormat="1" ht="14.4" customHeight="1">
      <c r="B47" s="21"/>
      <c r="L47" s="21"/>
    </row>
    <row r="48" hidden="1" s="1" customFormat="1" ht="14.4" customHeight="1">
      <c r="B48" s="21"/>
      <c r="L48" s="21"/>
    </row>
    <row r="49" hidden="1" s="1" customFormat="1" ht="14.4" customHeight="1">
      <c r="B49" s="21"/>
      <c r="L49" s="21"/>
    </row>
    <row r="50" hidden="1" s="2" customFormat="1" ht="14.4" customHeight="1">
      <c r="B50" s="64"/>
      <c r="D50" s="165" t="s">
        <v>53</v>
      </c>
      <c r="E50" s="166"/>
      <c r="F50" s="166"/>
      <c r="G50" s="165" t="s">
        <v>54</v>
      </c>
      <c r="H50" s="166"/>
      <c r="I50" s="166"/>
      <c r="J50" s="166"/>
      <c r="K50" s="166"/>
      <c r="L50" s="64"/>
    </row>
    <row r="51" hidden="1">
      <c r="B51" s="21"/>
      <c r="L51" s="21"/>
    </row>
    <row r="52" hidden="1">
      <c r="B52" s="21"/>
      <c r="L52" s="21"/>
    </row>
    <row r="53" hidden="1">
      <c r="B53" s="21"/>
      <c r="L53" s="21"/>
    </row>
    <row r="54" hidden="1">
      <c r="B54" s="21"/>
      <c r="L54" s="21"/>
    </row>
    <row r="55" hidden="1">
      <c r="B55" s="21"/>
      <c r="L55" s="21"/>
    </row>
    <row r="56" hidden="1">
      <c r="B56" s="21"/>
      <c r="L56" s="21"/>
    </row>
    <row r="57" hidden="1">
      <c r="B57" s="21"/>
      <c r="L57" s="21"/>
    </row>
    <row r="58" hidden="1">
      <c r="B58" s="21"/>
      <c r="L58" s="21"/>
    </row>
    <row r="59" hidden="1">
      <c r="B59" s="21"/>
      <c r="L59" s="21"/>
    </row>
    <row r="60" hidden="1">
      <c r="B60" s="21"/>
      <c r="L60" s="21"/>
    </row>
    <row r="61" hidden="1" s="2" customFormat="1">
      <c r="A61" s="39"/>
      <c r="B61" s="45"/>
      <c r="C61" s="39"/>
      <c r="D61" s="167" t="s">
        <v>55</v>
      </c>
      <c r="E61" s="168"/>
      <c r="F61" s="169" t="s">
        <v>56</v>
      </c>
      <c r="G61" s="167" t="s">
        <v>55</v>
      </c>
      <c r="H61" s="168"/>
      <c r="I61" s="168"/>
      <c r="J61" s="170" t="s">
        <v>56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hidden="1">
      <c r="B62" s="21"/>
      <c r="L62" s="21"/>
    </row>
    <row r="63" hidden="1">
      <c r="B63" s="21"/>
      <c r="L63" s="21"/>
    </row>
    <row r="64" hidden="1">
      <c r="B64" s="21"/>
      <c r="L64" s="21"/>
    </row>
    <row r="65" hidden="1" s="2" customFormat="1">
      <c r="A65" s="39"/>
      <c r="B65" s="45"/>
      <c r="C65" s="39"/>
      <c r="D65" s="165" t="s">
        <v>57</v>
      </c>
      <c r="E65" s="171"/>
      <c r="F65" s="171"/>
      <c r="G65" s="165" t="s">
        <v>58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hidden="1">
      <c r="B66" s="21"/>
      <c r="L66" s="21"/>
    </row>
    <row r="67" hidden="1">
      <c r="B67" s="21"/>
      <c r="L67" s="21"/>
    </row>
    <row r="68" hidden="1">
      <c r="B68" s="21"/>
      <c r="L68" s="21"/>
    </row>
    <row r="69" hidden="1">
      <c r="B69" s="21"/>
      <c r="L69" s="21"/>
    </row>
    <row r="70" hidden="1">
      <c r="B70" s="21"/>
      <c r="L70" s="21"/>
    </row>
    <row r="71" hidden="1">
      <c r="B71" s="21"/>
      <c r="L71" s="21"/>
    </row>
    <row r="72" hidden="1">
      <c r="B72" s="21"/>
      <c r="L72" s="21"/>
    </row>
    <row r="73" hidden="1">
      <c r="B73" s="21"/>
      <c r="L73" s="21"/>
    </row>
    <row r="74" hidden="1">
      <c r="B74" s="21"/>
      <c r="L74" s="21"/>
    </row>
    <row r="75" hidden="1">
      <c r="B75" s="21"/>
      <c r="L75" s="21"/>
    </row>
    <row r="76" hidden="1" s="2" customFormat="1">
      <c r="A76" s="39"/>
      <c r="B76" s="45"/>
      <c r="C76" s="39"/>
      <c r="D76" s="167" t="s">
        <v>55</v>
      </c>
      <c r="E76" s="168"/>
      <c r="F76" s="169" t="s">
        <v>56</v>
      </c>
      <c r="G76" s="167" t="s">
        <v>55</v>
      </c>
      <c r="H76" s="168"/>
      <c r="I76" s="168"/>
      <c r="J76" s="170" t="s">
        <v>56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hidden="1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hidden="1"/>
    <row r="79" hidden="1"/>
    <row r="80" hidden="1"/>
    <row r="81" hidden="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hidden="1" s="2" customFormat="1" ht="24.96" customHeight="1">
      <c r="A82" s="39"/>
      <c r="B82" s="40"/>
      <c r="C82" s="24" t="s">
        <v>152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hidden="1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 s="2" customFormat="1" ht="16.5" customHeight="1">
      <c r="A85" s="39"/>
      <c r="B85" s="40"/>
      <c r="C85" s="41"/>
      <c r="D85" s="41"/>
      <c r="E85" s="176" t="str">
        <f>E7</f>
        <v>Revitalizace endoskopického oddělení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hidden="1" s="2" customFormat="1" ht="12" customHeight="1">
      <c r="A86" s="39"/>
      <c r="B86" s="40"/>
      <c r="C86" s="33" t="s">
        <v>137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hidden="1" s="2" customFormat="1" ht="16.5" customHeight="1">
      <c r="A87" s="39"/>
      <c r="B87" s="40"/>
      <c r="C87" s="41"/>
      <c r="D87" s="41"/>
      <c r="E87" s="77" t="str">
        <f>E9</f>
        <v>05 - MaR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hidden="1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hidden="1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15. 12. 2025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hidden="1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hidden="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Oblastní Nemocnice Náchod</v>
      </c>
      <c r="G91" s="41"/>
      <c r="H91" s="41"/>
      <c r="I91" s="33" t="s">
        <v>32</v>
      </c>
      <c r="J91" s="37" t="str">
        <f>E21</f>
        <v>PRISPO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hidden="1" s="2" customFormat="1" ht="15.1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>Ing. Petr Chobotský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hidden="1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hidden="1" s="2" customFormat="1" ht="29.28" customHeight="1">
      <c r="A94" s="39"/>
      <c r="B94" s="40"/>
      <c r="C94" s="177" t="s">
        <v>153</v>
      </c>
      <c r="D94" s="178"/>
      <c r="E94" s="178"/>
      <c r="F94" s="178"/>
      <c r="G94" s="178"/>
      <c r="H94" s="178"/>
      <c r="I94" s="178"/>
      <c r="J94" s="179" t="s">
        <v>154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hidden="1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hidden="1" s="2" customFormat="1" ht="22.8" customHeight="1">
      <c r="A96" s="39"/>
      <c r="B96" s="40"/>
      <c r="C96" s="180" t="s">
        <v>155</v>
      </c>
      <c r="D96" s="41"/>
      <c r="E96" s="41"/>
      <c r="F96" s="41"/>
      <c r="G96" s="41"/>
      <c r="H96" s="41"/>
      <c r="I96" s="41"/>
      <c r="J96" s="111">
        <f>J118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156</v>
      </c>
    </row>
    <row r="97" hidden="1" s="9" customFormat="1" ht="24.96" customHeight="1">
      <c r="A97" s="9"/>
      <c r="B97" s="181"/>
      <c r="C97" s="182"/>
      <c r="D97" s="183" t="s">
        <v>1240</v>
      </c>
      <c r="E97" s="184"/>
      <c r="F97" s="184"/>
      <c r="G97" s="184"/>
      <c r="H97" s="184"/>
      <c r="I97" s="184"/>
      <c r="J97" s="185">
        <f>J119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9" customFormat="1" ht="24.96" customHeight="1">
      <c r="A98" s="9"/>
      <c r="B98" s="181"/>
      <c r="C98" s="182"/>
      <c r="D98" s="183" t="s">
        <v>1241</v>
      </c>
      <c r="E98" s="184"/>
      <c r="F98" s="184"/>
      <c r="G98" s="184"/>
      <c r="H98" s="184"/>
      <c r="I98" s="184"/>
      <c r="J98" s="185">
        <f>J131</f>
        <v>0</v>
      </c>
      <c r="K98" s="182"/>
      <c r="L98" s="186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hidden="1" s="2" customFormat="1" ht="21.84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hidden="1" s="2" customFormat="1" ht="6.96" customHeight="1">
      <c r="A100" s="39"/>
      <c r="B100" s="67"/>
      <c r="C100" s="68"/>
      <c r="D100" s="68"/>
      <c r="E100" s="68"/>
      <c r="F100" s="68"/>
      <c r="G100" s="68"/>
      <c r="H100" s="68"/>
      <c r="I100" s="68"/>
      <c r="J100" s="68"/>
      <c r="K100" s="68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hidden="1"/>
    <row r="102" hidden="1"/>
    <row r="103" hidden="1"/>
    <row r="104" s="2" customFormat="1" ht="6.96" customHeight="1">
      <c r="A104" s="39"/>
      <c r="B104" s="69"/>
      <c r="C104" s="70"/>
      <c r="D104" s="70"/>
      <c r="E104" s="70"/>
      <c r="F104" s="70"/>
      <c r="G104" s="70"/>
      <c r="H104" s="70"/>
      <c r="I104" s="70"/>
      <c r="J104" s="70"/>
      <c r="K104" s="70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24.96" customHeight="1">
      <c r="A105" s="39"/>
      <c r="B105" s="40"/>
      <c r="C105" s="24" t="s">
        <v>173</v>
      </c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2" customHeight="1">
      <c r="A107" s="39"/>
      <c r="B107" s="40"/>
      <c r="C107" s="33" t="s">
        <v>16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6.5" customHeight="1">
      <c r="A108" s="39"/>
      <c r="B108" s="40"/>
      <c r="C108" s="41"/>
      <c r="D108" s="41"/>
      <c r="E108" s="176" t="str">
        <f>E7</f>
        <v>Revitalizace endoskopického oddělení</v>
      </c>
      <c r="F108" s="33"/>
      <c r="G108" s="33"/>
      <c r="H108" s="33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137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77" t="str">
        <f>E9</f>
        <v>05 - MaR</v>
      </c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20</v>
      </c>
      <c r="D112" s="41"/>
      <c r="E112" s="41"/>
      <c r="F112" s="28" t="str">
        <f>F12</f>
        <v xml:space="preserve"> </v>
      </c>
      <c r="G112" s="41"/>
      <c r="H112" s="41"/>
      <c r="I112" s="33" t="s">
        <v>22</v>
      </c>
      <c r="J112" s="80" t="str">
        <f>IF(J12="","",J12)</f>
        <v>15. 12. 2025</v>
      </c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5.15" customHeight="1">
      <c r="A114" s="39"/>
      <c r="B114" s="40"/>
      <c r="C114" s="33" t="s">
        <v>24</v>
      </c>
      <c r="D114" s="41"/>
      <c r="E114" s="41"/>
      <c r="F114" s="28" t="str">
        <f>E15</f>
        <v>Oblastní Nemocnice Náchod</v>
      </c>
      <c r="G114" s="41"/>
      <c r="H114" s="41"/>
      <c r="I114" s="33" t="s">
        <v>32</v>
      </c>
      <c r="J114" s="37" t="str">
        <f>E21</f>
        <v>PRISPO s.r.o.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5.15" customHeight="1">
      <c r="A115" s="39"/>
      <c r="B115" s="40"/>
      <c r="C115" s="33" t="s">
        <v>30</v>
      </c>
      <c r="D115" s="41"/>
      <c r="E115" s="41"/>
      <c r="F115" s="28" t="str">
        <f>IF(E18="","",E18)</f>
        <v>Vyplň údaj</v>
      </c>
      <c r="G115" s="41"/>
      <c r="H115" s="41"/>
      <c r="I115" s="33" t="s">
        <v>37</v>
      </c>
      <c r="J115" s="37" t="str">
        <f>E24</f>
        <v>Ing. Petr Chobotský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0.32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11" customFormat="1" ht="29.28" customHeight="1">
      <c r="A117" s="193"/>
      <c r="B117" s="194"/>
      <c r="C117" s="195" t="s">
        <v>174</v>
      </c>
      <c r="D117" s="196" t="s">
        <v>65</v>
      </c>
      <c r="E117" s="196" t="s">
        <v>61</v>
      </c>
      <c r="F117" s="196" t="s">
        <v>62</v>
      </c>
      <c r="G117" s="196" t="s">
        <v>175</v>
      </c>
      <c r="H117" s="196" t="s">
        <v>176</v>
      </c>
      <c r="I117" s="196" t="s">
        <v>177</v>
      </c>
      <c r="J117" s="196" t="s">
        <v>154</v>
      </c>
      <c r="K117" s="197" t="s">
        <v>178</v>
      </c>
      <c r="L117" s="198"/>
      <c r="M117" s="101" t="s">
        <v>1</v>
      </c>
      <c r="N117" s="102" t="s">
        <v>44</v>
      </c>
      <c r="O117" s="102" t="s">
        <v>179</v>
      </c>
      <c r="P117" s="102" t="s">
        <v>180</v>
      </c>
      <c r="Q117" s="102" t="s">
        <v>181</v>
      </c>
      <c r="R117" s="102" t="s">
        <v>182</v>
      </c>
      <c r="S117" s="102" t="s">
        <v>183</v>
      </c>
      <c r="T117" s="103" t="s">
        <v>184</v>
      </c>
      <c r="U117" s="193"/>
      <c r="V117" s="193"/>
      <c r="W117" s="193"/>
      <c r="X117" s="193"/>
      <c r="Y117" s="193"/>
      <c r="Z117" s="193"/>
      <c r="AA117" s="193"/>
      <c r="AB117" s="193"/>
      <c r="AC117" s="193"/>
      <c r="AD117" s="193"/>
      <c r="AE117" s="193"/>
    </row>
    <row r="118" s="2" customFormat="1" ht="22.8" customHeight="1">
      <c r="A118" s="39"/>
      <c r="B118" s="40"/>
      <c r="C118" s="108" t="s">
        <v>185</v>
      </c>
      <c r="D118" s="41"/>
      <c r="E118" s="41"/>
      <c r="F118" s="41"/>
      <c r="G118" s="41"/>
      <c r="H118" s="41"/>
      <c r="I118" s="41"/>
      <c r="J118" s="199">
        <f>BK118</f>
        <v>0</v>
      </c>
      <c r="K118" s="41"/>
      <c r="L118" s="45"/>
      <c r="M118" s="104"/>
      <c r="N118" s="200"/>
      <c r="O118" s="105"/>
      <c r="P118" s="201">
        <f>P119+P131</f>
        <v>0</v>
      </c>
      <c r="Q118" s="105"/>
      <c r="R118" s="201">
        <f>R119+R131</f>
        <v>0</v>
      </c>
      <c r="S118" s="105"/>
      <c r="T118" s="202">
        <f>T119+T131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79</v>
      </c>
      <c r="AU118" s="18" t="s">
        <v>156</v>
      </c>
      <c r="BK118" s="203">
        <f>BK119+BK131</f>
        <v>0</v>
      </c>
    </row>
    <row r="119" s="12" customFormat="1" ht="25.92" customHeight="1">
      <c r="A119" s="12"/>
      <c r="B119" s="204"/>
      <c r="C119" s="205"/>
      <c r="D119" s="206" t="s">
        <v>79</v>
      </c>
      <c r="E119" s="207" t="s">
        <v>1242</v>
      </c>
      <c r="F119" s="207" t="s">
        <v>1243</v>
      </c>
      <c r="G119" s="205"/>
      <c r="H119" s="205"/>
      <c r="I119" s="208"/>
      <c r="J119" s="209">
        <f>BK119</f>
        <v>0</v>
      </c>
      <c r="K119" s="205"/>
      <c r="L119" s="210"/>
      <c r="M119" s="211"/>
      <c r="N119" s="212"/>
      <c r="O119" s="212"/>
      <c r="P119" s="213">
        <f>SUM(P120:P130)</f>
        <v>0</v>
      </c>
      <c r="Q119" s="212"/>
      <c r="R119" s="213">
        <f>SUM(R120:R130)</f>
        <v>0</v>
      </c>
      <c r="S119" s="212"/>
      <c r="T119" s="214">
        <f>SUM(T120:T130)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5" t="s">
        <v>88</v>
      </c>
      <c r="AT119" s="216" t="s">
        <v>79</v>
      </c>
      <c r="AU119" s="216" t="s">
        <v>80</v>
      </c>
      <c r="AY119" s="215" t="s">
        <v>188</v>
      </c>
      <c r="BK119" s="217">
        <f>SUM(BK120:BK130)</f>
        <v>0</v>
      </c>
    </row>
    <row r="120" s="2" customFormat="1" ht="44.25" customHeight="1">
      <c r="A120" s="39"/>
      <c r="B120" s="40"/>
      <c r="C120" s="220" t="s">
        <v>88</v>
      </c>
      <c r="D120" s="220" t="s">
        <v>191</v>
      </c>
      <c r="E120" s="221" t="s">
        <v>1244</v>
      </c>
      <c r="F120" s="222" t="s">
        <v>1245</v>
      </c>
      <c r="G120" s="223" t="s">
        <v>1066</v>
      </c>
      <c r="H120" s="224">
        <v>15</v>
      </c>
      <c r="I120" s="225"/>
      <c r="J120" s="226">
        <f>ROUND(I120*H120,2)</f>
        <v>0</v>
      </c>
      <c r="K120" s="222" t="s">
        <v>1</v>
      </c>
      <c r="L120" s="45"/>
      <c r="M120" s="227" t="s">
        <v>1</v>
      </c>
      <c r="N120" s="228" t="s">
        <v>45</v>
      </c>
      <c r="O120" s="92"/>
      <c r="P120" s="229">
        <f>O120*H120</f>
        <v>0</v>
      </c>
      <c r="Q120" s="229">
        <v>0</v>
      </c>
      <c r="R120" s="229">
        <f>Q120*H120</f>
        <v>0</v>
      </c>
      <c r="S120" s="229">
        <v>0</v>
      </c>
      <c r="T120" s="230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31" t="s">
        <v>195</v>
      </c>
      <c r="AT120" s="231" t="s">
        <v>191</v>
      </c>
      <c r="AU120" s="231" t="s">
        <v>88</v>
      </c>
      <c r="AY120" s="18" t="s">
        <v>188</v>
      </c>
      <c r="BE120" s="232">
        <f>IF(N120="základní",J120,0)</f>
        <v>0</v>
      </c>
      <c r="BF120" s="232">
        <f>IF(N120="snížená",J120,0)</f>
        <v>0</v>
      </c>
      <c r="BG120" s="232">
        <f>IF(N120="zákl. přenesená",J120,0)</f>
        <v>0</v>
      </c>
      <c r="BH120" s="232">
        <f>IF(N120="sníž. přenesená",J120,0)</f>
        <v>0</v>
      </c>
      <c r="BI120" s="232">
        <f>IF(N120="nulová",J120,0)</f>
        <v>0</v>
      </c>
      <c r="BJ120" s="18" t="s">
        <v>88</v>
      </c>
      <c r="BK120" s="232">
        <f>ROUND(I120*H120,2)</f>
        <v>0</v>
      </c>
      <c r="BL120" s="18" t="s">
        <v>195</v>
      </c>
      <c r="BM120" s="231" t="s">
        <v>1246</v>
      </c>
    </row>
    <row r="121" s="2" customFormat="1" ht="90" customHeight="1">
      <c r="A121" s="39"/>
      <c r="B121" s="40"/>
      <c r="C121" s="220" t="s">
        <v>90</v>
      </c>
      <c r="D121" s="220" t="s">
        <v>191</v>
      </c>
      <c r="E121" s="221" t="s">
        <v>1247</v>
      </c>
      <c r="F121" s="222" t="s">
        <v>1248</v>
      </c>
      <c r="G121" s="223" t="s">
        <v>1066</v>
      </c>
      <c r="H121" s="224">
        <v>15</v>
      </c>
      <c r="I121" s="225"/>
      <c r="J121" s="226">
        <f>ROUND(I121*H121,2)</f>
        <v>0</v>
      </c>
      <c r="K121" s="222" t="s">
        <v>1</v>
      </c>
      <c r="L121" s="45"/>
      <c r="M121" s="227" t="s">
        <v>1</v>
      </c>
      <c r="N121" s="228" t="s">
        <v>45</v>
      </c>
      <c r="O121" s="92"/>
      <c r="P121" s="229">
        <f>O121*H121</f>
        <v>0</v>
      </c>
      <c r="Q121" s="229">
        <v>0</v>
      </c>
      <c r="R121" s="229">
        <f>Q121*H121</f>
        <v>0</v>
      </c>
      <c r="S121" s="229">
        <v>0</v>
      </c>
      <c r="T121" s="230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31" t="s">
        <v>195</v>
      </c>
      <c r="AT121" s="231" t="s">
        <v>191</v>
      </c>
      <c r="AU121" s="231" t="s">
        <v>88</v>
      </c>
      <c r="AY121" s="18" t="s">
        <v>188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8" t="s">
        <v>88</v>
      </c>
      <c r="BK121" s="232">
        <f>ROUND(I121*H121,2)</f>
        <v>0</v>
      </c>
      <c r="BL121" s="18" t="s">
        <v>195</v>
      </c>
      <c r="BM121" s="231" t="s">
        <v>1249</v>
      </c>
    </row>
    <row r="122" s="2" customFormat="1" ht="49.05" customHeight="1">
      <c r="A122" s="39"/>
      <c r="B122" s="40"/>
      <c r="C122" s="220" t="s">
        <v>189</v>
      </c>
      <c r="D122" s="220" t="s">
        <v>191</v>
      </c>
      <c r="E122" s="221" t="s">
        <v>1250</v>
      </c>
      <c r="F122" s="222" t="s">
        <v>1251</v>
      </c>
      <c r="G122" s="223" t="s">
        <v>1066</v>
      </c>
      <c r="H122" s="224">
        <v>1</v>
      </c>
      <c r="I122" s="225"/>
      <c r="J122" s="226">
        <f>ROUND(I122*H122,2)</f>
        <v>0</v>
      </c>
      <c r="K122" s="222" t="s">
        <v>1</v>
      </c>
      <c r="L122" s="45"/>
      <c r="M122" s="227" t="s">
        <v>1</v>
      </c>
      <c r="N122" s="228" t="s">
        <v>45</v>
      </c>
      <c r="O122" s="92"/>
      <c r="P122" s="229">
        <f>O122*H122</f>
        <v>0</v>
      </c>
      <c r="Q122" s="229">
        <v>0</v>
      </c>
      <c r="R122" s="229">
        <f>Q122*H122</f>
        <v>0</v>
      </c>
      <c r="S122" s="229">
        <v>0</v>
      </c>
      <c r="T122" s="230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31" t="s">
        <v>195</v>
      </c>
      <c r="AT122" s="231" t="s">
        <v>191</v>
      </c>
      <c r="AU122" s="231" t="s">
        <v>88</v>
      </c>
      <c r="AY122" s="18" t="s">
        <v>188</v>
      </c>
      <c r="BE122" s="232">
        <f>IF(N122="základní",J122,0)</f>
        <v>0</v>
      </c>
      <c r="BF122" s="232">
        <f>IF(N122="snížená",J122,0)</f>
        <v>0</v>
      </c>
      <c r="BG122" s="232">
        <f>IF(N122="zákl. přenesená",J122,0)</f>
        <v>0</v>
      </c>
      <c r="BH122" s="232">
        <f>IF(N122="sníž. přenesená",J122,0)</f>
        <v>0</v>
      </c>
      <c r="BI122" s="232">
        <f>IF(N122="nulová",J122,0)</f>
        <v>0</v>
      </c>
      <c r="BJ122" s="18" t="s">
        <v>88</v>
      </c>
      <c r="BK122" s="232">
        <f>ROUND(I122*H122,2)</f>
        <v>0</v>
      </c>
      <c r="BL122" s="18" t="s">
        <v>195</v>
      </c>
      <c r="BM122" s="231" t="s">
        <v>1252</v>
      </c>
    </row>
    <row r="123" s="2" customFormat="1" ht="24.15" customHeight="1">
      <c r="A123" s="39"/>
      <c r="B123" s="40"/>
      <c r="C123" s="220" t="s">
        <v>195</v>
      </c>
      <c r="D123" s="220" t="s">
        <v>191</v>
      </c>
      <c r="E123" s="221" t="s">
        <v>1253</v>
      </c>
      <c r="F123" s="222" t="s">
        <v>1254</v>
      </c>
      <c r="G123" s="223" t="s">
        <v>1066</v>
      </c>
      <c r="H123" s="224">
        <v>1</v>
      </c>
      <c r="I123" s="225"/>
      <c r="J123" s="226">
        <f>ROUND(I123*H123,2)</f>
        <v>0</v>
      </c>
      <c r="K123" s="222" t="s">
        <v>1</v>
      </c>
      <c r="L123" s="45"/>
      <c r="M123" s="227" t="s">
        <v>1</v>
      </c>
      <c r="N123" s="228" t="s">
        <v>45</v>
      </c>
      <c r="O123" s="92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1" t="s">
        <v>195</v>
      </c>
      <c r="AT123" s="231" t="s">
        <v>191</v>
      </c>
      <c r="AU123" s="231" t="s">
        <v>88</v>
      </c>
      <c r="AY123" s="18" t="s">
        <v>188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8" t="s">
        <v>88</v>
      </c>
      <c r="BK123" s="232">
        <f>ROUND(I123*H123,2)</f>
        <v>0</v>
      </c>
      <c r="BL123" s="18" t="s">
        <v>195</v>
      </c>
      <c r="BM123" s="231" t="s">
        <v>1255</v>
      </c>
    </row>
    <row r="124" s="2" customFormat="1" ht="44.25" customHeight="1">
      <c r="A124" s="39"/>
      <c r="B124" s="40"/>
      <c r="C124" s="220" t="s">
        <v>227</v>
      </c>
      <c r="D124" s="220" t="s">
        <v>191</v>
      </c>
      <c r="E124" s="221" t="s">
        <v>1256</v>
      </c>
      <c r="F124" s="222" t="s">
        <v>1257</v>
      </c>
      <c r="G124" s="223" t="s">
        <v>1066</v>
      </c>
      <c r="H124" s="224">
        <v>1</v>
      </c>
      <c r="I124" s="225"/>
      <c r="J124" s="226">
        <f>ROUND(I124*H124,2)</f>
        <v>0</v>
      </c>
      <c r="K124" s="222" t="s">
        <v>1</v>
      </c>
      <c r="L124" s="45"/>
      <c r="M124" s="227" t="s">
        <v>1</v>
      </c>
      <c r="N124" s="228" t="s">
        <v>45</v>
      </c>
      <c r="O124" s="92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1" t="s">
        <v>195</v>
      </c>
      <c r="AT124" s="231" t="s">
        <v>191</v>
      </c>
      <c r="AU124" s="231" t="s">
        <v>88</v>
      </c>
      <c r="AY124" s="18" t="s">
        <v>188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8" t="s">
        <v>88</v>
      </c>
      <c r="BK124" s="232">
        <f>ROUND(I124*H124,2)</f>
        <v>0</v>
      </c>
      <c r="BL124" s="18" t="s">
        <v>195</v>
      </c>
      <c r="BM124" s="231" t="s">
        <v>1258</v>
      </c>
    </row>
    <row r="125" s="2" customFormat="1" ht="37.8" customHeight="1">
      <c r="A125" s="39"/>
      <c r="B125" s="40"/>
      <c r="C125" s="220" t="s">
        <v>212</v>
      </c>
      <c r="D125" s="220" t="s">
        <v>191</v>
      </c>
      <c r="E125" s="221" t="s">
        <v>1259</v>
      </c>
      <c r="F125" s="222" t="s">
        <v>1260</v>
      </c>
      <c r="G125" s="223" t="s">
        <v>1066</v>
      </c>
      <c r="H125" s="224">
        <v>26</v>
      </c>
      <c r="I125" s="225"/>
      <c r="J125" s="226">
        <f>ROUND(I125*H125,2)</f>
        <v>0</v>
      </c>
      <c r="K125" s="222" t="s">
        <v>1</v>
      </c>
      <c r="L125" s="45"/>
      <c r="M125" s="227" t="s">
        <v>1</v>
      </c>
      <c r="N125" s="228" t="s">
        <v>45</v>
      </c>
      <c r="O125" s="92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1" t="s">
        <v>195</v>
      </c>
      <c r="AT125" s="231" t="s">
        <v>191</v>
      </c>
      <c r="AU125" s="231" t="s">
        <v>88</v>
      </c>
      <c r="AY125" s="18" t="s">
        <v>188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8" t="s">
        <v>88</v>
      </c>
      <c r="BK125" s="232">
        <f>ROUND(I125*H125,2)</f>
        <v>0</v>
      </c>
      <c r="BL125" s="18" t="s">
        <v>195</v>
      </c>
      <c r="BM125" s="231" t="s">
        <v>1261</v>
      </c>
    </row>
    <row r="126" s="2" customFormat="1" ht="16.5" customHeight="1">
      <c r="A126" s="39"/>
      <c r="B126" s="40"/>
      <c r="C126" s="220" t="s">
        <v>234</v>
      </c>
      <c r="D126" s="220" t="s">
        <v>191</v>
      </c>
      <c r="E126" s="221" t="s">
        <v>1262</v>
      </c>
      <c r="F126" s="222" t="s">
        <v>1263</v>
      </c>
      <c r="G126" s="223" t="s">
        <v>1066</v>
      </c>
      <c r="H126" s="224">
        <v>40</v>
      </c>
      <c r="I126" s="225"/>
      <c r="J126" s="226">
        <f>ROUND(I126*H126,2)</f>
        <v>0</v>
      </c>
      <c r="K126" s="222" t="s">
        <v>1</v>
      </c>
      <c r="L126" s="45"/>
      <c r="M126" s="227" t="s">
        <v>1</v>
      </c>
      <c r="N126" s="228" t="s">
        <v>45</v>
      </c>
      <c r="O126" s="92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1" t="s">
        <v>195</v>
      </c>
      <c r="AT126" s="231" t="s">
        <v>191</v>
      </c>
      <c r="AU126" s="231" t="s">
        <v>88</v>
      </c>
      <c r="AY126" s="18" t="s">
        <v>188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8" t="s">
        <v>88</v>
      </c>
      <c r="BK126" s="232">
        <f>ROUND(I126*H126,2)</f>
        <v>0</v>
      </c>
      <c r="BL126" s="18" t="s">
        <v>195</v>
      </c>
      <c r="BM126" s="231" t="s">
        <v>1264</v>
      </c>
    </row>
    <row r="127" s="2" customFormat="1" ht="24.15" customHeight="1">
      <c r="A127" s="39"/>
      <c r="B127" s="40"/>
      <c r="C127" s="220" t="s">
        <v>247</v>
      </c>
      <c r="D127" s="220" t="s">
        <v>191</v>
      </c>
      <c r="E127" s="221" t="s">
        <v>1265</v>
      </c>
      <c r="F127" s="222" t="s">
        <v>1266</v>
      </c>
      <c r="G127" s="223" t="s">
        <v>1066</v>
      </c>
      <c r="H127" s="224">
        <v>15</v>
      </c>
      <c r="I127" s="225"/>
      <c r="J127" s="226">
        <f>ROUND(I127*H127,2)</f>
        <v>0</v>
      </c>
      <c r="K127" s="222" t="s">
        <v>1</v>
      </c>
      <c r="L127" s="45"/>
      <c r="M127" s="227" t="s">
        <v>1</v>
      </c>
      <c r="N127" s="228" t="s">
        <v>45</v>
      </c>
      <c r="O127" s="92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1" t="s">
        <v>195</v>
      </c>
      <c r="AT127" s="231" t="s">
        <v>191</v>
      </c>
      <c r="AU127" s="231" t="s">
        <v>88</v>
      </c>
      <c r="AY127" s="18" t="s">
        <v>188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8" t="s">
        <v>88</v>
      </c>
      <c r="BK127" s="232">
        <f>ROUND(I127*H127,2)</f>
        <v>0</v>
      </c>
      <c r="BL127" s="18" t="s">
        <v>195</v>
      </c>
      <c r="BM127" s="231" t="s">
        <v>1267</v>
      </c>
    </row>
    <row r="128" s="2" customFormat="1" ht="66.75" customHeight="1">
      <c r="A128" s="39"/>
      <c r="B128" s="40"/>
      <c r="C128" s="220" t="s">
        <v>256</v>
      </c>
      <c r="D128" s="220" t="s">
        <v>191</v>
      </c>
      <c r="E128" s="221" t="s">
        <v>1268</v>
      </c>
      <c r="F128" s="222" t="s">
        <v>1269</v>
      </c>
      <c r="G128" s="223" t="s">
        <v>1066</v>
      </c>
      <c r="H128" s="224">
        <v>15</v>
      </c>
      <c r="I128" s="225"/>
      <c r="J128" s="226">
        <f>ROUND(I128*H128,2)</f>
        <v>0</v>
      </c>
      <c r="K128" s="222" t="s">
        <v>1</v>
      </c>
      <c r="L128" s="45"/>
      <c r="M128" s="227" t="s">
        <v>1</v>
      </c>
      <c r="N128" s="228" t="s">
        <v>45</v>
      </c>
      <c r="O128" s="92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1" t="s">
        <v>195</v>
      </c>
      <c r="AT128" s="231" t="s">
        <v>191</v>
      </c>
      <c r="AU128" s="231" t="s">
        <v>88</v>
      </c>
      <c r="AY128" s="18" t="s">
        <v>188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8" t="s">
        <v>88</v>
      </c>
      <c r="BK128" s="232">
        <f>ROUND(I128*H128,2)</f>
        <v>0</v>
      </c>
      <c r="BL128" s="18" t="s">
        <v>195</v>
      </c>
      <c r="BM128" s="231" t="s">
        <v>1270</v>
      </c>
    </row>
    <row r="129" s="2" customFormat="1" ht="16.5" customHeight="1">
      <c r="A129" s="39"/>
      <c r="B129" s="40"/>
      <c r="C129" s="220" t="s">
        <v>264</v>
      </c>
      <c r="D129" s="220" t="s">
        <v>191</v>
      </c>
      <c r="E129" s="221" t="s">
        <v>1271</v>
      </c>
      <c r="F129" s="222" t="s">
        <v>1272</v>
      </c>
      <c r="G129" s="223" t="s">
        <v>532</v>
      </c>
      <c r="H129" s="224">
        <v>1</v>
      </c>
      <c r="I129" s="225"/>
      <c r="J129" s="226">
        <f>ROUND(I129*H129,2)</f>
        <v>0</v>
      </c>
      <c r="K129" s="222" t="s">
        <v>1</v>
      </c>
      <c r="L129" s="45"/>
      <c r="M129" s="227" t="s">
        <v>1</v>
      </c>
      <c r="N129" s="228" t="s">
        <v>45</v>
      </c>
      <c r="O129" s="92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1" t="s">
        <v>195</v>
      </c>
      <c r="AT129" s="231" t="s">
        <v>191</v>
      </c>
      <c r="AU129" s="231" t="s">
        <v>88</v>
      </c>
      <c r="AY129" s="18" t="s">
        <v>188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8" t="s">
        <v>88</v>
      </c>
      <c r="BK129" s="232">
        <f>ROUND(I129*H129,2)</f>
        <v>0</v>
      </c>
      <c r="BL129" s="18" t="s">
        <v>195</v>
      </c>
      <c r="BM129" s="231" t="s">
        <v>1273</v>
      </c>
    </row>
    <row r="130" s="2" customFormat="1" ht="16.5" customHeight="1">
      <c r="A130" s="39"/>
      <c r="B130" s="40"/>
      <c r="C130" s="220" t="s">
        <v>272</v>
      </c>
      <c r="D130" s="220" t="s">
        <v>191</v>
      </c>
      <c r="E130" s="221" t="s">
        <v>1274</v>
      </c>
      <c r="F130" s="222" t="s">
        <v>1275</v>
      </c>
      <c r="G130" s="223" t="s">
        <v>532</v>
      </c>
      <c r="H130" s="224">
        <v>1</v>
      </c>
      <c r="I130" s="225"/>
      <c r="J130" s="226">
        <f>ROUND(I130*H130,2)</f>
        <v>0</v>
      </c>
      <c r="K130" s="222" t="s">
        <v>1</v>
      </c>
      <c r="L130" s="45"/>
      <c r="M130" s="227" t="s">
        <v>1</v>
      </c>
      <c r="N130" s="228" t="s">
        <v>45</v>
      </c>
      <c r="O130" s="92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1" t="s">
        <v>195</v>
      </c>
      <c r="AT130" s="231" t="s">
        <v>191</v>
      </c>
      <c r="AU130" s="231" t="s">
        <v>88</v>
      </c>
      <c r="AY130" s="18" t="s">
        <v>188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8" t="s">
        <v>88</v>
      </c>
      <c r="BK130" s="232">
        <f>ROUND(I130*H130,2)</f>
        <v>0</v>
      </c>
      <c r="BL130" s="18" t="s">
        <v>195</v>
      </c>
      <c r="BM130" s="231" t="s">
        <v>1276</v>
      </c>
    </row>
    <row r="131" s="12" customFormat="1" ht="25.92" customHeight="1">
      <c r="A131" s="12"/>
      <c r="B131" s="204"/>
      <c r="C131" s="205"/>
      <c r="D131" s="206" t="s">
        <v>79</v>
      </c>
      <c r="E131" s="207" t="s">
        <v>1277</v>
      </c>
      <c r="F131" s="207" t="s">
        <v>1278</v>
      </c>
      <c r="G131" s="205"/>
      <c r="H131" s="205"/>
      <c r="I131" s="208"/>
      <c r="J131" s="209">
        <f>BK131</f>
        <v>0</v>
      </c>
      <c r="K131" s="205"/>
      <c r="L131" s="210"/>
      <c r="M131" s="211"/>
      <c r="N131" s="212"/>
      <c r="O131" s="212"/>
      <c r="P131" s="213">
        <f>SUM(P132:P146)</f>
        <v>0</v>
      </c>
      <c r="Q131" s="212"/>
      <c r="R131" s="213">
        <f>SUM(R132:R146)</f>
        <v>0</v>
      </c>
      <c r="S131" s="212"/>
      <c r="T131" s="214">
        <f>SUM(T132:T146)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5" t="s">
        <v>88</v>
      </c>
      <c r="AT131" s="216" t="s">
        <v>79</v>
      </c>
      <c r="AU131" s="216" t="s">
        <v>80</v>
      </c>
      <c r="AY131" s="215" t="s">
        <v>188</v>
      </c>
      <c r="BK131" s="217">
        <f>SUM(BK132:BK146)</f>
        <v>0</v>
      </c>
    </row>
    <row r="132" s="2" customFormat="1" ht="21.75" customHeight="1">
      <c r="A132" s="39"/>
      <c r="B132" s="40"/>
      <c r="C132" s="220" t="s">
        <v>8</v>
      </c>
      <c r="D132" s="220" t="s">
        <v>191</v>
      </c>
      <c r="E132" s="221" t="s">
        <v>1279</v>
      </c>
      <c r="F132" s="222" t="s">
        <v>1280</v>
      </c>
      <c r="G132" s="223" t="s">
        <v>209</v>
      </c>
      <c r="H132" s="224">
        <v>270</v>
      </c>
      <c r="I132" s="225"/>
      <c r="J132" s="226">
        <f>ROUND(I132*H132,2)</f>
        <v>0</v>
      </c>
      <c r="K132" s="222" t="s">
        <v>1</v>
      </c>
      <c r="L132" s="45"/>
      <c r="M132" s="227" t="s">
        <v>1</v>
      </c>
      <c r="N132" s="228" t="s">
        <v>45</v>
      </c>
      <c r="O132" s="92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1" t="s">
        <v>195</v>
      </c>
      <c r="AT132" s="231" t="s">
        <v>191</v>
      </c>
      <c r="AU132" s="231" t="s">
        <v>88</v>
      </c>
      <c r="AY132" s="18" t="s">
        <v>188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8" t="s">
        <v>88</v>
      </c>
      <c r="BK132" s="232">
        <f>ROUND(I132*H132,2)</f>
        <v>0</v>
      </c>
      <c r="BL132" s="18" t="s">
        <v>195</v>
      </c>
      <c r="BM132" s="231" t="s">
        <v>1281</v>
      </c>
    </row>
    <row r="133" s="2" customFormat="1" ht="21.75" customHeight="1">
      <c r="A133" s="39"/>
      <c r="B133" s="40"/>
      <c r="C133" s="220" t="s">
        <v>280</v>
      </c>
      <c r="D133" s="220" t="s">
        <v>191</v>
      </c>
      <c r="E133" s="221" t="s">
        <v>1282</v>
      </c>
      <c r="F133" s="222" t="s">
        <v>1283</v>
      </c>
      <c r="G133" s="223" t="s">
        <v>209</v>
      </c>
      <c r="H133" s="224">
        <v>75</v>
      </c>
      <c r="I133" s="225"/>
      <c r="J133" s="226">
        <f>ROUND(I133*H133,2)</f>
        <v>0</v>
      </c>
      <c r="K133" s="222" t="s">
        <v>1</v>
      </c>
      <c r="L133" s="45"/>
      <c r="M133" s="227" t="s">
        <v>1</v>
      </c>
      <c r="N133" s="228" t="s">
        <v>45</v>
      </c>
      <c r="O133" s="92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1" t="s">
        <v>195</v>
      </c>
      <c r="AT133" s="231" t="s">
        <v>191</v>
      </c>
      <c r="AU133" s="231" t="s">
        <v>88</v>
      </c>
      <c r="AY133" s="18" t="s">
        <v>188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88</v>
      </c>
      <c r="BK133" s="232">
        <f>ROUND(I133*H133,2)</f>
        <v>0</v>
      </c>
      <c r="BL133" s="18" t="s">
        <v>195</v>
      </c>
      <c r="BM133" s="231" t="s">
        <v>1284</v>
      </c>
    </row>
    <row r="134" s="2" customFormat="1" ht="21.75" customHeight="1">
      <c r="A134" s="39"/>
      <c r="B134" s="40"/>
      <c r="C134" s="220" t="s">
        <v>284</v>
      </c>
      <c r="D134" s="220" t="s">
        <v>191</v>
      </c>
      <c r="E134" s="221" t="s">
        <v>1285</v>
      </c>
      <c r="F134" s="222" t="s">
        <v>1286</v>
      </c>
      <c r="G134" s="223" t="s">
        <v>209</v>
      </c>
      <c r="H134" s="224">
        <v>320</v>
      </c>
      <c r="I134" s="225"/>
      <c r="J134" s="226">
        <f>ROUND(I134*H134,2)</f>
        <v>0</v>
      </c>
      <c r="K134" s="222" t="s">
        <v>1</v>
      </c>
      <c r="L134" s="45"/>
      <c r="M134" s="227" t="s">
        <v>1</v>
      </c>
      <c r="N134" s="228" t="s">
        <v>45</v>
      </c>
      <c r="O134" s="92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1" t="s">
        <v>195</v>
      </c>
      <c r="AT134" s="231" t="s">
        <v>191</v>
      </c>
      <c r="AU134" s="231" t="s">
        <v>88</v>
      </c>
      <c r="AY134" s="18" t="s">
        <v>188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8" t="s">
        <v>88</v>
      </c>
      <c r="BK134" s="232">
        <f>ROUND(I134*H134,2)</f>
        <v>0</v>
      </c>
      <c r="BL134" s="18" t="s">
        <v>195</v>
      </c>
      <c r="BM134" s="231" t="s">
        <v>1287</v>
      </c>
    </row>
    <row r="135" s="2" customFormat="1" ht="21.75" customHeight="1">
      <c r="A135" s="39"/>
      <c r="B135" s="40"/>
      <c r="C135" s="220" t="s">
        <v>288</v>
      </c>
      <c r="D135" s="220" t="s">
        <v>191</v>
      </c>
      <c r="E135" s="221" t="s">
        <v>1288</v>
      </c>
      <c r="F135" s="222" t="s">
        <v>1289</v>
      </c>
      <c r="G135" s="223" t="s">
        <v>209</v>
      </c>
      <c r="H135" s="224">
        <v>560</v>
      </c>
      <c r="I135" s="225"/>
      <c r="J135" s="226">
        <f>ROUND(I135*H135,2)</f>
        <v>0</v>
      </c>
      <c r="K135" s="222" t="s">
        <v>1</v>
      </c>
      <c r="L135" s="45"/>
      <c r="M135" s="227" t="s">
        <v>1</v>
      </c>
      <c r="N135" s="228" t="s">
        <v>45</v>
      </c>
      <c r="O135" s="92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1" t="s">
        <v>195</v>
      </c>
      <c r="AT135" s="231" t="s">
        <v>191</v>
      </c>
      <c r="AU135" s="231" t="s">
        <v>88</v>
      </c>
      <c r="AY135" s="18" t="s">
        <v>188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8" t="s">
        <v>88</v>
      </c>
      <c r="BK135" s="232">
        <f>ROUND(I135*H135,2)</f>
        <v>0</v>
      </c>
      <c r="BL135" s="18" t="s">
        <v>195</v>
      </c>
      <c r="BM135" s="231" t="s">
        <v>1290</v>
      </c>
    </row>
    <row r="136" s="2" customFormat="1" ht="16.5" customHeight="1">
      <c r="A136" s="39"/>
      <c r="B136" s="40"/>
      <c r="C136" s="220" t="s">
        <v>292</v>
      </c>
      <c r="D136" s="220" t="s">
        <v>191</v>
      </c>
      <c r="E136" s="221" t="s">
        <v>1291</v>
      </c>
      <c r="F136" s="222" t="s">
        <v>1292</v>
      </c>
      <c r="G136" s="223" t="s">
        <v>532</v>
      </c>
      <c r="H136" s="224">
        <v>1</v>
      </c>
      <c r="I136" s="225"/>
      <c r="J136" s="226">
        <f>ROUND(I136*H136,2)</f>
        <v>0</v>
      </c>
      <c r="K136" s="222" t="s">
        <v>1</v>
      </c>
      <c r="L136" s="45"/>
      <c r="M136" s="227" t="s">
        <v>1</v>
      </c>
      <c r="N136" s="228" t="s">
        <v>45</v>
      </c>
      <c r="O136" s="92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1" t="s">
        <v>195</v>
      </c>
      <c r="AT136" s="231" t="s">
        <v>191</v>
      </c>
      <c r="AU136" s="231" t="s">
        <v>88</v>
      </c>
      <c r="AY136" s="18" t="s">
        <v>188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8" t="s">
        <v>88</v>
      </c>
      <c r="BK136" s="232">
        <f>ROUND(I136*H136,2)</f>
        <v>0</v>
      </c>
      <c r="BL136" s="18" t="s">
        <v>195</v>
      </c>
      <c r="BM136" s="231" t="s">
        <v>1293</v>
      </c>
    </row>
    <row r="137" s="2" customFormat="1" ht="16.5" customHeight="1">
      <c r="A137" s="39"/>
      <c r="B137" s="40"/>
      <c r="C137" s="220" t="s">
        <v>296</v>
      </c>
      <c r="D137" s="220" t="s">
        <v>191</v>
      </c>
      <c r="E137" s="221" t="s">
        <v>1294</v>
      </c>
      <c r="F137" s="222" t="s">
        <v>1295</v>
      </c>
      <c r="G137" s="223" t="s">
        <v>532</v>
      </c>
      <c r="H137" s="224">
        <v>1</v>
      </c>
      <c r="I137" s="225"/>
      <c r="J137" s="226">
        <f>ROUND(I137*H137,2)</f>
        <v>0</v>
      </c>
      <c r="K137" s="222" t="s">
        <v>1</v>
      </c>
      <c r="L137" s="45"/>
      <c r="M137" s="227" t="s">
        <v>1</v>
      </c>
      <c r="N137" s="228" t="s">
        <v>45</v>
      </c>
      <c r="O137" s="92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1" t="s">
        <v>195</v>
      </c>
      <c r="AT137" s="231" t="s">
        <v>191</v>
      </c>
      <c r="AU137" s="231" t="s">
        <v>88</v>
      </c>
      <c r="AY137" s="18" t="s">
        <v>188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8" t="s">
        <v>88</v>
      </c>
      <c r="BK137" s="232">
        <f>ROUND(I137*H137,2)</f>
        <v>0</v>
      </c>
      <c r="BL137" s="18" t="s">
        <v>195</v>
      </c>
      <c r="BM137" s="231" t="s">
        <v>1296</v>
      </c>
    </row>
    <row r="138" s="2" customFormat="1" ht="16.5" customHeight="1">
      <c r="A138" s="39"/>
      <c r="B138" s="40"/>
      <c r="C138" s="220" t="s">
        <v>301</v>
      </c>
      <c r="D138" s="220" t="s">
        <v>191</v>
      </c>
      <c r="E138" s="221" t="s">
        <v>1297</v>
      </c>
      <c r="F138" s="222" t="s">
        <v>1298</v>
      </c>
      <c r="G138" s="223" t="s">
        <v>532</v>
      </c>
      <c r="H138" s="224">
        <v>1</v>
      </c>
      <c r="I138" s="225"/>
      <c r="J138" s="226">
        <f>ROUND(I138*H138,2)</f>
        <v>0</v>
      </c>
      <c r="K138" s="222" t="s">
        <v>1</v>
      </c>
      <c r="L138" s="45"/>
      <c r="M138" s="227" t="s">
        <v>1</v>
      </c>
      <c r="N138" s="228" t="s">
        <v>45</v>
      </c>
      <c r="O138" s="92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1" t="s">
        <v>195</v>
      </c>
      <c r="AT138" s="231" t="s">
        <v>191</v>
      </c>
      <c r="AU138" s="231" t="s">
        <v>88</v>
      </c>
      <c r="AY138" s="18" t="s">
        <v>188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8" t="s">
        <v>88</v>
      </c>
      <c r="BK138" s="232">
        <f>ROUND(I138*H138,2)</f>
        <v>0</v>
      </c>
      <c r="BL138" s="18" t="s">
        <v>195</v>
      </c>
      <c r="BM138" s="231" t="s">
        <v>1299</v>
      </c>
    </row>
    <row r="139" s="2" customFormat="1" ht="24.15" customHeight="1">
      <c r="A139" s="39"/>
      <c r="B139" s="40"/>
      <c r="C139" s="220" t="s">
        <v>305</v>
      </c>
      <c r="D139" s="220" t="s">
        <v>191</v>
      </c>
      <c r="E139" s="221" t="s">
        <v>1300</v>
      </c>
      <c r="F139" s="222" t="s">
        <v>1301</v>
      </c>
      <c r="G139" s="223" t="s">
        <v>209</v>
      </c>
      <c r="H139" s="224">
        <v>200</v>
      </c>
      <c r="I139" s="225"/>
      <c r="J139" s="226">
        <f>ROUND(I139*H139,2)</f>
        <v>0</v>
      </c>
      <c r="K139" s="222" t="s">
        <v>1</v>
      </c>
      <c r="L139" s="45"/>
      <c r="M139" s="227" t="s">
        <v>1</v>
      </c>
      <c r="N139" s="228" t="s">
        <v>45</v>
      </c>
      <c r="O139" s="92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1" t="s">
        <v>195</v>
      </c>
      <c r="AT139" s="231" t="s">
        <v>191</v>
      </c>
      <c r="AU139" s="231" t="s">
        <v>88</v>
      </c>
      <c r="AY139" s="18" t="s">
        <v>188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8" t="s">
        <v>88</v>
      </c>
      <c r="BK139" s="232">
        <f>ROUND(I139*H139,2)</f>
        <v>0</v>
      </c>
      <c r="BL139" s="18" t="s">
        <v>195</v>
      </c>
      <c r="BM139" s="231" t="s">
        <v>1302</v>
      </c>
    </row>
    <row r="140" s="2" customFormat="1" ht="16.5" customHeight="1">
      <c r="A140" s="39"/>
      <c r="B140" s="40"/>
      <c r="C140" s="220" t="s">
        <v>312</v>
      </c>
      <c r="D140" s="220" t="s">
        <v>191</v>
      </c>
      <c r="E140" s="221" t="s">
        <v>1303</v>
      </c>
      <c r="F140" s="222" t="s">
        <v>1304</v>
      </c>
      <c r="G140" s="223" t="s">
        <v>532</v>
      </c>
      <c r="H140" s="224">
        <v>1</v>
      </c>
      <c r="I140" s="225"/>
      <c r="J140" s="226">
        <f>ROUND(I140*H140,2)</f>
        <v>0</v>
      </c>
      <c r="K140" s="222" t="s">
        <v>1</v>
      </c>
      <c r="L140" s="45"/>
      <c r="M140" s="227" t="s">
        <v>1</v>
      </c>
      <c r="N140" s="228" t="s">
        <v>45</v>
      </c>
      <c r="O140" s="92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1" t="s">
        <v>195</v>
      </c>
      <c r="AT140" s="231" t="s">
        <v>191</v>
      </c>
      <c r="AU140" s="231" t="s">
        <v>88</v>
      </c>
      <c r="AY140" s="18" t="s">
        <v>188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8" t="s">
        <v>88</v>
      </c>
      <c r="BK140" s="232">
        <f>ROUND(I140*H140,2)</f>
        <v>0</v>
      </c>
      <c r="BL140" s="18" t="s">
        <v>195</v>
      </c>
      <c r="BM140" s="231" t="s">
        <v>1305</v>
      </c>
    </row>
    <row r="141" s="2" customFormat="1" ht="16.5" customHeight="1">
      <c r="A141" s="39"/>
      <c r="B141" s="40"/>
      <c r="C141" s="220" t="s">
        <v>7</v>
      </c>
      <c r="D141" s="220" t="s">
        <v>191</v>
      </c>
      <c r="E141" s="221" t="s">
        <v>1306</v>
      </c>
      <c r="F141" s="222" t="s">
        <v>1307</v>
      </c>
      <c r="G141" s="223" t="s">
        <v>532</v>
      </c>
      <c r="H141" s="224">
        <v>1</v>
      </c>
      <c r="I141" s="225"/>
      <c r="J141" s="226">
        <f>ROUND(I141*H141,2)</f>
        <v>0</v>
      </c>
      <c r="K141" s="222" t="s">
        <v>1</v>
      </c>
      <c r="L141" s="45"/>
      <c r="M141" s="227" t="s">
        <v>1</v>
      </c>
      <c r="N141" s="228" t="s">
        <v>45</v>
      </c>
      <c r="O141" s="92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1" t="s">
        <v>195</v>
      </c>
      <c r="AT141" s="231" t="s">
        <v>191</v>
      </c>
      <c r="AU141" s="231" t="s">
        <v>88</v>
      </c>
      <c r="AY141" s="18" t="s">
        <v>188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8" t="s">
        <v>88</v>
      </c>
      <c r="BK141" s="232">
        <f>ROUND(I141*H141,2)</f>
        <v>0</v>
      </c>
      <c r="BL141" s="18" t="s">
        <v>195</v>
      </c>
      <c r="BM141" s="231" t="s">
        <v>1308</v>
      </c>
    </row>
    <row r="142" s="2" customFormat="1" ht="16.5" customHeight="1">
      <c r="A142" s="39"/>
      <c r="B142" s="40"/>
      <c r="C142" s="220" t="s">
        <v>325</v>
      </c>
      <c r="D142" s="220" t="s">
        <v>191</v>
      </c>
      <c r="E142" s="221" t="s">
        <v>1309</v>
      </c>
      <c r="F142" s="222" t="s">
        <v>1310</v>
      </c>
      <c r="G142" s="223" t="s">
        <v>532</v>
      </c>
      <c r="H142" s="224">
        <v>1</v>
      </c>
      <c r="I142" s="225"/>
      <c r="J142" s="226">
        <f>ROUND(I142*H142,2)</f>
        <v>0</v>
      </c>
      <c r="K142" s="222" t="s">
        <v>1</v>
      </c>
      <c r="L142" s="45"/>
      <c r="M142" s="227" t="s">
        <v>1</v>
      </c>
      <c r="N142" s="228" t="s">
        <v>45</v>
      </c>
      <c r="O142" s="92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1" t="s">
        <v>195</v>
      </c>
      <c r="AT142" s="231" t="s">
        <v>191</v>
      </c>
      <c r="AU142" s="231" t="s">
        <v>88</v>
      </c>
      <c r="AY142" s="18" t="s">
        <v>188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8" t="s">
        <v>88</v>
      </c>
      <c r="BK142" s="232">
        <f>ROUND(I142*H142,2)</f>
        <v>0</v>
      </c>
      <c r="BL142" s="18" t="s">
        <v>195</v>
      </c>
      <c r="BM142" s="231" t="s">
        <v>1311</v>
      </c>
    </row>
    <row r="143" s="2" customFormat="1" ht="16.5" customHeight="1">
      <c r="A143" s="39"/>
      <c r="B143" s="40"/>
      <c r="C143" s="220" t="s">
        <v>330</v>
      </c>
      <c r="D143" s="220" t="s">
        <v>191</v>
      </c>
      <c r="E143" s="221" t="s">
        <v>1312</v>
      </c>
      <c r="F143" s="222" t="s">
        <v>1313</v>
      </c>
      <c r="G143" s="223" t="s">
        <v>532</v>
      </c>
      <c r="H143" s="224">
        <v>1</v>
      </c>
      <c r="I143" s="225"/>
      <c r="J143" s="226">
        <f>ROUND(I143*H143,2)</f>
        <v>0</v>
      </c>
      <c r="K143" s="222" t="s">
        <v>1</v>
      </c>
      <c r="L143" s="45"/>
      <c r="M143" s="227" t="s">
        <v>1</v>
      </c>
      <c r="N143" s="228" t="s">
        <v>45</v>
      </c>
      <c r="O143" s="92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1" t="s">
        <v>195</v>
      </c>
      <c r="AT143" s="231" t="s">
        <v>191</v>
      </c>
      <c r="AU143" s="231" t="s">
        <v>88</v>
      </c>
      <c r="AY143" s="18" t="s">
        <v>188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8" t="s">
        <v>88</v>
      </c>
      <c r="BK143" s="232">
        <f>ROUND(I143*H143,2)</f>
        <v>0</v>
      </c>
      <c r="BL143" s="18" t="s">
        <v>195</v>
      </c>
      <c r="BM143" s="231" t="s">
        <v>1314</v>
      </c>
    </row>
    <row r="144" s="2" customFormat="1" ht="16.5" customHeight="1">
      <c r="A144" s="39"/>
      <c r="B144" s="40"/>
      <c r="C144" s="220" t="s">
        <v>338</v>
      </c>
      <c r="D144" s="220" t="s">
        <v>191</v>
      </c>
      <c r="E144" s="221" t="s">
        <v>1315</v>
      </c>
      <c r="F144" s="222" t="s">
        <v>1316</v>
      </c>
      <c r="G144" s="223" t="s">
        <v>532</v>
      </c>
      <c r="H144" s="224">
        <v>1</v>
      </c>
      <c r="I144" s="225"/>
      <c r="J144" s="226">
        <f>ROUND(I144*H144,2)</f>
        <v>0</v>
      </c>
      <c r="K144" s="222" t="s">
        <v>1</v>
      </c>
      <c r="L144" s="45"/>
      <c r="M144" s="227" t="s">
        <v>1</v>
      </c>
      <c r="N144" s="228" t="s">
        <v>45</v>
      </c>
      <c r="O144" s="92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1" t="s">
        <v>195</v>
      </c>
      <c r="AT144" s="231" t="s">
        <v>191</v>
      </c>
      <c r="AU144" s="231" t="s">
        <v>88</v>
      </c>
      <c r="AY144" s="18" t="s">
        <v>188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8" t="s">
        <v>88</v>
      </c>
      <c r="BK144" s="232">
        <f>ROUND(I144*H144,2)</f>
        <v>0</v>
      </c>
      <c r="BL144" s="18" t="s">
        <v>195</v>
      </c>
      <c r="BM144" s="231" t="s">
        <v>1317</v>
      </c>
    </row>
    <row r="145" s="2" customFormat="1" ht="16.5" customHeight="1">
      <c r="A145" s="39"/>
      <c r="B145" s="40"/>
      <c r="C145" s="220" t="s">
        <v>343</v>
      </c>
      <c r="D145" s="220" t="s">
        <v>191</v>
      </c>
      <c r="E145" s="221" t="s">
        <v>1318</v>
      </c>
      <c r="F145" s="222" t="s">
        <v>1319</v>
      </c>
      <c r="G145" s="223" t="s">
        <v>532</v>
      </c>
      <c r="H145" s="224">
        <v>1</v>
      </c>
      <c r="I145" s="225"/>
      <c r="J145" s="226">
        <f>ROUND(I145*H145,2)</f>
        <v>0</v>
      </c>
      <c r="K145" s="222" t="s">
        <v>1</v>
      </c>
      <c r="L145" s="45"/>
      <c r="M145" s="227" t="s">
        <v>1</v>
      </c>
      <c r="N145" s="228" t="s">
        <v>45</v>
      </c>
      <c r="O145" s="92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1" t="s">
        <v>195</v>
      </c>
      <c r="AT145" s="231" t="s">
        <v>191</v>
      </c>
      <c r="AU145" s="231" t="s">
        <v>88</v>
      </c>
      <c r="AY145" s="18" t="s">
        <v>188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8" t="s">
        <v>88</v>
      </c>
      <c r="BK145" s="232">
        <f>ROUND(I145*H145,2)</f>
        <v>0</v>
      </c>
      <c r="BL145" s="18" t="s">
        <v>195</v>
      </c>
      <c r="BM145" s="231" t="s">
        <v>1320</v>
      </c>
    </row>
    <row r="146" s="2" customFormat="1" ht="16.5" customHeight="1">
      <c r="A146" s="39"/>
      <c r="B146" s="40"/>
      <c r="C146" s="220" t="s">
        <v>349</v>
      </c>
      <c r="D146" s="220" t="s">
        <v>191</v>
      </c>
      <c r="E146" s="221" t="s">
        <v>1321</v>
      </c>
      <c r="F146" s="222" t="s">
        <v>1322</v>
      </c>
      <c r="G146" s="223" t="s">
        <v>532</v>
      </c>
      <c r="H146" s="224">
        <v>1</v>
      </c>
      <c r="I146" s="225"/>
      <c r="J146" s="226">
        <f>ROUND(I146*H146,2)</f>
        <v>0</v>
      </c>
      <c r="K146" s="222" t="s">
        <v>1</v>
      </c>
      <c r="L146" s="45"/>
      <c r="M146" s="297" t="s">
        <v>1</v>
      </c>
      <c r="N146" s="298" t="s">
        <v>45</v>
      </c>
      <c r="O146" s="295"/>
      <c r="P146" s="299">
        <f>O146*H146</f>
        <v>0</v>
      </c>
      <c r="Q146" s="299">
        <v>0</v>
      </c>
      <c r="R146" s="299">
        <f>Q146*H146</f>
        <v>0</v>
      </c>
      <c r="S146" s="299">
        <v>0</v>
      </c>
      <c r="T146" s="30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1" t="s">
        <v>195</v>
      </c>
      <c r="AT146" s="231" t="s">
        <v>191</v>
      </c>
      <c r="AU146" s="231" t="s">
        <v>88</v>
      </c>
      <c r="AY146" s="18" t="s">
        <v>188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8" t="s">
        <v>88</v>
      </c>
      <c r="BK146" s="232">
        <f>ROUND(I146*H146,2)</f>
        <v>0</v>
      </c>
      <c r="BL146" s="18" t="s">
        <v>195</v>
      </c>
      <c r="BM146" s="231" t="s">
        <v>1323</v>
      </c>
    </row>
    <row r="147" s="2" customFormat="1" ht="6.96" customHeight="1">
      <c r="A147" s="39"/>
      <c r="B147" s="67"/>
      <c r="C147" s="68"/>
      <c r="D147" s="68"/>
      <c r="E147" s="68"/>
      <c r="F147" s="68"/>
      <c r="G147" s="68"/>
      <c r="H147" s="68"/>
      <c r="I147" s="68"/>
      <c r="J147" s="68"/>
      <c r="K147" s="68"/>
      <c r="L147" s="45"/>
      <c r="M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</row>
  </sheetData>
  <sheetProtection sheet="1" autoFilter="0" formatColumns="0" formatRows="0" objects="1" scenarios="1" spinCount="100000" saltValue="DEXxgSmYfMI/W4+aIIGKIXaOmdQQLcxOx6CyDahgATiaJtdkDRmweRTZWBM1MecvwAFzGjKDidOUt7K4MJbflw==" hashValue="OE80jT79rZOCUIngHxHMT8VOIBIUG3snhcV7VChgtuqYf75vf4vUCqH9YP9ddFUOX40Da+C4xspSFUz1dzBLog==" algorithmName="SHA-512" password="88D2"/>
  <autoFilter ref="C117:K146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105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90</v>
      </c>
    </row>
    <row r="4" hidden="1" s="1" customFormat="1" ht="24.96" customHeight="1">
      <c r="B4" s="21"/>
      <c r="D4" s="140" t="s">
        <v>124</v>
      </c>
      <c r="L4" s="21"/>
      <c r="M4" s="141" t="s">
        <v>10</v>
      </c>
      <c r="AT4" s="18" t="s">
        <v>4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142" t="s">
        <v>16</v>
      </c>
      <c r="L6" s="21"/>
    </row>
    <row r="7" hidden="1" s="1" customFormat="1" ht="16.5" customHeight="1">
      <c r="B7" s="21"/>
      <c r="E7" s="143" t="str">
        <f>'Rekapitulace stavby'!K6</f>
        <v>Revitalizace endoskopického oddělení</v>
      </c>
      <c r="F7" s="142"/>
      <c r="G7" s="142"/>
      <c r="H7" s="142"/>
      <c r="L7" s="21"/>
    </row>
    <row r="8" hidden="1" s="2" customFormat="1" ht="12" customHeight="1">
      <c r="A8" s="39"/>
      <c r="B8" s="45"/>
      <c r="C8" s="39"/>
      <c r="D8" s="142" t="s">
        <v>137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hidden="1" s="2" customFormat="1" ht="16.5" customHeight="1">
      <c r="A9" s="39"/>
      <c r="B9" s="45"/>
      <c r="C9" s="39"/>
      <c r="D9" s="39"/>
      <c r="E9" s="144" t="s">
        <v>1324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hidden="1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hidden="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hidden="1" s="2" customFormat="1" ht="12" customHeight="1">
      <c r="A12" s="39"/>
      <c r="B12" s="45"/>
      <c r="C12" s="39"/>
      <c r="D12" s="142" t="s">
        <v>20</v>
      </c>
      <c r="E12" s="39"/>
      <c r="F12" s="145" t="s">
        <v>1325</v>
      </c>
      <c r="G12" s="39"/>
      <c r="H12" s="39"/>
      <c r="I12" s="142" t="s">
        <v>22</v>
      </c>
      <c r="J12" s="146" t="str">
        <f>'Rekapitulace stavby'!AN8</f>
        <v>15. 12. 2025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hidden="1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hidden="1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hidden="1" s="2" customFormat="1" ht="18" customHeight="1">
      <c r="A15" s="39"/>
      <c r="B15" s="45"/>
      <c r="C15" s="39"/>
      <c r="D15" s="39"/>
      <c r="E15" s="145" t="s">
        <v>867</v>
      </c>
      <c r="F15" s="39"/>
      <c r="G15" s="39"/>
      <c r="H15" s="39"/>
      <c r="I15" s="142" t="s">
        <v>28</v>
      </c>
      <c r="J15" s="145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hidden="1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hidden="1" s="2" customFormat="1" ht="12" customHeight="1">
      <c r="A17" s="39"/>
      <c r="B17" s="45"/>
      <c r="C17" s="39"/>
      <c r="D17" s="142" t="s">
        <v>30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hidden="1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hidden="1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hidden="1" s="2" customFormat="1" ht="12" customHeight="1">
      <c r="A20" s="39"/>
      <c r="B20" s="45"/>
      <c r="C20" s="39"/>
      <c r="D20" s="142" t="s">
        <v>32</v>
      </c>
      <c r="E20" s="39"/>
      <c r="F20" s="39"/>
      <c r="G20" s="39"/>
      <c r="H20" s="39"/>
      <c r="I20" s="142" t="s">
        <v>25</v>
      </c>
      <c r="J20" s="145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hidden="1" s="2" customFormat="1" ht="18" customHeight="1">
      <c r="A21" s="39"/>
      <c r="B21" s="45"/>
      <c r="C21" s="39"/>
      <c r="D21" s="39"/>
      <c r="E21" s="145" t="s">
        <v>867</v>
      </c>
      <c r="F21" s="39"/>
      <c r="G21" s="39"/>
      <c r="H21" s="39"/>
      <c r="I21" s="142" t="s">
        <v>28</v>
      </c>
      <c r="J21" s="145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hidden="1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hidden="1" s="2" customFormat="1" ht="12" customHeight="1">
      <c r="A23" s="39"/>
      <c r="B23" s="45"/>
      <c r="C23" s="39"/>
      <c r="D23" s="142" t="s">
        <v>37</v>
      </c>
      <c r="E23" s="39"/>
      <c r="F23" s="39"/>
      <c r="G23" s="39"/>
      <c r="H23" s="39"/>
      <c r="I23" s="142" t="s">
        <v>25</v>
      </c>
      <c r="J23" s="145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hidden="1" s="2" customFormat="1" ht="18" customHeight="1">
      <c r="A24" s="39"/>
      <c r="B24" s="45"/>
      <c r="C24" s="39"/>
      <c r="D24" s="39"/>
      <c r="E24" s="145" t="s">
        <v>867</v>
      </c>
      <c r="F24" s="39"/>
      <c r="G24" s="39"/>
      <c r="H24" s="39"/>
      <c r="I24" s="142" t="s">
        <v>28</v>
      </c>
      <c r="J24" s="145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hidden="1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idden="1" s="2" customFormat="1" ht="12" customHeight="1">
      <c r="A26" s="39"/>
      <c r="B26" s="45"/>
      <c r="C26" s="39"/>
      <c r="D26" s="142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hidden="1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hidden="1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idden="1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hidden="1" s="2" customFormat="1" ht="25.44" customHeight="1">
      <c r="A30" s="39"/>
      <c r="B30" s="45"/>
      <c r="C30" s="39"/>
      <c r="D30" s="152" t="s">
        <v>40</v>
      </c>
      <c r="E30" s="39"/>
      <c r="F30" s="39"/>
      <c r="G30" s="39"/>
      <c r="H30" s="39"/>
      <c r="I30" s="39"/>
      <c r="J30" s="153">
        <f>ROUND(J123,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idden="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hidden="1" s="2" customFormat="1" ht="14.4" customHeight="1">
      <c r="A32" s="39"/>
      <c r="B32" s="45"/>
      <c r="C32" s="39"/>
      <c r="D32" s="39"/>
      <c r="E32" s="39"/>
      <c r="F32" s="154" t="s">
        <v>42</v>
      </c>
      <c r="G32" s="39"/>
      <c r="H32" s="39"/>
      <c r="I32" s="154" t="s">
        <v>41</v>
      </c>
      <c r="J32" s="154" t="s">
        <v>43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155" t="s">
        <v>44</v>
      </c>
      <c r="E33" s="142" t="s">
        <v>45</v>
      </c>
      <c r="F33" s="156">
        <f>ROUND((SUM(BE123:BE292)),  2)</f>
        <v>0</v>
      </c>
      <c r="G33" s="39"/>
      <c r="H33" s="39"/>
      <c r="I33" s="157">
        <v>0.20999999999999999</v>
      </c>
      <c r="J33" s="156">
        <f>ROUND(((SUM(BE123:BE292))*I33),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42" t="s">
        <v>46</v>
      </c>
      <c r="F34" s="156">
        <f>ROUND((SUM(BF123:BF292)),  2)</f>
        <v>0</v>
      </c>
      <c r="G34" s="39"/>
      <c r="H34" s="39"/>
      <c r="I34" s="157">
        <v>0.12</v>
      </c>
      <c r="J34" s="156">
        <f>ROUND(((SUM(BF123:BF292))*I34),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47</v>
      </c>
      <c r="F35" s="156">
        <f>ROUND((SUM(BG123:BG292)),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48</v>
      </c>
      <c r="F36" s="156">
        <f>ROUND((SUM(BH123:BH292)),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49</v>
      </c>
      <c r="F37" s="156">
        <f>ROUND((SUM(BI123:BI292)),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25.44" customHeight="1">
      <c r="A39" s="39"/>
      <c r="B39" s="45"/>
      <c r="C39" s="158"/>
      <c r="D39" s="159" t="s">
        <v>50</v>
      </c>
      <c r="E39" s="160"/>
      <c r="F39" s="160"/>
      <c r="G39" s="161" t="s">
        <v>51</v>
      </c>
      <c r="H39" s="162" t="s">
        <v>52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1" customFormat="1" ht="14.4" customHeight="1">
      <c r="B41" s="21"/>
      <c r="L41" s="21"/>
    </row>
    <row r="42" hidden="1" s="1" customFormat="1" ht="14.4" customHeight="1">
      <c r="B42" s="21"/>
      <c r="L42" s="21"/>
    </row>
    <row r="43" hidden="1" s="1" customFormat="1" ht="14.4" customHeight="1">
      <c r="B43" s="21"/>
      <c r="L43" s="21"/>
    </row>
    <row r="44" hidden="1" s="1" customFormat="1" ht="14.4" customHeight="1">
      <c r="B44" s="21"/>
      <c r="L44" s="21"/>
    </row>
    <row r="45" hidden="1" s="1" customFormat="1" ht="14.4" customHeight="1">
      <c r="B45" s="21"/>
      <c r="L45" s="21"/>
    </row>
    <row r="46" hidden="1" s="1" customFormat="1" ht="14.4" customHeight="1">
      <c r="B46" s="21"/>
      <c r="L46" s="21"/>
    </row>
    <row r="47" hidden="1" s="1" customFormat="1" ht="14.4" customHeight="1">
      <c r="B47" s="21"/>
      <c r="L47" s="21"/>
    </row>
    <row r="48" hidden="1" s="1" customFormat="1" ht="14.4" customHeight="1">
      <c r="B48" s="21"/>
      <c r="L48" s="21"/>
    </row>
    <row r="49" hidden="1" s="1" customFormat="1" ht="14.4" customHeight="1">
      <c r="B49" s="21"/>
      <c r="L49" s="21"/>
    </row>
    <row r="50" hidden="1" s="2" customFormat="1" ht="14.4" customHeight="1">
      <c r="B50" s="64"/>
      <c r="D50" s="165" t="s">
        <v>53</v>
      </c>
      <c r="E50" s="166"/>
      <c r="F50" s="166"/>
      <c r="G50" s="165" t="s">
        <v>54</v>
      </c>
      <c r="H50" s="166"/>
      <c r="I50" s="166"/>
      <c r="J50" s="166"/>
      <c r="K50" s="166"/>
      <c r="L50" s="64"/>
    </row>
    <row r="51" hidden="1">
      <c r="B51" s="21"/>
      <c r="L51" s="21"/>
    </row>
    <row r="52" hidden="1">
      <c r="B52" s="21"/>
      <c r="L52" s="21"/>
    </row>
    <row r="53" hidden="1">
      <c r="B53" s="21"/>
      <c r="L53" s="21"/>
    </row>
    <row r="54" hidden="1">
      <c r="B54" s="21"/>
      <c r="L54" s="21"/>
    </row>
    <row r="55" hidden="1">
      <c r="B55" s="21"/>
      <c r="L55" s="21"/>
    </row>
    <row r="56" hidden="1">
      <c r="B56" s="21"/>
      <c r="L56" s="21"/>
    </row>
    <row r="57" hidden="1">
      <c r="B57" s="21"/>
      <c r="L57" s="21"/>
    </row>
    <row r="58" hidden="1">
      <c r="B58" s="21"/>
      <c r="L58" s="21"/>
    </row>
    <row r="59" hidden="1">
      <c r="B59" s="21"/>
      <c r="L59" s="21"/>
    </row>
    <row r="60" hidden="1">
      <c r="B60" s="21"/>
      <c r="L60" s="21"/>
    </row>
    <row r="61" hidden="1" s="2" customFormat="1">
      <c r="A61" s="39"/>
      <c r="B61" s="45"/>
      <c r="C61" s="39"/>
      <c r="D61" s="167" t="s">
        <v>55</v>
      </c>
      <c r="E61" s="168"/>
      <c r="F61" s="169" t="s">
        <v>56</v>
      </c>
      <c r="G61" s="167" t="s">
        <v>55</v>
      </c>
      <c r="H61" s="168"/>
      <c r="I61" s="168"/>
      <c r="J61" s="170" t="s">
        <v>56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hidden="1">
      <c r="B62" s="21"/>
      <c r="L62" s="21"/>
    </row>
    <row r="63" hidden="1">
      <c r="B63" s="21"/>
      <c r="L63" s="21"/>
    </row>
    <row r="64" hidden="1">
      <c r="B64" s="21"/>
      <c r="L64" s="21"/>
    </row>
    <row r="65" hidden="1" s="2" customFormat="1">
      <c r="A65" s="39"/>
      <c r="B65" s="45"/>
      <c r="C65" s="39"/>
      <c r="D65" s="165" t="s">
        <v>57</v>
      </c>
      <c r="E65" s="171"/>
      <c r="F65" s="171"/>
      <c r="G65" s="165" t="s">
        <v>58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hidden="1">
      <c r="B66" s="21"/>
      <c r="L66" s="21"/>
    </row>
    <row r="67" hidden="1">
      <c r="B67" s="21"/>
      <c r="L67" s="21"/>
    </row>
    <row r="68" hidden="1">
      <c r="B68" s="21"/>
      <c r="L68" s="21"/>
    </row>
    <row r="69" hidden="1">
      <c r="B69" s="21"/>
      <c r="L69" s="21"/>
    </row>
    <row r="70" hidden="1">
      <c r="B70" s="21"/>
      <c r="L70" s="21"/>
    </row>
    <row r="71" hidden="1">
      <c r="B71" s="21"/>
      <c r="L71" s="21"/>
    </row>
    <row r="72" hidden="1">
      <c r="B72" s="21"/>
      <c r="L72" s="21"/>
    </row>
    <row r="73" hidden="1">
      <c r="B73" s="21"/>
      <c r="L73" s="21"/>
    </row>
    <row r="74" hidden="1">
      <c r="B74" s="21"/>
      <c r="L74" s="21"/>
    </row>
    <row r="75" hidden="1">
      <c r="B75" s="21"/>
      <c r="L75" s="21"/>
    </row>
    <row r="76" hidden="1" s="2" customFormat="1">
      <c r="A76" s="39"/>
      <c r="B76" s="45"/>
      <c r="C76" s="39"/>
      <c r="D76" s="167" t="s">
        <v>55</v>
      </c>
      <c r="E76" s="168"/>
      <c r="F76" s="169" t="s">
        <v>56</v>
      </c>
      <c r="G76" s="167" t="s">
        <v>55</v>
      </c>
      <c r="H76" s="168"/>
      <c r="I76" s="168"/>
      <c r="J76" s="170" t="s">
        <v>56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hidden="1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hidden="1"/>
    <row r="79" hidden="1"/>
    <row r="80" hidden="1"/>
    <row r="81" hidden="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hidden="1" s="2" customFormat="1" ht="24.96" customHeight="1">
      <c r="A82" s="39"/>
      <c r="B82" s="40"/>
      <c r="C82" s="24" t="s">
        <v>152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hidden="1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 s="2" customFormat="1" ht="16.5" customHeight="1">
      <c r="A85" s="39"/>
      <c r="B85" s="40"/>
      <c r="C85" s="41"/>
      <c r="D85" s="41"/>
      <c r="E85" s="176" t="str">
        <f>E7</f>
        <v>Revitalizace endoskopického oddělení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hidden="1" s="2" customFormat="1" ht="12" customHeight="1">
      <c r="A86" s="39"/>
      <c r="B86" s="40"/>
      <c r="C86" s="33" t="s">
        <v>137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hidden="1" s="2" customFormat="1" ht="16.5" customHeight="1">
      <c r="A87" s="39"/>
      <c r="B87" s="40"/>
      <c r="C87" s="41"/>
      <c r="D87" s="41"/>
      <c r="E87" s="77" t="str">
        <f>E9</f>
        <v>06 - Zdravotně-technické instalace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hidden="1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hidden="1" s="2" customFormat="1" ht="12" customHeight="1">
      <c r="A89" s="39"/>
      <c r="B89" s="40"/>
      <c r="C89" s="33" t="s">
        <v>20</v>
      </c>
      <c r="D89" s="41"/>
      <c r="E89" s="41"/>
      <c r="F89" s="28" t="str">
        <f>F12</f>
        <v>pavilon A; p.č. st. 3613, k.ú. Náchod</v>
      </c>
      <c r="G89" s="41"/>
      <c r="H89" s="41"/>
      <c r="I89" s="33" t="s">
        <v>22</v>
      </c>
      <c r="J89" s="80" t="str">
        <f>IF(J12="","",J12)</f>
        <v>15. 12. 2025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hidden="1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hidden="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32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hidden="1" s="2" customFormat="1" ht="15.1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hidden="1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hidden="1" s="2" customFormat="1" ht="29.28" customHeight="1">
      <c r="A94" s="39"/>
      <c r="B94" s="40"/>
      <c r="C94" s="177" t="s">
        <v>153</v>
      </c>
      <c r="D94" s="178"/>
      <c r="E94" s="178"/>
      <c r="F94" s="178"/>
      <c r="G94" s="178"/>
      <c r="H94" s="178"/>
      <c r="I94" s="178"/>
      <c r="J94" s="179" t="s">
        <v>154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hidden="1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hidden="1" s="2" customFormat="1" ht="22.8" customHeight="1">
      <c r="A96" s="39"/>
      <c r="B96" s="40"/>
      <c r="C96" s="180" t="s">
        <v>155</v>
      </c>
      <c r="D96" s="41"/>
      <c r="E96" s="41"/>
      <c r="F96" s="41"/>
      <c r="G96" s="41"/>
      <c r="H96" s="41"/>
      <c r="I96" s="41"/>
      <c r="J96" s="111">
        <f>J123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156</v>
      </c>
    </row>
    <row r="97" hidden="1" s="9" customFormat="1" ht="24.96" customHeight="1">
      <c r="A97" s="9"/>
      <c r="B97" s="181"/>
      <c r="C97" s="182"/>
      <c r="D97" s="183" t="s">
        <v>163</v>
      </c>
      <c r="E97" s="184"/>
      <c r="F97" s="184"/>
      <c r="G97" s="184"/>
      <c r="H97" s="184"/>
      <c r="I97" s="184"/>
      <c r="J97" s="185">
        <f>J124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7"/>
      <c r="C98" s="188"/>
      <c r="D98" s="189" t="s">
        <v>870</v>
      </c>
      <c r="E98" s="190"/>
      <c r="F98" s="190"/>
      <c r="G98" s="190"/>
      <c r="H98" s="190"/>
      <c r="I98" s="190"/>
      <c r="J98" s="191">
        <f>J125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7"/>
      <c r="C99" s="188"/>
      <c r="D99" s="189" t="s">
        <v>1326</v>
      </c>
      <c r="E99" s="190"/>
      <c r="F99" s="190"/>
      <c r="G99" s="190"/>
      <c r="H99" s="190"/>
      <c r="I99" s="190"/>
      <c r="J99" s="191">
        <f>J128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7"/>
      <c r="C100" s="188"/>
      <c r="D100" s="189" t="s">
        <v>1327</v>
      </c>
      <c r="E100" s="190"/>
      <c r="F100" s="190"/>
      <c r="G100" s="190"/>
      <c r="H100" s="190"/>
      <c r="I100" s="190"/>
      <c r="J100" s="191">
        <f>J168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7"/>
      <c r="C101" s="188"/>
      <c r="D101" s="189" t="s">
        <v>164</v>
      </c>
      <c r="E101" s="190"/>
      <c r="F101" s="190"/>
      <c r="G101" s="190"/>
      <c r="H101" s="190"/>
      <c r="I101" s="190"/>
      <c r="J101" s="191">
        <f>J235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7"/>
      <c r="C102" s="188"/>
      <c r="D102" s="189" t="s">
        <v>1328</v>
      </c>
      <c r="E102" s="190"/>
      <c r="F102" s="190"/>
      <c r="G102" s="190"/>
      <c r="H102" s="190"/>
      <c r="I102" s="190"/>
      <c r="J102" s="191">
        <f>J283</f>
        <v>0</v>
      </c>
      <c r="K102" s="188"/>
      <c r="L102" s="19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7"/>
      <c r="C103" s="188"/>
      <c r="D103" s="189" t="s">
        <v>1329</v>
      </c>
      <c r="E103" s="190"/>
      <c r="F103" s="190"/>
      <c r="G103" s="190"/>
      <c r="H103" s="190"/>
      <c r="I103" s="190"/>
      <c r="J103" s="191">
        <f>J288</f>
        <v>0</v>
      </c>
      <c r="K103" s="188"/>
      <c r="L103" s="19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2" customFormat="1" ht="21.84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hidden="1" s="2" customFormat="1" ht="6.96" customHeight="1">
      <c r="A105" s="39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hidden="1"/>
    <row r="107" hidden="1"/>
    <row r="108" hidden="1"/>
    <row r="109" s="2" customFormat="1" ht="6.96" customHeight="1">
      <c r="A109" s="39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4.96" customHeight="1">
      <c r="A110" s="39"/>
      <c r="B110" s="40"/>
      <c r="C110" s="24" t="s">
        <v>173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16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176" t="str">
        <f>E7</f>
        <v>Revitalizace endoskopického oddělení</v>
      </c>
      <c r="F113" s="33"/>
      <c r="G113" s="33"/>
      <c r="H113" s="33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137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77" t="str">
        <f>E9</f>
        <v>06 - Zdravotně-technické instalace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20</v>
      </c>
      <c r="D117" s="41"/>
      <c r="E117" s="41"/>
      <c r="F117" s="28" t="str">
        <f>F12</f>
        <v>pavilon A; p.č. st. 3613, k.ú. Náchod</v>
      </c>
      <c r="G117" s="41"/>
      <c r="H117" s="41"/>
      <c r="I117" s="33" t="s">
        <v>22</v>
      </c>
      <c r="J117" s="80" t="str">
        <f>IF(J12="","",J12)</f>
        <v>15. 12. 2025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24</v>
      </c>
      <c r="D119" s="41"/>
      <c r="E119" s="41"/>
      <c r="F119" s="28" t="str">
        <f>E15</f>
        <v xml:space="preserve"> </v>
      </c>
      <c r="G119" s="41"/>
      <c r="H119" s="41"/>
      <c r="I119" s="33" t="s">
        <v>32</v>
      </c>
      <c r="J119" s="37" t="str">
        <f>E21</f>
        <v xml:space="preserve"> 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30</v>
      </c>
      <c r="D120" s="41"/>
      <c r="E120" s="41"/>
      <c r="F120" s="28" t="str">
        <f>IF(E18="","",E18)</f>
        <v>Vyplň údaj</v>
      </c>
      <c r="G120" s="41"/>
      <c r="H120" s="41"/>
      <c r="I120" s="33" t="s">
        <v>37</v>
      </c>
      <c r="J120" s="37" t="str">
        <f>E24</f>
        <v xml:space="preserve"> 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193"/>
      <c r="B122" s="194"/>
      <c r="C122" s="195" t="s">
        <v>174</v>
      </c>
      <c r="D122" s="196" t="s">
        <v>65</v>
      </c>
      <c r="E122" s="196" t="s">
        <v>61</v>
      </c>
      <c r="F122" s="196" t="s">
        <v>62</v>
      </c>
      <c r="G122" s="196" t="s">
        <v>175</v>
      </c>
      <c r="H122" s="196" t="s">
        <v>176</v>
      </c>
      <c r="I122" s="196" t="s">
        <v>177</v>
      </c>
      <c r="J122" s="196" t="s">
        <v>154</v>
      </c>
      <c r="K122" s="197" t="s">
        <v>178</v>
      </c>
      <c r="L122" s="198"/>
      <c r="M122" s="101" t="s">
        <v>1</v>
      </c>
      <c r="N122" s="102" t="s">
        <v>44</v>
      </c>
      <c r="O122" s="102" t="s">
        <v>179</v>
      </c>
      <c r="P122" s="102" t="s">
        <v>180</v>
      </c>
      <c r="Q122" s="102" t="s">
        <v>181</v>
      </c>
      <c r="R122" s="102" t="s">
        <v>182</v>
      </c>
      <c r="S122" s="102" t="s">
        <v>183</v>
      </c>
      <c r="T122" s="103" t="s">
        <v>184</v>
      </c>
      <c r="U122" s="193"/>
      <c r="V122" s="193"/>
      <c r="W122" s="193"/>
      <c r="X122" s="193"/>
      <c r="Y122" s="193"/>
      <c r="Z122" s="193"/>
      <c r="AA122" s="193"/>
      <c r="AB122" s="193"/>
      <c r="AC122" s="193"/>
      <c r="AD122" s="193"/>
      <c r="AE122" s="193"/>
    </row>
    <row r="123" s="2" customFormat="1" ht="22.8" customHeight="1">
      <c r="A123" s="39"/>
      <c r="B123" s="40"/>
      <c r="C123" s="108" t="s">
        <v>185</v>
      </c>
      <c r="D123" s="41"/>
      <c r="E123" s="41"/>
      <c r="F123" s="41"/>
      <c r="G123" s="41"/>
      <c r="H123" s="41"/>
      <c r="I123" s="41"/>
      <c r="J123" s="199">
        <f>BK123</f>
        <v>0</v>
      </c>
      <c r="K123" s="41"/>
      <c r="L123" s="45"/>
      <c r="M123" s="104"/>
      <c r="N123" s="200"/>
      <c r="O123" s="105"/>
      <c r="P123" s="201">
        <f>P124</f>
        <v>0</v>
      </c>
      <c r="Q123" s="105"/>
      <c r="R123" s="201">
        <f>R124</f>
        <v>2.2911000000000001</v>
      </c>
      <c r="S123" s="105"/>
      <c r="T123" s="202">
        <f>T124</f>
        <v>1.7422599999999999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79</v>
      </c>
      <c r="AU123" s="18" t="s">
        <v>156</v>
      </c>
      <c r="BK123" s="203">
        <f>BK124</f>
        <v>0</v>
      </c>
    </row>
    <row r="124" s="12" customFormat="1" ht="25.92" customHeight="1">
      <c r="A124" s="12"/>
      <c r="B124" s="204"/>
      <c r="C124" s="205"/>
      <c r="D124" s="206" t="s">
        <v>79</v>
      </c>
      <c r="E124" s="207" t="s">
        <v>432</v>
      </c>
      <c r="F124" s="207" t="s">
        <v>433</v>
      </c>
      <c r="G124" s="205"/>
      <c r="H124" s="205"/>
      <c r="I124" s="208"/>
      <c r="J124" s="209">
        <f>BK124</f>
        <v>0</v>
      </c>
      <c r="K124" s="205"/>
      <c r="L124" s="210"/>
      <c r="M124" s="211"/>
      <c r="N124" s="212"/>
      <c r="O124" s="212"/>
      <c r="P124" s="213">
        <f>P125+P128+P168+P235+P283+P288</f>
        <v>0</v>
      </c>
      <c r="Q124" s="212"/>
      <c r="R124" s="213">
        <f>R125+R128+R168+R235+R283+R288</f>
        <v>2.2911000000000001</v>
      </c>
      <c r="S124" s="212"/>
      <c r="T124" s="214">
        <f>T125+T128+T168+T235+T283+T288</f>
        <v>1.7422599999999999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5" t="s">
        <v>90</v>
      </c>
      <c r="AT124" s="216" t="s">
        <v>79</v>
      </c>
      <c r="AU124" s="216" t="s">
        <v>80</v>
      </c>
      <c r="AY124" s="215" t="s">
        <v>188</v>
      </c>
      <c r="BK124" s="217">
        <f>BK125+BK128+BK168+BK235+BK283+BK288</f>
        <v>0</v>
      </c>
    </row>
    <row r="125" s="12" customFormat="1" ht="22.8" customHeight="1">
      <c r="A125" s="12"/>
      <c r="B125" s="204"/>
      <c r="C125" s="205"/>
      <c r="D125" s="206" t="s">
        <v>79</v>
      </c>
      <c r="E125" s="218" t="s">
        <v>876</v>
      </c>
      <c r="F125" s="218" t="s">
        <v>877</v>
      </c>
      <c r="G125" s="205"/>
      <c r="H125" s="205"/>
      <c r="I125" s="208"/>
      <c r="J125" s="219">
        <f>BK125</f>
        <v>0</v>
      </c>
      <c r="K125" s="205"/>
      <c r="L125" s="210"/>
      <c r="M125" s="211"/>
      <c r="N125" s="212"/>
      <c r="O125" s="212"/>
      <c r="P125" s="213">
        <f>SUM(P126:P127)</f>
        <v>0</v>
      </c>
      <c r="Q125" s="212"/>
      <c r="R125" s="213">
        <f>SUM(R126:R127)</f>
        <v>0</v>
      </c>
      <c r="S125" s="212"/>
      <c r="T125" s="214">
        <f>SUM(T126:T127)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5" t="s">
        <v>90</v>
      </c>
      <c r="AT125" s="216" t="s">
        <v>79</v>
      </c>
      <c r="AU125" s="216" t="s">
        <v>88</v>
      </c>
      <c r="AY125" s="215" t="s">
        <v>188</v>
      </c>
      <c r="BK125" s="217">
        <f>SUM(BK126:BK127)</f>
        <v>0</v>
      </c>
    </row>
    <row r="126" s="2" customFormat="1" ht="37.8" customHeight="1">
      <c r="A126" s="39"/>
      <c r="B126" s="40"/>
      <c r="C126" s="220" t="s">
        <v>88</v>
      </c>
      <c r="D126" s="220" t="s">
        <v>191</v>
      </c>
      <c r="E126" s="221" t="s">
        <v>1330</v>
      </c>
      <c r="F126" s="222" t="s">
        <v>1331</v>
      </c>
      <c r="G126" s="223" t="s">
        <v>209</v>
      </c>
      <c r="H126" s="224">
        <v>50</v>
      </c>
      <c r="I126" s="225"/>
      <c r="J126" s="226">
        <f>ROUND(I126*H126,2)</f>
        <v>0</v>
      </c>
      <c r="K126" s="222" t="s">
        <v>1</v>
      </c>
      <c r="L126" s="45"/>
      <c r="M126" s="227" t="s">
        <v>1</v>
      </c>
      <c r="N126" s="228" t="s">
        <v>45</v>
      </c>
      <c r="O126" s="92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1" t="s">
        <v>292</v>
      </c>
      <c r="AT126" s="231" t="s">
        <v>191</v>
      </c>
      <c r="AU126" s="231" t="s">
        <v>90</v>
      </c>
      <c r="AY126" s="18" t="s">
        <v>188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8" t="s">
        <v>88</v>
      </c>
      <c r="BK126" s="232">
        <f>ROUND(I126*H126,2)</f>
        <v>0</v>
      </c>
      <c r="BL126" s="18" t="s">
        <v>292</v>
      </c>
      <c r="BM126" s="231" t="s">
        <v>1332</v>
      </c>
    </row>
    <row r="127" s="2" customFormat="1" ht="37.8" customHeight="1">
      <c r="A127" s="39"/>
      <c r="B127" s="40"/>
      <c r="C127" s="220" t="s">
        <v>90</v>
      </c>
      <c r="D127" s="220" t="s">
        <v>191</v>
      </c>
      <c r="E127" s="221" t="s">
        <v>1333</v>
      </c>
      <c r="F127" s="222" t="s">
        <v>1334</v>
      </c>
      <c r="G127" s="223" t="s">
        <v>209</v>
      </c>
      <c r="H127" s="224">
        <v>104</v>
      </c>
      <c r="I127" s="225"/>
      <c r="J127" s="226">
        <f>ROUND(I127*H127,2)</f>
        <v>0</v>
      </c>
      <c r="K127" s="222" t="s">
        <v>1</v>
      </c>
      <c r="L127" s="45"/>
      <c r="M127" s="227" t="s">
        <v>1</v>
      </c>
      <c r="N127" s="228" t="s">
        <v>45</v>
      </c>
      <c r="O127" s="92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1" t="s">
        <v>292</v>
      </c>
      <c r="AT127" s="231" t="s">
        <v>191</v>
      </c>
      <c r="AU127" s="231" t="s">
        <v>90</v>
      </c>
      <c r="AY127" s="18" t="s">
        <v>188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8" t="s">
        <v>88</v>
      </c>
      <c r="BK127" s="232">
        <f>ROUND(I127*H127,2)</f>
        <v>0</v>
      </c>
      <c r="BL127" s="18" t="s">
        <v>292</v>
      </c>
      <c r="BM127" s="231" t="s">
        <v>1335</v>
      </c>
    </row>
    <row r="128" s="12" customFormat="1" ht="22.8" customHeight="1">
      <c r="A128" s="12"/>
      <c r="B128" s="204"/>
      <c r="C128" s="205"/>
      <c r="D128" s="206" t="s">
        <v>79</v>
      </c>
      <c r="E128" s="218" t="s">
        <v>1336</v>
      </c>
      <c r="F128" s="218" t="s">
        <v>1337</v>
      </c>
      <c r="G128" s="205"/>
      <c r="H128" s="205"/>
      <c r="I128" s="208"/>
      <c r="J128" s="219">
        <f>BK128</f>
        <v>0</v>
      </c>
      <c r="K128" s="205"/>
      <c r="L128" s="210"/>
      <c r="M128" s="211"/>
      <c r="N128" s="212"/>
      <c r="O128" s="212"/>
      <c r="P128" s="213">
        <f>SUM(P129:P167)</f>
        <v>0</v>
      </c>
      <c r="Q128" s="212"/>
      <c r="R128" s="213">
        <f>SUM(R129:R167)</f>
        <v>0.38612000000000002</v>
      </c>
      <c r="S128" s="212"/>
      <c r="T128" s="214">
        <f>SUM(T129:T167)</f>
        <v>0.63109999999999988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5" t="s">
        <v>90</v>
      </c>
      <c r="AT128" s="216" t="s">
        <v>79</v>
      </c>
      <c r="AU128" s="216" t="s">
        <v>88</v>
      </c>
      <c r="AY128" s="215" t="s">
        <v>188</v>
      </c>
      <c r="BK128" s="217">
        <f>SUM(BK129:BK167)</f>
        <v>0</v>
      </c>
    </row>
    <row r="129" s="2" customFormat="1" ht="16.5" customHeight="1">
      <c r="A129" s="39"/>
      <c r="B129" s="40"/>
      <c r="C129" s="220" t="s">
        <v>189</v>
      </c>
      <c r="D129" s="220" t="s">
        <v>191</v>
      </c>
      <c r="E129" s="221" t="s">
        <v>1338</v>
      </c>
      <c r="F129" s="222" t="s">
        <v>1339</v>
      </c>
      <c r="G129" s="223" t="s">
        <v>1340</v>
      </c>
      <c r="H129" s="224">
        <v>8</v>
      </c>
      <c r="I129" s="225"/>
      <c r="J129" s="226">
        <f>ROUND(I129*H129,2)</f>
        <v>0</v>
      </c>
      <c r="K129" s="222" t="s">
        <v>1</v>
      </c>
      <c r="L129" s="45"/>
      <c r="M129" s="227" t="s">
        <v>1</v>
      </c>
      <c r="N129" s="228" t="s">
        <v>45</v>
      </c>
      <c r="O129" s="92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1" t="s">
        <v>292</v>
      </c>
      <c r="AT129" s="231" t="s">
        <v>191</v>
      </c>
      <c r="AU129" s="231" t="s">
        <v>90</v>
      </c>
      <c r="AY129" s="18" t="s">
        <v>188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8" t="s">
        <v>88</v>
      </c>
      <c r="BK129" s="232">
        <f>ROUND(I129*H129,2)</f>
        <v>0</v>
      </c>
      <c r="BL129" s="18" t="s">
        <v>292</v>
      </c>
      <c r="BM129" s="231" t="s">
        <v>1341</v>
      </c>
    </row>
    <row r="130" s="2" customFormat="1" ht="24.15" customHeight="1">
      <c r="A130" s="39"/>
      <c r="B130" s="40"/>
      <c r="C130" s="220" t="s">
        <v>195</v>
      </c>
      <c r="D130" s="220" t="s">
        <v>191</v>
      </c>
      <c r="E130" s="221" t="s">
        <v>1342</v>
      </c>
      <c r="F130" s="222" t="s">
        <v>1343</v>
      </c>
      <c r="G130" s="223" t="s">
        <v>209</v>
      </c>
      <c r="H130" s="224">
        <v>10</v>
      </c>
      <c r="I130" s="225"/>
      <c r="J130" s="226">
        <f>ROUND(I130*H130,2)</f>
        <v>0</v>
      </c>
      <c r="K130" s="222" t="s">
        <v>1344</v>
      </c>
      <c r="L130" s="45"/>
      <c r="M130" s="227" t="s">
        <v>1</v>
      </c>
      <c r="N130" s="228" t="s">
        <v>45</v>
      </c>
      <c r="O130" s="92"/>
      <c r="P130" s="229">
        <f>O130*H130</f>
        <v>0</v>
      </c>
      <c r="Q130" s="229">
        <v>0</v>
      </c>
      <c r="R130" s="229">
        <f>Q130*H130</f>
        <v>0</v>
      </c>
      <c r="S130" s="229">
        <v>0.014919999999999999</v>
      </c>
      <c r="T130" s="230">
        <f>S130*H130</f>
        <v>0.1492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1" t="s">
        <v>292</v>
      </c>
      <c r="AT130" s="231" t="s">
        <v>191</v>
      </c>
      <c r="AU130" s="231" t="s">
        <v>90</v>
      </c>
      <c r="AY130" s="18" t="s">
        <v>188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8" t="s">
        <v>88</v>
      </c>
      <c r="BK130" s="232">
        <f>ROUND(I130*H130,2)</f>
        <v>0</v>
      </c>
      <c r="BL130" s="18" t="s">
        <v>292</v>
      </c>
      <c r="BM130" s="231" t="s">
        <v>1345</v>
      </c>
    </row>
    <row r="131" s="2" customFormat="1" ht="24.15" customHeight="1">
      <c r="A131" s="39"/>
      <c r="B131" s="40"/>
      <c r="C131" s="220" t="s">
        <v>227</v>
      </c>
      <c r="D131" s="220" t="s">
        <v>191</v>
      </c>
      <c r="E131" s="221" t="s">
        <v>1346</v>
      </c>
      <c r="F131" s="222" t="s">
        <v>1347</v>
      </c>
      <c r="G131" s="223" t="s">
        <v>267</v>
      </c>
      <c r="H131" s="224">
        <v>10</v>
      </c>
      <c r="I131" s="225"/>
      <c r="J131" s="226">
        <f>ROUND(I131*H131,2)</f>
        <v>0</v>
      </c>
      <c r="K131" s="222" t="s">
        <v>1344</v>
      </c>
      <c r="L131" s="45"/>
      <c r="M131" s="227" t="s">
        <v>1</v>
      </c>
      <c r="N131" s="228" t="s">
        <v>45</v>
      </c>
      <c r="O131" s="92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1" t="s">
        <v>292</v>
      </c>
      <c r="AT131" s="231" t="s">
        <v>191</v>
      </c>
      <c r="AU131" s="231" t="s">
        <v>90</v>
      </c>
      <c r="AY131" s="18" t="s">
        <v>188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88</v>
      </c>
      <c r="BK131" s="232">
        <f>ROUND(I131*H131,2)</f>
        <v>0</v>
      </c>
      <c r="BL131" s="18" t="s">
        <v>292</v>
      </c>
      <c r="BM131" s="231" t="s">
        <v>1348</v>
      </c>
    </row>
    <row r="132" s="2" customFormat="1" ht="24.15" customHeight="1">
      <c r="A132" s="39"/>
      <c r="B132" s="40"/>
      <c r="C132" s="220" t="s">
        <v>212</v>
      </c>
      <c r="D132" s="220" t="s">
        <v>191</v>
      </c>
      <c r="E132" s="221" t="s">
        <v>1349</v>
      </c>
      <c r="F132" s="222" t="s">
        <v>1350</v>
      </c>
      <c r="G132" s="223" t="s">
        <v>209</v>
      </c>
      <c r="H132" s="224">
        <v>80</v>
      </c>
      <c r="I132" s="225"/>
      <c r="J132" s="226">
        <f>ROUND(I132*H132,2)</f>
        <v>0</v>
      </c>
      <c r="K132" s="222" t="s">
        <v>1344</v>
      </c>
      <c r="L132" s="45"/>
      <c r="M132" s="227" t="s">
        <v>1</v>
      </c>
      <c r="N132" s="228" t="s">
        <v>45</v>
      </c>
      <c r="O132" s="92"/>
      <c r="P132" s="229">
        <f>O132*H132</f>
        <v>0</v>
      </c>
      <c r="Q132" s="229">
        <v>0</v>
      </c>
      <c r="R132" s="229">
        <f>Q132*H132</f>
        <v>0</v>
      </c>
      <c r="S132" s="229">
        <v>0.0020999999999999999</v>
      </c>
      <c r="T132" s="230">
        <f>S132*H132</f>
        <v>0.16799999999999998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1" t="s">
        <v>292</v>
      </c>
      <c r="AT132" s="231" t="s">
        <v>191</v>
      </c>
      <c r="AU132" s="231" t="s">
        <v>90</v>
      </c>
      <c r="AY132" s="18" t="s">
        <v>188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8" t="s">
        <v>88</v>
      </c>
      <c r="BK132" s="232">
        <f>ROUND(I132*H132,2)</f>
        <v>0</v>
      </c>
      <c r="BL132" s="18" t="s">
        <v>292</v>
      </c>
      <c r="BM132" s="231" t="s">
        <v>1351</v>
      </c>
    </row>
    <row r="133" s="2" customFormat="1" ht="24.15" customHeight="1">
      <c r="A133" s="39"/>
      <c r="B133" s="40"/>
      <c r="C133" s="220" t="s">
        <v>234</v>
      </c>
      <c r="D133" s="220" t="s">
        <v>191</v>
      </c>
      <c r="E133" s="221" t="s">
        <v>1352</v>
      </c>
      <c r="F133" s="222" t="s">
        <v>1353</v>
      </c>
      <c r="G133" s="223" t="s">
        <v>209</v>
      </c>
      <c r="H133" s="224">
        <v>110</v>
      </c>
      <c r="I133" s="225"/>
      <c r="J133" s="226">
        <f>ROUND(I133*H133,2)</f>
        <v>0</v>
      </c>
      <c r="K133" s="222" t="s">
        <v>1344</v>
      </c>
      <c r="L133" s="45"/>
      <c r="M133" s="227" t="s">
        <v>1</v>
      </c>
      <c r="N133" s="228" t="s">
        <v>45</v>
      </c>
      <c r="O133" s="92"/>
      <c r="P133" s="229">
        <f>O133*H133</f>
        <v>0</v>
      </c>
      <c r="Q133" s="229">
        <v>0</v>
      </c>
      <c r="R133" s="229">
        <f>Q133*H133</f>
        <v>0</v>
      </c>
      <c r="S133" s="229">
        <v>0.00198</v>
      </c>
      <c r="T133" s="230">
        <f>S133*H133</f>
        <v>0.21779999999999999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1" t="s">
        <v>292</v>
      </c>
      <c r="AT133" s="231" t="s">
        <v>191</v>
      </c>
      <c r="AU133" s="231" t="s">
        <v>90</v>
      </c>
      <c r="AY133" s="18" t="s">
        <v>188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88</v>
      </c>
      <c r="BK133" s="232">
        <f>ROUND(I133*H133,2)</f>
        <v>0</v>
      </c>
      <c r="BL133" s="18" t="s">
        <v>292</v>
      </c>
      <c r="BM133" s="231" t="s">
        <v>1354</v>
      </c>
    </row>
    <row r="134" s="2" customFormat="1" ht="24.15" customHeight="1">
      <c r="A134" s="39"/>
      <c r="B134" s="40"/>
      <c r="C134" s="220" t="s">
        <v>247</v>
      </c>
      <c r="D134" s="220" t="s">
        <v>191</v>
      </c>
      <c r="E134" s="221" t="s">
        <v>1355</v>
      </c>
      <c r="F134" s="222" t="s">
        <v>1356</v>
      </c>
      <c r="G134" s="223" t="s">
        <v>267</v>
      </c>
      <c r="H134" s="224">
        <v>10</v>
      </c>
      <c r="I134" s="225"/>
      <c r="J134" s="226">
        <f>ROUND(I134*H134,2)</f>
        <v>0</v>
      </c>
      <c r="K134" s="222" t="s">
        <v>1344</v>
      </c>
      <c r="L134" s="45"/>
      <c r="M134" s="227" t="s">
        <v>1</v>
      </c>
      <c r="N134" s="228" t="s">
        <v>45</v>
      </c>
      <c r="O134" s="92"/>
      <c r="P134" s="229">
        <f>O134*H134</f>
        <v>0</v>
      </c>
      <c r="Q134" s="229">
        <v>0.0017899999999999999</v>
      </c>
      <c r="R134" s="229">
        <f>Q134*H134</f>
        <v>0.017899999999999999</v>
      </c>
      <c r="S134" s="229">
        <v>0</v>
      </c>
      <c r="T134" s="23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1" t="s">
        <v>292</v>
      </c>
      <c r="AT134" s="231" t="s">
        <v>191</v>
      </c>
      <c r="AU134" s="231" t="s">
        <v>90</v>
      </c>
      <c r="AY134" s="18" t="s">
        <v>188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8" t="s">
        <v>88</v>
      </c>
      <c r="BK134" s="232">
        <f>ROUND(I134*H134,2)</f>
        <v>0</v>
      </c>
      <c r="BL134" s="18" t="s">
        <v>292</v>
      </c>
      <c r="BM134" s="231" t="s">
        <v>1357</v>
      </c>
    </row>
    <row r="135" s="2" customFormat="1" ht="24.15" customHeight="1">
      <c r="A135" s="39"/>
      <c r="B135" s="40"/>
      <c r="C135" s="220" t="s">
        <v>256</v>
      </c>
      <c r="D135" s="220" t="s">
        <v>191</v>
      </c>
      <c r="E135" s="221" t="s">
        <v>1358</v>
      </c>
      <c r="F135" s="222" t="s">
        <v>1359</v>
      </c>
      <c r="G135" s="223" t="s">
        <v>267</v>
      </c>
      <c r="H135" s="224">
        <v>10</v>
      </c>
      <c r="I135" s="225"/>
      <c r="J135" s="226">
        <f>ROUND(I135*H135,2)</f>
        <v>0</v>
      </c>
      <c r="K135" s="222" t="s">
        <v>1344</v>
      </c>
      <c r="L135" s="45"/>
      <c r="M135" s="227" t="s">
        <v>1</v>
      </c>
      <c r="N135" s="228" t="s">
        <v>45</v>
      </c>
      <c r="O135" s="92"/>
      <c r="P135" s="229">
        <f>O135*H135</f>
        <v>0</v>
      </c>
      <c r="Q135" s="229">
        <v>0.001</v>
      </c>
      <c r="R135" s="229">
        <f>Q135*H135</f>
        <v>0.01</v>
      </c>
      <c r="S135" s="229">
        <v>0</v>
      </c>
      <c r="T135" s="23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1" t="s">
        <v>292</v>
      </c>
      <c r="AT135" s="231" t="s">
        <v>191</v>
      </c>
      <c r="AU135" s="231" t="s">
        <v>90</v>
      </c>
      <c r="AY135" s="18" t="s">
        <v>188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8" t="s">
        <v>88</v>
      </c>
      <c r="BK135" s="232">
        <f>ROUND(I135*H135,2)</f>
        <v>0</v>
      </c>
      <c r="BL135" s="18" t="s">
        <v>292</v>
      </c>
      <c r="BM135" s="231" t="s">
        <v>1360</v>
      </c>
    </row>
    <row r="136" s="2" customFormat="1" ht="21.75" customHeight="1">
      <c r="A136" s="39"/>
      <c r="B136" s="40"/>
      <c r="C136" s="220" t="s">
        <v>264</v>
      </c>
      <c r="D136" s="220" t="s">
        <v>191</v>
      </c>
      <c r="E136" s="221" t="s">
        <v>1361</v>
      </c>
      <c r="F136" s="222" t="s">
        <v>1362</v>
      </c>
      <c r="G136" s="223" t="s">
        <v>209</v>
      </c>
      <c r="H136" s="224">
        <v>74</v>
      </c>
      <c r="I136" s="225"/>
      <c r="J136" s="226">
        <f>ROUND(I136*H136,2)</f>
        <v>0</v>
      </c>
      <c r="K136" s="222" t="s">
        <v>194</v>
      </c>
      <c r="L136" s="45"/>
      <c r="M136" s="227" t="s">
        <v>1</v>
      </c>
      <c r="N136" s="228" t="s">
        <v>45</v>
      </c>
      <c r="O136" s="92"/>
      <c r="P136" s="229">
        <f>O136*H136</f>
        <v>0</v>
      </c>
      <c r="Q136" s="229">
        <v>0.00038000000000000002</v>
      </c>
      <c r="R136" s="229">
        <f>Q136*H136</f>
        <v>0.028120000000000003</v>
      </c>
      <c r="S136" s="229">
        <v>0</v>
      </c>
      <c r="T136" s="23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1" t="s">
        <v>292</v>
      </c>
      <c r="AT136" s="231" t="s">
        <v>191</v>
      </c>
      <c r="AU136" s="231" t="s">
        <v>90</v>
      </c>
      <c r="AY136" s="18" t="s">
        <v>188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8" t="s">
        <v>88</v>
      </c>
      <c r="BK136" s="232">
        <f>ROUND(I136*H136,2)</f>
        <v>0</v>
      </c>
      <c r="BL136" s="18" t="s">
        <v>292</v>
      </c>
      <c r="BM136" s="231" t="s">
        <v>1363</v>
      </c>
    </row>
    <row r="137" s="2" customFormat="1" ht="21.75" customHeight="1">
      <c r="A137" s="39"/>
      <c r="B137" s="40"/>
      <c r="C137" s="220" t="s">
        <v>272</v>
      </c>
      <c r="D137" s="220" t="s">
        <v>191</v>
      </c>
      <c r="E137" s="221" t="s">
        <v>1364</v>
      </c>
      <c r="F137" s="222" t="s">
        <v>1365</v>
      </c>
      <c r="G137" s="223" t="s">
        <v>209</v>
      </c>
      <c r="H137" s="224">
        <v>5</v>
      </c>
      <c r="I137" s="225"/>
      <c r="J137" s="226">
        <f>ROUND(I137*H137,2)</f>
        <v>0</v>
      </c>
      <c r="K137" s="222" t="s">
        <v>194</v>
      </c>
      <c r="L137" s="45"/>
      <c r="M137" s="227" t="s">
        <v>1</v>
      </c>
      <c r="N137" s="228" t="s">
        <v>45</v>
      </c>
      <c r="O137" s="92"/>
      <c r="P137" s="229">
        <f>O137*H137</f>
        <v>0</v>
      </c>
      <c r="Q137" s="229">
        <v>0.00046000000000000001</v>
      </c>
      <c r="R137" s="229">
        <f>Q137*H137</f>
        <v>0.0023</v>
      </c>
      <c r="S137" s="229">
        <v>0</v>
      </c>
      <c r="T137" s="23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1" t="s">
        <v>292</v>
      </c>
      <c r="AT137" s="231" t="s">
        <v>191</v>
      </c>
      <c r="AU137" s="231" t="s">
        <v>90</v>
      </c>
      <c r="AY137" s="18" t="s">
        <v>188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8" t="s">
        <v>88</v>
      </c>
      <c r="BK137" s="232">
        <f>ROUND(I137*H137,2)</f>
        <v>0</v>
      </c>
      <c r="BL137" s="18" t="s">
        <v>292</v>
      </c>
      <c r="BM137" s="231" t="s">
        <v>1366</v>
      </c>
    </row>
    <row r="138" s="2" customFormat="1" ht="21.75" customHeight="1">
      <c r="A138" s="39"/>
      <c r="B138" s="40"/>
      <c r="C138" s="220" t="s">
        <v>8</v>
      </c>
      <c r="D138" s="220" t="s">
        <v>191</v>
      </c>
      <c r="E138" s="221" t="s">
        <v>1367</v>
      </c>
      <c r="F138" s="222" t="s">
        <v>1368</v>
      </c>
      <c r="G138" s="223" t="s">
        <v>209</v>
      </c>
      <c r="H138" s="224">
        <v>58</v>
      </c>
      <c r="I138" s="225"/>
      <c r="J138" s="226">
        <f>ROUND(I138*H138,2)</f>
        <v>0</v>
      </c>
      <c r="K138" s="222" t="s">
        <v>194</v>
      </c>
      <c r="L138" s="45"/>
      <c r="M138" s="227" t="s">
        <v>1</v>
      </c>
      <c r="N138" s="228" t="s">
        <v>45</v>
      </c>
      <c r="O138" s="92"/>
      <c r="P138" s="229">
        <f>O138*H138</f>
        <v>0</v>
      </c>
      <c r="Q138" s="229">
        <v>0.00055999999999999995</v>
      </c>
      <c r="R138" s="229">
        <f>Q138*H138</f>
        <v>0.032479999999999995</v>
      </c>
      <c r="S138" s="229">
        <v>0</v>
      </c>
      <c r="T138" s="23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1" t="s">
        <v>292</v>
      </c>
      <c r="AT138" s="231" t="s">
        <v>191</v>
      </c>
      <c r="AU138" s="231" t="s">
        <v>90</v>
      </c>
      <c r="AY138" s="18" t="s">
        <v>188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8" t="s">
        <v>88</v>
      </c>
      <c r="BK138" s="232">
        <f>ROUND(I138*H138,2)</f>
        <v>0</v>
      </c>
      <c r="BL138" s="18" t="s">
        <v>292</v>
      </c>
      <c r="BM138" s="231" t="s">
        <v>1369</v>
      </c>
    </row>
    <row r="139" s="2" customFormat="1" ht="21.75" customHeight="1">
      <c r="A139" s="39"/>
      <c r="B139" s="40"/>
      <c r="C139" s="220" t="s">
        <v>280</v>
      </c>
      <c r="D139" s="220" t="s">
        <v>191</v>
      </c>
      <c r="E139" s="221" t="s">
        <v>1370</v>
      </c>
      <c r="F139" s="222" t="s">
        <v>1371</v>
      </c>
      <c r="G139" s="223" t="s">
        <v>209</v>
      </c>
      <c r="H139" s="224">
        <v>50</v>
      </c>
      <c r="I139" s="225"/>
      <c r="J139" s="226">
        <f>ROUND(I139*H139,2)</f>
        <v>0</v>
      </c>
      <c r="K139" s="222" t="s">
        <v>194</v>
      </c>
      <c r="L139" s="45"/>
      <c r="M139" s="227" t="s">
        <v>1</v>
      </c>
      <c r="N139" s="228" t="s">
        <v>45</v>
      </c>
      <c r="O139" s="92"/>
      <c r="P139" s="229">
        <f>O139*H139</f>
        <v>0</v>
      </c>
      <c r="Q139" s="229">
        <v>0.0010499999999999999</v>
      </c>
      <c r="R139" s="229">
        <f>Q139*H139</f>
        <v>0.052499999999999998</v>
      </c>
      <c r="S139" s="229">
        <v>0</v>
      </c>
      <c r="T139" s="23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1" t="s">
        <v>292</v>
      </c>
      <c r="AT139" s="231" t="s">
        <v>191</v>
      </c>
      <c r="AU139" s="231" t="s">
        <v>90</v>
      </c>
      <c r="AY139" s="18" t="s">
        <v>188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8" t="s">
        <v>88</v>
      </c>
      <c r="BK139" s="232">
        <f>ROUND(I139*H139,2)</f>
        <v>0</v>
      </c>
      <c r="BL139" s="18" t="s">
        <v>292</v>
      </c>
      <c r="BM139" s="231" t="s">
        <v>1372</v>
      </c>
    </row>
    <row r="140" s="2" customFormat="1" ht="24.15" customHeight="1">
      <c r="A140" s="39"/>
      <c r="B140" s="40"/>
      <c r="C140" s="220" t="s">
        <v>284</v>
      </c>
      <c r="D140" s="220" t="s">
        <v>191</v>
      </c>
      <c r="E140" s="221" t="s">
        <v>1373</v>
      </c>
      <c r="F140" s="222" t="s">
        <v>1374</v>
      </c>
      <c r="G140" s="223" t="s">
        <v>209</v>
      </c>
      <c r="H140" s="224">
        <v>14</v>
      </c>
      <c r="I140" s="225"/>
      <c r="J140" s="226">
        <f>ROUND(I140*H140,2)</f>
        <v>0</v>
      </c>
      <c r="K140" s="222" t="s">
        <v>194</v>
      </c>
      <c r="L140" s="45"/>
      <c r="M140" s="227" t="s">
        <v>1</v>
      </c>
      <c r="N140" s="228" t="s">
        <v>45</v>
      </c>
      <c r="O140" s="92"/>
      <c r="P140" s="229">
        <f>O140*H140</f>
        <v>0</v>
      </c>
      <c r="Q140" s="229">
        <v>0.0019400000000000001</v>
      </c>
      <c r="R140" s="229">
        <f>Q140*H140</f>
        <v>0.02716</v>
      </c>
      <c r="S140" s="229">
        <v>0</v>
      </c>
      <c r="T140" s="23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1" t="s">
        <v>292</v>
      </c>
      <c r="AT140" s="231" t="s">
        <v>191</v>
      </c>
      <c r="AU140" s="231" t="s">
        <v>90</v>
      </c>
      <c r="AY140" s="18" t="s">
        <v>188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8" t="s">
        <v>88</v>
      </c>
      <c r="BK140" s="232">
        <f>ROUND(I140*H140,2)</f>
        <v>0</v>
      </c>
      <c r="BL140" s="18" t="s">
        <v>292</v>
      </c>
      <c r="BM140" s="231" t="s">
        <v>1375</v>
      </c>
    </row>
    <row r="141" s="2" customFormat="1" ht="24.15" customHeight="1">
      <c r="A141" s="39"/>
      <c r="B141" s="40"/>
      <c r="C141" s="220" t="s">
        <v>288</v>
      </c>
      <c r="D141" s="220" t="s">
        <v>191</v>
      </c>
      <c r="E141" s="221" t="s">
        <v>1376</v>
      </c>
      <c r="F141" s="222" t="s">
        <v>1377</v>
      </c>
      <c r="G141" s="223" t="s">
        <v>209</v>
      </c>
      <c r="H141" s="224">
        <v>50</v>
      </c>
      <c r="I141" s="225"/>
      <c r="J141" s="226">
        <f>ROUND(I141*H141,2)</f>
        <v>0</v>
      </c>
      <c r="K141" s="222" t="s">
        <v>194</v>
      </c>
      <c r="L141" s="45"/>
      <c r="M141" s="227" t="s">
        <v>1</v>
      </c>
      <c r="N141" s="228" t="s">
        <v>45</v>
      </c>
      <c r="O141" s="92"/>
      <c r="P141" s="229">
        <f>O141*H141</f>
        <v>0</v>
      </c>
      <c r="Q141" s="229">
        <v>0.00093999999999999997</v>
      </c>
      <c r="R141" s="229">
        <f>Q141*H141</f>
        <v>0.047</v>
      </c>
      <c r="S141" s="229">
        <v>0</v>
      </c>
      <c r="T141" s="23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1" t="s">
        <v>292</v>
      </c>
      <c r="AT141" s="231" t="s">
        <v>191</v>
      </c>
      <c r="AU141" s="231" t="s">
        <v>90</v>
      </c>
      <c r="AY141" s="18" t="s">
        <v>188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8" t="s">
        <v>88</v>
      </c>
      <c r="BK141" s="232">
        <f>ROUND(I141*H141,2)</f>
        <v>0</v>
      </c>
      <c r="BL141" s="18" t="s">
        <v>292</v>
      </c>
      <c r="BM141" s="231" t="s">
        <v>1378</v>
      </c>
    </row>
    <row r="142" s="2" customFormat="1" ht="24.15" customHeight="1">
      <c r="A142" s="39"/>
      <c r="B142" s="40"/>
      <c r="C142" s="220" t="s">
        <v>292</v>
      </c>
      <c r="D142" s="220" t="s">
        <v>191</v>
      </c>
      <c r="E142" s="221" t="s">
        <v>1379</v>
      </c>
      <c r="F142" s="222" t="s">
        <v>1380</v>
      </c>
      <c r="G142" s="223" t="s">
        <v>209</v>
      </c>
      <c r="H142" s="224">
        <v>90</v>
      </c>
      <c r="I142" s="225"/>
      <c r="J142" s="226">
        <f>ROUND(I142*H142,2)</f>
        <v>0</v>
      </c>
      <c r="K142" s="222" t="s">
        <v>194</v>
      </c>
      <c r="L142" s="45"/>
      <c r="M142" s="227" t="s">
        <v>1</v>
      </c>
      <c r="N142" s="228" t="s">
        <v>45</v>
      </c>
      <c r="O142" s="92"/>
      <c r="P142" s="229">
        <f>O142*H142</f>
        <v>0</v>
      </c>
      <c r="Q142" s="229">
        <v>0.0018400000000000001</v>
      </c>
      <c r="R142" s="229">
        <f>Q142*H142</f>
        <v>0.1656</v>
      </c>
      <c r="S142" s="229">
        <v>0</v>
      </c>
      <c r="T142" s="23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1" t="s">
        <v>292</v>
      </c>
      <c r="AT142" s="231" t="s">
        <v>191</v>
      </c>
      <c r="AU142" s="231" t="s">
        <v>90</v>
      </c>
      <c r="AY142" s="18" t="s">
        <v>188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8" t="s">
        <v>88</v>
      </c>
      <c r="BK142" s="232">
        <f>ROUND(I142*H142,2)</f>
        <v>0</v>
      </c>
      <c r="BL142" s="18" t="s">
        <v>292</v>
      </c>
      <c r="BM142" s="231" t="s">
        <v>1381</v>
      </c>
    </row>
    <row r="143" s="2" customFormat="1" ht="24.15" customHeight="1">
      <c r="A143" s="39"/>
      <c r="B143" s="40"/>
      <c r="C143" s="220" t="s">
        <v>296</v>
      </c>
      <c r="D143" s="220" t="s">
        <v>191</v>
      </c>
      <c r="E143" s="221" t="s">
        <v>1382</v>
      </c>
      <c r="F143" s="222" t="s">
        <v>1383</v>
      </c>
      <c r="G143" s="223" t="s">
        <v>267</v>
      </c>
      <c r="H143" s="224">
        <v>18</v>
      </c>
      <c r="I143" s="225"/>
      <c r="J143" s="226">
        <f>ROUND(I143*H143,2)</f>
        <v>0</v>
      </c>
      <c r="K143" s="222" t="s">
        <v>194</v>
      </c>
      <c r="L143" s="45"/>
      <c r="M143" s="227" t="s">
        <v>1</v>
      </c>
      <c r="N143" s="228" t="s">
        <v>45</v>
      </c>
      <c r="O143" s="92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1" t="s">
        <v>292</v>
      </c>
      <c r="AT143" s="231" t="s">
        <v>191</v>
      </c>
      <c r="AU143" s="231" t="s">
        <v>90</v>
      </c>
      <c r="AY143" s="18" t="s">
        <v>188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8" t="s">
        <v>88</v>
      </c>
      <c r="BK143" s="232">
        <f>ROUND(I143*H143,2)</f>
        <v>0</v>
      </c>
      <c r="BL143" s="18" t="s">
        <v>292</v>
      </c>
      <c r="BM143" s="231" t="s">
        <v>1384</v>
      </c>
    </row>
    <row r="144" s="2" customFormat="1" ht="24.15" customHeight="1">
      <c r="A144" s="39"/>
      <c r="B144" s="40"/>
      <c r="C144" s="220" t="s">
        <v>301</v>
      </c>
      <c r="D144" s="220" t="s">
        <v>191</v>
      </c>
      <c r="E144" s="221" t="s">
        <v>1385</v>
      </c>
      <c r="F144" s="222" t="s">
        <v>1386</v>
      </c>
      <c r="G144" s="223" t="s">
        <v>267</v>
      </c>
      <c r="H144" s="224">
        <v>21</v>
      </c>
      <c r="I144" s="225"/>
      <c r="J144" s="226">
        <f>ROUND(I144*H144,2)</f>
        <v>0</v>
      </c>
      <c r="K144" s="222" t="s">
        <v>194</v>
      </c>
      <c r="L144" s="45"/>
      <c r="M144" s="227" t="s">
        <v>1</v>
      </c>
      <c r="N144" s="228" t="s">
        <v>45</v>
      </c>
      <c r="O144" s="92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1" t="s">
        <v>292</v>
      </c>
      <c r="AT144" s="231" t="s">
        <v>191</v>
      </c>
      <c r="AU144" s="231" t="s">
        <v>90</v>
      </c>
      <c r="AY144" s="18" t="s">
        <v>188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8" t="s">
        <v>88</v>
      </c>
      <c r="BK144" s="232">
        <f>ROUND(I144*H144,2)</f>
        <v>0</v>
      </c>
      <c r="BL144" s="18" t="s">
        <v>292</v>
      </c>
      <c r="BM144" s="231" t="s">
        <v>1387</v>
      </c>
    </row>
    <row r="145" s="2" customFormat="1" ht="24.15" customHeight="1">
      <c r="A145" s="39"/>
      <c r="B145" s="40"/>
      <c r="C145" s="220" t="s">
        <v>305</v>
      </c>
      <c r="D145" s="220" t="s">
        <v>191</v>
      </c>
      <c r="E145" s="221" t="s">
        <v>1388</v>
      </c>
      <c r="F145" s="222" t="s">
        <v>1389</v>
      </c>
      <c r="G145" s="223" t="s">
        <v>267</v>
      </c>
      <c r="H145" s="224">
        <v>24</v>
      </c>
      <c r="I145" s="225"/>
      <c r="J145" s="226">
        <f>ROUND(I145*H145,2)</f>
        <v>0</v>
      </c>
      <c r="K145" s="222" t="s">
        <v>194</v>
      </c>
      <c r="L145" s="45"/>
      <c r="M145" s="227" t="s">
        <v>1</v>
      </c>
      <c r="N145" s="228" t="s">
        <v>45</v>
      </c>
      <c r="O145" s="92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1" t="s">
        <v>292</v>
      </c>
      <c r="AT145" s="231" t="s">
        <v>191</v>
      </c>
      <c r="AU145" s="231" t="s">
        <v>90</v>
      </c>
      <c r="AY145" s="18" t="s">
        <v>188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8" t="s">
        <v>88</v>
      </c>
      <c r="BK145" s="232">
        <f>ROUND(I145*H145,2)</f>
        <v>0</v>
      </c>
      <c r="BL145" s="18" t="s">
        <v>292</v>
      </c>
      <c r="BM145" s="231" t="s">
        <v>1390</v>
      </c>
    </row>
    <row r="146" s="2" customFormat="1" ht="24.15" customHeight="1">
      <c r="A146" s="39"/>
      <c r="B146" s="40"/>
      <c r="C146" s="220" t="s">
        <v>312</v>
      </c>
      <c r="D146" s="220" t="s">
        <v>191</v>
      </c>
      <c r="E146" s="221" t="s">
        <v>1391</v>
      </c>
      <c r="F146" s="222" t="s">
        <v>1392</v>
      </c>
      <c r="G146" s="223" t="s">
        <v>267</v>
      </c>
      <c r="H146" s="224">
        <v>7</v>
      </c>
      <c r="I146" s="225"/>
      <c r="J146" s="226">
        <f>ROUND(I146*H146,2)</f>
        <v>0</v>
      </c>
      <c r="K146" s="222" t="s">
        <v>194</v>
      </c>
      <c r="L146" s="45"/>
      <c r="M146" s="227" t="s">
        <v>1</v>
      </c>
      <c r="N146" s="228" t="s">
        <v>45</v>
      </c>
      <c r="O146" s="92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1" t="s">
        <v>292</v>
      </c>
      <c r="AT146" s="231" t="s">
        <v>191</v>
      </c>
      <c r="AU146" s="231" t="s">
        <v>90</v>
      </c>
      <c r="AY146" s="18" t="s">
        <v>188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8" t="s">
        <v>88</v>
      </c>
      <c r="BK146" s="232">
        <f>ROUND(I146*H146,2)</f>
        <v>0</v>
      </c>
      <c r="BL146" s="18" t="s">
        <v>292</v>
      </c>
      <c r="BM146" s="231" t="s">
        <v>1393</v>
      </c>
    </row>
    <row r="147" s="2" customFormat="1" ht="16.5" customHeight="1">
      <c r="A147" s="39"/>
      <c r="B147" s="40"/>
      <c r="C147" s="220" t="s">
        <v>7</v>
      </c>
      <c r="D147" s="220" t="s">
        <v>191</v>
      </c>
      <c r="E147" s="221" t="s">
        <v>1394</v>
      </c>
      <c r="F147" s="222" t="s">
        <v>1395</v>
      </c>
      <c r="G147" s="223" t="s">
        <v>267</v>
      </c>
      <c r="H147" s="224">
        <v>31</v>
      </c>
      <c r="I147" s="225"/>
      <c r="J147" s="226">
        <f>ROUND(I147*H147,2)</f>
        <v>0</v>
      </c>
      <c r="K147" s="222" t="s">
        <v>1344</v>
      </c>
      <c r="L147" s="45"/>
      <c r="M147" s="227" t="s">
        <v>1</v>
      </c>
      <c r="N147" s="228" t="s">
        <v>45</v>
      </c>
      <c r="O147" s="92"/>
      <c r="P147" s="229">
        <f>O147*H147</f>
        <v>0</v>
      </c>
      <c r="Q147" s="229">
        <v>0</v>
      </c>
      <c r="R147" s="229">
        <f>Q147*H147</f>
        <v>0</v>
      </c>
      <c r="S147" s="229">
        <v>0.0030999999999999999</v>
      </c>
      <c r="T147" s="230">
        <f>S147*H147</f>
        <v>0.096099999999999991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1" t="s">
        <v>292</v>
      </c>
      <c r="AT147" s="231" t="s">
        <v>191</v>
      </c>
      <c r="AU147" s="231" t="s">
        <v>90</v>
      </c>
      <c r="AY147" s="18" t="s">
        <v>188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8" t="s">
        <v>88</v>
      </c>
      <c r="BK147" s="232">
        <f>ROUND(I147*H147,2)</f>
        <v>0</v>
      </c>
      <c r="BL147" s="18" t="s">
        <v>292</v>
      </c>
      <c r="BM147" s="231" t="s">
        <v>1396</v>
      </c>
    </row>
    <row r="148" s="2" customFormat="1" ht="24.15" customHeight="1">
      <c r="A148" s="39"/>
      <c r="B148" s="40"/>
      <c r="C148" s="220" t="s">
        <v>325</v>
      </c>
      <c r="D148" s="220" t="s">
        <v>191</v>
      </c>
      <c r="E148" s="221" t="s">
        <v>1397</v>
      </c>
      <c r="F148" s="222" t="s">
        <v>1398</v>
      </c>
      <c r="G148" s="223" t="s">
        <v>267</v>
      </c>
      <c r="H148" s="224">
        <v>6</v>
      </c>
      <c r="I148" s="225"/>
      <c r="J148" s="226">
        <f>ROUND(I148*H148,2)</f>
        <v>0</v>
      </c>
      <c r="K148" s="222" t="s">
        <v>194</v>
      </c>
      <c r="L148" s="45"/>
      <c r="M148" s="227" t="s">
        <v>1</v>
      </c>
      <c r="N148" s="228" t="s">
        <v>45</v>
      </c>
      <c r="O148" s="92"/>
      <c r="P148" s="229">
        <f>O148*H148</f>
        <v>0</v>
      </c>
      <c r="Q148" s="229">
        <v>0.00022000000000000001</v>
      </c>
      <c r="R148" s="229">
        <f>Q148*H148</f>
        <v>0.00132</v>
      </c>
      <c r="S148" s="229">
        <v>0</v>
      </c>
      <c r="T148" s="23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1" t="s">
        <v>292</v>
      </c>
      <c r="AT148" s="231" t="s">
        <v>191</v>
      </c>
      <c r="AU148" s="231" t="s">
        <v>90</v>
      </c>
      <c r="AY148" s="18" t="s">
        <v>188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8" t="s">
        <v>88</v>
      </c>
      <c r="BK148" s="232">
        <f>ROUND(I148*H148,2)</f>
        <v>0</v>
      </c>
      <c r="BL148" s="18" t="s">
        <v>292</v>
      </c>
      <c r="BM148" s="231" t="s">
        <v>1399</v>
      </c>
    </row>
    <row r="149" s="2" customFormat="1" ht="24.15" customHeight="1">
      <c r="A149" s="39"/>
      <c r="B149" s="40"/>
      <c r="C149" s="220" t="s">
        <v>330</v>
      </c>
      <c r="D149" s="220" t="s">
        <v>191</v>
      </c>
      <c r="E149" s="221" t="s">
        <v>1400</v>
      </c>
      <c r="F149" s="222" t="s">
        <v>1401</v>
      </c>
      <c r="G149" s="223" t="s">
        <v>267</v>
      </c>
      <c r="H149" s="224">
        <v>3</v>
      </c>
      <c r="I149" s="225"/>
      <c r="J149" s="226">
        <f>ROUND(I149*H149,2)</f>
        <v>0</v>
      </c>
      <c r="K149" s="222" t="s">
        <v>194</v>
      </c>
      <c r="L149" s="45"/>
      <c r="M149" s="227" t="s">
        <v>1</v>
      </c>
      <c r="N149" s="228" t="s">
        <v>45</v>
      </c>
      <c r="O149" s="92"/>
      <c r="P149" s="229">
        <f>O149*H149</f>
        <v>0</v>
      </c>
      <c r="Q149" s="229">
        <v>0.00051000000000000004</v>
      </c>
      <c r="R149" s="229">
        <f>Q149*H149</f>
        <v>0.0015300000000000001</v>
      </c>
      <c r="S149" s="229">
        <v>0</v>
      </c>
      <c r="T149" s="23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1" t="s">
        <v>292</v>
      </c>
      <c r="AT149" s="231" t="s">
        <v>191</v>
      </c>
      <c r="AU149" s="231" t="s">
        <v>90</v>
      </c>
      <c r="AY149" s="18" t="s">
        <v>188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8" t="s">
        <v>88</v>
      </c>
      <c r="BK149" s="232">
        <f>ROUND(I149*H149,2)</f>
        <v>0</v>
      </c>
      <c r="BL149" s="18" t="s">
        <v>292</v>
      </c>
      <c r="BM149" s="231" t="s">
        <v>1402</v>
      </c>
    </row>
    <row r="150" s="2" customFormat="1" ht="24.15" customHeight="1">
      <c r="A150" s="39"/>
      <c r="B150" s="40"/>
      <c r="C150" s="220" t="s">
        <v>338</v>
      </c>
      <c r="D150" s="220" t="s">
        <v>191</v>
      </c>
      <c r="E150" s="221" t="s">
        <v>1403</v>
      </c>
      <c r="F150" s="222" t="s">
        <v>1404</v>
      </c>
      <c r="G150" s="223" t="s">
        <v>267</v>
      </c>
      <c r="H150" s="224">
        <v>3</v>
      </c>
      <c r="I150" s="225"/>
      <c r="J150" s="226">
        <f>ROUND(I150*H150,2)</f>
        <v>0</v>
      </c>
      <c r="K150" s="222" t="s">
        <v>194</v>
      </c>
      <c r="L150" s="45"/>
      <c r="M150" s="227" t="s">
        <v>1</v>
      </c>
      <c r="N150" s="228" t="s">
        <v>45</v>
      </c>
      <c r="O150" s="92"/>
      <c r="P150" s="229">
        <f>O150*H150</f>
        <v>0</v>
      </c>
      <c r="Q150" s="229">
        <v>6.9999999999999994E-05</v>
      </c>
      <c r="R150" s="229">
        <f>Q150*H150</f>
        <v>0.00020999999999999998</v>
      </c>
      <c r="S150" s="229">
        <v>0</v>
      </c>
      <c r="T150" s="23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1" t="s">
        <v>292</v>
      </c>
      <c r="AT150" s="231" t="s">
        <v>191</v>
      </c>
      <c r="AU150" s="231" t="s">
        <v>90</v>
      </c>
      <c r="AY150" s="18" t="s">
        <v>188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8" t="s">
        <v>88</v>
      </c>
      <c r="BK150" s="232">
        <f>ROUND(I150*H150,2)</f>
        <v>0</v>
      </c>
      <c r="BL150" s="18" t="s">
        <v>292</v>
      </c>
      <c r="BM150" s="231" t="s">
        <v>1405</v>
      </c>
    </row>
    <row r="151" s="2" customFormat="1" ht="24.15" customHeight="1">
      <c r="A151" s="39"/>
      <c r="B151" s="40"/>
      <c r="C151" s="220" t="s">
        <v>343</v>
      </c>
      <c r="D151" s="220" t="s">
        <v>191</v>
      </c>
      <c r="E151" s="221" t="s">
        <v>1406</v>
      </c>
      <c r="F151" s="222" t="s">
        <v>1407</v>
      </c>
      <c r="G151" s="223" t="s">
        <v>209</v>
      </c>
      <c r="H151" s="224">
        <v>252</v>
      </c>
      <c r="I151" s="225"/>
      <c r="J151" s="226">
        <f>ROUND(I151*H151,2)</f>
        <v>0</v>
      </c>
      <c r="K151" s="222" t="s">
        <v>194</v>
      </c>
      <c r="L151" s="45"/>
      <c r="M151" s="227" t="s">
        <v>1</v>
      </c>
      <c r="N151" s="228" t="s">
        <v>45</v>
      </c>
      <c r="O151" s="92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1" t="s">
        <v>292</v>
      </c>
      <c r="AT151" s="231" t="s">
        <v>191</v>
      </c>
      <c r="AU151" s="231" t="s">
        <v>90</v>
      </c>
      <c r="AY151" s="18" t="s">
        <v>188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8" t="s">
        <v>88</v>
      </c>
      <c r="BK151" s="232">
        <f>ROUND(I151*H151,2)</f>
        <v>0</v>
      </c>
      <c r="BL151" s="18" t="s">
        <v>292</v>
      </c>
      <c r="BM151" s="231" t="s">
        <v>1408</v>
      </c>
    </row>
    <row r="152" s="2" customFormat="1" ht="16.5" customHeight="1">
      <c r="A152" s="39"/>
      <c r="B152" s="40"/>
      <c r="C152" s="220" t="s">
        <v>349</v>
      </c>
      <c r="D152" s="220" t="s">
        <v>191</v>
      </c>
      <c r="E152" s="221" t="s">
        <v>1409</v>
      </c>
      <c r="F152" s="222" t="s">
        <v>1410</v>
      </c>
      <c r="G152" s="223" t="s">
        <v>1057</v>
      </c>
      <c r="H152" s="224">
        <v>80</v>
      </c>
      <c r="I152" s="225"/>
      <c r="J152" s="226">
        <f>ROUND(I152*H152,2)</f>
        <v>0</v>
      </c>
      <c r="K152" s="222" t="s">
        <v>1</v>
      </c>
      <c r="L152" s="45"/>
      <c r="M152" s="227" t="s">
        <v>1</v>
      </c>
      <c r="N152" s="228" t="s">
        <v>45</v>
      </c>
      <c r="O152" s="92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1" t="s">
        <v>292</v>
      </c>
      <c r="AT152" s="231" t="s">
        <v>191</v>
      </c>
      <c r="AU152" s="231" t="s">
        <v>90</v>
      </c>
      <c r="AY152" s="18" t="s">
        <v>188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8" t="s">
        <v>88</v>
      </c>
      <c r="BK152" s="232">
        <f>ROUND(I152*H152,2)</f>
        <v>0</v>
      </c>
      <c r="BL152" s="18" t="s">
        <v>292</v>
      </c>
      <c r="BM152" s="231" t="s">
        <v>1411</v>
      </c>
    </row>
    <row r="153" s="14" customFormat="1">
      <c r="A153" s="14"/>
      <c r="B153" s="244"/>
      <c r="C153" s="245"/>
      <c r="D153" s="235" t="s">
        <v>197</v>
      </c>
      <c r="E153" s="246" t="s">
        <v>1</v>
      </c>
      <c r="F153" s="247" t="s">
        <v>1412</v>
      </c>
      <c r="G153" s="245"/>
      <c r="H153" s="248">
        <v>80</v>
      </c>
      <c r="I153" s="249"/>
      <c r="J153" s="245"/>
      <c r="K153" s="245"/>
      <c r="L153" s="250"/>
      <c r="M153" s="251"/>
      <c r="N153" s="252"/>
      <c r="O153" s="252"/>
      <c r="P153" s="252"/>
      <c r="Q153" s="252"/>
      <c r="R153" s="252"/>
      <c r="S153" s="252"/>
      <c r="T153" s="253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4" t="s">
        <v>197</v>
      </c>
      <c r="AU153" s="254" t="s">
        <v>90</v>
      </c>
      <c r="AV153" s="14" t="s">
        <v>90</v>
      </c>
      <c r="AW153" s="14" t="s">
        <v>36</v>
      </c>
      <c r="AX153" s="14" t="s">
        <v>88</v>
      </c>
      <c r="AY153" s="254" t="s">
        <v>188</v>
      </c>
    </row>
    <row r="154" s="2" customFormat="1" ht="24.15" customHeight="1">
      <c r="A154" s="39"/>
      <c r="B154" s="40"/>
      <c r="C154" s="220" t="s">
        <v>354</v>
      </c>
      <c r="D154" s="220" t="s">
        <v>191</v>
      </c>
      <c r="E154" s="221" t="s">
        <v>1413</v>
      </c>
      <c r="F154" s="222" t="s">
        <v>1414</v>
      </c>
      <c r="G154" s="223" t="s">
        <v>1340</v>
      </c>
      <c r="H154" s="224">
        <v>1</v>
      </c>
      <c r="I154" s="225"/>
      <c r="J154" s="226">
        <f>ROUND(I154*H154,2)</f>
        <v>0</v>
      </c>
      <c r="K154" s="222" t="s">
        <v>1</v>
      </c>
      <c r="L154" s="45"/>
      <c r="M154" s="227" t="s">
        <v>1</v>
      </c>
      <c r="N154" s="228" t="s">
        <v>45</v>
      </c>
      <c r="O154" s="92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1" t="s">
        <v>292</v>
      </c>
      <c r="AT154" s="231" t="s">
        <v>191</v>
      </c>
      <c r="AU154" s="231" t="s">
        <v>90</v>
      </c>
      <c r="AY154" s="18" t="s">
        <v>188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8" t="s">
        <v>88</v>
      </c>
      <c r="BK154" s="232">
        <f>ROUND(I154*H154,2)</f>
        <v>0</v>
      </c>
      <c r="BL154" s="18" t="s">
        <v>292</v>
      </c>
      <c r="BM154" s="231" t="s">
        <v>1415</v>
      </c>
    </row>
    <row r="155" s="2" customFormat="1" ht="24.15" customHeight="1">
      <c r="A155" s="39"/>
      <c r="B155" s="40"/>
      <c r="C155" s="220" t="s">
        <v>359</v>
      </c>
      <c r="D155" s="220" t="s">
        <v>191</v>
      </c>
      <c r="E155" s="221" t="s">
        <v>1416</v>
      </c>
      <c r="F155" s="222" t="s">
        <v>1417</v>
      </c>
      <c r="G155" s="223" t="s">
        <v>267</v>
      </c>
      <c r="H155" s="224">
        <v>3</v>
      </c>
      <c r="I155" s="225"/>
      <c r="J155" s="226">
        <f>ROUND(I155*H155,2)</f>
        <v>0</v>
      </c>
      <c r="K155" s="222" t="s">
        <v>1</v>
      </c>
      <c r="L155" s="45"/>
      <c r="M155" s="227" t="s">
        <v>1</v>
      </c>
      <c r="N155" s="228" t="s">
        <v>45</v>
      </c>
      <c r="O155" s="92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1" t="s">
        <v>292</v>
      </c>
      <c r="AT155" s="231" t="s">
        <v>191</v>
      </c>
      <c r="AU155" s="231" t="s">
        <v>90</v>
      </c>
      <c r="AY155" s="18" t="s">
        <v>188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8" t="s">
        <v>88</v>
      </c>
      <c r="BK155" s="232">
        <f>ROUND(I155*H155,2)</f>
        <v>0</v>
      </c>
      <c r="BL155" s="18" t="s">
        <v>292</v>
      </c>
      <c r="BM155" s="231" t="s">
        <v>1418</v>
      </c>
    </row>
    <row r="156" s="2" customFormat="1" ht="16.5" customHeight="1">
      <c r="A156" s="39"/>
      <c r="B156" s="40"/>
      <c r="C156" s="220" t="s">
        <v>365</v>
      </c>
      <c r="D156" s="220" t="s">
        <v>191</v>
      </c>
      <c r="E156" s="221" t="s">
        <v>1419</v>
      </c>
      <c r="F156" s="222" t="s">
        <v>1420</v>
      </c>
      <c r="G156" s="223" t="s">
        <v>267</v>
      </c>
      <c r="H156" s="224">
        <v>3</v>
      </c>
      <c r="I156" s="225"/>
      <c r="J156" s="226">
        <f>ROUND(I156*H156,2)</f>
        <v>0</v>
      </c>
      <c r="K156" s="222" t="s">
        <v>1</v>
      </c>
      <c r="L156" s="45"/>
      <c r="M156" s="227" t="s">
        <v>1</v>
      </c>
      <c r="N156" s="228" t="s">
        <v>45</v>
      </c>
      <c r="O156" s="92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1" t="s">
        <v>292</v>
      </c>
      <c r="AT156" s="231" t="s">
        <v>191</v>
      </c>
      <c r="AU156" s="231" t="s">
        <v>90</v>
      </c>
      <c r="AY156" s="18" t="s">
        <v>188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8" t="s">
        <v>88</v>
      </c>
      <c r="BK156" s="232">
        <f>ROUND(I156*H156,2)</f>
        <v>0</v>
      </c>
      <c r="BL156" s="18" t="s">
        <v>292</v>
      </c>
      <c r="BM156" s="231" t="s">
        <v>1421</v>
      </c>
    </row>
    <row r="157" s="2" customFormat="1" ht="33" customHeight="1">
      <c r="A157" s="39"/>
      <c r="B157" s="40"/>
      <c r="C157" s="220" t="s">
        <v>370</v>
      </c>
      <c r="D157" s="220" t="s">
        <v>191</v>
      </c>
      <c r="E157" s="221" t="s">
        <v>1422</v>
      </c>
      <c r="F157" s="222" t="s">
        <v>1423</v>
      </c>
      <c r="G157" s="223" t="s">
        <v>267</v>
      </c>
      <c r="H157" s="224">
        <v>2</v>
      </c>
      <c r="I157" s="225"/>
      <c r="J157" s="226">
        <f>ROUND(I157*H157,2)</f>
        <v>0</v>
      </c>
      <c r="K157" s="222" t="s">
        <v>1</v>
      </c>
      <c r="L157" s="45"/>
      <c r="M157" s="227" t="s">
        <v>1</v>
      </c>
      <c r="N157" s="228" t="s">
        <v>45</v>
      </c>
      <c r="O157" s="92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1" t="s">
        <v>292</v>
      </c>
      <c r="AT157" s="231" t="s">
        <v>191</v>
      </c>
      <c r="AU157" s="231" t="s">
        <v>90</v>
      </c>
      <c r="AY157" s="18" t="s">
        <v>188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8" t="s">
        <v>88</v>
      </c>
      <c r="BK157" s="232">
        <f>ROUND(I157*H157,2)</f>
        <v>0</v>
      </c>
      <c r="BL157" s="18" t="s">
        <v>292</v>
      </c>
      <c r="BM157" s="231" t="s">
        <v>1424</v>
      </c>
    </row>
    <row r="158" s="2" customFormat="1" ht="24.15" customHeight="1">
      <c r="A158" s="39"/>
      <c r="B158" s="40"/>
      <c r="C158" s="220" t="s">
        <v>375</v>
      </c>
      <c r="D158" s="220" t="s">
        <v>191</v>
      </c>
      <c r="E158" s="221" t="s">
        <v>1425</v>
      </c>
      <c r="F158" s="222" t="s">
        <v>1426</v>
      </c>
      <c r="G158" s="223" t="s">
        <v>1427</v>
      </c>
      <c r="H158" s="224">
        <v>30</v>
      </c>
      <c r="I158" s="225"/>
      <c r="J158" s="226">
        <f>ROUND(I158*H158,2)</f>
        <v>0</v>
      </c>
      <c r="K158" s="222" t="s">
        <v>1</v>
      </c>
      <c r="L158" s="45"/>
      <c r="M158" s="227" t="s">
        <v>1</v>
      </c>
      <c r="N158" s="228" t="s">
        <v>45</v>
      </c>
      <c r="O158" s="92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1" t="s">
        <v>292</v>
      </c>
      <c r="AT158" s="231" t="s">
        <v>191</v>
      </c>
      <c r="AU158" s="231" t="s">
        <v>90</v>
      </c>
      <c r="AY158" s="18" t="s">
        <v>188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8" t="s">
        <v>88</v>
      </c>
      <c r="BK158" s="232">
        <f>ROUND(I158*H158,2)</f>
        <v>0</v>
      </c>
      <c r="BL158" s="18" t="s">
        <v>292</v>
      </c>
      <c r="BM158" s="231" t="s">
        <v>1428</v>
      </c>
    </row>
    <row r="159" s="2" customFormat="1" ht="24.15" customHeight="1">
      <c r="A159" s="39"/>
      <c r="B159" s="40"/>
      <c r="C159" s="220" t="s">
        <v>379</v>
      </c>
      <c r="D159" s="220" t="s">
        <v>191</v>
      </c>
      <c r="E159" s="221" t="s">
        <v>1429</v>
      </c>
      <c r="F159" s="222" t="s">
        <v>1430</v>
      </c>
      <c r="G159" s="223" t="s">
        <v>267</v>
      </c>
      <c r="H159" s="224">
        <v>1</v>
      </c>
      <c r="I159" s="225"/>
      <c r="J159" s="226">
        <f>ROUND(I159*H159,2)</f>
        <v>0</v>
      </c>
      <c r="K159" s="222" t="s">
        <v>1</v>
      </c>
      <c r="L159" s="45"/>
      <c r="M159" s="227" t="s">
        <v>1</v>
      </c>
      <c r="N159" s="228" t="s">
        <v>45</v>
      </c>
      <c r="O159" s="92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1" t="s">
        <v>292</v>
      </c>
      <c r="AT159" s="231" t="s">
        <v>191</v>
      </c>
      <c r="AU159" s="231" t="s">
        <v>90</v>
      </c>
      <c r="AY159" s="18" t="s">
        <v>188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8" t="s">
        <v>88</v>
      </c>
      <c r="BK159" s="232">
        <f>ROUND(I159*H159,2)</f>
        <v>0</v>
      </c>
      <c r="BL159" s="18" t="s">
        <v>292</v>
      </c>
      <c r="BM159" s="231" t="s">
        <v>1431</v>
      </c>
    </row>
    <row r="160" s="2" customFormat="1" ht="16.5" customHeight="1">
      <c r="A160" s="39"/>
      <c r="B160" s="40"/>
      <c r="C160" s="220" t="s">
        <v>384</v>
      </c>
      <c r="D160" s="220" t="s">
        <v>191</v>
      </c>
      <c r="E160" s="221" t="s">
        <v>1432</v>
      </c>
      <c r="F160" s="222" t="s">
        <v>1433</v>
      </c>
      <c r="G160" s="223" t="s">
        <v>267</v>
      </c>
      <c r="H160" s="224">
        <v>2</v>
      </c>
      <c r="I160" s="225"/>
      <c r="J160" s="226">
        <f>ROUND(I160*H160,2)</f>
        <v>0</v>
      </c>
      <c r="K160" s="222" t="s">
        <v>1</v>
      </c>
      <c r="L160" s="45"/>
      <c r="M160" s="227" t="s">
        <v>1</v>
      </c>
      <c r="N160" s="228" t="s">
        <v>45</v>
      </c>
      <c r="O160" s="92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1" t="s">
        <v>292</v>
      </c>
      <c r="AT160" s="231" t="s">
        <v>191</v>
      </c>
      <c r="AU160" s="231" t="s">
        <v>90</v>
      </c>
      <c r="AY160" s="18" t="s">
        <v>188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8" t="s">
        <v>88</v>
      </c>
      <c r="BK160" s="232">
        <f>ROUND(I160*H160,2)</f>
        <v>0</v>
      </c>
      <c r="BL160" s="18" t="s">
        <v>292</v>
      </c>
      <c r="BM160" s="231" t="s">
        <v>1434</v>
      </c>
    </row>
    <row r="161" s="2" customFormat="1" ht="21.75" customHeight="1">
      <c r="A161" s="39"/>
      <c r="B161" s="40"/>
      <c r="C161" s="220" t="s">
        <v>389</v>
      </c>
      <c r="D161" s="220" t="s">
        <v>191</v>
      </c>
      <c r="E161" s="221" t="s">
        <v>1435</v>
      </c>
      <c r="F161" s="222" t="s">
        <v>1436</v>
      </c>
      <c r="G161" s="223" t="s">
        <v>267</v>
      </c>
      <c r="H161" s="224">
        <v>4</v>
      </c>
      <c r="I161" s="225"/>
      <c r="J161" s="226">
        <f>ROUND(I161*H161,2)</f>
        <v>0</v>
      </c>
      <c r="K161" s="222" t="s">
        <v>1</v>
      </c>
      <c r="L161" s="45"/>
      <c r="M161" s="227" t="s">
        <v>1</v>
      </c>
      <c r="N161" s="228" t="s">
        <v>45</v>
      </c>
      <c r="O161" s="92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1" t="s">
        <v>292</v>
      </c>
      <c r="AT161" s="231" t="s">
        <v>191</v>
      </c>
      <c r="AU161" s="231" t="s">
        <v>90</v>
      </c>
      <c r="AY161" s="18" t="s">
        <v>188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8" t="s">
        <v>88</v>
      </c>
      <c r="BK161" s="232">
        <f>ROUND(I161*H161,2)</f>
        <v>0</v>
      </c>
      <c r="BL161" s="18" t="s">
        <v>292</v>
      </c>
      <c r="BM161" s="231" t="s">
        <v>1437</v>
      </c>
    </row>
    <row r="162" s="2" customFormat="1" ht="24.15" customHeight="1">
      <c r="A162" s="39"/>
      <c r="B162" s="40"/>
      <c r="C162" s="220" t="s">
        <v>393</v>
      </c>
      <c r="D162" s="220" t="s">
        <v>191</v>
      </c>
      <c r="E162" s="221" t="s">
        <v>1438</v>
      </c>
      <c r="F162" s="222" t="s">
        <v>1439</v>
      </c>
      <c r="G162" s="223" t="s">
        <v>1340</v>
      </c>
      <c r="H162" s="224">
        <v>1</v>
      </c>
      <c r="I162" s="225"/>
      <c r="J162" s="226">
        <f>ROUND(I162*H162,2)</f>
        <v>0</v>
      </c>
      <c r="K162" s="222" t="s">
        <v>1</v>
      </c>
      <c r="L162" s="45"/>
      <c r="M162" s="227" t="s">
        <v>1</v>
      </c>
      <c r="N162" s="228" t="s">
        <v>45</v>
      </c>
      <c r="O162" s="92"/>
      <c r="P162" s="229">
        <f>O162*H162</f>
        <v>0</v>
      </c>
      <c r="Q162" s="229">
        <v>0</v>
      </c>
      <c r="R162" s="229">
        <f>Q162*H162</f>
        <v>0</v>
      </c>
      <c r="S162" s="229">
        <v>0</v>
      </c>
      <c r="T162" s="23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1" t="s">
        <v>292</v>
      </c>
      <c r="AT162" s="231" t="s">
        <v>191</v>
      </c>
      <c r="AU162" s="231" t="s">
        <v>90</v>
      </c>
      <c r="AY162" s="18" t="s">
        <v>188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8" t="s">
        <v>88</v>
      </c>
      <c r="BK162" s="232">
        <f>ROUND(I162*H162,2)</f>
        <v>0</v>
      </c>
      <c r="BL162" s="18" t="s">
        <v>292</v>
      </c>
      <c r="BM162" s="231" t="s">
        <v>1440</v>
      </c>
    </row>
    <row r="163" s="2" customFormat="1" ht="78" customHeight="1">
      <c r="A163" s="39"/>
      <c r="B163" s="40"/>
      <c r="C163" s="220" t="s">
        <v>402</v>
      </c>
      <c r="D163" s="220" t="s">
        <v>191</v>
      </c>
      <c r="E163" s="221" t="s">
        <v>1441</v>
      </c>
      <c r="F163" s="222" t="s">
        <v>1442</v>
      </c>
      <c r="G163" s="223" t="s">
        <v>119</v>
      </c>
      <c r="H163" s="224">
        <v>30</v>
      </c>
      <c r="I163" s="225"/>
      <c r="J163" s="226">
        <f>ROUND(I163*H163,2)</f>
        <v>0</v>
      </c>
      <c r="K163" s="222" t="s">
        <v>1</v>
      </c>
      <c r="L163" s="45"/>
      <c r="M163" s="227" t="s">
        <v>1</v>
      </c>
      <c r="N163" s="228" t="s">
        <v>45</v>
      </c>
      <c r="O163" s="92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1" t="s">
        <v>292</v>
      </c>
      <c r="AT163" s="231" t="s">
        <v>191</v>
      </c>
      <c r="AU163" s="231" t="s">
        <v>90</v>
      </c>
      <c r="AY163" s="18" t="s">
        <v>188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8" t="s">
        <v>88</v>
      </c>
      <c r="BK163" s="232">
        <f>ROUND(I163*H163,2)</f>
        <v>0</v>
      </c>
      <c r="BL163" s="18" t="s">
        <v>292</v>
      </c>
      <c r="BM163" s="231" t="s">
        <v>1443</v>
      </c>
    </row>
    <row r="164" s="14" customFormat="1">
      <c r="A164" s="14"/>
      <c r="B164" s="244"/>
      <c r="C164" s="245"/>
      <c r="D164" s="235" t="s">
        <v>197</v>
      </c>
      <c r="E164" s="246" t="s">
        <v>1</v>
      </c>
      <c r="F164" s="247" t="s">
        <v>1444</v>
      </c>
      <c r="G164" s="245"/>
      <c r="H164" s="248">
        <v>30</v>
      </c>
      <c r="I164" s="249"/>
      <c r="J164" s="245"/>
      <c r="K164" s="245"/>
      <c r="L164" s="250"/>
      <c r="M164" s="251"/>
      <c r="N164" s="252"/>
      <c r="O164" s="252"/>
      <c r="P164" s="252"/>
      <c r="Q164" s="252"/>
      <c r="R164" s="252"/>
      <c r="S164" s="252"/>
      <c r="T164" s="253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4" t="s">
        <v>197</v>
      </c>
      <c r="AU164" s="254" t="s">
        <v>90</v>
      </c>
      <c r="AV164" s="14" t="s">
        <v>90</v>
      </c>
      <c r="AW164" s="14" t="s">
        <v>36</v>
      </c>
      <c r="AX164" s="14" t="s">
        <v>88</v>
      </c>
      <c r="AY164" s="254" t="s">
        <v>188</v>
      </c>
    </row>
    <row r="165" s="2" customFormat="1" ht="90" customHeight="1">
      <c r="A165" s="39"/>
      <c r="B165" s="40"/>
      <c r="C165" s="220" t="s">
        <v>408</v>
      </c>
      <c r="D165" s="220" t="s">
        <v>191</v>
      </c>
      <c r="E165" s="221" t="s">
        <v>1445</v>
      </c>
      <c r="F165" s="222" t="s">
        <v>1446</v>
      </c>
      <c r="G165" s="223" t="s">
        <v>119</v>
      </c>
      <c r="H165" s="224">
        <v>8</v>
      </c>
      <c r="I165" s="225"/>
      <c r="J165" s="226">
        <f>ROUND(I165*H165,2)</f>
        <v>0</v>
      </c>
      <c r="K165" s="222" t="s">
        <v>1</v>
      </c>
      <c r="L165" s="45"/>
      <c r="M165" s="227" t="s">
        <v>1</v>
      </c>
      <c r="N165" s="228" t="s">
        <v>45</v>
      </c>
      <c r="O165" s="92"/>
      <c r="P165" s="229">
        <f>O165*H165</f>
        <v>0</v>
      </c>
      <c r="Q165" s="229">
        <v>0</v>
      </c>
      <c r="R165" s="229">
        <f>Q165*H165</f>
        <v>0</v>
      </c>
      <c r="S165" s="229">
        <v>0</v>
      </c>
      <c r="T165" s="23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1" t="s">
        <v>292</v>
      </c>
      <c r="AT165" s="231" t="s">
        <v>191</v>
      </c>
      <c r="AU165" s="231" t="s">
        <v>90</v>
      </c>
      <c r="AY165" s="18" t="s">
        <v>188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8" t="s">
        <v>88</v>
      </c>
      <c r="BK165" s="232">
        <f>ROUND(I165*H165,2)</f>
        <v>0</v>
      </c>
      <c r="BL165" s="18" t="s">
        <v>292</v>
      </c>
      <c r="BM165" s="231" t="s">
        <v>1447</v>
      </c>
    </row>
    <row r="166" s="14" customFormat="1">
      <c r="A166" s="14"/>
      <c r="B166" s="244"/>
      <c r="C166" s="245"/>
      <c r="D166" s="235" t="s">
        <v>197</v>
      </c>
      <c r="E166" s="246" t="s">
        <v>1</v>
      </c>
      <c r="F166" s="247" t="s">
        <v>1448</v>
      </c>
      <c r="G166" s="245"/>
      <c r="H166" s="248">
        <v>8</v>
      </c>
      <c r="I166" s="249"/>
      <c r="J166" s="245"/>
      <c r="K166" s="245"/>
      <c r="L166" s="250"/>
      <c r="M166" s="251"/>
      <c r="N166" s="252"/>
      <c r="O166" s="252"/>
      <c r="P166" s="252"/>
      <c r="Q166" s="252"/>
      <c r="R166" s="252"/>
      <c r="S166" s="252"/>
      <c r="T166" s="25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4" t="s">
        <v>197</v>
      </c>
      <c r="AU166" s="254" t="s">
        <v>90</v>
      </c>
      <c r="AV166" s="14" t="s">
        <v>90</v>
      </c>
      <c r="AW166" s="14" t="s">
        <v>36</v>
      </c>
      <c r="AX166" s="14" t="s">
        <v>88</v>
      </c>
      <c r="AY166" s="254" t="s">
        <v>188</v>
      </c>
    </row>
    <row r="167" s="2" customFormat="1" ht="49.05" customHeight="1">
      <c r="A167" s="39"/>
      <c r="B167" s="40"/>
      <c r="C167" s="220" t="s">
        <v>414</v>
      </c>
      <c r="D167" s="220" t="s">
        <v>191</v>
      </c>
      <c r="E167" s="221" t="s">
        <v>1449</v>
      </c>
      <c r="F167" s="222" t="s">
        <v>1450</v>
      </c>
      <c r="G167" s="223" t="s">
        <v>368</v>
      </c>
      <c r="H167" s="224">
        <v>1</v>
      </c>
      <c r="I167" s="225"/>
      <c r="J167" s="226">
        <f>ROUND(I167*H167,2)</f>
        <v>0</v>
      </c>
      <c r="K167" s="222" t="s">
        <v>1344</v>
      </c>
      <c r="L167" s="45"/>
      <c r="M167" s="227" t="s">
        <v>1</v>
      </c>
      <c r="N167" s="228" t="s">
        <v>45</v>
      </c>
      <c r="O167" s="92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1" t="s">
        <v>292</v>
      </c>
      <c r="AT167" s="231" t="s">
        <v>191</v>
      </c>
      <c r="AU167" s="231" t="s">
        <v>90</v>
      </c>
      <c r="AY167" s="18" t="s">
        <v>188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8" t="s">
        <v>88</v>
      </c>
      <c r="BK167" s="232">
        <f>ROUND(I167*H167,2)</f>
        <v>0</v>
      </c>
      <c r="BL167" s="18" t="s">
        <v>292</v>
      </c>
      <c r="BM167" s="231" t="s">
        <v>1451</v>
      </c>
    </row>
    <row r="168" s="12" customFormat="1" ht="22.8" customHeight="1">
      <c r="A168" s="12"/>
      <c r="B168" s="204"/>
      <c r="C168" s="205"/>
      <c r="D168" s="206" t="s">
        <v>79</v>
      </c>
      <c r="E168" s="218" t="s">
        <v>1452</v>
      </c>
      <c r="F168" s="218" t="s">
        <v>1453</v>
      </c>
      <c r="G168" s="205"/>
      <c r="H168" s="205"/>
      <c r="I168" s="208"/>
      <c r="J168" s="219">
        <f>BK168</f>
        <v>0</v>
      </c>
      <c r="K168" s="205"/>
      <c r="L168" s="210"/>
      <c r="M168" s="211"/>
      <c r="N168" s="212"/>
      <c r="O168" s="212"/>
      <c r="P168" s="213">
        <f>SUM(P169:P234)</f>
        <v>0</v>
      </c>
      <c r="Q168" s="212"/>
      <c r="R168" s="213">
        <f>SUM(R169:R234)</f>
        <v>1.1044700000000001</v>
      </c>
      <c r="S168" s="212"/>
      <c r="T168" s="214">
        <f>SUM(T169:T234)</f>
        <v>0.20079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5" t="s">
        <v>90</v>
      </c>
      <c r="AT168" s="216" t="s">
        <v>79</v>
      </c>
      <c r="AU168" s="216" t="s">
        <v>88</v>
      </c>
      <c r="AY168" s="215" t="s">
        <v>188</v>
      </c>
      <c r="BK168" s="217">
        <f>SUM(BK169:BK234)</f>
        <v>0</v>
      </c>
    </row>
    <row r="169" s="2" customFormat="1" ht="24.15" customHeight="1">
      <c r="A169" s="39"/>
      <c r="B169" s="40"/>
      <c r="C169" s="220" t="s">
        <v>420</v>
      </c>
      <c r="D169" s="220" t="s">
        <v>191</v>
      </c>
      <c r="E169" s="221" t="s">
        <v>1454</v>
      </c>
      <c r="F169" s="222" t="s">
        <v>1455</v>
      </c>
      <c r="G169" s="223" t="s">
        <v>209</v>
      </c>
      <c r="H169" s="224">
        <v>5</v>
      </c>
      <c r="I169" s="225"/>
      <c r="J169" s="226">
        <f>ROUND(I169*H169,2)</f>
        <v>0</v>
      </c>
      <c r="K169" s="222" t="s">
        <v>194</v>
      </c>
      <c r="L169" s="45"/>
      <c r="M169" s="227" t="s">
        <v>1</v>
      </c>
      <c r="N169" s="228" t="s">
        <v>45</v>
      </c>
      <c r="O169" s="92"/>
      <c r="P169" s="229">
        <f>O169*H169</f>
        <v>0</v>
      </c>
      <c r="Q169" s="229">
        <v>0.0030899999999999999</v>
      </c>
      <c r="R169" s="229">
        <f>Q169*H169</f>
        <v>0.015449999999999999</v>
      </c>
      <c r="S169" s="229">
        <v>0</v>
      </c>
      <c r="T169" s="23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1" t="s">
        <v>292</v>
      </c>
      <c r="AT169" s="231" t="s">
        <v>191</v>
      </c>
      <c r="AU169" s="231" t="s">
        <v>90</v>
      </c>
      <c r="AY169" s="18" t="s">
        <v>188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8" t="s">
        <v>88</v>
      </c>
      <c r="BK169" s="232">
        <f>ROUND(I169*H169,2)</f>
        <v>0</v>
      </c>
      <c r="BL169" s="18" t="s">
        <v>292</v>
      </c>
      <c r="BM169" s="231" t="s">
        <v>1456</v>
      </c>
    </row>
    <row r="170" s="2" customFormat="1" ht="24.15" customHeight="1">
      <c r="A170" s="39"/>
      <c r="B170" s="40"/>
      <c r="C170" s="220" t="s">
        <v>428</v>
      </c>
      <c r="D170" s="220" t="s">
        <v>191</v>
      </c>
      <c r="E170" s="221" t="s">
        <v>1457</v>
      </c>
      <c r="F170" s="222" t="s">
        <v>1458</v>
      </c>
      <c r="G170" s="223" t="s">
        <v>209</v>
      </c>
      <c r="H170" s="224">
        <v>5</v>
      </c>
      <c r="I170" s="225"/>
      <c r="J170" s="226">
        <f>ROUND(I170*H170,2)</f>
        <v>0</v>
      </c>
      <c r="K170" s="222" t="s">
        <v>194</v>
      </c>
      <c r="L170" s="45"/>
      <c r="M170" s="227" t="s">
        <v>1</v>
      </c>
      <c r="N170" s="228" t="s">
        <v>45</v>
      </c>
      <c r="O170" s="92"/>
      <c r="P170" s="229">
        <f>O170*H170</f>
        <v>0</v>
      </c>
      <c r="Q170" s="229">
        <v>0.0045700000000000003</v>
      </c>
      <c r="R170" s="229">
        <f>Q170*H170</f>
        <v>0.022850000000000002</v>
      </c>
      <c r="S170" s="229">
        <v>0</v>
      </c>
      <c r="T170" s="23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1" t="s">
        <v>292</v>
      </c>
      <c r="AT170" s="231" t="s">
        <v>191</v>
      </c>
      <c r="AU170" s="231" t="s">
        <v>90</v>
      </c>
      <c r="AY170" s="18" t="s">
        <v>188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8" t="s">
        <v>88</v>
      </c>
      <c r="BK170" s="232">
        <f>ROUND(I170*H170,2)</f>
        <v>0</v>
      </c>
      <c r="BL170" s="18" t="s">
        <v>292</v>
      </c>
      <c r="BM170" s="231" t="s">
        <v>1459</v>
      </c>
    </row>
    <row r="171" s="2" customFormat="1" ht="24.15" customHeight="1">
      <c r="A171" s="39"/>
      <c r="B171" s="40"/>
      <c r="C171" s="220" t="s">
        <v>436</v>
      </c>
      <c r="D171" s="220" t="s">
        <v>191</v>
      </c>
      <c r="E171" s="221" t="s">
        <v>1460</v>
      </c>
      <c r="F171" s="222" t="s">
        <v>1461</v>
      </c>
      <c r="G171" s="223" t="s">
        <v>209</v>
      </c>
      <c r="H171" s="224">
        <v>5</v>
      </c>
      <c r="I171" s="225"/>
      <c r="J171" s="226">
        <f>ROUND(I171*H171,2)</f>
        <v>0</v>
      </c>
      <c r="K171" s="222" t="s">
        <v>194</v>
      </c>
      <c r="L171" s="45"/>
      <c r="M171" s="227" t="s">
        <v>1</v>
      </c>
      <c r="N171" s="228" t="s">
        <v>45</v>
      </c>
      <c r="O171" s="92"/>
      <c r="P171" s="229">
        <f>O171*H171</f>
        <v>0</v>
      </c>
      <c r="Q171" s="229">
        <v>0.0064000000000000003</v>
      </c>
      <c r="R171" s="229">
        <f>Q171*H171</f>
        <v>0.032000000000000001</v>
      </c>
      <c r="S171" s="229">
        <v>0</v>
      </c>
      <c r="T171" s="23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1" t="s">
        <v>292</v>
      </c>
      <c r="AT171" s="231" t="s">
        <v>191</v>
      </c>
      <c r="AU171" s="231" t="s">
        <v>90</v>
      </c>
      <c r="AY171" s="18" t="s">
        <v>188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8" t="s">
        <v>88</v>
      </c>
      <c r="BK171" s="232">
        <f>ROUND(I171*H171,2)</f>
        <v>0</v>
      </c>
      <c r="BL171" s="18" t="s">
        <v>292</v>
      </c>
      <c r="BM171" s="231" t="s">
        <v>1462</v>
      </c>
    </row>
    <row r="172" s="2" customFormat="1" ht="24.15" customHeight="1">
      <c r="A172" s="39"/>
      <c r="B172" s="40"/>
      <c r="C172" s="220" t="s">
        <v>441</v>
      </c>
      <c r="D172" s="220" t="s">
        <v>191</v>
      </c>
      <c r="E172" s="221" t="s">
        <v>1463</v>
      </c>
      <c r="F172" s="222" t="s">
        <v>1464</v>
      </c>
      <c r="G172" s="223" t="s">
        <v>267</v>
      </c>
      <c r="H172" s="224">
        <v>30</v>
      </c>
      <c r="I172" s="225"/>
      <c r="J172" s="226">
        <f>ROUND(I172*H172,2)</f>
        <v>0</v>
      </c>
      <c r="K172" s="222" t="s">
        <v>1344</v>
      </c>
      <c r="L172" s="45"/>
      <c r="M172" s="227" t="s">
        <v>1</v>
      </c>
      <c r="N172" s="228" t="s">
        <v>45</v>
      </c>
      <c r="O172" s="92"/>
      <c r="P172" s="229">
        <f>O172*H172</f>
        <v>0</v>
      </c>
      <c r="Q172" s="229">
        <v>0</v>
      </c>
      <c r="R172" s="229">
        <f>Q172*H172</f>
        <v>0</v>
      </c>
      <c r="S172" s="229">
        <v>0.00087000000000000001</v>
      </c>
      <c r="T172" s="230">
        <f>S172*H172</f>
        <v>0.026100000000000002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1" t="s">
        <v>292</v>
      </c>
      <c r="AT172" s="231" t="s">
        <v>191</v>
      </c>
      <c r="AU172" s="231" t="s">
        <v>90</v>
      </c>
      <c r="AY172" s="18" t="s">
        <v>188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8" t="s">
        <v>88</v>
      </c>
      <c r="BK172" s="232">
        <f>ROUND(I172*H172,2)</f>
        <v>0</v>
      </c>
      <c r="BL172" s="18" t="s">
        <v>292</v>
      </c>
      <c r="BM172" s="231" t="s">
        <v>1465</v>
      </c>
    </row>
    <row r="173" s="2" customFormat="1" ht="24.15" customHeight="1">
      <c r="A173" s="39"/>
      <c r="B173" s="40"/>
      <c r="C173" s="220" t="s">
        <v>445</v>
      </c>
      <c r="D173" s="220" t="s">
        <v>191</v>
      </c>
      <c r="E173" s="221" t="s">
        <v>1466</v>
      </c>
      <c r="F173" s="222" t="s">
        <v>1467</v>
      </c>
      <c r="G173" s="223" t="s">
        <v>267</v>
      </c>
      <c r="H173" s="224">
        <v>60</v>
      </c>
      <c r="I173" s="225"/>
      <c r="J173" s="226">
        <f>ROUND(I173*H173,2)</f>
        <v>0</v>
      </c>
      <c r="K173" s="222" t="s">
        <v>1344</v>
      </c>
      <c r="L173" s="45"/>
      <c r="M173" s="227" t="s">
        <v>1</v>
      </c>
      <c r="N173" s="228" t="s">
        <v>45</v>
      </c>
      <c r="O173" s="92"/>
      <c r="P173" s="229">
        <f>O173*H173</f>
        <v>0</v>
      </c>
      <c r="Q173" s="229">
        <v>0</v>
      </c>
      <c r="R173" s="229">
        <f>Q173*H173</f>
        <v>0</v>
      </c>
      <c r="S173" s="229">
        <v>0.00022000000000000001</v>
      </c>
      <c r="T173" s="230">
        <f>S173*H173</f>
        <v>0.0132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1" t="s">
        <v>292</v>
      </c>
      <c r="AT173" s="231" t="s">
        <v>191</v>
      </c>
      <c r="AU173" s="231" t="s">
        <v>90</v>
      </c>
      <c r="AY173" s="18" t="s">
        <v>188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8" t="s">
        <v>88</v>
      </c>
      <c r="BK173" s="232">
        <f>ROUND(I173*H173,2)</f>
        <v>0</v>
      </c>
      <c r="BL173" s="18" t="s">
        <v>292</v>
      </c>
      <c r="BM173" s="231" t="s">
        <v>1468</v>
      </c>
    </row>
    <row r="174" s="2" customFormat="1" ht="49.05" customHeight="1">
      <c r="A174" s="39"/>
      <c r="B174" s="40"/>
      <c r="C174" s="220" t="s">
        <v>449</v>
      </c>
      <c r="D174" s="220" t="s">
        <v>191</v>
      </c>
      <c r="E174" s="221" t="s">
        <v>1469</v>
      </c>
      <c r="F174" s="222" t="s">
        <v>1470</v>
      </c>
      <c r="G174" s="223" t="s">
        <v>267</v>
      </c>
      <c r="H174" s="224">
        <v>1</v>
      </c>
      <c r="I174" s="225"/>
      <c r="J174" s="226">
        <f>ROUND(I174*H174,2)</f>
        <v>0</v>
      </c>
      <c r="K174" s="222" t="s">
        <v>1344</v>
      </c>
      <c r="L174" s="45"/>
      <c r="M174" s="227" t="s">
        <v>1</v>
      </c>
      <c r="N174" s="228" t="s">
        <v>45</v>
      </c>
      <c r="O174" s="92"/>
      <c r="P174" s="229">
        <f>O174*H174</f>
        <v>0</v>
      </c>
      <c r="Q174" s="229">
        <v>0.0011199999999999999</v>
      </c>
      <c r="R174" s="229">
        <f>Q174*H174</f>
        <v>0.0011199999999999999</v>
      </c>
      <c r="S174" s="229">
        <v>0</v>
      </c>
      <c r="T174" s="230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1" t="s">
        <v>292</v>
      </c>
      <c r="AT174" s="231" t="s">
        <v>191</v>
      </c>
      <c r="AU174" s="231" t="s">
        <v>90</v>
      </c>
      <c r="AY174" s="18" t="s">
        <v>188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8" t="s">
        <v>88</v>
      </c>
      <c r="BK174" s="232">
        <f>ROUND(I174*H174,2)</f>
        <v>0</v>
      </c>
      <c r="BL174" s="18" t="s">
        <v>292</v>
      </c>
      <c r="BM174" s="231" t="s">
        <v>1471</v>
      </c>
    </row>
    <row r="175" s="2" customFormat="1" ht="49.05" customHeight="1">
      <c r="A175" s="39"/>
      <c r="B175" s="40"/>
      <c r="C175" s="220" t="s">
        <v>453</v>
      </c>
      <c r="D175" s="220" t="s">
        <v>191</v>
      </c>
      <c r="E175" s="221" t="s">
        <v>1472</v>
      </c>
      <c r="F175" s="222" t="s">
        <v>1473</v>
      </c>
      <c r="G175" s="223" t="s">
        <v>267</v>
      </c>
      <c r="H175" s="224">
        <v>2</v>
      </c>
      <c r="I175" s="225"/>
      <c r="J175" s="226">
        <f>ROUND(I175*H175,2)</f>
        <v>0</v>
      </c>
      <c r="K175" s="222" t="s">
        <v>1344</v>
      </c>
      <c r="L175" s="45"/>
      <c r="M175" s="227" t="s">
        <v>1</v>
      </c>
      <c r="N175" s="228" t="s">
        <v>45</v>
      </c>
      <c r="O175" s="92"/>
      <c r="P175" s="229">
        <f>O175*H175</f>
        <v>0</v>
      </c>
      <c r="Q175" s="229">
        <v>0.0011900000000000001</v>
      </c>
      <c r="R175" s="229">
        <f>Q175*H175</f>
        <v>0.0023800000000000002</v>
      </c>
      <c r="S175" s="229">
        <v>0</v>
      </c>
      <c r="T175" s="230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1" t="s">
        <v>292</v>
      </c>
      <c r="AT175" s="231" t="s">
        <v>191</v>
      </c>
      <c r="AU175" s="231" t="s">
        <v>90</v>
      </c>
      <c r="AY175" s="18" t="s">
        <v>188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8" t="s">
        <v>88</v>
      </c>
      <c r="BK175" s="232">
        <f>ROUND(I175*H175,2)</f>
        <v>0</v>
      </c>
      <c r="BL175" s="18" t="s">
        <v>292</v>
      </c>
      <c r="BM175" s="231" t="s">
        <v>1474</v>
      </c>
    </row>
    <row r="176" s="2" customFormat="1" ht="37.8" customHeight="1">
      <c r="A176" s="39"/>
      <c r="B176" s="40"/>
      <c r="C176" s="220" t="s">
        <v>459</v>
      </c>
      <c r="D176" s="220" t="s">
        <v>191</v>
      </c>
      <c r="E176" s="221" t="s">
        <v>1475</v>
      </c>
      <c r="F176" s="222" t="s">
        <v>1476</v>
      </c>
      <c r="G176" s="223" t="s">
        <v>439</v>
      </c>
      <c r="H176" s="224">
        <v>1</v>
      </c>
      <c r="I176" s="225"/>
      <c r="J176" s="226">
        <f>ROUND(I176*H176,2)</f>
        <v>0</v>
      </c>
      <c r="K176" s="222" t="s">
        <v>1344</v>
      </c>
      <c r="L176" s="45"/>
      <c r="M176" s="227" t="s">
        <v>1</v>
      </c>
      <c r="N176" s="228" t="s">
        <v>45</v>
      </c>
      <c r="O176" s="92"/>
      <c r="P176" s="229">
        <f>O176*H176</f>
        <v>0</v>
      </c>
      <c r="Q176" s="229">
        <v>0.0052599999999999999</v>
      </c>
      <c r="R176" s="229">
        <f>Q176*H176</f>
        <v>0.0052599999999999999</v>
      </c>
      <c r="S176" s="229">
        <v>0</v>
      </c>
      <c r="T176" s="23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1" t="s">
        <v>292</v>
      </c>
      <c r="AT176" s="231" t="s">
        <v>191</v>
      </c>
      <c r="AU176" s="231" t="s">
        <v>90</v>
      </c>
      <c r="AY176" s="18" t="s">
        <v>188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8" t="s">
        <v>88</v>
      </c>
      <c r="BK176" s="232">
        <f>ROUND(I176*H176,2)</f>
        <v>0</v>
      </c>
      <c r="BL176" s="18" t="s">
        <v>292</v>
      </c>
      <c r="BM176" s="231" t="s">
        <v>1477</v>
      </c>
    </row>
    <row r="177" s="2" customFormat="1" ht="37.8" customHeight="1">
      <c r="A177" s="39"/>
      <c r="B177" s="40"/>
      <c r="C177" s="220" t="s">
        <v>463</v>
      </c>
      <c r="D177" s="220" t="s">
        <v>191</v>
      </c>
      <c r="E177" s="221" t="s">
        <v>1478</v>
      </c>
      <c r="F177" s="222" t="s">
        <v>1479</v>
      </c>
      <c r="G177" s="223" t="s">
        <v>439</v>
      </c>
      <c r="H177" s="224">
        <v>2</v>
      </c>
      <c r="I177" s="225"/>
      <c r="J177" s="226">
        <f>ROUND(I177*H177,2)</f>
        <v>0</v>
      </c>
      <c r="K177" s="222" t="s">
        <v>1344</v>
      </c>
      <c r="L177" s="45"/>
      <c r="M177" s="227" t="s">
        <v>1</v>
      </c>
      <c r="N177" s="228" t="s">
        <v>45</v>
      </c>
      <c r="O177" s="92"/>
      <c r="P177" s="229">
        <f>O177*H177</f>
        <v>0</v>
      </c>
      <c r="Q177" s="229">
        <v>0.0085400000000000007</v>
      </c>
      <c r="R177" s="229">
        <f>Q177*H177</f>
        <v>0.017080000000000001</v>
      </c>
      <c r="S177" s="229">
        <v>0</v>
      </c>
      <c r="T177" s="23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1" t="s">
        <v>292</v>
      </c>
      <c r="AT177" s="231" t="s">
        <v>191</v>
      </c>
      <c r="AU177" s="231" t="s">
        <v>90</v>
      </c>
      <c r="AY177" s="18" t="s">
        <v>188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8" t="s">
        <v>88</v>
      </c>
      <c r="BK177" s="232">
        <f>ROUND(I177*H177,2)</f>
        <v>0</v>
      </c>
      <c r="BL177" s="18" t="s">
        <v>292</v>
      </c>
      <c r="BM177" s="231" t="s">
        <v>1480</v>
      </c>
    </row>
    <row r="178" s="2" customFormat="1" ht="37.8" customHeight="1">
      <c r="A178" s="39"/>
      <c r="B178" s="40"/>
      <c r="C178" s="220" t="s">
        <v>467</v>
      </c>
      <c r="D178" s="220" t="s">
        <v>191</v>
      </c>
      <c r="E178" s="221" t="s">
        <v>1481</v>
      </c>
      <c r="F178" s="222" t="s">
        <v>1482</v>
      </c>
      <c r="G178" s="223" t="s">
        <v>267</v>
      </c>
      <c r="H178" s="224">
        <v>1</v>
      </c>
      <c r="I178" s="225"/>
      <c r="J178" s="226">
        <f>ROUND(I178*H178,2)</f>
        <v>0</v>
      </c>
      <c r="K178" s="222" t="s">
        <v>1344</v>
      </c>
      <c r="L178" s="45"/>
      <c r="M178" s="227" t="s">
        <v>1</v>
      </c>
      <c r="N178" s="228" t="s">
        <v>45</v>
      </c>
      <c r="O178" s="92"/>
      <c r="P178" s="229">
        <f>O178*H178</f>
        <v>0</v>
      </c>
      <c r="Q178" s="229">
        <v>0.00093999999999999997</v>
      </c>
      <c r="R178" s="229">
        <f>Q178*H178</f>
        <v>0.00093999999999999997</v>
      </c>
      <c r="S178" s="229">
        <v>0</v>
      </c>
      <c r="T178" s="230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1" t="s">
        <v>292</v>
      </c>
      <c r="AT178" s="231" t="s">
        <v>191</v>
      </c>
      <c r="AU178" s="231" t="s">
        <v>90</v>
      </c>
      <c r="AY178" s="18" t="s">
        <v>188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8" t="s">
        <v>88</v>
      </c>
      <c r="BK178" s="232">
        <f>ROUND(I178*H178,2)</f>
        <v>0</v>
      </c>
      <c r="BL178" s="18" t="s">
        <v>292</v>
      </c>
      <c r="BM178" s="231" t="s">
        <v>1483</v>
      </c>
    </row>
    <row r="179" s="2" customFormat="1" ht="37.8" customHeight="1">
      <c r="A179" s="39"/>
      <c r="B179" s="40"/>
      <c r="C179" s="220" t="s">
        <v>473</v>
      </c>
      <c r="D179" s="220" t="s">
        <v>191</v>
      </c>
      <c r="E179" s="221" t="s">
        <v>1484</v>
      </c>
      <c r="F179" s="222" t="s">
        <v>1485</v>
      </c>
      <c r="G179" s="223" t="s">
        <v>267</v>
      </c>
      <c r="H179" s="224">
        <v>2</v>
      </c>
      <c r="I179" s="225"/>
      <c r="J179" s="226">
        <f>ROUND(I179*H179,2)</f>
        <v>0</v>
      </c>
      <c r="K179" s="222" t="s">
        <v>1344</v>
      </c>
      <c r="L179" s="45"/>
      <c r="M179" s="227" t="s">
        <v>1</v>
      </c>
      <c r="N179" s="228" t="s">
        <v>45</v>
      </c>
      <c r="O179" s="92"/>
      <c r="P179" s="229">
        <f>O179*H179</f>
        <v>0</v>
      </c>
      <c r="Q179" s="229">
        <v>0.0016800000000000001</v>
      </c>
      <c r="R179" s="229">
        <f>Q179*H179</f>
        <v>0.0033600000000000001</v>
      </c>
      <c r="S179" s="229">
        <v>0</v>
      </c>
      <c r="T179" s="230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1" t="s">
        <v>292</v>
      </c>
      <c r="AT179" s="231" t="s">
        <v>191</v>
      </c>
      <c r="AU179" s="231" t="s">
        <v>90</v>
      </c>
      <c r="AY179" s="18" t="s">
        <v>188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8" t="s">
        <v>88</v>
      </c>
      <c r="BK179" s="232">
        <f>ROUND(I179*H179,2)</f>
        <v>0</v>
      </c>
      <c r="BL179" s="18" t="s">
        <v>292</v>
      </c>
      <c r="BM179" s="231" t="s">
        <v>1486</v>
      </c>
    </row>
    <row r="180" s="2" customFormat="1" ht="21.75" customHeight="1">
      <c r="A180" s="39"/>
      <c r="B180" s="40"/>
      <c r="C180" s="220" t="s">
        <v>479</v>
      </c>
      <c r="D180" s="220" t="s">
        <v>191</v>
      </c>
      <c r="E180" s="221" t="s">
        <v>1487</v>
      </c>
      <c r="F180" s="222" t="s">
        <v>1488</v>
      </c>
      <c r="G180" s="223" t="s">
        <v>209</v>
      </c>
      <c r="H180" s="224">
        <v>240</v>
      </c>
      <c r="I180" s="225"/>
      <c r="J180" s="226">
        <f>ROUND(I180*H180,2)</f>
        <v>0</v>
      </c>
      <c r="K180" s="222" t="s">
        <v>1344</v>
      </c>
      <c r="L180" s="45"/>
      <c r="M180" s="227" t="s">
        <v>1</v>
      </c>
      <c r="N180" s="228" t="s">
        <v>45</v>
      </c>
      <c r="O180" s="92"/>
      <c r="P180" s="229">
        <f>O180*H180</f>
        <v>0</v>
      </c>
      <c r="Q180" s="229">
        <v>0</v>
      </c>
      <c r="R180" s="229">
        <f>Q180*H180</f>
        <v>0</v>
      </c>
      <c r="S180" s="229">
        <v>0.00029</v>
      </c>
      <c r="T180" s="230">
        <f>S180*H180</f>
        <v>0.069599999999999995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1" t="s">
        <v>292</v>
      </c>
      <c r="AT180" s="231" t="s">
        <v>191</v>
      </c>
      <c r="AU180" s="231" t="s">
        <v>90</v>
      </c>
      <c r="AY180" s="18" t="s">
        <v>188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8" t="s">
        <v>88</v>
      </c>
      <c r="BK180" s="232">
        <f>ROUND(I180*H180,2)</f>
        <v>0</v>
      </c>
      <c r="BL180" s="18" t="s">
        <v>292</v>
      </c>
      <c r="BM180" s="231" t="s">
        <v>1489</v>
      </c>
    </row>
    <row r="181" s="2" customFormat="1" ht="44.25" customHeight="1">
      <c r="A181" s="39"/>
      <c r="B181" s="40"/>
      <c r="C181" s="220" t="s">
        <v>484</v>
      </c>
      <c r="D181" s="220" t="s">
        <v>191</v>
      </c>
      <c r="E181" s="221" t="s">
        <v>1490</v>
      </c>
      <c r="F181" s="222" t="s">
        <v>1491</v>
      </c>
      <c r="G181" s="223" t="s">
        <v>209</v>
      </c>
      <c r="H181" s="224">
        <v>102</v>
      </c>
      <c r="I181" s="225"/>
      <c r="J181" s="226">
        <f>ROUND(I181*H181,2)</f>
        <v>0</v>
      </c>
      <c r="K181" s="222" t="s">
        <v>194</v>
      </c>
      <c r="L181" s="45"/>
      <c r="M181" s="227" t="s">
        <v>1</v>
      </c>
      <c r="N181" s="228" t="s">
        <v>45</v>
      </c>
      <c r="O181" s="92"/>
      <c r="P181" s="229">
        <f>O181*H181</f>
        <v>0</v>
      </c>
      <c r="Q181" s="229">
        <v>0.00054000000000000001</v>
      </c>
      <c r="R181" s="229">
        <f>Q181*H181</f>
        <v>0.055080000000000004</v>
      </c>
      <c r="S181" s="229">
        <v>0</v>
      </c>
      <c r="T181" s="230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1" t="s">
        <v>292</v>
      </c>
      <c r="AT181" s="231" t="s">
        <v>191</v>
      </c>
      <c r="AU181" s="231" t="s">
        <v>90</v>
      </c>
      <c r="AY181" s="18" t="s">
        <v>188</v>
      </c>
      <c r="BE181" s="232">
        <f>IF(N181="základní",J181,0)</f>
        <v>0</v>
      </c>
      <c r="BF181" s="232">
        <f>IF(N181="snížená",J181,0)</f>
        <v>0</v>
      </c>
      <c r="BG181" s="232">
        <f>IF(N181="zákl. přenesená",J181,0)</f>
        <v>0</v>
      </c>
      <c r="BH181" s="232">
        <f>IF(N181="sníž. přenesená",J181,0)</f>
        <v>0</v>
      </c>
      <c r="BI181" s="232">
        <f>IF(N181="nulová",J181,0)</f>
        <v>0</v>
      </c>
      <c r="BJ181" s="18" t="s">
        <v>88</v>
      </c>
      <c r="BK181" s="232">
        <f>ROUND(I181*H181,2)</f>
        <v>0</v>
      </c>
      <c r="BL181" s="18" t="s">
        <v>292</v>
      </c>
      <c r="BM181" s="231" t="s">
        <v>1492</v>
      </c>
    </row>
    <row r="182" s="2" customFormat="1" ht="44.25" customHeight="1">
      <c r="A182" s="39"/>
      <c r="B182" s="40"/>
      <c r="C182" s="220" t="s">
        <v>489</v>
      </c>
      <c r="D182" s="220" t="s">
        <v>191</v>
      </c>
      <c r="E182" s="221" t="s">
        <v>1493</v>
      </c>
      <c r="F182" s="222" t="s">
        <v>1494</v>
      </c>
      <c r="G182" s="223" t="s">
        <v>209</v>
      </c>
      <c r="H182" s="224">
        <v>136</v>
      </c>
      <c r="I182" s="225"/>
      <c r="J182" s="226">
        <f>ROUND(I182*H182,2)</f>
        <v>0</v>
      </c>
      <c r="K182" s="222" t="s">
        <v>194</v>
      </c>
      <c r="L182" s="45"/>
      <c r="M182" s="227" t="s">
        <v>1</v>
      </c>
      <c r="N182" s="228" t="s">
        <v>45</v>
      </c>
      <c r="O182" s="92"/>
      <c r="P182" s="229">
        <f>O182*H182</f>
        <v>0</v>
      </c>
      <c r="Q182" s="229">
        <v>0.00098999999999999999</v>
      </c>
      <c r="R182" s="229">
        <f>Q182*H182</f>
        <v>0.13464000000000001</v>
      </c>
      <c r="S182" s="229">
        <v>0</v>
      </c>
      <c r="T182" s="230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1" t="s">
        <v>292</v>
      </c>
      <c r="AT182" s="231" t="s">
        <v>191</v>
      </c>
      <c r="AU182" s="231" t="s">
        <v>90</v>
      </c>
      <c r="AY182" s="18" t="s">
        <v>188</v>
      </c>
      <c r="BE182" s="232">
        <f>IF(N182="základní",J182,0)</f>
        <v>0</v>
      </c>
      <c r="BF182" s="232">
        <f>IF(N182="snížená",J182,0)</f>
        <v>0</v>
      </c>
      <c r="BG182" s="232">
        <f>IF(N182="zákl. přenesená",J182,0)</f>
        <v>0</v>
      </c>
      <c r="BH182" s="232">
        <f>IF(N182="sníž. přenesená",J182,0)</f>
        <v>0</v>
      </c>
      <c r="BI182" s="232">
        <f>IF(N182="nulová",J182,0)</f>
        <v>0</v>
      </c>
      <c r="BJ182" s="18" t="s">
        <v>88</v>
      </c>
      <c r="BK182" s="232">
        <f>ROUND(I182*H182,2)</f>
        <v>0</v>
      </c>
      <c r="BL182" s="18" t="s">
        <v>292</v>
      </c>
      <c r="BM182" s="231" t="s">
        <v>1495</v>
      </c>
    </row>
    <row r="183" s="2" customFormat="1" ht="44.25" customHeight="1">
      <c r="A183" s="39"/>
      <c r="B183" s="40"/>
      <c r="C183" s="220" t="s">
        <v>493</v>
      </c>
      <c r="D183" s="220" t="s">
        <v>191</v>
      </c>
      <c r="E183" s="221" t="s">
        <v>1496</v>
      </c>
      <c r="F183" s="222" t="s">
        <v>1497</v>
      </c>
      <c r="G183" s="223" t="s">
        <v>209</v>
      </c>
      <c r="H183" s="224">
        <v>130</v>
      </c>
      <c r="I183" s="225"/>
      <c r="J183" s="226">
        <f>ROUND(I183*H183,2)</f>
        <v>0</v>
      </c>
      <c r="K183" s="222" t="s">
        <v>194</v>
      </c>
      <c r="L183" s="45"/>
      <c r="M183" s="227" t="s">
        <v>1</v>
      </c>
      <c r="N183" s="228" t="s">
        <v>45</v>
      </c>
      <c r="O183" s="92"/>
      <c r="P183" s="229">
        <f>O183*H183</f>
        <v>0</v>
      </c>
      <c r="Q183" s="229">
        <v>0.0011999999999999999</v>
      </c>
      <c r="R183" s="229">
        <f>Q183*H183</f>
        <v>0.156</v>
      </c>
      <c r="S183" s="229">
        <v>0</v>
      </c>
      <c r="T183" s="23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1" t="s">
        <v>292</v>
      </c>
      <c r="AT183" s="231" t="s">
        <v>191</v>
      </c>
      <c r="AU183" s="231" t="s">
        <v>90</v>
      </c>
      <c r="AY183" s="18" t="s">
        <v>188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8" t="s">
        <v>88</v>
      </c>
      <c r="BK183" s="232">
        <f>ROUND(I183*H183,2)</f>
        <v>0</v>
      </c>
      <c r="BL183" s="18" t="s">
        <v>292</v>
      </c>
      <c r="BM183" s="231" t="s">
        <v>1498</v>
      </c>
    </row>
    <row r="184" s="2" customFormat="1" ht="44.25" customHeight="1">
      <c r="A184" s="39"/>
      <c r="B184" s="40"/>
      <c r="C184" s="220" t="s">
        <v>497</v>
      </c>
      <c r="D184" s="220" t="s">
        <v>191</v>
      </c>
      <c r="E184" s="221" t="s">
        <v>1499</v>
      </c>
      <c r="F184" s="222" t="s">
        <v>1500</v>
      </c>
      <c r="G184" s="223" t="s">
        <v>209</v>
      </c>
      <c r="H184" s="224">
        <v>39</v>
      </c>
      <c r="I184" s="225"/>
      <c r="J184" s="226">
        <f>ROUND(I184*H184,2)</f>
        <v>0</v>
      </c>
      <c r="K184" s="222" t="s">
        <v>194</v>
      </c>
      <c r="L184" s="45"/>
      <c r="M184" s="227" t="s">
        <v>1</v>
      </c>
      <c r="N184" s="228" t="s">
        <v>45</v>
      </c>
      <c r="O184" s="92"/>
      <c r="P184" s="229">
        <f>O184*H184</f>
        <v>0</v>
      </c>
      <c r="Q184" s="229">
        <v>0.0024299999999999999</v>
      </c>
      <c r="R184" s="229">
        <f>Q184*H184</f>
        <v>0.094769999999999993</v>
      </c>
      <c r="S184" s="229">
        <v>0</v>
      </c>
      <c r="T184" s="230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1" t="s">
        <v>292</v>
      </c>
      <c r="AT184" s="231" t="s">
        <v>191</v>
      </c>
      <c r="AU184" s="231" t="s">
        <v>90</v>
      </c>
      <c r="AY184" s="18" t="s">
        <v>188</v>
      </c>
      <c r="BE184" s="232">
        <f>IF(N184="základní",J184,0)</f>
        <v>0</v>
      </c>
      <c r="BF184" s="232">
        <f>IF(N184="snížená",J184,0)</f>
        <v>0</v>
      </c>
      <c r="BG184" s="232">
        <f>IF(N184="zákl. přenesená",J184,0)</f>
        <v>0</v>
      </c>
      <c r="BH184" s="232">
        <f>IF(N184="sníž. přenesená",J184,0)</f>
        <v>0</v>
      </c>
      <c r="BI184" s="232">
        <f>IF(N184="nulová",J184,0)</f>
        <v>0</v>
      </c>
      <c r="BJ184" s="18" t="s">
        <v>88</v>
      </c>
      <c r="BK184" s="232">
        <f>ROUND(I184*H184,2)</f>
        <v>0</v>
      </c>
      <c r="BL184" s="18" t="s">
        <v>292</v>
      </c>
      <c r="BM184" s="231" t="s">
        <v>1501</v>
      </c>
    </row>
    <row r="185" s="2" customFormat="1" ht="44.25" customHeight="1">
      <c r="A185" s="39"/>
      <c r="B185" s="40"/>
      <c r="C185" s="220" t="s">
        <v>503</v>
      </c>
      <c r="D185" s="220" t="s">
        <v>191</v>
      </c>
      <c r="E185" s="221" t="s">
        <v>1502</v>
      </c>
      <c r="F185" s="222" t="s">
        <v>1503</v>
      </c>
      <c r="G185" s="223" t="s">
        <v>209</v>
      </c>
      <c r="H185" s="224">
        <v>74</v>
      </c>
      <c r="I185" s="225"/>
      <c r="J185" s="226">
        <f>ROUND(I185*H185,2)</f>
        <v>0</v>
      </c>
      <c r="K185" s="222" t="s">
        <v>194</v>
      </c>
      <c r="L185" s="45"/>
      <c r="M185" s="227" t="s">
        <v>1</v>
      </c>
      <c r="N185" s="228" t="s">
        <v>45</v>
      </c>
      <c r="O185" s="92"/>
      <c r="P185" s="229">
        <f>O185*H185</f>
        <v>0</v>
      </c>
      <c r="Q185" s="229">
        <v>0.0037200000000000002</v>
      </c>
      <c r="R185" s="229">
        <f>Q185*H185</f>
        <v>0.27528000000000002</v>
      </c>
      <c r="S185" s="229">
        <v>0</v>
      </c>
      <c r="T185" s="230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1" t="s">
        <v>292</v>
      </c>
      <c r="AT185" s="231" t="s">
        <v>191</v>
      </c>
      <c r="AU185" s="231" t="s">
        <v>90</v>
      </c>
      <c r="AY185" s="18" t="s">
        <v>188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8" t="s">
        <v>88</v>
      </c>
      <c r="BK185" s="232">
        <f>ROUND(I185*H185,2)</f>
        <v>0</v>
      </c>
      <c r="BL185" s="18" t="s">
        <v>292</v>
      </c>
      <c r="BM185" s="231" t="s">
        <v>1504</v>
      </c>
    </row>
    <row r="186" s="2" customFormat="1" ht="44.25" customHeight="1">
      <c r="A186" s="39"/>
      <c r="B186" s="40"/>
      <c r="C186" s="220" t="s">
        <v>507</v>
      </c>
      <c r="D186" s="220" t="s">
        <v>191</v>
      </c>
      <c r="E186" s="221" t="s">
        <v>1505</v>
      </c>
      <c r="F186" s="222" t="s">
        <v>1506</v>
      </c>
      <c r="G186" s="223" t="s">
        <v>209</v>
      </c>
      <c r="H186" s="224">
        <v>6</v>
      </c>
      <c r="I186" s="225"/>
      <c r="J186" s="226">
        <f>ROUND(I186*H186,2)</f>
        <v>0</v>
      </c>
      <c r="K186" s="222" t="s">
        <v>194</v>
      </c>
      <c r="L186" s="45"/>
      <c r="M186" s="227" t="s">
        <v>1</v>
      </c>
      <c r="N186" s="228" t="s">
        <v>45</v>
      </c>
      <c r="O186" s="92"/>
      <c r="P186" s="229">
        <f>O186*H186</f>
        <v>0</v>
      </c>
      <c r="Q186" s="229">
        <v>0.0061500000000000001</v>
      </c>
      <c r="R186" s="229">
        <f>Q186*H186</f>
        <v>0.036900000000000002</v>
      </c>
      <c r="S186" s="229">
        <v>0</v>
      </c>
      <c r="T186" s="230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1" t="s">
        <v>292</v>
      </c>
      <c r="AT186" s="231" t="s">
        <v>191</v>
      </c>
      <c r="AU186" s="231" t="s">
        <v>90</v>
      </c>
      <c r="AY186" s="18" t="s">
        <v>188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8" t="s">
        <v>88</v>
      </c>
      <c r="BK186" s="232">
        <f>ROUND(I186*H186,2)</f>
        <v>0</v>
      </c>
      <c r="BL186" s="18" t="s">
        <v>292</v>
      </c>
      <c r="BM186" s="231" t="s">
        <v>1507</v>
      </c>
    </row>
    <row r="187" s="2" customFormat="1" ht="37.8" customHeight="1">
      <c r="A187" s="39"/>
      <c r="B187" s="40"/>
      <c r="C187" s="220" t="s">
        <v>513</v>
      </c>
      <c r="D187" s="220" t="s">
        <v>191</v>
      </c>
      <c r="E187" s="221" t="s">
        <v>1508</v>
      </c>
      <c r="F187" s="222" t="s">
        <v>1509</v>
      </c>
      <c r="G187" s="223" t="s">
        <v>267</v>
      </c>
      <c r="H187" s="224">
        <v>10</v>
      </c>
      <c r="I187" s="225"/>
      <c r="J187" s="226">
        <f>ROUND(I187*H187,2)</f>
        <v>0</v>
      </c>
      <c r="K187" s="222" t="s">
        <v>194</v>
      </c>
      <c r="L187" s="45"/>
      <c r="M187" s="227" t="s">
        <v>1</v>
      </c>
      <c r="N187" s="228" t="s">
        <v>45</v>
      </c>
      <c r="O187" s="92"/>
      <c r="P187" s="229">
        <f>O187*H187</f>
        <v>0</v>
      </c>
      <c r="Q187" s="229">
        <v>0.00069999999999999999</v>
      </c>
      <c r="R187" s="229">
        <f>Q187*H187</f>
        <v>0.0070000000000000001</v>
      </c>
      <c r="S187" s="229">
        <v>0</v>
      </c>
      <c r="T187" s="230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1" t="s">
        <v>292</v>
      </c>
      <c r="AT187" s="231" t="s">
        <v>191</v>
      </c>
      <c r="AU187" s="231" t="s">
        <v>90</v>
      </c>
      <c r="AY187" s="18" t="s">
        <v>188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8" t="s">
        <v>88</v>
      </c>
      <c r="BK187" s="232">
        <f>ROUND(I187*H187,2)</f>
        <v>0</v>
      </c>
      <c r="BL187" s="18" t="s">
        <v>292</v>
      </c>
      <c r="BM187" s="231" t="s">
        <v>1510</v>
      </c>
    </row>
    <row r="188" s="2" customFormat="1" ht="37.8" customHeight="1">
      <c r="A188" s="39"/>
      <c r="B188" s="40"/>
      <c r="C188" s="220" t="s">
        <v>519</v>
      </c>
      <c r="D188" s="220" t="s">
        <v>191</v>
      </c>
      <c r="E188" s="221" t="s">
        <v>1511</v>
      </c>
      <c r="F188" s="222" t="s">
        <v>1512</v>
      </c>
      <c r="G188" s="223" t="s">
        <v>267</v>
      </c>
      <c r="H188" s="224">
        <v>6</v>
      </c>
      <c r="I188" s="225"/>
      <c r="J188" s="226">
        <f>ROUND(I188*H188,2)</f>
        <v>0</v>
      </c>
      <c r="K188" s="222" t="s">
        <v>194</v>
      </c>
      <c r="L188" s="45"/>
      <c r="M188" s="227" t="s">
        <v>1</v>
      </c>
      <c r="N188" s="228" t="s">
        <v>45</v>
      </c>
      <c r="O188" s="92"/>
      <c r="P188" s="229">
        <f>O188*H188</f>
        <v>0</v>
      </c>
      <c r="Q188" s="229">
        <v>0.00091</v>
      </c>
      <c r="R188" s="229">
        <f>Q188*H188</f>
        <v>0.0054599999999999996</v>
      </c>
      <c r="S188" s="229">
        <v>0</v>
      </c>
      <c r="T188" s="230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1" t="s">
        <v>292</v>
      </c>
      <c r="AT188" s="231" t="s">
        <v>191</v>
      </c>
      <c r="AU188" s="231" t="s">
        <v>90</v>
      </c>
      <c r="AY188" s="18" t="s">
        <v>188</v>
      </c>
      <c r="BE188" s="232">
        <f>IF(N188="základní",J188,0)</f>
        <v>0</v>
      </c>
      <c r="BF188" s="232">
        <f>IF(N188="snížená",J188,0)</f>
        <v>0</v>
      </c>
      <c r="BG188" s="232">
        <f>IF(N188="zákl. přenesená",J188,0)</f>
        <v>0</v>
      </c>
      <c r="BH188" s="232">
        <f>IF(N188="sníž. přenesená",J188,0)</f>
        <v>0</v>
      </c>
      <c r="BI188" s="232">
        <f>IF(N188="nulová",J188,0)</f>
        <v>0</v>
      </c>
      <c r="BJ188" s="18" t="s">
        <v>88</v>
      </c>
      <c r="BK188" s="232">
        <f>ROUND(I188*H188,2)</f>
        <v>0</v>
      </c>
      <c r="BL188" s="18" t="s">
        <v>292</v>
      </c>
      <c r="BM188" s="231" t="s">
        <v>1513</v>
      </c>
    </row>
    <row r="189" s="2" customFormat="1" ht="37.8" customHeight="1">
      <c r="A189" s="39"/>
      <c r="B189" s="40"/>
      <c r="C189" s="220" t="s">
        <v>525</v>
      </c>
      <c r="D189" s="220" t="s">
        <v>191</v>
      </c>
      <c r="E189" s="221" t="s">
        <v>1514</v>
      </c>
      <c r="F189" s="222" t="s">
        <v>1515</v>
      </c>
      <c r="G189" s="223" t="s">
        <v>267</v>
      </c>
      <c r="H189" s="224">
        <v>6</v>
      </c>
      <c r="I189" s="225"/>
      <c r="J189" s="226">
        <f>ROUND(I189*H189,2)</f>
        <v>0</v>
      </c>
      <c r="K189" s="222" t="s">
        <v>194</v>
      </c>
      <c r="L189" s="45"/>
      <c r="M189" s="227" t="s">
        <v>1</v>
      </c>
      <c r="N189" s="228" t="s">
        <v>45</v>
      </c>
      <c r="O189" s="92"/>
      <c r="P189" s="229">
        <f>O189*H189</f>
        <v>0</v>
      </c>
      <c r="Q189" s="229">
        <v>0.00117</v>
      </c>
      <c r="R189" s="229">
        <f>Q189*H189</f>
        <v>0.0070200000000000002</v>
      </c>
      <c r="S189" s="229">
        <v>0</v>
      </c>
      <c r="T189" s="230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1" t="s">
        <v>292</v>
      </c>
      <c r="AT189" s="231" t="s">
        <v>191</v>
      </c>
      <c r="AU189" s="231" t="s">
        <v>90</v>
      </c>
      <c r="AY189" s="18" t="s">
        <v>188</v>
      </c>
      <c r="BE189" s="232">
        <f>IF(N189="základní",J189,0)</f>
        <v>0</v>
      </c>
      <c r="BF189" s="232">
        <f>IF(N189="snížená",J189,0)</f>
        <v>0</v>
      </c>
      <c r="BG189" s="232">
        <f>IF(N189="zákl. přenesená",J189,0)</f>
        <v>0</v>
      </c>
      <c r="BH189" s="232">
        <f>IF(N189="sníž. přenesená",J189,0)</f>
        <v>0</v>
      </c>
      <c r="BI189" s="232">
        <f>IF(N189="nulová",J189,0)</f>
        <v>0</v>
      </c>
      <c r="BJ189" s="18" t="s">
        <v>88</v>
      </c>
      <c r="BK189" s="232">
        <f>ROUND(I189*H189,2)</f>
        <v>0</v>
      </c>
      <c r="BL189" s="18" t="s">
        <v>292</v>
      </c>
      <c r="BM189" s="231" t="s">
        <v>1516</v>
      </c>
    </row>
    <row r="190" s="2" customFormat="1" ht="37.8" customHeight="1">
      <c r="A190" s="39"/>
      <c r="B190" s="40"/>
      <c r="C190" s="220" t="s">
        <v>529</v>
      </c>
      <c r="D190" s="220" t="s">
        <v>191</v>
      </c>
      <c r="E190" s="221" t="s">
        <v>1517</v>
      </c>
      <c r="F190" s="222" t="s">
        <v>1518</v>
      </c>
      <c r="G190" s="223" t="s">
        <v>267</v>
      </c>
      <c r="H190" s="224">
        <v>3</v>
      </c>
      <c r="I190" s="225"/>
      <c r="J190" s="226">
        <f>ROUND(I190*H190,2)</f>
        <v>0</v>
      </c>
      <c r="K190" s="222" t="s">
        <v>194</v>
      </c>
      <c r="L190" s="45"/>
      <c r="M190" s="227" t="s">
        <v>1</v>
      </c>
      <c r="N190" s="228" t="s">
        <v>45</v>
      </c>
      <c r="O190" s="92"/>
      <c r="P190" s="229">
        <f>O190*H190</f>
        <v>0</v>
      </c>
      <c r="Q190" s="229">
        <v>0.0010499999999999999</v>
      </c>
      <c r="R190" s="229">
        <f>Q190*H190</f>
        <v>0.00315</v>
      </c>
      <c r="S190" s="229">
        <v>0</v>
      </c>
      <c r="T190" s="230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1" t="s">
        <v>292</v>
      </c>
      <c r="AT190" s="231" t="s">
        <v>191</v>
      </c>
      <c r="AU190" s="231" t="s">
        <v>90</v>
      </c>
      <c r="AY190" s="18" t="s">
        <v>188</v>
      </c>
      <c r="BE190" s="232">
        <f>IF(N190="základní",J190,0)</f>
        <v>0</v>
      </c>
      <c r="BF190" s="232">
        <f>IF(N190="snížená",J190,0)</f>
        <v>0</v>
      </c>
      <c r="BG190" s="232">
        <f>IF(N190="zákl. přenesená",J190,0)</f>
        <v>0</v>
      </c>
      <c r="BH190" s="232">
        <f>IF(N190="sníž. přenesená",J190,0)</f>
        <v>0</v>
      </c>
      <c r="BI190" s="232">
        <f>IF(N190="nulová",J190,0)</f>
        <v>0</v>
      </c>
      <c r="BJ190" s="18" t="s">
        <v>88</v>
      </c>
      <c r="BK190" s="232">
        <f>ROUND(I190*H190,2)</f>
        <v>0</v>
      </c>
      <c r="BL190" s="18" t="s">
        <v>292</v>
      </c>
      <c r="BM190" s="231" t="s">
        <v>1519</v>
      </c>
    </row>
    <row r="191" s="2" customFormat="1" ht="37.8" customHeight="1">
      <c r="A191" s="39"/>
      <c r="B191" s="40"/>
      <c r="C191" s="220" t="s">
        <v>534</v>
      </c>
      <c r="D191" s="220" t="s">
        <v>191</v>
      </c>
      <c r="E191" s="221" t="s">
        <v>1520</v>
      </c>
      <c r="F191" s="222" t="s">
        <v>1521</v>
      </c>
      <c r="G191" s="223" t="s">
        <v>267</v>
      </c>
      <c r="H191" s="224">
        <v>3</v>
      </c>
      <c r="I191" s="225"/>
      <c r="J191" s="226">
        <f>ROUND(I191*H191,2)</f>
        <v>0</v>
      </c>
      <c r="K191" s="222" t="s">
        <v>194</v>
      </c>
      <c r="L191" s="45"/>
      <c r="M191" s="227" t="s">
        <v>1</v>
      </c>
      <c r="N191" s="228" t="s">
        <v>45</v>
      </c>
      <c r="O191" s="92"/>
      <c r="P191" s="229">
        <f>O191*H191</f>
        <v>0</v>
      </c>
      <c r="Q191" s="229">
        <v>0.0014499999999999999</v>
      </c>
      <c r="R191" s="229">
        <f>Q191*H191</f>
        <v>0.0043499999999999997</v>
      </c>
      <c r="S191" s="229">
        <v>0</v>
      </c>
      <c r="T191" s="230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1" t="s">
        <v>292</v>
      </c>
      <c r="AT191" s="231" t="s">
        <v>191</v>
      </c>
      <c r="AU191" s="231" t="s">
        <v>90</v>
      </c>
      <c r="AY191" s="18" t="s">
        <v>188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8" t="s">
        <v>88</v>
      </c>
      <c r="BK191" s="232">
        <f>ROUND(I191*H191,2)</f>
        <v>0</v>
      </c>
      <c r="BL191" s="18" t="s">
        <v>292</v>
      </c>
      <c r="BM191" s="231" t="s">
        <v>1522</v>
      </c>
    </row>
    <row r="192" s="2" customFormat="1" ht="37.8" customHeight="1">
      <c r="A192" s="39"/>
      <c r="B192" s="40"/>
      <c r="C192" s="220" t="s">
        <v>538</v>
      </c>
      <c r="D192" s="220" t="s">
        <v>191</v>
      </c>
      <c r="E192" s="221" t="s">
        <v>1523</v>
      </c>
      <c r="F192" s="222" t="s">
        <v>1524</v>
      </c>
      <c r="G192" s="223" t="s">
        <v>267</v>
      </c>
      <c r="H192" s="224">
        <v>3</v>
      </c>
      <c r="I192" s="225"/>
      <c r="J192" s="226">
        <f>ROUND(I192*H192,2)</f>
        <v>0</v>
      </c>
      <c r="K192" s="222" t="s">
        <v>194</v>
      </c>
      <c r="L192" s="45"/>
      <c r="M192" s="227" t="s">
        <v>1</v>
      </c>
      <c r="N192" s="228" t="s">
        <v>45</v>
      </c>
      <c r="O192" s="92"/>
      <c r="P192" s="229">
        <f>O192*H192</f>
        <v>0</v>
      </c>
      <c r="Q192" s="229">
        <v>0.0020600000000000002</v>
      </c>
      <c r="R192" s="229">
        <f>Q192*H192</f>
        <v>0.0061800000000000006</v>
      </c>
      <c r="S192" s="229">
        <v>0</v>
      </c>
      <c r="T192" s="230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1" t="s">
        <v>292</v>
      </c>
      <c r="AT192" s="231" t="s">
        <v>191</v>
      </c>
      <c r="AU192" s="231" t="s">
        <v>90</v>
      </c>
      <c r="AY192" s="18" t="s">
        <v>188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8" t="s">
        <v>88</v>
      </c>
      <c r="BK192" s="232">
        <f>ROUND(I192*H192,2)</f>
        <v>0</v>
      </c>
      <c r="BL192" s="18" t="s">
        <v>292</v>
      </c>
      <c r="BM192" s="231" t="s">
        <v>1525</v>
      </c>
    </row>
    <row r="193" s="2" customFormat="1" ht="55.5" customHeight="1">
      <c r="A193" s="39"/>
      <c r="B193" s="40"/>
      <c r="C193" s="220" t="s">
        <v>542</v>
      </c>
      <c r="D193" s="220" t="s">
        <v>191</v>
      </c>
      <c r="E193" s="221" t="s">
        <v>1526</v>
      </c>
      <c r="F193" s="222" t="s">
        <v>1527</v>
      </c>
      <c r="G193" s="223" t="s">
        <v>209</v>
      </c>
      <c r="H193" s="224">
        <v>228</v>
      </c>
      <c r="I193" s="225"/>
      <c r="J193" s="226">
        <f>ROUND(I193*H193,2)</f>
        <v>0</v>
      </c>
      <c r="K193" s="222" t="s">
        <v>194</v>
      </c>
      <c r="L193" s="45"/>
      <c r="M193" s="227" t="s">
        <v>1</v>
      </c>
      <c r="N193" s="228" t="s">
        <v>45</v>
      </c>
      <c r="O193" s="92"/>
      <c r="P193" s="229">
        <f>O193*H193</f>
        <v>0</v>
      </c>
      <c r="Q193" s="229">
        <v>0.00020000000000000001</v>
      </c>
      <c r="R193" s="229">
        <f>Q193*H193</f>
        <v>0.045600000000000002</v>
      </c>
      <c r="S193" s="229">
        <v>0</v>
      </c>
      <c r="T193" s="230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1" t="s">
        <v>292</v>
      </c>
      <c r="AT193" s="231" t="s">
        <v>191</v>
      </c>
      <c r="AU193" s="231" t="s">
        <v>90</v>
      </c>
      <c r="AY193" s="18" t="s">
        <v>188</v>
      </c>
      <c r="BE193" s="232">
        <f>IF(N193="základní",J193,0)</f>
        <v>0</v>
      </c>
      <c r="BF193" s="232">
        <f>IF(N193="snížená",J193,0)</f>
        <v>0</v>
      </c>
      <c r="BG193" s="232">
        <f>IF(N193="zákl. přenesená",J193,0)</f>
        <v>0</v>
      </c>
      <c r="BH193" s="232">
        <f>IF(N193="sníž. přenesená",J193,0)</f>
        <v>0</v>
      </c>
      <c r="BI193" s="232">
        <f>IF(N193="nulová",J193,0)</f>
        <v>0</v>
      </c>
      <c r="BJ193" s="18" t="s">
        <v>88</v>
      </c>
      <c r="BK193" s="232">
        <f>ROUND(I193*H193,2)</f>
        <v>0</v>
      </c>
      <c r="BL193" s="18" t="s">
        <v>292</v>
      </c>
      <c r="BM193" s="231" t="s">
        <v>1528</v>
      </c>
    </row>
    <row r="194" s="2" customFormat="1" ht="55.5" customHeight="1">
      <c r="A194" s="39"/>
      <c r="B194" s="40"/>
      <c r="C194" s="220" t="s">
        <v>546</v>
      </c>
      <c r="D194" s="220" t="s">
        <v>191</v>
      </c>
      <c r="E194" s="221" t="s">
        <v>1529</v>
      </c>
      <c r="F194" s="222" t="s">
        <v>1530</v>
      </c>
      <c r="G194" s="223" t="s">
        <v>209</v>
      </c>
      <c r="H194" s="224">
        <v>248</v>
      </c>
      <c r="I194" s="225"/>
      <c r="J194" s="226">
        <f>ROUND(I194*H194,2)</f>
        <v>0</v>
      </c>
      <c r="K194" s="222" t="s">
        <v>194</v>
      </c>
      <c r="L194" s="45"/>
      <c r="M194" s="227" t="s">
        <v>1</v>
      </c>
      <c r="N194" s="228" t="s">
        <v>45</v>
      </c>
      <c r="O194" s="92"/>
      <c r="P194" s="229">
        <f>O194*H194</f>
        <v>0</v>
      </c>
      <c r="Q194" s="229">
        <v>0.00024000000000000001</v>
      </c>
      <c r="R194" s="229">
        <f>Q194*H194</f>
        <v>0.059520000000000003</v>
      </c>
      <c r="S194" s="229">
        <v>0</v>
      </c>
      <c r="T194" s="230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1" t="s">
        <v>292</v>
      </c>
      <c r="AT194" s="231" t="s">
        <v>191</v>
      </c>
      <c r="AU194" s="231" t="s">
        <v>90</v>
      </c>
      <c r="AY194" s="18" t="s">
        <v>188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8" t="s">
        <v>88</v>
      </c>
      <c r="BK194" s="232">
        <f>ROUND(I194*H194,2)</f>
        <v>0</v>
      </c>
      <c r="BL194" s="18" t="s">
        <v>292</v>
      </c>
      <c r="BM194" s="231" t="s">
        <v>1531</v>
      </c>
    </row>
    <row r="195" s="2" customFormat="1" ht="55.5" customHeight="1">
      <c r="A195" s="39"/>
      <c r="B195" s="40"/>
      <c r="C195" s="220" t="s">
        <v>550</v>
      </c>
      <c r="D195" s="220" t="s">
        <v>191</v>
      </c>
      <c r="E195" s="221" t="s">
        <v>1532</v>
      </c>
      <c r="F195" s="222" t="s">
        <v>1533</v>
      </c>
      <c r="G195" s="223" t="s">
        <v>209</v>
      </c>
      <c r="H195" s="224">
        <v>11</v>
      </c>
      <c r="I195" s="225"/>
      <c r="J195" s="226">
        <f>ROUND(I195*H195,2)</f>
        <v>0</v>
      </c>
      <c r="K195" s="222" t="s">
        <v>194</v>
      </c>
      <c r="L195" s="45"/>
      <c r="M195" s="227" t="s">
        <v>1</v>
      </c>
      <c r="N195" s="228" t="s">
        <v>45</v>
      </c>
      <c r="O195" s="92"/>
      <c r="P195" s="229">
        <f>O195*H195</f>
        <v>0</v>
      </c>
      <c r="Q195" s="229">
        <v>0.00027</v>
      </c>
      <c r="R195" s="229">
        <f>Q195*H195</f>
        <v>0.00297</v>
      </c>
      <c r="S195" s="229">
        <v>0</v>
      </c>
      <c r="T195" s="230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1" t="s">
        <v>292</v>
      </c>
      <c r="AT195" s="231" t="s">
        <v>191</v>
      </c>
      <c r="AU195" s="231" t="s">
        <v>90</v>
      </c>
      <c r="AY195" s="18" t="s">
        <v>188</v>
      </c>
      <c r="BE195" s="232">
        <f>IF(N195="základní",J195,0)</f>
        <v>0</v>
      </c>
      <c r="BF195" s="232">
        <f>IF(N195="snížená",J195,0)</f>
        <v>0</v>
      </c>
      <c r="BG195" s="232">
        <f>IF(N195="zákl. přenesená",J195,0)</f>
        <v>0</v>
      </c>
      <c r="BH195" s="232">
        <f>IF(N195="sníž. přenesená",J195,0)</f>
        <v>0</v>
      </c>
      <c r="BI195" s="232">
        <f>IF(N195="nulová",J195,0)</f>
        <v>0</v>
      </c>
      <c r="BJ195" s="18" t="s">
        <v>88</v>
      </c>
      <c r="BK195" s="232">
        <f>ROUND(I195*H195,2)</f>
        <v>0</v>
      </c>
      <c r="BL195" s="18" t="s">
        <v>292</v>
      </c>
      <c r="BM195" s="231" t="s">
        <v>1534</v>
      </c>
    </row>
    <row r="196" s="2" customFormat="1" ht="24.15" customHeight="1">
      <c r="A196" s="39"/>
      <c r="B196" s="40"/>
      <c r="C196" s="220" t="s">
        <v>554</v>
      </c>
      <c r="D196" s="220" t="s">
        <v>191</v>
      </c>
      <c r="E196" s="221" t="s">
        <v>1535</v>
      </c>
      <c r="F196" s="222" t="s">
        <v>1536</v>
      </c>
      <c r="G196" s="223" t="s">
        <v>209</v>
      </c>
      <c r="H196" s="224">
        <v>240</v>
      </c>
      <c r="I196" s="225"/>
      <c r="J196" s="226">
        <f>ROUND(I196*H196,2)</f>
        <v>0</v>
      </c>
      <c r="K196" s="222" t="s">
        <v>1344</v>
      </c>
      <c r="L196" s="45"/>
      <c r="M196" s="227" t="s">
        <v>1</v>
      </c>
      <c r="N196" s="228" t="s">
        <v>45</v>
      </c>
      <c r="O196" s="92"/>
      <c r="P196" s="229">
        <f>O196*H196</f>
        <v>0</v>
      </c>
      <c r="Q196" s="229">
        <v>0</v>
      </c>
      <c r="R196" s="229">
        <f>Q196*H196</f>
        <v>0</v>
      </c>
      <c r="S196" s="229">
        <v>0.00023000000000000001</v>
      </c>
      <c r="T196" s="230">
        <f>S196*H196</f>
        <v>0.055199999999999999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1" t="s">
        <v>292</v>
      </c>
      <c r="AT196" s="231" t="s">
        <v>191</v>
      </c>
      <c r="AU196" s="231" t="s">
        <v>90</v>
      </c>
      <c r="AY196" s="18" t="s">
        <v>188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8" t="s">
        <v>88</v>
      </c>
      <c r="BK196" s="232">
        <f>ROUND(I196*H196,2)</f>
        <v>0</v>
      </c>
      <c r="BL196" s="18" t="s">
        <v>292</v>
      </c>
      <c r="BM196" s="231" t="s">
        <v>1537</v>
      </c>
    </row>
    <row r="197" s="2" customFormat="1" ht="16.5" customHeight="1">
      <c r="A197" s="39"/>
      <c r="B197" s="40"/>
      <c r="C197" s="220" t="s">
        <v>558</v>
      </c>
      <c r="D197" s="220" t="s">
        <v>191</v>
      </c>
      <c r="E197" s="221" t="s">
        <v>1538</v>
      </c>
      <c r="F197" s="222" t="s">
        <v>1539</v>
      </c>
      <c r="G197" s="223" t="s">
        <v>209</v>
      </c>
      <c r="H197" s="224">
        <v>40</v>
      </c>
      <c r="I197" s="225"/>
      <c r="J197" s="226">
        <f>ROUND(I197*H197,2)</f>
        <v>0</v>
      </c>
      <c r="K197" s="222" t="s">
        <v>194</v>
      </c>
      <c r="L197" s="45"/>
      <c r="M197" s="227" t="s">
        <v>1</v>
      </c>
      <c r="N197" s="228" t="s">
        <v>45</v>
      </c>
      <c r="O197" s="92"/>
      <c r="P197" s="229">
        <f>O197*H197</f>
        <v>0</v>
      </c>
      <c r="Q197" s="229">
        <v>0.00025000000000000001</v>
      </c>
      <c r="R197" s="229">
        <f>Q197*H197</f>
        <v>0.01</v>
      </c>
      <c r="S197" s="229">
        <v>0</v>
      </c>
      <c r="T197" s="230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1" t="s">
        <v>292</v>
      </c>
      <c r="AT197" s="231" t="s">
        <v>191</v>
      </c>
      <c r="AU197" s="231" t="s">
        <v>90</v>
      </c>
      <c r="AY197" s="18" t="s">
        <v>188</v>
      </c>
      <c r="BE197" s="232">
        <f>IF(N197="základní",J197,0)</f>
        <v>0</v>
      </c>
      <c r="BF197" s="232">
        <f>IF(N197="snížená",J197,0)</f>
        <v>0</v>
      </c>
      <c r="BG197" s="232">
        <f>IF(N197="zákl. přenesená",J197,0)</f>
        <v>0</v>
      </c>
      <c r="BH197" s="232">
        <f>IF(N197="sníž. přenesená",J197,0)</f>
        <v>0</v>
      </c>
      <c r="BI197" s="232">
        <f>IF(N197="nulová",J197,0)</f>
        <v>0</v>
      </c>
      <c r="BJ197" s="18" t="s">
        <v>88</v>
      </c>
      <c r="BK197" s="232">
        <f>ROUND(I197*H197,2)</f>
        <v>0</v>
      </c>
      <c r="BL197" s="18" t="s">
        <v>292</v>
      </c>
      <c r="BM197" s="231" t="s">
        <v>1540</v>
      </c>
    </row>
    <row r="198" s="2" customFormat="1" ht="16.5" customHeight="1">
      <c r="A198" s="39"/>
      <c r="B198" s="40"/>
      <c r="C198" s="220" t="s">
        <v>562</v>
      </c>
      <c r="D198" s="220" t="s">
        <v>191</v>
      </c>
      <c r="E198" s="221" t="s">
        <v>1541</v>
      </c>
      <c r="F198" s="222" t="s">
        <v>1542</v>
      </c>
      <c r="G198" s="223" t="s">
        <v>209</v>
      </c>
      <c r="H198" s="224">
        <v>44</v>
      </c>
      <c r="I198" s="225"/>
      <c r="J198" s="226">
        <f>ROUND(I198*H198,2)</f>
        <v>0</v>
      </c>
      <c r="K198" s="222" t="s">
        <v>194</v>
      </c>
      <c r="L198" s="45"/>
      <c r="M198" s="227" t="s">
        <v>1</v>
      </c>
      <c r="N198" s="228" t="s">
        <v>45</v>
      </c>
      <c r="O198" s="92"/>
      <c r="P198" s="229">
        <f>O198*H198</f>
        <v>0</v>
      </c>
      <c r="Q198" s="229">
        <v>0.00025999999999999998</v>
      </c>
      <c r="R198" s="229">
        <f>Q198*H198</f>
        <v>0.011439999999999999</v>
      </c>
      <c r="S198" s="229">
        <v>0</v>
      </c>
      <c r="T198" s="230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1" t="s">
        <v>292</v>
      </c>
      <c r="AT198" s="231" t="s">
        <v>191</v>
      </c>
      <c r="AU198" s="231" t="s">
        <v>90</v>
      </c>
      <c r="AY198" s="18" t="s">
        <v>188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8" t="s">
        <v>88</v>
      </c>
      <c r="BK198" s="232">
        <f>ROUND(I198*H198,2)</f>
        <v>0</v>
      </c>
      <c r="BL198" s="18" t="s">
        <v>292</v>
      </c>
      <c r="BM198" s="231" t="s">
        <v>1543</v>
      </c>
    </row>
    <row r="199" s="2" customFormat="1" ht="16.5" customHeight="1">
      <c r="A199" s="39"/>
      <c r="B199" s="40"/>
      <c r="C199" s="220" t="s">
        <v>566</v>
      </c>
      <c r="D199" s="220" t="s">
        <v>191</v>
      </c>
      <c r="E199" s="221" t="s">
        <v>1544</v>
      </c>
      <c r="F199" s="222" t="s">
        <v>1545</v>
      </c>
      <c r="G199" s="223" t="s">
        <v>209</v>
      </c>
      <c r="H199" s="224">
        <v>39</v>
      </c>
      <c r="I199" s="225"/>
      <c r="J199" s="226">
        <f>ROUND(I199*H199,2)</f>
        <v>0</v>
      </c>
      <c r="K199" s="222" t="s">
        <v>194</v>
      </c>
      <c r="L199" s="45"/>
      <c r="M199" s="227" t="s">
        <v>1</v>
      </c>
      <c r="N199" s="228" t="s">
        <v>45</v>
      </c>
      <c r="O199" s="92"/>
      <c r="P199" s="229">
        <f>O199*H199</f>
        <v>0</v>
      </c>
      <c r="Q199" s="229">
        <v>0.00027</v>
      </c>
      <c r="R199" s="229">
        <f>Q199*H199</f>
        <v>0.010529999999999999</v>
      </c>
      <c r="S199" s="229">
        <v>0</v>
      </c>
      <c r="T199" s="230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1" t="s">
        <v>292</v>
      </c>
      <c r="AT199" s="231" t="s">
        <v>191</v>
      </c>
      <c r="AU199" s="231" t="s">
        <v>90</v>
      </c>
      <c r="AY199" s="18" t="s">
        <v>188</v>
      </c>
      <c r="BE199" s="232">
        <f>IF(N199="základní",J199,0)</f>
        <v>0</v>
      </c>
      <c r="BF199" s="232">
        <f>IF(N199="snížená",J199,0)</f>
        <v>0</v>
      </c>
      <c r="BG199" s="232">
        <f>IF(N199="zákl. přenesená",J199,0)</f>
        <v>0</v>
      </c>
      <c r="BH199" s="232">
        <f>IF(N199="sníž. přenesená",J199,0)</f>
        <v>0</v>
      </c>
      <c r="BI199" s="232">
        <f>IF(N199="nulová",J199,0)</f>
        <v>0</v>
      </c>
      <c r="BJ199" s="18" t="s">
        <v>88</v>
      </c>
      <c r="BK199" s="232">
        <f>ROUND(I199*H199,2)</f>
        <v>0</v>
      </c>
      <c r="BL199" s="18" t="s">
        <v>292</v>
      </c>
      <c r="BM199" s="231" t="s">
        <v>1546</v>
      </c>
    </row>
    <row r="200" s="2" customFormat="1" ht="16.5" customHeight="1">
      <c r="A200" s="39"/>
      <c r="B200" s="40"/>
      <c r="C200" s="220" t="s">
        <v>570</v>
      </c>
      <c r="D200" s="220" t="s">
        <v>191</v>
      </c>
      <c r="E200" s="221" t="s">
        <v>1547</v>
      </c>
      <c r="F200" s="222" t="s">
        <v>1548</v>
      </c>
      <c r="G200" s="223" t="s">
        <v>209</v>
      </c>
      <c r="H200" s="224">
        <v>74</v>
      </c>
      <c r="I200" s="225"/>
      <c r="J200" s="226">
        <f>ROUND(I200*H200,2)</f>
        <v>0</v>
      </c>
      <c r="K200" s="222" t="s">
        <v>194</v>
      </c>
      <c r="L200" s="45"/>
      <c r="M200" s="227" t="s">
        <v>1</v>
      </c>
      <c r="N200" s="228" t="s">
        <v>45</v>
      </c>
      <c r="O200" s="92"/>
      <c r="P200" s="229">
        <f>O200*H200</f>
        <v>0</v>
      </c>
      <c r="Q200" s="229">
        <v>0.00029999999999999997</v>
      </c>
      <c r="R200" s="229">
        <f>Q200*H200</f>
        <v>0.022199999999999998</v>
      </c>
      <c r="S200" s="229">
        <v>0</v>
      </c>
      <c r="T200" s="230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1" t="s">
        <v>292</v>
      </c>
      <c r="AT200" s="231" t="s">
        <v>191</v>
      </c>
      <c r="AU200" s="231" t="s">
        <v>90</v>
      </c>
      <c r="AY200" s="18" t="s">
        <v>188</v>
      </c>
      <c r="BE200" s="232">
        <f>IF(N200="základní",J200,0)</f>
        <v>0</v>
      </c>
      <c r="BF200" s="232">
        <f>IF(N200="snížená",J200,0)</f>
        <v>0</v>
      </c>
      <c r="BG200" s="232">
        <f>IF(N200="zákl. přenesená",J200,0)</f>
        <v>0</v>
      </c>
      <c r="BH200" s="232">
        <f>IF(N200="sníž. přenesená",J200,0)</f>
        <v>0</v>
      </c>
      <c r="BI200" s="232">
        <f>IF(N200="nulová",J200,0)</f>
        <v>0</v>
      </c>
      <c r="BJ200" s="18" t="s">
        <v>88</v>
      </c>
      <c r="BK200" s="232">
        <f>ROUND(I200*H200,2)</f>
        <v>0</v>
      </c>
      <c r="BL200" s="18" t="s">
        <v>292</v>
      </c>
      <c r="BM200" s="231" t="s">
        <v>1549</v>
      </c>
    </row>
    <row r="201" s="2" customFormat="1" ht="16.5" customHeight="1">
      <c r="A201" s="39"/>
      <c r="B201" s="40"/>
      <c r="C201" s="220" t="s">
        <v>574</v>
      </c>
      <c r="D201" s="220" t="s">
        <v>191</v>
      </c>
      <c r="E201" s="221" t="s">
        <v>1550</v>
      </c>
      <c r="F201" s="222" t="s">
        <v>1551</v>
      </c>
      <c r="G201" s="223" t="s">
        <v>209</v>
      </c>
      <c r="H201" s="224">
        <v>6</v>
      </c>
      <c r="I201" s="225"/>
      <c r="J201" s="226">
        <f>ROUND(I201*H201,2)</f>
        <v>0</v>
      </c>
      <c r="K201" s="222" t="s">
        <v>194</v>
      </c>
      <c r="L201" s="45"/>
      <c r="M201" s="227" t="s">
        <v>1</v>
      </c>
      <c r="N201" s="228" t="s">
        <v>45</v>
      </c>
      <c r="O201" s="92"/>
      <c r="P201" s="229">
        <f>O201*H201</f>
        <v>0</v>
      </c>
      <c r="Q201" s="229">
        <v>0.00035</v>
      </c>
      <c r="R201" s="229">
        <f>Q201*H201</f>
        <v>0.0020999999999999999</v>
      </c>
      <c r="S201" s="229">
        <v>0</v>
      </c>
      <c r="T201" s="230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1" t="s">
        <v>292</v>
      </c>
      <c r="AT201" s="231" t="s">
        <v>191</v>
      </c>
      <c r="AU201" s="231" t="s">
        <v>90</v>
      </c>
      <c r="AY201" s="18" t="s">
        <v>188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8" t="s">
        <v>88</v>
      </c>
      <c r="BK201" s="232">
        <f>ROUND(I201*H201,2)</f>
        <v>0</v>
      </c>
      <c r="BL201" s="18" t="s">
        <v>292</v>
      </c>
      <c r="BM201" s="231" t="s">
        <v>1552</v>
      </c>
    </row>
    <row r="202" s="2" customFormat="1" ht="24.15" customHeight="1">
      <c r="A202" s="39"/>
      <c r="B202" s="40"/>
      <c r="C202" s="220" t="s">
        <v>580</v>
      </c>
      <c r="D202" s="220" t="s">
        <v>191</v>
      </c>
      <c r="E202" s="221" t="s">
        <v>1553</v>
      </c>
      <c r="F202" s="222" t="s">
        <v>1554</v>
      </c>
      <c r="G202" s="223" t="s">
        <v>267</v>
      </c>
      <c r="H202" s="224">
        <v>84</v>
      </c>
      <c r="I202" s="225"/>
      <c r="J202" s="226">
        <f>ROUND(I202*H202,2)</f>
        <v>0</v>
      </c>
      <c r="K202" s="222" t="s">
        <v>194</v>
      </c>
      <c r="L202" s="45"/>
      <c r="M202" s="227" t="s">
        <v>1</v>
      </c>
      <c r="N202" s="228" t="s">
        <v>45</v>
      </c>
      <c r="O202" s="92"/>
      <c r="P202" s="229">
        <f>O202*H202</f>
        <v>0</v>
      </c>
      <c r="Q202" s="229">
        <v>0</v>
      </c>
      <c r="R202" s="229">
        <f>Q202*H202</f>
        <v>0</v>
      </c>
      <c r="S202" s="229">
        <v>0</v>
      </c>
      <c r="T202" s="230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1" t="s">
        <v>292</v>
      </c>
      <c r="AT202" s="231" t="s">
        <v>191</v>
      </c>
      <c r="AU202" s="231" t="s">
        <v>90</v>
      </c>
      <c r="AY202" s="18" t="s">
        <v>188</v>
      </c>
      <c r="BE202" s="232">
        <f>IF(N202="základní",J202,0)</f>
        <v>0</v>
      </c>
      <c r="BF202" s="232">
        <f>IF(N202="snížená",J202,0)</f>
        <v>0</v>
      </c>
      <c r="BG202" s="232">
        <f>IF(N202="zákl. přenesená",J202,0)</f>
        <v>0</v>
      </c>
      <c r="BH202" s="232">
        <f>IF(N202="sníž. přenesená",J202,0)</f>
        <v>0</v>
      </c>
      <c r="BI202" s="232">
        <f>IF(N202="nulová",J202,0)</f>
        <v>0</v>
      </c>
      <c r="BJ202" s="18" t="s">
        <v>88</v>
      </c>
      <c r="BK202" s="232">
        <f>ROUND(I202*H202,2)</f>
        <v>0</v>
      </c>
      <c r="BL202" s="18" t="s">
        <v>292</v>
      </c>
      <c r="BM202" s="231" t="s">
        <v>1555</v>
      </c>
    </row>
    <row r="203" s="2" customFormat="1" ht="33" customHeight="1">
      <c r="A203" s="39"/>
      <c r="B203" s="40"/>
      <c r="C203" s="220" t="s">
        <v>584</v>
      </c>
      <c r="D203" s="220" t="s">
        <v>191</v>
      </c>
      <c r="E203" s="221" t="s">
        <v>1556</v>
      </c>
      <c r="F203" s="222" t="s">
        <v>1557</v>
      </c>
      <c r="G203" s="223" t="s">
        <v>267</v>
      </c>
      <c r="H203" s="224">
        <v>2</v>
      </c>
      <c r="I203" s="225"/>
      <c r="J203" s="226">
        <f>ROUND(I203*H203,2)</f>
        <v>0</v>
      </c>
      <c r="K203" s="222" t="s">
        <v>1344</v>
      </c>
      <c r="L203" s="45"/>
      <c r="M203" s="227" t="s">
        <v>1</v>
      </c>
      <c r="N203" s="228" t="s">
        <v>45</v>
      </c>
      <c r="O203" s="92"/>
      <c r="P203" s="229">
        <f>O203*H203</f>
        <v>0</v>
      </c>
      <c r="Q203" s="229">
        <v>0</v>
      </c>
      <c r="R203" s="229">
        <f>Q203*H203</f>
        <v>0</v>
      </c>
      <c r="S203" s="229">
        <v>0</v>
      </c>
      <c r="T203" s="230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1" t="s">
        <v>292</v>
      </c>
      <c r="AT203" s="231" t="s">
        <v>191</v>
      </c>
      <c r="AU203" s="231" t="s">
        <v>90</v>
      </c>
      <c r="AY203" s="18" t="s">
        <v>188</v>
      </c>
      <c r="BE203" s="232">
        <f>IF(N203="základní",J203,0)</f>
        <v>0</v>
      </c>
      <c r="BF203" s="232">
        <f>IF(N203="snížená",J203,0)</f>
        <v>0</v>
      </c>
      <c r="BG203" s="232">
        <f>IF(N203="zákl. přenesená",J203,0)</f>
        <v>0</v>
      </c>
      <c r="BH203" s="232">
        <f>IF(N203="sníž. přenesená",J203,0)</f>
        <v>0</v>
      </c>
      <c r="BI203" s="232">
        <f>IF(N203="nulová",J203,0)</f>
        <v>0</v>
      </c>
      <c r="BJ203" s="18" t="s">
        <v>88</v>
      </c>
      <c r="BK203" s="232">
        <f>ROUND(I203*H203,2)</f>
        <v>0</v>
      </c>
      <c r="BL203" s="18" t="s">
        <v>292</v>
      </c>
      <c r="BM203" s="231" t="s">
        <v>1558</v>
      </c>
    </row>
    <row r="204" s="2" customFormat="1" ht="24.15" customHeight="1">
      <c r="A204" s="39"/>
      <c r="B204" s="40"/>
      <c r="C204" s="220" t="s">
        <v>588</v>
      </c>
      <c r="D204" s="220" t="s">
        <v>191</v>
      </c>
      <c r="E204" s="221" t="s">
        <v>1559</v>
      </c>
      <c r="F204" s="222" t="s">
        <v>1560</v>
      </c>
      <c r="G204" s="223" t="s">
        <v>267</v>
      </c>
      <c r="H204" s="224">
        <v>84</v>
      </c>
      <c r="I204" s="225"/>
      <c r="J204" s="226">
        <f>ROUND(I204*H204,2)</f>
        <v>0</v>
      </c>
      <c r="K204" s="222" t="s">
        <v>194</v>
      </c>
      <c r="L204" s="45"/>
      <c r="M204" s="227" t="s">
        <v>1</v>
      </c>
      <c r="N204" s="228" t="s">
        <v>45</v>
      </c>
      <c r="O204" s="92"/>
      <c r="P204" s="229">
        <f>O204*H204</f>
        <v>0</v>
      </c>
      <c r="Q204" s="229">
        <v>0.00012999999999999999</v>
      </c>
      <c r="R204" s="229">
        <f>Q204*H204</f>
        <v>0.010919999999999999</v>
      </c>
      <c r="S204" s="229">
        <v>0</v>
      </c>
      <c r="T204" s="230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1" t="s">
        <v>292</v>
      </c>
      <c r="AT204" s="231" t="s">
        <v>191</v>
      </c>
      <c r="AU204" s="231" t="s">
        <v>90</v>
      </c>
      <c r="AY204" s="18" t="s">
        <v>188</v>
      </c>
      <c r="BE204" s="232">
        <f>IF(N204="základní",J204,0)</f>
        <v>0</v>
      </c>
      <c r="BF204" s="232">
        <f>IF(N204="snížená",J204,0)</f>
        <v>0</v>
      </c>
      <c r="BG204" s="232">
        <f>IF(N204="zákl. přenesená",J204,0)</f>
        <v>0</v>
      </c>
      <c r="BH204" s="232">
        <f>IF(N204="sníž. přenesená",J204,0)</f>
        <v>0</v>
      </c>
      <c r="BI204" s="232">
        <f>IF(N204="nulová",J204,0)</f>
        <v>0</v>
      </c>
      <c r="BJ204" s="18" t="s">
        <v>88</v>
      </c>
      <c r="BK204" s="232">
        <f>ROUND(I204*H204,2)</f>
        <v>0</v>
      </c>
      <c r="BL204" s="18" t="s">
        <v>292</v>
      </c>
      <c r="BM204" s="231" t="s">
        <v>1561</v>
      </c>
    </row>
    <row r="205" s="2" customFormat="1" ht="24.15" customHeight="1">
      <c r="A205" s="39"/>
      <c r="B205" s="40"/>
      <c r="C205" s="220" t="s">
        <v>594</v>
      </c>
      <c r="D205" s="220" t="s">
        <v>191</v>
      </c>
      <c r="E205" s="221" t="s">
        <v>1562</v>
      </c>
      <c r="F205" s="222" t="s">
        <v>1563</v>
      </c>
      <c r="G205" s="223" t="s">
        <v>267</v>
      </c>
      <c r="H205" s="224">
        <v>5</v>
      </c>
      <c r="I205" s="225"/>
      <c r="J205" s="226">
        <f>ROUND(I205*H205,2)</f>
        <v>0</v>
      </c>
      <c r="K205" s="222" t="s">
        <v>1344</v>
      </c>
      <c r="L205" s="45"/>
      <c r="M205" s="227" t="s">
        <v>1</v>
      </c>
      <c r="N205" s="228" t="s">
        <v>45</v>
      </c>
      <c r="O205" s="92"/>
      <c r="P205" s="229">
        <f>O205*H205</f>
        <v>0</v>
      </c>
      <c r="Q205" s="229">
        <v>0</v>
      </c>
      <c r="R205" s="229">
        <f>Q205*H205</f>
        <v>0</v>
      </c>
      <c r="S205" s="229">
        <v>0.00132</v>
      </c>
      <c r="T205" s="230">
        <f>S205*H205</f>
        <v>0.0066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1" t="s">
        <v>292</v>
      </c>
      <c r="AT205" s="231" t="s">
        <v>191</v>
      </c>
      <c r="AU205" s="231" t="s">
        <v>90</v>
      </c>
      <c r="AY205" s="18" t="s">
        <v>188</v>
      </c>
      <c r="BE205" s="232">
        <f>IF(N205="základní",J205,0)</f>
        <v>0</v>
      </c>
      <c r="BF205" s="232">
        <f>IF(N205="snížená",J205,0)</f>
        <v>0</v>
      </c>
      <c r="BG205" s="232">
        <f>IF(N205="zákl. přenesená",J205,0)</f>
        <v>0</v>
      </c>
      <c r="BH205" s="232">
        <f>IF(N205="sníž. přenesená",J205,0)</f>
        <v>0</v>
      </c>
      <c r="BI205" s="232">
        <f>IF(N205="nulová",J205,0)</f>
        <v>0</v>
      </c>
      <c r="BJ205" s="18" t="s">
        <v>88</v>
      </c>
      <c r="BK205" s="232">
        <f>ROUND(I205*H205,2)</f>
        <v>0</v>
      </c>
      <c r="BL205" s="18" t="s">
        <v>292</v>
      </c>
      <c r="BM205" s="231" t="s">
        <v>1564</v>
      </c>
    </row>
    <row r="206" s="2" customFormat="1" ht="24.15" customHeight="1">
      <c r="A206" s="39"/>
      <c r="B206" s="40"/>
      <c r="C206" s="220" t="s">
        <v>599</v>
      </c>
      <c r="D206" s="220" t="s">
        <v>191</v>
      </c>
      <c r="E206" s="221" t="s">
        <v>1565</v>
      </c>
      <c r="F206" s="222" t="s">
        <v>1566</v>
      </c>
      <c r="G206" s="223" t="s">
        <v>267</v>
      </c>
      <c r="H206" s="224">
        <v>20</v>
      </c>
      <c r="I206" s="225"/>
      <c r="J206" s="226">
        <f>ROUND(I206*H206,2)</f>
        <v>0</v>
      </c>
      <c r="K206" s="222" t="s">
        <v>1344</v>
      </c>
      <c r="L206" s="45"/>
      <c r="M206" s="227" t="s">
        <v>1</v>
      </c>
      <c r="N206" s="228" t="s">
        <v>45</v>
      </c>
      <c r="O206" s="92"/>
      <c r="P206" s="229">
        <f>O206*H206</f>
        <v>0</v>
      </c>
      <c r="Q206" s="229">
        <v>0</v>
      </c>
      <c r="R206" s="229">
        <f>Q206*H206</f>
        <v>0</v>
      </c>
      <c r="S206" s="229">
        <v>0.00123</v>
      </c>
      <c r="T206" s="230">
        <f>S206*H206</f>
        <v>0.0246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1" t="s">
        <v>292</v>
      </c>
      <c r="AT206" s="231" t="s">
        <v>191</v>
      </c>
      <c r="AU206" s="231" t="s">
        <v>90</v>
      </c>
      <c r="AY206" s="18" t="s">
        <v>188</v>
      </c>
      <c r="BE206" s="232">
        <f>IF(N206="základní",J206,0)</f>
        <v>0</v>
      </c>
      <c r="BF206" s="232">
        <f>IF(N206="snížená",J206,0)</f>
        <v>0</v>
      </c>
      <c r="BG206" s="232">
        <f>IF(N206="zákl. přenesená",J206,0)</f>
        <v>0</v>
      </c>
      <c r="BH206" s="232">
        <f>IF(N206="sníž. přenesená",J206,0)</f>
        <v>0</v>
      </c>
      <c r="BI206" s="232">
        <f>IF(N206="nulová",J206,0)</f>
        <v>0</v>
      </c>
      <c r="BJ206" s="18" t="s">
        <v>88</v>
      </c>
      <c r="BK206" s="232">
        <f>ROUND(I206*H206,2)</f>
        <v>0</v>
      </c>
      <c r="BL206" s="18" t="s">
        <v>292</v>
      </c>
      <c r="BM206" s="231" t="s">
        <v>1567</v>
      </c>
    </row>
    <row r="207" s="2" customFormat="1" ht="24.15" customHeight="1">
      <c r="A207" s="39"/>
      <c r="B207" s="40"/>
      <c r="C207" s="220" t="s">
        <v>604</v>
      </c>
      <c r="D207" s="220" t="s">
        <v>191</v>
      </c>
      <c r="E207" s="221" t="s">
        <v>1568</v>
      </c>
      <c r="F207" s="222" t="s">
        <v>1569</v>
      </c>
      <c r="G207" s="223" t="s">
        <v>267</v>
      </c>
      <c r="H207" s="224">
        <v>11</v>
      </c>
      <c r="I207" s="225"/>
      <c r="J207" s="226">
        <f>ROUND(I207*H207,2)</f>
        <v>0</v>
      </c>
      <c r="K207" s="222" t="s">
        <v>194</v>
      </c>
      <c r="L207" s="45"/>
      <c r="M207" s="227" t="s">
        <v>1</v>
      </c>
      <c r="N207" s="228" t="s">
        <v>45</v>
      </c>
      <c r="O207" s="92"/>
      <c r="P207" s="229">
        <f>O207*H207</f>
        <v>0</v>
      </c>
      <c r="Q207" s="229">
        <v>0.00022000000000000001</v>
      </c>
      <c r="R207" s="229">
        <f>Q207*H207</f>
        <v>0.0024200000000000003</v>
      </c>
      <c r="S207" s="229">
        <v>0</v>
      </c>
      <c r="T207" s="230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1" t="s">
        <v>292</v>
      </c>
      <c r="AT207" s="231" t="s">
        <v>191</v>
      </c>
      <c r="AU207" s="231" t="s">
        <v>90</v>
      </c>
      <c r="AY207" s="18" t="s">
        <v>188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8" t="s">
        <v>88</v>
      </c>
      <c r="BK207" s="232">
        <f>ROUND(I207*H207,2)</f>
        <v>0</v>
      </c>
      <c r="BL207" s="18" t="s">
        <v>292</v>
      </c>
      <c r="BM207" s="231" t="s">
        <v>1570</v>
      </c>
    </row>
    <row r="208" s="2" customFormat="1" ht="24.15" customHeight="1">
      <c r="A208" s="39"/>
      <c r="B208" s="40"/>
      <c r="C208" s="220" t="s">
        <v>608</v>
      </c>
      <c r="D208" s="220" t="s">
        <v>191</v>
      </c>
      <c r="E208" s="221" t="s">
        <v>1571</v>
      </c>
      <c r="F208" s="222" t="s">
        <v>1572</v>
      </c>
      <c r="G208" s="223" t="s">
        <v>267</v>
      </c>
      <c r="H208" s="224">
        <v>2</v>
      </c>
      <c r="I208" s="225"/>
      <c r="J208" s="226">
        <f>ROUND(I208*H208,2)</f>
        <v>0</v>
      </c>
      <c r="K208" s="222" t="s">
        <v>194</v>
      </c>
      <c r="L208" s="45"/>
      <c r="M208" s="227" t="s">
        <v>1</v>
      </c>
      <c r="N208" s="228" t="s">
        <v>45</v>
      </c>
      <c r="O208" s="92"/>
      <c r="P208" s="229">
        <f>O208*H208</f>
        <v>0</v>
      </c>
      <c r="Q208" s="229">
        <v>0.00012</v>
      </c>
      <c r="R208" s="229">
        <f>Q208*H208</f>
        <v>0.00024000000000000001</v>
      </c>
      <c r="S208" s="229">
        <v>0</v>
      </c>
      <c r="T208" s="230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1" t="s">
        <v>292</v>
      </c>
      <c r="AT208" s="231" t="s">
        <v>191</v>
      </c>
      <c r="AU208" s="231" t="s">
        <v>90</v>
      </c>
      <c r="AY208" s="18" t="s">
        <v>188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8" t="s">
        <v>88</v>
      </c>
      <c r="BK208" s="232">
        <f>ROUND(I208*H208,2)</f>
        <v>0</v>
      </c>
      <c r="BL208" s="18" t="s">
        <v>292</v>
      </c>
      <c r="BM208" s="231" t="s">
        <v>1573</v>
      </c>
    </row>
    <row r="209" s="2" customFormat="1" ht="24.15" customHeight="1">
      <c r="A209" s="39"/>
      <c r="B209" s="40"/>
      <c r="C209" s="220" t="s">
        <v>612</v>
      </c>
      <c r="D209" s="220" t="s">
        <v>191</v>
      </c>
      <c r="E209" s="221" t="s">
        <v>1574</v>
      </c>
      <c r="F209" s="222" t="s">
        <v>1575</v>
      </c>
      <c r="G209" s="223" t="s">
        <v>267</v>
      </c>
      <c r="H209" s="224">
        <v>2</v>
      </c>
      <c r="I209" s="225"/>
      <c r="J209" s="226">
        <f>ROUND(I209*H209,2)</f>
        <v>0</v>
      </c>
      <c r="K209" s="222" t="s">
        <v>194</v>
      </c>
      <c r="L209" s="45"/>
      <c r="M209" s="227" t="s">
        <v>1</v>
      </c>
      <c r="N209" s="228" t="s">
        <v>45</v>
      </c>
      <c r="O209" s="92"/>
      <c r="P209" s="229">
        <f>O209*H209</f>
        <v>0</v>
      </c>
      <c r="Q209" s="229">
        <v>0.00017000000000000001</v>
      </c>
      <c r="R209" s="229">
        <f>Q209*H209</f>
        <v>0.00034000000000000002</v>
      </c>
      <c r="S209" s="229">
        <v>0</v>
      </c>
      <c r="T209" s="230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1" t="s">
        <v>292</v>
      </c>
      <c r="AT209" s="231" t="s">
        <v>191</v>
      </c>
      <c r="AU209" s="231" t="s">
        <v>90</v>
      </c>
      <c r="AY209" s="18" t="s">
        <v>188</v>
      </c>
      <c r="BE209" s="232">
        <f>IF(N209="základní",J209,0)</f>
        <v>0</v>
      </c>
      <c r="BF209" s="232">
        <f>IF(N209="snížená",J209,0)</f>
        <v>0</v>
      </c>
      <c r="BG209" s="232">
        <f>IF(N209="zákl. přenesená",J209,0)</f>
        <v>0</v>
      </c>
      <c r="BH209" s="232">
        <f>IF(N209="sníž. přenesená",J209,0)</f>
        <v>0</v>
      </c>
      <c r="BI209" s="232">
        <f>IF(N209="nulová",J209,0)</f>
        <v>0</v>
      </c>
      <c r="BJ209" s="18" t="s">
        <v>88</v>
      </c>
      <c r="BK209" s="232">
        <f>ROUND(I209*H209,2)</f>
        <v>0</v>
      </c>
      <c r="BL209" s="18" t="s">
        <v>292</v>
      </c>
      <c r="BM209" s="231" t="s">
        <v>1576</v>
      </c>
    </row>
    <row r="210" s="2" customFormat="1" ht="24.15" customHeight="1">
      <c r="A210" s="39"/>
      <c r="B210" s="40"/>
      <c r="C210" s="220" t="s">
        <v>618</v>
      </c>
      <c r="D210" s="220" t="s">
        <v>191</v>
      </c>
      <c r="E210" s="221" t="s">
        <v>1577</v>
      </c>
      <c r="F210" s="222" t="s">
        <v>1578</v>
      </c>
      <c r="G210" s="223" t="s">
        <v>267</v>
      </c>
      <c r="H210" s="224">
        <v>2</v>
      </c>
      <c r="I210" s="225"/>
      <c r="J210" s="226">
        <f>ROUND(I210*H210,2)</f>
        <v>0</v>
      </c>
      <c r="K210" s="222" t="s">
        <v>194</v>
      </c>
      <c r="L210" s="45"/>
      <c r="M210" s="227" t="s">
        <v>1</v>
      </c>
      <c r="N210" s="228" t="s">
        <v>45</v>
      </c>
      <c r="O210" s="92"/>
      <c r="P210" s="229">
        <f>O210*H210</f>
        <v>0</v>
      </c>
      <c r="Q210" s="229">
        <v>0.00051999999999999995</v>
      </c>
      <c r="R210" s="229">
        <f>Q210*H210</f>
        <v>0.0010399999999999999</v>
      </c>
      <c r="S210" s="229">
        <v>0</v>
      </c>
      <c r="T210" s="230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1" t="s">
        <v>292</v>
      </c>
      <c r="AT210" s="231" t="s">
        <v>191</v>
      </c>
      <c r="AU210" s="231" t="s">
        <v>90</v>
      </c>
      <c r="AY210" s="18" t="s">
        <v>188</v>
      </c>
      <c r="BE210" s="232">
        <f>IF(N210="základní",J210,0)</f>
        <v>0</v>
      </c>
      <c r="BF210" s="232">
        <f>IF(N210="snížená",J210,0)</f>
        <v>0</v>
      </c>
      <c r="BG210" s="232">
        <f>IF(N210="zákl. přenesená",J210,0)</f>
        <v>0</v>
      </c>
      <c r="BH210" s="232">
        <f>IF(N210="sníž. přenesená",J210,0)</f>
        <v>0</v>
      </c>
      <c r="BI210" s="232">
        <f>IF(N210="nulová",J210,0)</f>
        <v>0</v>
      </c>
      <c r="BJ210" s="18" t="s">
        <v>88</v>
      </c>
      <c r="BK210" s="232">
        <f>ROUND(I210*H210,2)</f>
        <v>0</v>
      </c>
      <c r="BL210" s="18" t="s">
        <v>292</v>
      </c>
      <c r="BM210" s="231" t="s">
        <v>1579</v>
      </c>
    </row>
    <row r="211" s="2" customFormat="1" ht="33" customHeight="1">
      <c r="A211" s="39"/>
      <c r="B211" s="40"/>
      <c r="C211" s="220" t="s">
        <v>623</v>
      </c>
      <c r="D211" s="220" t="s">
        <v>191</v>
      </c>
      <c r="E211" s="221" t="s">
        <v>1580</v>
      </c>
      <c r="F211" s="222" t="s">
        <v>1581</v>
      </c>
      <c r="G211" s="223" t="s">
        <v>267</v>
      </c>
      <c r="H211" s="224">
        <v>2</v>
      </c>
      <c r="I211" s="225"/>
      <c r="J211" s="226">
        <f>ROUND(I211*H211,2)</f>
        <v>0</v>
      </c>
      <c r="K211" s="222" t="s">
        <v>194</v>
      </c>
      <c r="L211" s="45"/>
      <c r="M211" s="227" t="s">
        <v>1</v>
      </c>
      <c r="N211" s="228" t="s">
        <v>45</v>
      </c>
      <c r="O211" s="92"/>
      <c r="P211" s="229">
        <f>O211*H211</f>
        <v>0</v>
      </c>
      <c r="Q211" s="229">
        <v>0.00027</v>
      </c>
      <c r="R211" s="229">
        <f>Q211*H211</f>
        <v>0.00054000000000000001</v>
      </c>
      <c r="S211" s="229">
        <v>0</v>
      </c>
      <c r="T211" s="230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1" t="s">
        <v>292</v>
      </c>
      <c r="AT211" s="231" t="s">
        <v>191</v>
      </c>
      <c r="AU211" s="231" t="s">
        <v>90</v>
      </c>
      <c r="AY211" s="18" t="s">
        <v>188</v>
      </c>
      <c r="BE211" s="232">
        <f>IF(N211="základní",J211,0)</f>
        <v>0</v>
      </c>
      <c r="BF211" s="232">
        <f>IF(N211="snížená",J211,0)</f>
        <v>0</v>
      </c>
      <c r="BG211" s="232">
        <f>IF(N211="zákl. přenesená",J211,0)</f>
        <v>0</v>
      </c>
      <c r="BH211" s="232">
        <f>IF(N211="sníž. přenesená",J211,0)</f>
        <v>0</v>
      </c>
      <c r="BI211" s="232">
        <f>IF(N211="nulová",J211,0)</f>
        <v>0</v>
      </c>
      <c r="BJ211" s="18" t="s">
        <v>88</v>
      </c>
      <c r="BK211" s="232">
        <f>ROUND(I211*H211,2)</f>
        <v>0</v>
      </c>
      <c r="BL211" s="18" t="s">
        <v>292</v>
      </c>
      <c r="BM211" s="231" t="s">
        <v>1582</v>
      </c>
    </row>
    <row r="212" s="2" customFormat="1" ht="33" customHeight="1">
      <c r="A212" s="39"/>
      <c r="B212" s="40"/>
      <c r="C212" s="220" t="s">
        <v>628</v>
      </c>
      <c r="D212" s="220" t="s">
        <v>191</v>
      </c>
      <c r="E212" s="221" t="s">
        <v>1583</v>
      </c>
      <c r="F212" s="222" t="s">
        <v>1584</v>
      </c>
      <c r="G212" s="223" t="s">
        <v>267</v>
      </c>
      <c r="H212" s="224">
        <v>4</v>
      </c>
      <c r="I212" s="225"/>
      <c r="J212" s="226">
        <f>ROUND(I212*H212,2)</f>
        <v>0</v>
      </c>
      <c r="K212" s="222" t="s">
        <v>194</v>
      </c>
      <c r="L212" s="45"/>
      <c r="M212" s="227" t="s">
        <v>1</v>
      </c>
      <c r="N212" s="228" t="s">
        <v>45</v>
      </c>
      <c r="O212" s="92"/>
      <c r="P212" s="229">
        <f>O212*H212</f>
        <v>0</v>
      </c>
      <c r="Q212" s="229">
        <v>0.00040000000000000002</v>
      </c>
      <c r="R212" s="229">
        <f>Q212*H212</f>
        <v>0.0016000000000000001</v>
      </c>
      <c r="S212" s="229">
        <v>0</v>
      </c>
      <c r="T212" s="230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1" t="s">
        <v>292</v>
      </c>
      <c r="AT212" s="231" t="s">
        <v>191</v>
      </c>
      <c r="AU212" s="231" t="s">
        <v>90</v>
      </c>
      <c r="AY212" s="18" t="s">
        <v>188</v>
      </c>
      <c r="BE212" s="232">
        <f>IF(N212="základní",J212,0)</f>
        <v>0</v>
      </c>
      <c r="BF212" s="232">
        <f>IF(N212="snížená",J212,0)</f>
        <v>0</v>
      </c>
      <c r="BG212" s="232">
        <f>IF(N212="zákl. přenesená",J212,0)</f>
        <v>0</v>
      </c>
      <c r="BH212" s="232">
        <f>IF(N212="sníž. přenesená",J212,0)</f>
        <v>0</v>
      </c>
      <c r="BI212" s="232">
        <f>IF(N212="nulová",J212,0)</f>
        <v>0</v>
      </c>
      <c r="BJ212" s="18" t="s">
        <v>88</v>
      </c>
      <c r="BK212" s="232">
        <f>ROUND(I212*H212,2)</f>
        <v>0</v>
      </c>
      <c r="BL212" s="18" t="s">
        <v>292</v>
      </c>
      <c r="BM212" s="231" t="s">
        <v>1585</v>
      </c>
    </row>
    <row r="213" s="2" customFormat="1" ht="33" customHeight="1">
      <c r="A213" s="39"/>
      <c r="B213" s="40"/>
      <c r="C213" s="220" t="s">
        <v>634</v>
      </c>
      <c r="D213" s="220" t="s">
        <v>191</v>
      </c>
      <c r="E213" s="221" t="s">
        <v>1586</v>
      </c>
      <c r="F213" s="222" t="s">
        <v>1587</v>
      </c>
      <c r="G213" s="223" t="s">
        <v>267</v>
      </c>
      <c r="H213" s="224">
        <v>2</v>
      </c>
      <c r="I213" s="225"/>
      <c r="J213" s="226">
        <f>ROUND(I213*H213,2)</f>
        <v>0</v>
      </c>
      <c r="K213" s="222" t="s">
        <v>194</v>
      </c>
      <c r="L213" s="45"/>
      <c r="M213" s="227" t="s">
        <v>1</v>
      </c>
      <c r="N213" s="228" t="s">
        <v>45</v>
      </c>
      <c r="O213" s="92"/>
      <c r="P213" s="229">
        <f>O213*H213</f>
        <v>0</v>
      </c>
      <c r="Q213" s="229">
        <v>0.00056999999999999998</v>
      </c>
      <c r="R213" s="229">
        <f>Q213*H213</f>
        <v>0.00114</v>
      </c>
      <c r="S213" s="229">
        <v>0</v>
      </c>
      <c r="T213" s="230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1" t="s">
        <v>292</v>
      </c>
      <c r="AT213" s="231" t="s">
        <v>191</v>
      </c>
      <c r="AU213" s="231" t="s">
        <v>90</v>
      </c>
      <c r="AY213" s="18" t="s">
        <v>188</v>
      </c>
      <c r="BE213" s="232">
        <f>IF(N213="základní",J213,0)</f>
        <v>0</v>
      </c>
      <c r="BF213" s="232">
        <f>IF(N213="snížená",J213,0)</f>
        <v>0</v>
      </c>
      <c r="BG213" s="232">
        <f>IF(N213="zákl. přenesená",J213,0)</f>
        <v>0</v>
      </c>
      <c r="BH213" s="232">
        <f>IF(N213="sníž. přenesená",J213,0)</f>
        <v>0</v>
      </c>
      <c r="BI213" s="232">
        <f>IF(N213="nulová",J213,0)</f>
        <v>0</v>
      </c>
      <c r="BJ213" s="18" t="s">
        <v>88</v>
      </c>
      <c r="BK213" s="232">
        <f>ROUND(I213*H213,2)</f>
        <v>0</v>
      </c>
      <c r="BL213" s="18" t="s">
        <v>292</v>
      </c>
      <c r="BM213" s="231" t="s">
        <v>1588</v>
      </c>
    </row>
    <row r="214" s="2" customFormat="1" ht="33" customHeight="1">
      <c r="A214" s="39"/>
      <c r="B214" s="40"/>
      <c r="C214" s="220" t="s">
        <v>638</v>
      </c>
      <c r="D214" s="220" t="s">
        <v>191</v>
      </c>
      <c r="E214" s="221" t="s">
        <v>1589</v>
      </c>
      <c r="F214" s="222" t="s">
        <v>1590</v>
      </c>
      <c r="G214" s="223" t="s">
        <v>267</v>
      </c>
      <c r="H214" s="224">
        <v>2</v>
      </c>
      <c r="I214" s="225"/>
      <c r="J214" s="226">
        <f>ROUND(I214*H214,2)</f>
        <v>0</v>
      </c>
      <c r="K214" s="222" t="s">
        <v>194</v>
      </c>
      <c r="L214" s="45"/>
      <c r="M214" s="227" t="s">
        <v>1</v>
      </c>
      <c r="N214" s="228" t="s">
        <v>45</v>
      </c>
      <c r="O214" s="92"/>
      <c r="P214" s="229">
        <f>O214*H214</f>
        <v>0</v>
      </c>
      <c r="Q214" s="229">
        <v>0.00025999999999999998</v>
      </c>
      <c r="R214" s="229">
        <f>Q214*H214</f>
        <v>0.00051999999999999995</v>
      </c>
      <c r="S214" s="229">
        <v>0</v>
      </c>
      <c r="T214" s="230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1" t="s">
        <v>292</v>
      </c>
      <c r="AT214" s="231" t="s">
        <v>191</v>
      </c>
      <c r="AU214" s="231" t="s">
        <v>90</v>
      </c>
      <c r="AY214" s="18" t="s">
        <v>188</v>
      </c>
      <c r="BE214" s="232">
        <f>IF(N214="základní",J214,0)</f>
        <v>0</v>
      </c>
      <c r="BF214" s="232">
        <f>IF(N214="snížená",J214,0)</f>
        <v>0</v>
      </c>
      <c r="BG214" s="232">
        <f>IF(N214="zákl. přenesená",J214,0)</f>
        <v>0</v>
      </c>
      <c r="BH214" s="232">
        <f>IF(N214="sníž. přenesená",J214,0)</f>
        <v>0</v>
      </c>
      <c r="BI214" s="232">
        <f>IF(N214="nulová",J214,0)</f>
        <v>0</v>
      </c>
      <c r="BJ214" s="18" t="s">
        <v>88</v>
      </c>
      <c r="BK214" s="232">
        <f>ROUND(I214*H214,2)</f>
        <v>0</v>
      </c>
      <c r="BL214" s="18" t="s">
        <v>292</v>
      </c>
      <c r="BM214" s="231" t="s">
        <v>1591</v>
      </c>
    </row>
    <row r="215" s="2" customFormat="1" ht="33" customHeight="1">
      <c r="A215" s="39"/>
      <c r="B215" s="40"/>
      <c r="C215" s="220" t="s">
        <v>643</v>
      </c>
      <c r="D215" s="220" t="s">
        <v>191</v>
      </c>
      <c r="E215" s="221" t="s">
        <v>1592</v>
      </c>
      <c r="F215" s="222" t="s">
        <v>1593</v>
      </c>
      <c r="G215" s="223" t="s">
        <v>267</v>
      </c>
      <c r="H215" s="224">
        <v>13</v>
      </c>
      <c r="I215" s="225"/>
      <c r="J215" s="226">
        <f>ROUND(I215*H215,2)</f>
        <v>0</v>
      </c>
      <c r="K215" s="222" t="s">
        <v>194</v>
      </c>
      <c r="L215" s="45"/>
      <c r="M215" s="227" t="s">
        <v>1</v>
      </c>
      <c r="N215" s="228" t="s">
        <v>45</v>
      </c>
      <c r="O215" s="92"/>
      <c r="P215" s="229">
        <f>O215*H215</f>
        <v>0</v>
      </c>
      <c r="Q215" s="229">
        <v>0.00040000000000000002</v>
      </c>
      <c r="R215" s="229">
        <f>Q215*H215</f>
        <v>0.0052000000000000006</v>
      </c>
      <c r="S215" s="229">
        <v>0</v>
      </c>
      <c r="T215" s="230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1" t="s">
        <v>292</v>
      </c>
      <c r="AT215" s="231" t="s">
        <v>191</v>
      </c>
      <c r="AU215" s="231" t="s">
        <v>90</v>
      </c>
      <c r="AY215" s="18" t="s">
        <v>188</v>
      </c>
      <c r="BE215" s="232">
        <f>IF(N215="základní",J215,0)</f>
        <v>0</v>
      </c>
      <c r="BF215" s="232">
        <f>IF(N215="snížená",J215,0)</f>
        <v>0</v>
      </c>
      <c r="BG215" s="232">
        <f>IF(N215="zákl. přenesená",J215,0)</f>
        <v>0</v>
      </c>
      <c r="BH215" s="232">
        <f>IF(N215="sníž. přenesená",J215,0)</f>
        <v>0</v>
      </c>
      <c r="BI215" s="232">
        <f>IF(N215="nulová",J215,0)</f>
        <v>0</v>
      </c>
      <c r="BJ215" s="18" t="s">
        <v>88</v>
      </c>
      <c r="BK215" s="232">
        <f>ROUND(I215*H215,2)</f>
        <v>0</v>
      </c>
      <c r="BL215" s="18" t="s">
        <v>292</v>
      </c>
      <c r="BM215" s="231" t="s">
        <v>1594</v>
      </c>
    </row>
    <row r="216" s="2" customFormat="1" ht="33" customHeight="1">
      <c r="A216" s="39"/>
      <c r="B216" s="40"/>
      <c r="C216" s="220" t="s">
        <v>647</v>
      </c>
      <c r="D216" s="220" t="s">
        <v>191</v>
      </c>
      <c r="E216" s="221" t="s">
        <v>1595</v>
      </c>
      <c r="F216" s="222" t="s">
        <v>1596</v>
      </c>
      <c r="G216" s="223" t="s">
        <v>267</v>
      </c>
      <c r="H216" s="224">
        <v>11</v>
      </c>
      <c r="I216" s="225"/>
      <c r="J216" s="226">
        <f>ROUND(I216*H216,2)</f>
        <v>0</v>
      </c>
      <c r="K216" s="222" t="s">
        <v>194</v>
      </c>
      <c r="L216" s="45"/>
      <c r="M216" s="227" t="s">
        <v>1</v>
      </c>
      <c r="N216" s="228" t="s">
        <v>45</v>
      </c>
      <c r="O216" s="92"/>
      <c r="P216" s="229">
        <f>O216*H216</f>
        <v>0</v>
      </c>
      <c r="Q216" s="229">
        <v>0.00063000000000000003</v>
      </c>
      <c r="R216" s="229">
        <f>Q216*H216</f>
        <v>0.0069300000000000004</v>
      </c>
      <c r="S216" s="229">
        <v>0</v>
      </c>
      <c r="T216" s="230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1" t="s">
        <v>292</v>
      </c>
      <c r="AT216" s="231" t="s">
        <v>191</v>
      </c>
      <c r="AU216" s="231" t="s">
        <v>90</v>
      </c>
      <c r="AY216" s="18" t="s">
        <v>188</v>
      </c>
      <c r="BE216" s="232">
        <f>IF(N216="základní",J216,0)</f>
        <v>0</v>
      </c>
      <c r="BF216" s="232">
        <f>IF(N216="snížená",J216,0)</f>
        <v>0</v>
      </c>
      <c r="BG216" s="232">
        <f>IF(N216="zákl. přenesená",J216,0)</f>
        <v>0</v>
      </c>
      <c r="BH216" s="232">
        <f>IF(N216="sníž. přenesená",J216,0)</f>
        <v>0</v>
      </c>
      <c r="BI216" s="232">
        <f>IF(N216="nulová",J216,0)</f>
        <v>0</v>
      </c>
      <c r="BJ216" s="18" t="s">
        <v>88</v>
      </c>
      <c r="BK216" s="232">
        <f>ROUND(I216*H216,2)</f>
        <v>0</v>
      </c>
      <c r="BL216" s="18" t="s">
        <v>292</v>
      </c>
      <c r="BM216" s="231" t="s">
        <v>1597</v>
      </c>
    </row>
    <row r="217" s="2" customFormat="1" ht="33" customHeight="1">
      <c r="A217" s="39"/>
      <c r="B217" s="40"/>
      <c r="C217" s="220" t="s">
        <v>652</v>
      </c>
      <c r="D217" s="220" t="s">
        <v>191</v>
      </c>
      <c r="E217" s="221" t="s">
        <v>1598</v>
      </c>
      <c r="F217" s="222" t="s">
        <v>1599</v>
      </c>
      <c r="G217" s="223" t="s">
        <v>267</v>
      </c>
      <c r="H217" s="224">
        <v>3</v>
      </c>
      <c r="I217" s="225"/>
      <c r="J217" s="226">
        <f>ROUND(I217*H217,2)</f>
        <v>0</v>
      </c>
      <c r="K217" s="222" t="s">
        <v>194</v>
      </c>
      <c r="L217" s="45"/>
      <c r="M217" s="227" t="s">
        <v>1</v>
      </c>
      <c r="N217" s="228" t="s">
        <v>45</v>
      </c>
      <c r="O217" s="92"/>
      <c r="P217" s="229">
        <f>O217*H217</f>
        <v>0</v>
      </c>
      <c r="Q217" s="229">
        <v>0.00132</v>
      </c>
      <c r="R217" s="229">
        <f>Q217*H217</f>
        <v>0.00396</v>
      </c>
      <c r="S217" s="229">
        <v>0</v>
      </c>
      <c r="T217" s="230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1" t="s">
        <v>292</v>
      </c>
      <c r="AT217" s="231" t="s">
        <v>191</v>
      </c>
      <c r="AU217" s="231" t="s">
        <v>90</v>
      </c>
      <c r="AY217" s="18" t="s">
        <v>188</v>
      </c>
      <c r="BE217" s="232">
        <f>IF(N217="základní",J217,0)</f>
        <v>0</v>
      </c>
      <c r="BF217" s="232">
        <f>IF(N217="snížená",J217,0)</f>
        <v>0</v>
      </c>
      <c r="BG217" s="232">
        <f>IF(N217="zákl. přenesená",J217,0)</f>
        <v>0</v>
      </c>
      <c r="BH217" s="232">
        <f>IF(N217="sníž. přenesená",J217,0)</f>
        <v>0</v>
      </c>
      <c r="BI217" s="232">
        <f>IF(N217="nulová",J217,0)</f>
        <v>0</v>
      </c>
      <c r="BJ217" s="18" t="s">
        <v>88</v>
      </c>
      <c r="BK217" s="232">
        <f>ROUND(I217*H217,2)</f>
        <v>0</v>
      </c>
      <c r="BL217" s="18" t="s">
        <v>292</v>
      </c>
      <c r="BM217" s="231" t="s">
        <v>1600</v>
      </c>
    </row>
    <row r="218" s="2" customFormat="1" ht="24.15" customHeight="1">
      <c r="A218" s="39"/>
      <c r="B218" s="40"/>
      <c r="C218" s="220" t="s">
        <v>656</v>
      </c>
      <c r="D218" s="220" t="s">
        <v>191</v>
      </c>
      <c r="E218" s="221" t="s">
        <v>1601</v>
      </c>
      <c r="F218" s="222" t="s">
        <v>1602</v>
      </c>
      <c r="G218" s="223" t="s">
        <v>267</v>
      </c>
      <c r="H218" s="224">
        <v>1</v>
      </c>
      <c r="I218" s="225"/>
      <c r="J218" s="226">
        <f>ROUND(I218*H218,2)</f>
        <v>0</v>
      </c>
      <c r="K218" s="222" t="s">
        <v>194</v>
      </c>
      <c r="L218" s="45"/>
      <c r="M218" s="227" t="s">
        <v>1</v>
      </c>
      <c r="N218" s="228" t="s">
        <v>45</v>
      </c>
      <c r="O218" s="92"/>
      <c r="P218" s="229">
        <f>O218*H218</f>
        <v>0</v>
      </c>
      <c r="Q218" s="229">
        <v>0.0018600000000000001</v>
      </c>
      <c r="R218" s="229">
        <f>Q218*H218</f>
        <v>0.0018600000000000001</v>
      </c>
      <c r="S218" s="229">
        <v>0</v>
      </c>
      <c r="T218" s="230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1" t="s">
        <v>292</v>
      </c>
      <c r="AT218" s="231" t="s">
        <v>191</v>
      </c>
      <c r="AU218" s="231" t="s">
        <v>90</v>
      </c>
      <c r="AY218" s="18" t="s">
        <v>188</v>
      </c>
      <c r="BE218" s="232">
        <f>IF(N218="základní",J218,0)</f>
        <v>0</v>
      </c>
      <c r="BF218" s="232">
        <f>IF(N218="snížená",J218,0)</f>
        <v>0</v>
      </c>
      <c r="BG218" s="232">
        <f>IF(N218="zákl. přenesená",J218,0)</f>
        <v>0</v>
      </c>
      <c r="BH218" s="232">
        <f>IF(N218="sníž. přenesená",J218,0)</f>
        <v>0</v>
      </c>
      <c r="BI218" s="232">
        <f>IF(N218="nulová",J218,0)</f>
        <v>0</v>
      </c>
      <c r="BJ218" s="18" t="s">
        <v>88</v>
      </c>
      <c r="BK218" s="232">
        <f>ROUND(I218*H218,2)</f>
        <v>0</v>
      </c>
      <c r="BL218" s="18" t="s">
        <v>292</v>
      </c>
      <c r="BM218" s="231" t="s">
        <v>1603</v>
      </c>
    </row>
    <row r="219" s="2" customFormat="1" ht="24.15" customHeight="1">
      <c r="A219" s="39"/>
      <c r="B219" s="40"/>
      <c r="C219" s="220" t="s">
        <v>662</v>
      </c>
      <c r="D219" s="220" t="s">
        <v>191</v>
      </c>
      <c r="E219" s="221" t="s">
        <v>1604</v>
      </c>
      <c r="F219" s="222" t="s">
        <v>1605</v>
      </c>
      <c r="G219" s="223" t="s">
        <v>267</v>
      </c>
      <c r="H219" s="224">
        <v>1</v>
      </c>
      <c r="I219" s="225"/>
      <c r="J219" s="226">
        <f>ROUND(I219*H219,2)</f>
        <v>0</v>
      </c>
      <c r="K219" s="222" t="s">
        <v>194</v>
      </c>
      <c r="L219" s="45"/>
      <c r="M219" s="227" t="s">
        <v>1</v>
      </c>
      <c r="N219" s="228" t="s">
        <v>45</v>
      </c>
      <c r="O219" s="92"/>
      <c r="P219" s="229">
        <f>O219*H219</f>
        <v>0</v>
      </c>
      <c r="Q219" s="229">
        <v>0.00022000000000000001</v>
      </c>
      <c r="R219" s="229">
        <f>Q219*H219</f>
        <v>0.00022000000000000001</v>
      </c>
      <c r="S219" s="229">
        <v>0</v>
      </c>
      <c r="T219" s="230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1" t="s">
        <v>292</v>
      </c>
      <c r="AT219" s="231" t="s">
        <v>191</v>
      </c>
      <c r="AU219" s="231" t="s">
        <v>90</v>
      </c>
      <c r="AY219" s="18" t="s">
        <v>188</v>
      </c>
      <c r="BE219" s="232">
        <f>IF(N219="základní",J219,0)</f>
        <v>0</v>
      </c>
      <c r="BF219" s="232">
        <f>IF(N219="snížená",J219,0)</f>
        <v>0</v>
      </c>
      <c r="BG219" s="232">
        <f>IF(N219="zákl. přenesená",J219,0)</f>
        <v>0</v>
      </c>
      <c r="BH219" s="232">
        <f>IF(N219="sníž. přenesená",J219,0)</f>
        <v>0</v>
      </c>
      <c r="BI219" s="232">
        <f>IF(N219="nulová",J219,0)</f>
        <v>0</v>
      </c>
      <c r="BJ219" s="18" t="s">
        <v>88</v>
      </c>
      <c r="BK219" s="232">
        <f>ROUND(I219*H219,2)</f>
        <v>0</v>
      </c>
      <c r="BL219" s="18" t="s">
        <v>292</v>
      </c>
      <c r="BM219" s="231" t="s">
        <v>1606</v>
      </c>
    </row>
    <row r="220" s="2" customFormat="1" ht="24.15" customHeight="1">
      <c r="A220" s="39"/>
      <c r="B220" s="40"/>
      <c r="C220" s="220" t="s">
        <v>671</v>
      </c>
      <c r="D220" s="220" t="s">
        <v>191</v>
      </c>
      <c r="E220" s="221" t="s">
        <v>1607</v>
      </c>
      <c r="F220" s="222" t="s">
        <v>1608</v>
      </c>
      <c r="G220" s="223" t="s">
        <v>267</v>
      </c>
      <c r="H220" s="224">
        <v>1</v>
      </c>
      <c r="I220" s="225"/>
      <c r="J220" s="226">
        <f>ROUND(I220*H220,2)</f>
        <v>0</v>
      </c>
      <c r="K220" s="222" t="s">
        <v>194</v>
      </c>
      <c r="L220" s="45"/>
      <c r="M220" s="227" t="s">
        <v>1</v>
      </c>
      <c r="N220" s="228" t="s">
        <v>45</v>
      </c>
      <c r="O220" s="92"/>
      <c r="P220" s="229">
        <f>O220*H220</f>
        <v>0</v>
      </c>
      <c r="Q220" s="229">
        <v>0.00023000000000000001</v>
      </c>
      <c r="R220" s="229">
        <f>Q220*H220</f>
        <v>0.00023000000000000001</v>
      </c>
      <c r="S220" s="229">
        <v>0</v>
      </c>
      <c r="T220" s="230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1" t="s">
        <v>292</v>
      </c>
      <c r="AT220" s="231" t="s">
        <v>191</v>
      </c>
      <c r="AU220" s="231" t="s">
        <v>90</v>
      </c>
      <c r="AY220" s="18" t="s">
        <v>188</v>
      </c>
      <c r="BE220" s="232">
        <f>IF(N220="základní",J220,0)</f>
        <v>0</v>
      </c>
      <c r="BF220" s="232">
        <f>IF(N220="snížená",J220,0)</f>
        <v>0</v>
      </c>
      <c r="BG220" s="232">
        <f>IF(N220="zákl. přenesená",J220,0)</f>
        <v>0</v>
      </c>
      <c r="BH220" s="232">
        <f>IF(N220="sníž. přenesená",J220,0)</f>
        <v>0</v>
      </c>
      <c r="BI220" s="232">
        <f>IF(N220="nulová",J220,0)</f>
        <v>0</v>
      </c>
      <c r="BJ220" s="18" t="s">
        <v>88</v>
      </c>
      <c r="BK220" s="232">
        <f>ROUND(I220*H220,2)</f>
        <v>0</v>
      </c>
      <c r="BL220" s="18" t="s">
        <v>292</v>
      </c>
      <c r="BM220" s="231" t="s">
        <v>1609</v>
      </c>
    </row>
    <row r="221" s="2" customFormat="1" ht="16.5" customHeight="1">
      <c r="A221" s="39"/>
      <c r="B221" s="40"/>
      <c r="C221" s="220" t="s">
        <v>678</v>
      </c>
      <c r="D221" s="220" t="s">
        <v>191</v>
      </c>
      <c r="E221" s="221" t="s">
        <v>1610</v>
      </c>
      <c r="F221" s="222" t="s">
        <v>1611</v>
      </c>
      <c r="G221" s="223" t="s">
        <v>267</v>
      </c>
      <c r="H221" s="224">
        <v>1</v>
      </c>
      <c r="I221" s="225"/>
      <c r="J221" s="226">
        <f>ROUND(I221*H221,2)</f>
        <v>0</v>
      </c>
      <c r="K221" s="222" t="s">
        <v>1344</v>
      </c>
      <c r="L221" s="45"/>
      <c r="M221" s="227" t="s">
        <v>1</v>
      </c>
      <c r="N221" s="228" t="s">
        <v>45</v>
      </c>
      <c r="O221" s="92"/>
      <c r="P221" s="229">
        <f>O221*H221</f>
        <v>0</v>
      </c>
      <c r="Q221" s="229">
        <v>0</v>
      </c>
      <c r="R221" s="229">
        <f>Q221*H221</f>
        <v>0</v>
      </c>
      <c r="S221" s="229">
        <v>0.0054900000000000001</v>
      </c>
      <c r="T221" s="230">
        <f>S221*H221</f>
        <v>0.0054900000000000001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1" t="s">
        <v>292</v>
      </c>
      <c r="AT221" s="231" t="s">
        <v>191</v>
      </c>
      <c r="AU221" s="231" t="s">
        <v>90</v>
      </c>
      <c r="AY221" s="18" t="s">
        <v>188</v>
      </c>
      <c r="BE221" s="232">
        <f>IF(N221="základní",J221,0)</f>
        <v>0</v>
      </c>
      <c r="BF221" s="232">
        <f>IF(N221="snížená",J221,0)</f>
        <v>0</v>
      </c>
      <c r="BG221" s="232">
        <f>IF(N221="zákl. přenesená",J221,0)</f>
        <v>0</v>
      </c>
      <c r="BH221" s="232">
        <f>IF(N221="sníž. přenesená",J221,0)</f>
        <v>0</v>
      </c>
      <c r="BI221" s="232">
        <f>IF(N221="nulová",J221,0)</f>
        <v>0</v>
      </c>
      <c r="BJ221" s="18" t="s">
        <v>88</v>
      </c>
      <c r="BK221" s="232">
        <f>ROUND(I221*H221,2)</f>
        <v>0</v>
      </c>
      <c r="BL221" s="18" t="s">
        <v>292</v>
      </c>
      <c r="BM221" s="231" t="s">
        <v>1612</v>
      </c>
    </row>
    <row r="222" s="2" customFormat="1" ht="37.8" customHeight="1">
      <c r="A222" s="39"/>
      <c r="B222" s="40"/>
      <c r="C222" s="220" t="s">
        <v>682</v>
      </c>
      <c r="D222" s="220" t="s">
        <v>191</v>
      </c>
      <c r="E222" s="221" t="s">
        <v>1613</v>
      </c>
      <c r="F222" s="222" t="s">
        <v>1614</v>
      </c>
      <c r="G222" s="223" t="s">
        <v>267</v>
      </c>
      <c r="H222" s="224">
        <v>1</v>
      </c>
      <c r="I222" s="225"/>
      <c r="J222" s="226">
        <f>ROUND(I222*H222,2)</f>
        <v>0</v>
      </c>
      <c r="K222" s="222" t="s">
        <v>194</v>
      </c>
      <c r="L222" s="45"/>
      <c r="M222" s="227" t="s">
        <v>1</v>
      </c>
      <c r="N222" s="228" t="s">
        <v>45</v>
      </c>
      <c r="O222" s="92"/>
      <c r="P222" s="229">
        <f>O222*H222</f>
        <v>0</v>
      </c>
      <c r="Q222" s="229">
        <v>0.0011800000000000001</v>
      </c>
      <c r="R222" s="229">
        <f>Q222*H222</f>
        <v>0.0011800000000000001</v>
      </c>
      <c r="S222" s="229">
        <v>0</v>
      </c>
      <c r="T222" s="230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1" t="s">
        <v>292</v>
      </c>
      <c r="AT222" s="231" t="s">
        <v>191</v>
      </c>
      <c r="AU222" s="231" t="s">
        <v>90</v>
      </c>
      <c r="AY222" s="18" t="s">
        <v>188</v>
      </c>
      <c r="BE222" s="232">
        <f>IF(N222="základní",J222,0)</f>
        <v>0</v>
      </c>
      <c r="BF222" s="232">
        <f>IF(N222="snížená",J222,0)</f>
        <v>0</v>
      </c>
      <c r="BG222" s="232">
        <f>IF(N222="zákl. přenesená",J222,0)</f>
        <v>0</v>
      </c>
      <c r="BH222" s="232">
        <f>IF(N222="sníž. přenesená",J222,0)</f>
        <v>0</v>
      </c>
      <c r="BI222" s="232">
        <f>IF(N222="nulová",J222,0)</f>
        <v>0</v>
      </c>
      <c r="BJ222" s="18" t="s">
        <v>88</v>
      </c>
      <c r="BK222" s="232">
        <f>ROUND(I222*H222,2)</f>
        <v>0</v>
      </c>
      <c r="BL222" s="18" t="s">
        <v>292</v>
      </c>
      <c r="BM222" s="231" t="s">
        <v>1615</v>
      </c>
    </row>
    <row r="223" s="2" customFormat="1" ht="33" customHeight="1">
      <c r="A223" s="39"/>
      <c r="B223" s="40"/>
      <c r="C223" s="220" t="s">
        <v>686</v>
      </c>
      <c r="D223" s="220" t="s">
        <v>191</v>
      </c>
      <c r="E223" s="221" t="s">
        <v>1616</v>
      </c>
      <c r="F223" s="222" t="s">
        <v>1617</v>
      </c>
      <c r="G223" s="223" t="s">
        <v>209</v>
      </c>
      <c r="H223" s="224">
        <v>502</v>
      </c>
      <c r="I223" s="225"/>
      <c r="J223" s="226">
        <f>ROUND(I223*H223,2)</f>
        <v>0</v>
      </c>
      <c r="K223" s="222" t="s">
        <v>194</v>
      </c>
      <c r="L223" s="45"/>
      <c r="M223" s="227" t="s">
        <v>1</v>
      </c>
      <c r="N223" s="228" t="s">
        <v>45</v>
      </c>
      <c r="O223" s="92"/>
      <c r="P223" s="229">
        <f>O223*H223</f>
        <v>0</v>
      </c>
      <c r="Q223" s="229">
        <v>1.0000000000000001E-05</v>
      </c>
      <c r="R223" s="229">
        <f>Q223*H223</f>
        <v>0.0050200000000000002</v>
      </c>
      <c r="S223" s="229">
        <v>0</v>
      </c>
      <c r="T223" s="230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1" t="s">
        <v>292</v>
      </c>
      <c r="AT223" s="231" t="s">
        <v>191</v>
      </c>
      <c r="AU223" s="231" t="s">
        <v>90</v>
      </c>
      <c r="AY223" s="18" t="s">
        <v>188</v>
      </c>
      <c r="BE223" s="232">
        <f>IF(N223="základní",J223,0)</f>
        <v>0</v>
      </c>
      <c r="BF223" s="232">
        <f>IF(N223="snížená",J223,0)</f>
        <v>0</v>
      </c>
      <c r="BG223" s="232">
        <f>IF(N223="zákl. přenesená",J223,0)</f>
        <v>0</v>
      </c>
      <c r="BH223" s="232">
        <f>IF(N223="sníž. přenesená",J223,0)</f>
        <v>0</v>
      </c>
      <c r="BI223" s="232">
        <f>IF(N223="nulová",J223,0)</f>
        <v>0</v>
      </c>
      <c r="BJ223" s="18" t="s">
        <v>88</v>
      </c>
      <c r="BK223" s="232">
        <f>ROUND(I223*H223,2)</f>
        <v>0</v>
      </c>
      <c r="BL223" s="18" t="s">
        <v>292</v>
      </c>
      <c r="BM223" s="231" t="s">
        <v>1618</v>
      </c>
    </row>
    <row r="224" s="2" customFormat="1" ht="37.8" customHeight="1">
      <c r="A224" s="39"/>
      <c r="B224" s="40"/>
      <c r="C224" s="220" t="s">
        <v>690</v>
      </c>
      <c r="D224" s="220" t="s">
        <v>191</v>
      </c>
      <c r="E224" s="221" t="s">
        <v>1619</v>
      </c>
      <c r="F224" s="222" t="s">
        <v>1620</v>
      </c>
      <c r="G224" s="223" t="s">
        <v>209</v>
      </c>
      <c r="H224" s="224">
        <v>491</v>
      </c>
      <c r="I224" s="225"/>
      <c r="J224" s="226">
        <f>ROUND(I224*H224,2)</f>
        <v>0</v>
      </c>
      <c r="K224" s="222" t="s">
        <v>194</v>
      </c>
      <c r="L224" s="45"/>
      <c r="M224" s="227" t="s">
        <v>1</v>
      </c>
      <c r="N224" s="228" t="s">
        <v>45</v>
      </c>
      <c r="O224" s="92"/>
      <c r="P224" s="229">
        <f>O224*H224</f>
        <v>0</v>
      </c>
      <c r="Q224" s="229">
        <v>2.0000000000000002E-05</v>
      </c>
      <c r="R224" s="229">
        <f>Q224*H224</f>
        <v>0.0098200000000000006</v>
      </c>
      <c r="S224" s="229">
        <v>0</v>
      </c>
      <c r="T224" s="230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1" t="s">
        <v>292</v>
      </c>
      <c r="AT224" s="231" t="s">
        <v>191</v>
      </c>
      <c r="AU224" s="231" t="s">
        <v>90</v>
      </c>
      <c r="AY224" s="18" t="s">
        <v>188</v>
      </c>
      <c r="BE224" s="232">
        <f>IF(N224="základní",J224,0)</f>
        <v>0</v>
      </c>
      <c r="BF224" s="232">
        <f>IF(N224="snížená",J224,0)</f>
        <v>0</v>
      </c>
      <c r="BG224" s="232">
        <f>IF(N224="zákl. přenesená",J224,0)</f>
        <v>0</v>
      </c>
      <c r="BH224" s="232">
        <f>IF(N224="sníž. přenesená",J224,0)</f>
        <v>0</v>
      </c>
      <c r="BI224" s="232">
        <f>IF(N224="nulová",J224,0)</f>
        <v>0</v>
      </c>
      <c r="BJ224" s="18" t="s">
        <v>88</v>
      </c>
      <c r="BK224" s="232">
        <f>ROUND(I224*H224,2)</f>
        <v>0</v>
      </c>
      <c r="BL224" s="18" t="s">
        <v>292</v>
      </c>
      <c r="BM224" s="231" t="s">
        <v>1621</v>
      </c>
    </row>
    <row r="225" s="2" customFormat="1" ht="37.8" customHeight="1">
      <c r="A225" s="39"/>
      <c r="B225" s="40"/>
      <c r="C225" s="220" t="s">
        <v>696</v>
      </c>
      <c r="D225" s="220" t="s">
        <v>191</v>
      </c>
      <c r="E225" s="221" t="s">
        <v>1622</v>
      </c>
      <c r="F225" s="222" t="s">
        <v>1623</v>
      </c>
      <c r="G225" s="223" t="s">
        <v>209</v>
      </c>
      <c r="H225" s="224">
        <v>11</v>
      </c>
      <c r="I225" s="225"/>
      <c r="J225" s="226">
        <f>ROUND(I225*H225,2)</f>
        <v>0</v>
      </c>
      <c r="K225" s="222" t="s">
        <v>194</v>
      </c>
      <c r="L225" s="45"/>
      <c r="M225" s="227" t="s">
        <v>1</v>
      </c>
      <c r="N225" s="228" t="s">
        <v>45</v>
      </c>
      <c r="O225" s="92"/>
      <c r="P225" s="229">
        <f>O225*H225</f>
        <v>0</v>
      </c>
      <c r="Q225" s="229">
        <v>6.0000000000000002E-05</v>
      </c>
      <c r="R225" s="229">
        <f>Q225*H225</f>
        <v>0.00066</v>
      </c>
      <c r="S225" s="229">
        <v>0</v>
      </c>
      <c r="T225" s="230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1" t="s">
        <v>292</v>
      </c>
      <c r="AT225" s="231" t="s">
        <v>191</v>
      </c>
      <c r="AU225" s="231" t="s">
        <v>90</v>
      </c>
      <c r="AY225" s="18" t="s">
        <v>188</v>
      </c>
      <c r="BE225" s="232">
        <f>IF(N225="základní",J225,0)</f>
        <v>0</v>
      </c>
      <c r="BF225" s="232">
        <f>IF(N225="snížená",J225,0)</f>
        <v>0</v>
      </c>
      <c r="BG225" s="232">
        <f>IF(N225="zákl. přenesená",J225,0)</f>
        <v>0</v>
      </c>
      <c r="BH225" s="232">
        <f>IF(N225="sníž. přenesená",J225,0)</f>
        <v>0</v>
      </c>
      <c r="BI225" s="232">
        <f>IF(N225="nulová",J225,0)</f>
        <v>0</v>
      </c>
      <c r="BJ225" s="18" t="s">
        <v>88</v>
      </c>
      <c r="BK225" s="232">
        <f>ROUND(I225*H225,2)</f>
        <v>0</v>
      </c>
      <c r="BL225" s="18" t="s">
        <v>292</v>
      </c>
      <c r="BM225" s="231" t="s">
        <v>1624</v>
      </c>
    </row>
    <row r="226" s="2" customFormat="1" ht="16.5" customHeight="1">
      <c r="A226" s="39"/>
      <c r="B226" s="40"/>
      <c r="C226" s="220" t="s">
        <v>700</v>
      </c>
      <c r="D226" s="220" t="s">
        <v>191</v>
      </c>
      <c r="E226" s="221" t="s">
        <v>1625</v>
      </c>
      <c r="F226" s="222" t="s">
        <v>1626</v>
      </c>
      <c r="G226" s="223" t="s">
        <v>1057</v>
      </c>
      <c r="H226" s="224">
        <v>11</v>
      </c>
      <c r="I226" s="225"/>
      <c r="J226" s="226">
        <f>ROUND(I226*H226,2)</f>
        <v>0</v>
      </c>
      <c r="K226" s="222" t="s">
        <v>1</v>
      </c>
      <c r="L226" s="45"/>
      <c r="M226" s="227" t="s">
        <v>1</v>
      </c>
      <c r="N226" s="228" t="s">
        <v>45</v>
      </c>
      <c r="O226" s="92"/>
      <c r="P226" s="229">
        <f>O226*H226</f>
        <v>0</v>
      </c>
      <c r="Q226" s="229">
        <v>0</v>
      </c>
      <c r="R226" s="229">
        <f>Q226*H226</f>
        <v>0</v>
      </c>
      <c r="S226" s="229">
        <v>0</v>
      </c>
      <c r="T226" s="230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1" t="s">
        <v>292</v>
      </c>
      <c r="AT226" s="231" t="s">
        <v>191</v>
      </c>
      <c r="AU226" s="231" t="s">
        <v>90</v>
      </c>
      <c r="AY226" s="18" t="s">
        <v>188</v>
      </c>
      <c r="BE226" s="232">
        <f>IF(N226="základní",J226,0)</f>
        <v>0</v>
      </c>
      <c r="BF226" s="232">
        <f>IF(N226="snížená",J226,0)</f>
        <v>0</v>
      </c>
      <c r="BG226" s="232">
        <f>IF(N226="zákl. přenesená",J226,0)</f>
        <v>0</v>
      </c>
      <c r="BH226" s="232">
        <f>IF(N226="sníž. přenesená",J226,0)</f>
        <v>0</v>
      </c>
      <c r="BI226" s="232">
        <f>IF(N226="nulová",J226,0)</f>
        <v>0</v>
      </c>
      <c r="BJ226" s="18" t="s">
        <v>88</v>
      </c>
      <c r="BK226" s="232">
        <f>ROUND(I226*H226,2)</f>
        <v>0</v>
      </c>
      <c r="BL226" s="18" t="s">
        <v>292</v>
      </c>
      <c r="BM226" s="231" t="s">
        <v>1627</v>
      </c>
    </row>
    <row r="227" s="2" customFormat="1" ht="24.15" customHeight="1">
      <c r="A227" s="39"/>
      <c r="B227" s="40"/>
      <c r="C227" s="220" t="s">
        <v>705</v>
      </c>
      <c r="D227" s="220" t="s">
        <v>191</v>
      </c>
      <c r="E227" s="221" t="s">
        <v>1628</v>
      </c>
      <c r="F227" s="222" t="s">
        <v>1629</v>
      </c>
      <c r="G227" s="223" t="s">
        <v>1340</v>
      </c>
      <c r="H227" s="224">
        <v>1</v>
      </c>
      <c r="I227" s="225"/>
      <c r="J227" s="226">
        <f>ROUND(I227*H227,2)</f>
        <v>0</v>
      </c>
      <c r="K227" s="222" t="s">
        <v>1</v>
      </c>
      <c r="L227" s="45"/>
      <c r="M227" s="227" t="s">
        <v>1</v>
      </c>
      <c r="N227" s="228" t="s">
        <v>45</v>
      </c>
      <c r="O227" s="92"/>
      <c r="P227" s="229">
        <f>O227*H227</f>
        <v>0</v>
      </c>
      <c r="Q227" s="229">
        <v>0</v>
      </c>
      <c r="R227" s="229">
        <f>Q227*H227</f>
        <v>0</v>
      </c>
      <c r="S227" s="229">
        <v>0</v>
      </c>
      <c r="T227" s="230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1" t="s">
        <v>292</v>
      </c>
      <c r="AT227" s="231" t="s">
        <v>191</v>
      </c>
      <c r="AU227" s="231" t="s">
        <v>90</v>
      </c>
      <c r="AY227" s="18" t="s">
        <v>188</v>
      </c>
      <c r="BE227" s="232">
        <f>IF(N227="základní",J227,0)</f>
        <v>0</v>
      </c>
      <c r="BF227" s="232">
        <f>IF(N227="snížená",J227,0)</f>
        <v>0</v>
      </c>
      <c r="BG227" s="232">
        <f>IF(N227="zákl. přenesená",J227,0)</f>
        <v>0</v>
      </c>
      <c r="BH227" s="232">
        <f>IF(N227="sníž. přenesená",J227,0)</f>
        <v>0</v>
      </c>
      <c r="BI227" s="232">
        <f>IF(N227="nulová",J227,0)</f>
        <v>0</v>
      </c>
      <c r="BJ227" s="18" t="s">
        <v>88</v>
      </c>
      <c r="BK227" s="232">
        <f>ROUND(I227*H227,2)</f>
        <v>0</v>
      </c>
      <c r="BL227" s="18" t="s">
        <v>292</v>
      </c>
      <c r="BM227" s="231" t="s">
        <v>1630</v>
      </c>
    </row>
    <row r="228" s="2" customFormat="1" ht="24.15" customHeight="1">
      <c r="A228" s="39"/>
      <c r="B228" s="40"/>
      <c r="C228" s="220" t="s">
        <v>709</v>
      </c>
      <c r="D228" s="220" t="s">
        <v>191</v>
      </c>
      <c r="E228" s="221" t="s">
        <v>1631</v>
      </c>
      <c r="F228" s="222" t="s">
        <v>1426</v>
      </c>
      <c r="G228" s="223" t="s">
        <v>1427</v>
      </c>
      <c r="H228" s="224">
        <v>60</v>
      </c>
      <c r="I228" s="225"/>
      <c r="J228" s="226">
        <f>ROUND(I228*H228,2)</f>
        <v>0</v>
      </c>
      <c r="K228" s="222" t="s">
        <v>1</v>
      </c>
      <c r="L228" s="45"/>
      <c r="M228" s="227" t="s">
        <v>1</v>
      </c>
      <c r="N228" s="228" t="s">
        <v>45</v>
      </c>
      <c r="O228" s="92"/>
      <c r="P228" s="229">
        <f>O228*H228</f>
        <v>0</v>
      </c>
      <c r="Q228" s="229">
        <v>0</v>
      </c>
      <c r="R228" s="229">
        <f>Q228*H228</f>
        <v>0</v>
      </c>
      <c r="S228" s="229">
        <v>0</v>
      </c>
      <c r="T228" s="230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1" t="s">
        <v>292</v>
      </c>
      <c r="AT228" s="231" t="s">
        <v>191</v>
      </c>
      <c r="AU228" s="231" t="s">
        <v>90</v>
      </c>
      <c r="AY228" s="18" t="s">
        <v>188</v>
      </c>
      <c r="BE228" s="232">
        <f>IF(N228="základní",J228,0)</f>
        <v>0</v>
      </c>
      <c r="BF228" s="232">
        <f>IF(N228="snížená",J228,0)</f>
        <v>0</v>
      </c>
      <c r="BG228" s="232">
        <f>IF(N228="zákl. přenesená",J228,0)</f>
        <v>0</v>
      </c>
      <c r="BH228" s="232">
        <f>IF(N228="sníž. přenesená",J228,0)</f>
        <v>0</v>
      </c>
      <c r="BI228" s="232">
        <f>IF(N228="nulová",J228,0)</f>
        <v>0</v>
      </c>
      <c r="BJ228" s="18" t="s">
        <v>88</v>
      </c>
      <c r="BK228" s="232">
        <f>ROUND(I228*H228,2)</f>
        <v>0</v>
      </c>
      <c r="BL228" s="18" t="s">
        <v>292</v>
      </c>
      <c r="BM228" s="231" t="s">
        <v>1632</v>
      </c>
    </row>
    <row r="229" s="2" customFormat="1" ht="49.05" customHeight="1">
      <c r="A229" s="39"/>
      <c r="B229" s="40"/>
      <c r="C229" s="220" t="s">
        <v>714</v>
      </c>
      <c r="D229" s="220" t="s">
        <v>191</v>
      </c>
      <c r="E229" s="221" t="s">
        <v>1633</v>
      </c>
      <c r="F229" s="222" t="s">
        <v>1634</v>
      </c>
      <c r="G229" s="223" t="s">
        <v>1340</v>
      </c>
      <c r="H229" s="224">
        <v>1</v>
      </c>
      <c r="I229" s="225"/>
      <c r="J229" s="226">
        <f>ROUND(I229*H229,2)</f>
        <v>0</v>
      </c>
      <c r="K229" s="222" t="s">
        <v>1</v>
      </c>
      <c r="L229" s="45"/>
      <c r="M229" s="227" t="s">
        <v>1</v>
      </c>
      <c r="N229" s="228" t="s">
        <v>45</v>
      </c>
      <c r="O229" s="92"/>
      <c r="P229" s="229">
        <f>O229*H229</f>
        <v>0</v>
      </c>
      <c r="Q229" s="229">
        <v>0</v>
      </c>
      <c r="R229" s="229">
        <f>Q229*H229</f>
        <v>0</v>
      </c>
      <c r="S229" s="229">
        <v>0</v>
      </c>
      <c r="T229" s="230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1" t="s">
        <v>292</v>
      </c>
      <c r="AT229" s="231" t="s">
        <v>191</v>
      </c>
      <c r="AU229" s="231" t="s">
        <v>90</v>
      </c>
      <c r="AY229" s="18" t="s">
        <v>188</v>
      </c>
      <c r="BE229" s="232">
        <f>IF(N229="základní",J229,0)</f>
        <v>0</v>
      </c>
      <c r="BF229" s="232">
        <f>IF(N229="snížená",J229,0)</f>
        <v>0</v>
      </c>
      <c r="BG229" s="232">
        <f>IF(N229="zákl. přenesená",J229,0)</f>
        <v>0</v>
      </c>
      <c r="BH229" s="232">
        <f>IF(N229="sníž. přenesená",J229,0)</f>
        <v>0</v>
      </c>
      <c r="BI229" s="232">
        <f>IF(N229="nulová",J229,0)</f>
        <v>0</v>
      </c>
      <c r="BJ229" s="18" t="s">
        <v>88</v>
      </c>
      <c r="BK229" s="232">
        <f>ROUND(I229*H229,2)</f>
        <v>0</v>
      </c>
      <c r="BL229" s="18" t="s">
        <v>292</v>
      </c>
      <c r="BM229" s="231" t="s">
        <v>1635</v>
      </c>
    </row>
    <row r="230" s="2" customFormat="1" ht="24.15" customHeight="1">
      <c r="A230" s="39"/>
      <c r="B230" s="40"/>
      <c r="C230" s="220" t="s">
        <v>719</v>
      </c>
      <c r="D230" s="220" t="s">
        <v>191</v>
      </c>
      <c r="E230" s="221" t="s">
        <v>1636</v>
      </c>
      <c r="F230" s="222" t="s">
        <v>1637</v>
      </c>
      <c r="G230" s="223" t="s">
        <v>1340</v>
      </c>
      <c r="H230" s="224">
        <v>1</v>
      </c>
      <c r="I230" s="225"/>
      <c r="J230" s="226">
        <f>ROUND(I230*H230,2)</f>
        <v>0</v>
      </c>
      <c r="K230" s="222" t="s">
        <v>1</v>
      </c>
      <c r="L230" s="45"/>
      <c r="M230" s="227" t="s">
        <v>1</v>
      </c>
      <c r="N230" s="228" t="s">
        <v>45</v>
      </c>
      <c r="O230" s="92"/>
      <c r="P230" s="229">
        <f>O230*H230</f>
        <v>0</v>
      </c>
      <c r="Q230" s="229">
        <v>0</v>
      </c>
      <c r="R230" s="229">
        <f>Q230*H230</f>
        <v>0</v>
      </c>
      <c r="S230" s="229">
        <v>0</v>
      </c>
      <c r="T230" s="230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1" t="s">
        <v>292</v>
      </c>
      <c r="AT230" s="231" t="s">
        <v>191</v>
      </c>
      <c r="AU230" s="231" t="s">
        <v>90</v>
      </c>
      <c r="AY230" s="18" t="s">
        <v>188</v>
      </c>
      <c r="BE230" s="232">
        <f>IF(N230="základní",J230,0)</f>
        <v>0</v>
      </c>
      <c r="BF230" s="232">
        <f>IF(N230="snížená",J230,0)</f>
        <v>0</v>
      </c>
      <c r="BG230" s="232">
        <f>IF(N230="zákl. přenesená",J230,0)</f>
        <v>0</v>
      </c>
      <c r="BH230" s="232">
        <f>IF(N230="sníž. přenesená",J230,0)</f>
        <v>0</v>
      </c>
      <c r="BI230" s="232">
        <f>IF(N230="nulová",J230,0)</f>
        <v>0</v>
      </c>
      <c r="BJ230" s="18" t="s">
        <v>88</v>
      </c>
      <c r="BK230" s="232">
        <f>ROUND(I230*H230,2)</f>
        <v>0</v>
      </c>
      <c r="BL230" s="18" t="s">
        <v>292</v>
      </c>
      <c r="BM230" s="231" t="s">
        <v>1638</v>
      </c>
    </row>
    <row r="231" s="2" customFormat="1" ht="37.8" customHeight="1">
      <c r="A231" s="39"/>
      <c r="B231" s="40"/>
      <c r="C231" s="220" t="s">
        <v>727</v>
      </c>
      <c r="D231" s="220" t="s">
        <v>191</v>
      </c>
      <c r="E231" s="221" t="s">
        <v>1639</v>
      </c>
      <c r="F231" s="222" t="s">
        <v>1640</v>
      </c>
      <c r="G231" s="223" t="s">
        <v>267</v>
      </c>
      <c r="H231" s="224">
        <v>1</v>
      </c>
      <c r="I231" s="225"/>
      <c r="J231" s="226">
        <f>ROUND(I231*H231,2)</f>
        <v>0</v>
      </c>
      <c r="K231" s="222" t="s">
        <v>1</v>
      </c>
      <c r="L231" s="45"/>
      <c r="M231" s="227" t="s">
        <v>1</v>
      </c>
      <c r="N231" s="228" t="s">
        <v>45</v>
      </c>
      <c r="O231" s="92"/>
      <c r="P231" s="229">
        <f>O231*H231</f>
        <v>0</v>
      </c>
      <c r="Q231" s="229">
        <v>0</v>
      </c>
      <c r="R231" s="229">
        <f>Q231*H231</f>
        <v>0</v>
      </c>
      <c r="S231" s="229">
        <v>0</v>
      </c>
      <c r="T231" s="230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1" t="s">
        <v>292</v>
      </c>
      <c r="AT231" s="231" t="s">
        <v>191</v>
      </c>
      <c r="AU231" s="231" t="s">
        <v>90</v>
      </c>
      <c r="AY231" s="18" t="s">
        <v>188</v>
      </c>
      <c r="BE231" s="232">
        <f>IF(N231="základní",J231,0)</f>
        <v>0</v>
      </c>
      <c r="BF231" s="232">
        <f>IF(N231="snížená",J231,0)</f>
        <v>0</v>
      </c>
      <c r="BG231" s="232">
        <f>IF(N231="zákl. přenesená",J231,0)</f>
        <v>0</v>
      </c>
      <c r="BH231" s="232">
        <f>IF(N231="sníž. přenesená",J231,0)</f>
        <v>0</v>
      </c>
      <c r="BI231" s="232">
        <f>IF(N231="nulová",J231,0)</f>
        <v>0</v>
      </c>
      <c r="BJ231" s="18" t="s">
        <v>88</v>
      </c>
      <c r="BK231" s="232">
        <f>ROUND(I231*H231,2)</f>
        <v>0</v>
      </c>
      <c r="BL231" s="18" t="s">
        <v>292</v>
      </c>
      <c r="BM231" s="231" t="s">
        <v>1641</v>
      </c>
    </row>
    <row r="232" s="2" customFormat="1" ht="16.5" customHeight="1">
      <c r="A232" s="39"/>
      <c r="B232" s="40"/>
      <c r="C232" s="220" t="s">
        <v>730</v>
      </c>
      <c r="D232" s="220" t="s">
        <v>191</v>
      </c>
      <c r="E232" s="221" t="s">
        <v>1642</v>
      </c>
      <c r="F232" s="222" t="s">
        <v>1643</v>
      </c>
      <c r="G232" s="223" t="s">
        <v>267</v>
      </c>
      <c r="H232" s="224">
        <v>1</v>
      </c>
      <c r="I232" s="225"/>
      <c r="J232" s="226">
        <f>ROUND(I232*H232,2)</f>
        <v>0</v>
      </c>
      <c r="K232" s="222" t="s">
        <v>1</v>
      </c>
      <c r="L232" s="45"/>
      <c r="M232" s="227" t="s">
        <v>1</v>
      </c>
      <c r="N232" s="228" t="s">
        <v>45</v>
      </c>
      <c r="O232" s="92"/>
      <c r="P232" s="229">
        <f>O232*H232</f>
        <v>0</v>
      </c>
      <c r="Q232" s="229">
        <v>0</v>
      </c>
      <c r="R232" s="229">
        <f>Q232*H232</f>
        <v>0</v>
      </c>
      <c r="S232" s="229">
        <v>0</v>
      </c>
      <c r="T232" s="230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1" t="s">
        <v>292</v>
      </c>
      <c r="AT232" s="231" t="s">
        <v>191</v>
      </c>
      <c r="AU232" s="231" t="s">
        <v>90</v>
      </c>
      <c r="AY232" s="18" t="s">
        <v>188</v>
      </c>
      <c r="BE232" s="232">
        <f>IF(N232="základní",J232,0)</f>
        <v>0</v>
      </c>
      <c r="BF232" s="232">
        <f>IF(N232="snížená",J232,0)</f>
        <v>0</v>
      </c>
      <c r="BG232" s="232">
        <f>IF(N232="zákl. přenesená",J232,0)</f>
        <v>0</v>
      </c>
      <c r="BH232" s="232">
        <f>IF(N232="sníž. přenesená",J232,0)</f>
        <v>0</v>
      </c>
      <c r="BI232" s="232">
        <f>IF(N232="nulová",J232,0)</f>
        <v>0</v>
      </c>
      <c r="BJ232" s="18" t="s">
        <v>88</v>
      </c>
      <c r="BK232" s="232">
        <f>ROUND(I232*H232,2)</f>
        <v>0</v>
      </c>
      <c r="BL232" s="18" t="s">
        <v>292</v>
      </c>
      <c r="BM232" s="231" t="s">
        <v>1644</v>
      </c>
    </row>
    <row r="233" s="2" customFormat="1" ht="33" customHeight="1">
      <c r="A233" s="39"/>
      <c r="B233" s="40"/>
      <c r="C233" s="220" t="s">
        <v>733</v>
      </c>
      <c r="D233" s="220" t="s">
        <v>191</v>
      </c>
      <c r="E233" s="221" t="s">
        <v>1645</v>
      </c>
      <c r="F233" s="222" t="s">
        <v>1646</v>
      </c>
      <c r="G233" s="223" t="s">
        <v>267</v>
      </c>
      <c r="H233" s="224">
        <v>6</v>
      </c>
      <c r="I233" s="225"/>
      <c r="J233" s="226">
        <f>ROUND(I233*H233,2)</f>
        <v>0</v>
      </c>
      <c r="K233" s="222" t="s">
        <v>1</v>
      </c>
      <c r="L233" s="45"/>
      <c r="M233" s="227" t="s">
        <v>1</v>
      </c>
      <c r="N233" s="228" t="s">
        <v>45</v>
      </c>
      <c r="O233" s="92"/>
      <c r="P233" s="229">
        <f>O233*H233</f>
        <v>0</v>
      </c>
      <c r="Q233" s="229">
        <v>0</v>
      </c>
      <c r="R233" s="229">
        <f>Q233*H233</f>
        <v>0</v>
      </c>
      <c r="S233" s="229">
        <v>0</v>
      </c>
      <c r="T233" s="230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1" t="s">
        <v>292</v>
      </c>
      <c r="AT233" s="231" t="s">
        <v>191</v>
      </c>
      <c r="AU233" s="231" t="s">
        <v>90</v>
      </c>
      <c r="AY233" s="18" t="s">
        <v>188</v>
      </c>
      <c r="BE233" s="232">
        <f>IF(N233="základní",J233,0)</f>
        <v>0</v>
      </c>
      <c r="BF233" s="232">
        <f>IF(N233="snížená",J233,0)</f>
        <v>0</v>
      </c>
      <c r="BG233" s="232">
        <f>IF(N233="zákl. přenesená",J233,0)</f>
        <v>0</v>
      </c>
      <c r="BH233" s="232">
        <f>IF(N233="sníž. přenesená",J233,0)</f>
        <v>0</v>
      </c>
      <c r="BI233" s="232">
        <f>IF(N233="nulová",J233,0)</f>
        <v>0</v>
      </c>
      <c r="BJ233" s="18" t="s">
        <v>88</v>
      </c>
      <c r="BK233" s="232">
        <f>ROUND(I233*H233,2)</f>
        <v>0</v>
      </c>
      <c r="BL233" s="18" t="s">
        <v>292</v>
      </c>
      <c r="BM233" s="231" t="s">
        <v>1647</v>
      </c>
    </row>
    <row r="234" s="2" customFormat="1" ht="49.05" customHeight="1">
      <c r="A234" s="39"/>
      <c r="B234" s="40"/>
      <c r="C234" s="220" t="s">
        <v>737</v>
      </c>
      <c r="D234" s="220" t="s">
        <v>191</v>
      </c>
      <c r="E234" s="221" t="s">
        <v>1648</v>
      </c>
      <c r="F234" s="222" t="s">
        <v>1649</v>
      </c>
      <c r="G234" s="223" t="s">
        <v>368</v>
      </c>
      <c r="H234" s="224">
        <v>1.1000000000000001</v>
      </c>
      <c r="I234" s="225"/>
      <c r="J234" s="226">
        <f>ROUND(I234*H234,2)</f>
        <v>0</v>
      </c>
      <c r="K234" s="222" t="s">
        <v>1344</v>
      </c>
      <c r="L234" s="45"/>
      <c r="M234" s="227" t="s">
        <v>1</v>
      </c>
      <c r="N234" s="228" t="s">
        <v>45</v>
      </c>
      <c r="O234" s="92"/>
      <c r="P234" s="229">
        <f>O234*H234</f>
        <v>0</v>
      </c>
      <c r="Q234" s="229">
        <v>0</v>
      </c>
      <c r="R234" s="229">
        <f>Q234*H234</f>
        <v>0</v>
      </c>
      <c r="S234" s="229">
        <v>0</v>
      </c>
      <c r="T234" s="230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1" t="s">
        <v>292</v>
      </c>
      <c r="AT234" s="231" t="s">
        <v>191</v>
      </c>
      <c r="AU234" s="231" t="s">
        <v>90</v>
      </c>
      <c r="AY234" s="18" t="s">
        <v>188</v>
      </c>
      <c r="BE234" s="232">
        <f>IF(N234="základní",J234,0)</f>
        <v>0</v>
      </c>
      <c r="BF234" s="232">
        <f>IF(N234="snížená",J234,0)</f>
        <v>0</v>
      </c>
      <c r="BG234" s="232">
        <f>IF(N234="zákl. přenesená",J234,0)</f>
        <v>0</v>
      </c>
      <c r="BH234" s="232">
        <f>IF(N234="sníž. přenesená",J234,0)</f>
        <v>0</v>
      </c>
      <c r="BI234" s="232">
        <f>IF(N234="nulová",J234,0)</f>
        <v>0</v>
      </c>
      <c r="BJ234" s="18" t="s">
        <v>88</v>
      </c>
      <c r="BK234" s="232">
        <f>ROUND(I234*H234,2)</f>
        <v>0</v>
      </c>
      <c r="BL234" s="18" t="s">
        <v>292</v>
      </c>
      <c r="BM234" s="231" t="s">
        <v>1650</v>
      </c>
    </row>
    <row r="235" s="12" customFormat="1" ht="22.8" customHeight="1">
      <c r="A235" s="12"/>
      <c r="B235" s="204"/>
      <c r="C235" s="205"/>
      <c r="D235" s="206" t="s">
        <v>79</v>
      </c>
      <c r="E235" s="218" t="s">
        <v>434</v>
      </c>
      <c r="F235" s="218" t="s">
        <v>435</v>
      </c>
      <c r="G235" s="205"/>
      <c r="H235" s="205"/>
      <c r="I235" s="208"/>
      <c r="J235" s="219">
        <f>BK235</f>
        <v>0</v>
      </c>
      <c r="K235" s="205"/>
      <c r="L235" s="210"/>
      <c r="M235" s="211"/>
      <c r="N235" s="212"/>
      <c r="O235" s="212"/>
      <c r="P235" s="213">
        <f>SUM(P236:P282)</f>
        <v>0</v>
      </c>
      <c r="Q235" s="212"/>
      <c r="R235" s="213">
        <f>SUM(R236:R282)</f>
        <v>0.68945999999999996</v>
      </c>
      <c r="S235" s="212"/>
      <c r="T235" s="214">
        <f>SUM(T236:T282)</f>
        <v>0.91037000000000001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15" t="s">
        <v>90</v>
      </c>
      <c r="AT235" s="216" t="s">
        <v>79</v>
      </c>
      <c r="AU235" s="216" t="s">
        <v>88</v>
      </c>
      <c r="AY235" s="215" t="s">
        <v>188</v>
      </c>
      <c r="BK235" s="217">
        <f>SUM(BK236:BK282)</f>
        <v>0</v>
      </c>
    </row>
    <row r="236" s="2" customFormat="1" ht="16.5" customHeight="1">
      <c r="A236" s="39"/>
      <c r="B236" s="40"/>
      <c r="C236" s="220" t="s">
        <v>741</v>
      </c>
      <c r="D236" s="220" t="s">
        <v>191</v>
      </c>
      <c r="E236" s="221" t="s">
        <v>1651</v>
      </c>
      <c r="F236" s="222" t="s">
        <v>1652</v>
      </c>
      <c r="G236" s="223" t="s">
        <v>439</v>
      </c>
      <c r="H236" s="224">
        <v>6</v>
      </c>
      <c r="I236" s="225"/>
      <c r="J236" s="226">
        <f>ROUND(I236*H236,2)</f>
        <v>0</v>
      </c>
      <c r="K236" s="222" t="s">
        <v>1344</v>
      </c>
      <c r="L236" s="45"/>
      <c r="M236" s="227" t="s">
        <v>1</v>
      </c>
      <c r="N236" s="228" t="s">
        <v>45</v>
      </c>
      <c r="O236" s="92"/>
      <c r="P236" s="229">
        <f>O236*H236</f>
        <v>0</v>
      </c>
      <c r="Q236" s="229">
        <v>0</v>
      </c>
      <c r="R236" s="229">
        <f>Q236*H236</f>
        <v>0</v>
      </c>
      <c r="S236" s="229">
        <v>0.034200000000000001</v>
      </c>
      <c r="T236" s="230">
        <f>S236*H236</f>
        <v>0.20519999999999999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1" t="s">
        <v>292</v>
      </c>
      <c r="AT236" s="231" t="s">
        <v>191</v>
      </c>
      <c r="AU236" s="231" t="s">
        <v>90</v>
      </c>
      <c r="AY236" s="18" t="s">
        <v>188</v>
      </c>
      <c r="BE236" s="232">
        <f>IF(N236="základní",J236,0)</f>
        <v>0</v>
      </c>
      <c r="BF236" s="232">
        <f>IF(N236="snížená",J236,0)</f>
        <v>0</v>
      </c>
      <c r="BG236" s="232">
        <f>IF(N236="zákl. přenesená",J236,0)</f>
        <v>0</v>
      </c>
      <c r="BH236" s="232">
        <f>IF(N236="sníž. přenesená",J236,0)</f>
        <v>0</v>
      </c>
      <c r="BI236" s="232">
        <f>IF(N236="nulová",J236,0)</f>
        <v>0</v>
      </c>
      <c r="BJ236" s="18" t="s">
        <v>88</v>
      </c>
      <c r="BK236" s="232">
        <f>ROUND(I236*H236,2)</f>
        <v>0</v>
      </c>
      <c r="BL236" s="18" t="s">
        <v>292</v>
      </c>
      <c r="BM236" s="231" t="s">
        <v>1653</v>
      </c>
    </row>
    <row r="237" s="2" customFormat="1" ht="33" customHeight="1">
      <c r="A237" s="39"/>
      <c r="B237" s="40"/>
      <c r="C237" s="220" t="s">
        <v>747</v>
      </c>
      <c r="D237" s="220" t="s">
        <v>191</v>
      </c>
      <c r="E237" s="221" t="s">
        <v>1654</v>
      </c>
      <c r="F237" s="222" t="s">
        <v>1655</v>
      </c>
      <c r="G237" s="223" t="s">
        <v>439</v>
      </c>
      <c r="H237" s="224">
        <v>6</v>
      </c>
      <c r="I237" s="225"/>
      <c r="J237" s="226">
        <f>ROUND(I237*H237,2)</f>
        <v>0</v>
      </c>
      <c r="K237" s="222" t="s">
        <v>1344</v>
      </c>
      <c r="L237" s="45"/>
      <c r="M237" s="227" t="s">
        <v>1</v>
      </c>
      <c r="N237" s="228" t="s">
        <v>45</v>
      </c>
      <c r="O237" s="92"/>
      <c r="P237" s="229">
        <f>O237*H237</f>
        <v>0</v>
      </c>
      <c r="Q237" s="229">
        <v>0.017469999999999999</v>
      </c>
      <c r="R237" s="229">
        <f>Q237*H237</f>
        <v>0.10482</v>
      </c>
      <c r="S237" s="229">
        <v>0</v>
      </c>
      <c r="T237" s="230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1" t="s">
        <v>292</v>
      </c>
      <c r="AT237" s="231" t="s">
        <v>191</v>
      </c>
      <c r="AU237" s="231" t="s">
        <v>90</v>
      </c>
      <c r="AY237" s="18" t="s">
        <v>188</v>
      </c>
      <c r="BE237" s="232">
        <f>IF(N237="základní",J237,0)</f>
        <v>0</v>
      </c>
      <c r="BF237" s="232">
        <f>IF(N237="snížená",J237,0)</f>
        <v>0</v>
      </c>
      <c r="BG237" s="232">
        <f>IF(N237="zákl. přenesená",J237,0)</f>
        <v>0</v>
      </c>
      <c r="BH237" s="232">
        <f>IF(N237="sníž. přenesená",J237,0)</f>
        <v>0</v>
      </c>
      <c r="BI237" s="232">
        <f>IF(N237="nulová",J237,0)</f>
        <v>0</v>
      </c>
      <c r="BJ237" s="18" t="s">
        <v>88</v>
      </c>
      <c r="BK237" s="232">
        <f>ROUND(I237*H237,2)</f>
        <v>0</v>
      </c>
      <c r="BL237" s="18" t="s">
        <v>292</v>
      </c>
      <c r="BM237" s="231" t="s">
        <v>1656</v>
      </c>
    </row>
    <row r="238" s="2" customFormat="1" ht="24.15" customHeight="1">
      <c r="A238" s="39"/>
      <c r="B238" s="40"/>
      <c r="C238" s="220" t="s">
        <v>751</v>
      </c>
      <c r="D238" s="220" t="s">
        <v>191</v>
      </c>
      <c r="E238" s="221" t="s">
        <v>1657</v>
      </c>
      <c r="F238" s="222" t="s">
        <v>1658</v>
      </c>
      <c r="G238" s="223" t="s">
        <v>439</v>
      </c>
      <c r="H238" s="224">
        <v>1</v>
      </c>
      <c r="I238" s="225"/>
      <c r="J238" s="226">
        <f>ROUND(I238*H238,2)</f>
        <v>0</v>
      </c>
      <c r="K238" s="222" t="s">
        <v>1344</v>
      </c>
      <c r="L238" s="45"/>
      <c r="M238" s="227" t="s">
        <v>1</v>
      </c>
      <c r="N238" s="228" t="s">
        <v>45</v>
      </c>
      <c r="O238" s="92"/>
      <c r="P238" s="229">
        <f>O238*H238</f>
        <v>0</v>
      </c>
      <c r="Q238" s="229">
        <v>0.01908</v>
      </c>
      <c r="R238" s="229">
        <f>Q238*H238</f>
        <v>0.01908</v>
      </c>
      <c r="S238" s="229">
        <v>0</v>
      </c>
      <c r="T238" s="230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1" t="s">
        <v>292</v>
      </c>
      <c r="AT238" s="231" t="s">
        <v>191</v>
      </c>
      <c r="AU238" s="231" t="s">
        <v>90</v>
      </c>
      <c r="AY238" s="18" t="s">
        <v>188</v>
      </c>
      <c r="BE238" s="232">
        <f>IF(N238="základní",J238,0)</f>
        <v>0</v>
      </c>
      <c r="BF238" s="232">
        <f>IF(N238="snížená",J238,0)</f>
        <v>0</v>
      </c>
      <c r="BG238" s="232">
        <f>IF(N238="zákl. přenesená",J238,0)</f>
        <v>0</v>
      </c>
      <c r="BH238" s="232">
        <f>IF(N238="sníž. přenesená",J238,0)</f>
        <v>0</v>
      </c>
      <c r="BI238" s="232">
        <f>IF(N238="nulová",J238,0)</f>
        <v>0</v>
      </c>
      <c r="BJ238" s="18" t="s">
        <v>88</v>
      </c>
      <c r="BK238" s="232">
        <f>ROUND(I238*H238,2)</f>
        <v>0</v>
      </c>
      <c r="BL238" s="18" t="s">
        <v>292</v>
      </c>
      <c r="BM238" s="231" t="s">
        <v>1659</v>
      </c>
    </row>
    <row r="239" s="2" customFormat="1" ht="16.5" customHeight="1">
      <c r="A239" s="39"/>
      <c r="B239" s="40"/>
      <c r="C239" s="220" t="s">
        <v>755</v>
      </c>
      <c r="D239" s="220" t="s">
        <v>191</v>
      </c>
      <c r="E239" s="221" t="s">
        <v>1660</v>
      </c>
      <c r="F239" s="222" t="s">
        <v>1661</v>
      </c>
      <c r="G239" s="223" t="s">
        <v>439</v>
      </c>
      <c r="H239" s="224">
        <v>1</v>
      </c>
      <c r="I239" s="225"/>
      <c r="J239" s="226">
        <f>ROUND(I239*H239,2)</f>
        <v>0</v>
      </c>
      <c r="K239" s="222" t="s">
        <v>1344</v>
      </c>
      <c r="L239" s="45"/>
      <c r="M239" s="227" t="s">
        <v>1</v>
      </c>
      <c r="N239" s="228" t="s">
        <v>45</v>
      </c>
      <c r="O239" s="92"/>
      <c r="P239" s="229">
        <f>O239*H239</f>
        <v>0</v>
      </c>
      <c r="Q239" s="229">
        <v>0</v>
      </c>
      <c r="R239" s="229">
        <f>Q239*H239</f>
        <v>0</v>
      </c>
      <c r="S239" s="229">
        <v>0.0172</v>
      </c>
      <c r="T239" s="230">
        <f>S239*H239</f>
        <v>0.0172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1" t="s">
        <v>292</v>
      </c>
      <c r="AT239" s="231" t="s">
        <v>191</v>
      </c>
      <c r="AU239" s="231" t="s">
        <v>90</v>
      </c>
      <c r="AY239" s="18" t="s">
        <v>188</v>
      </c>
      <c r="BE239" s="232">
        <f>IF(N239="základní",J239,0)</f>
        <v>0</v>
      </c>
      <c r="BF239" s="232">
        <f>IF(N239="snížená",J239,0)</f>
        <v>0</v>
      </c>
      <c r="BG239" s="232">
        <f>IF(N239="zákl. přenesená",J239,0)</f>
        <v>0</v>
      </c>
      <c r="BH239" s="232">
        <f>IF(N239="sníž. přenesená",J239,0)</f>
        <v>0</v>
      </c>
      <c r="BI239" s="232">
        <f>IF(N239="nulová",J239,0)</f>
        <v>0</v>
      </c>
      <c r="BJ239" s="18" t="s">
        <v>88</v>
      </c>
      <c r="BK239" s="232">
        <f>ROUND(I239*H239,2)</f>
        <v>0</v>
      </c>
      <c r="BL239" s="18" t="s">
        <v>292</v>
      </c>
      <c r="BM239" s="231" t="s">
        <v>1662</v>
      </c>
    </row>
    <row r="240" s="2" customFormat="1" ht="21.75" customHeight="1">
      <c r="A240" s="39"/>
      <c r="B240" s="40"/>
      <c r="C240" s="220" t="s">
        <v>759</v>
      </c>
      <c r="D240" s="220" t="s">
        <v>191</v>
      </c>
      <c r="E240" s="221" t="s">
        <v>442</v>
      </c>
      <c r="F240" s="222" t="s">
        <v>443</v>
      </c>
      <c r="G240" s="223" t="s">
        <v>439</v>
      </c>
      <c r="H240" s="224">
        <v>17</v>
      </c>
      <c r="I240" s="225"/>
      <c r="J240" s="226">
        <f>ROUND(I240*H240,2)</f>
        <v>0</v>
      </c>
      <c r="K240" s="222" t="s">
        <v>1344</v>
      </c>
      <c r="L240" s="45"/>
      <c r="M240" s="227" t="s">
        <v>1</v>
      </c>
      <c r="N240" s="228" t="s">
        <v>45</v>
      </c>
      <c r="O240" s="92"/>
      <c r="P240" s="229">
        <f>O240*H240</f>
        <v>0</v>
      </c>
      <c r="Q240" s="229">
        <v>0</v>
      </c>
      <c r="R240" s="229">
        <f>Q240*H240</f>
        <v>0</v>
      </c>
      <c r="S240" s="229">
        <v>0.019460000000000002</v>
      </c>
      <c r="T240" s="230">
        <f>S240*H240</f>
        <v>0.33082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1" t="s">
        <v>292</v>
      </c>
      <c r="AT240" s="231" t="s">
        <v>191</v>
      </c>
      <c r="AU240" s="231" t="s">
        <v>90</v>
      </c>
      <c r="AY240" s="18" t="s">
        <v>188</v>
      </c>
      <c r="BE240" s="232">
        <f>IF(N240="základní",J240,0)</f>
        <v>0</v>
      </c>
      <c r="BF240" s="232">
        <f>IF(N240="snížená",J240,0)</f>
        <v>0</v>
      </c>
      <c r="BG240" s="232">
        <f>IF(N240="zákl. přenesená",J240,0)</f>
        <v>0</v>
      </c>
      <c r="BH240" s="232">
        <f>IF(N240="sníž. přenesená",J240,0)</f>
        <v>0</v>
      </c>
      <c r="BI240" s="232">
        <f>IF(N240="nulová",J240,0)</f>
        <v>0</v>
      </c>
      <c r="BJ240" s="18" t="s">
        <v>88</v>
      </c>
      <c r="BK240" s="232">
        <f>ROUND(I240*H240,2)</f>
        <v>0</v>
      </c>
      <c r="BL240" s="18" t="s">
        <v>292</v>
      </c>
      <c r="BM240" s="231" t="s">
        <v>1663</v>
      </c>
    </row>
    <row r="241" s="2" customFormat="1" ht="37.8" customHeight="1">
      <c r="A241" s="39"/>
      <c r="B241" s="40"/>
      <c r="C241" s="220" t="s">
        <v>763</v>
      </c>
      <c r="D241" s="220" t="s">
        <v>191</v>
      </c>
      <c r="E241" s="221" t="s">
        <v>1664</v>
      </c>
      <c r="F241" s="222" t="s">
        <v>1665</v>
      </c>
      <c r="G241" s="223" t="s">
        <v>439</v>
      </c>
      <c r="H241" s="224">
        <v>10</v>
      </c>
      <c r="I241" s="225"/>
      <c r="J241" s="226">
        <f>ROUND(I241*H241,2)</f>
        <v>0</v>
      </c>
      <c r="K241" s="222" t="s">
        <v>1344</v>
      </c>
      <c r="L241" s="45"/>
      <c r="M241" s="227" t="s">
        <v>1</v>
      </c>
      <c r="N241" s="228" t="s">
        <v>45</v>
      </c>
      <c r="O241" s="92"/>
      <c r="P241" s="229">
        <f>O241*H241</f>
        <v>0</v>
      </c>
      <c r="Q241" s="229">
        <v>0.01823</v>
      </c>
      <c r="R241" s="229">
        <f>Q241*H241</f>
        <v>0.18229999999999999</v>
      </c>
      <c r="S241" s="229">
        <v>0</v>
      </c>
      <c r="T241" s="230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1" t="s">
        <v>292</v>
      </c>
      <c r="AT241" s="231" t="s">
        <v>191</v>
      </c>
      <c r="AU241" s="231" t="s">
        <v>90</v>
      </c>
      <c r="AY241" s="18" t="s">
        <v>188</v>
      </c>
      <c r="BE241" s="232">
        <f>IF(N241="základní",J241,0)</f>
        <v>0</v>
      </c>
      <c r="BF241" s="232">
        <f>IF(N241="snížená",J241,0)</f>
        <v>0</v>
      </c>
      <c r="BG241" s="232">
        <f>IF(N241="zákl. přenesená",J241,0)</f>
        <v>0</v>
      </c>
      <c r="BH241" s="232">
        <f>IF(N241="sníž. přenesená",J241,0)</f>
        <v>0</v>
      </c>
      <c r="BI241" s="232">
        <f>IF(N241="nulová",J241,0)</f>
        <v>0</v>
      </c>
      <c r="BJ241" s="18" t="s">
        <v>88</v>
      </c>
      <c r="BK241" s="232">
        <f>ROUND(I241*H241,2)</f>
        <v>0</v>
      </c>
      <c r="BL241" s="18" t="s">
        <v>292</v>
      </c>
      <c r="BM241" s="231" t="s">
        <v>1666</v>
      </c>
    </row>
    <row r="242" s="2" customFormat="1" ht="37.8" customHeight="1">
      <c r="A242" s="39"/>
      <c r="B242" s="40"/>
      <c r="C242" s="220" t="s">
        <v>770</v>
      </c>
      <c r="D242" s="220" t="s">
        <v>191</v>
      </c>
      <c r="E242" s="221" t="s">
        <v>1667</v>
      </c>
      <c r="F242" s="222" t="s">
        <v>1668</v>
      </c>
      <c r="G242" s="223" t="s">
        <v>439</v>
      </c>
      <c r="H242" s="224">
        <v>3</v>
      </c>
      <c r="I242" s="225"/>
      <c r="J242" s="226">
        <f>ROUND(I242*H242,2)</f>
        <v>0</v>
      </c>
      <c r="K242" s="222" t="s">
        <v>1344</v>
      </c>
      <c r="L242" s="45"/>
      <c r="M242" s="227" t="s">
        <v>1</v>
      </c>
      <c r="N242" s="228" t="s">
        <v>45</v>
      </c>
      <c r="O242" s="92"/>
      <c r="P242" s="229">
        <f>O242*H242</f>
        <v>0</v>
      </c>
      <c r="Q242" s="229">
        <v>0.02273</v>
      </c>
      <c r="R242" s="229">
        <f>Q242*H242</f>
        <v>0.068190000000000001</v>
      </c>
      <c r="S242" s="229">
        <v>0</v>
      </c>
      <c r="T242" s="230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1" t="s">
        <v>292</v>
      </c>
      <c r="AT242" s="231" t="s">
        <v>191</v>
      </c>
      <c r="AU242" s="231" t="s">
        <v>90</v>
      </c>
      <c r="AY242" s="18" t="s">
        <v>188</v>
      </c>
      <c r="BE242" s="232">
        <f>IF(N242="základní",J242,0)</f>
        <v>0</v>
      </c>
      <c r="BF242" s="232">
        <f>IF(N242="snížená",J242,0)</f>
        <v>0</v>
      </c>
      <c r="BG242" s="232">
        <f>IF(N242="zákl. přenesená",J242,0)</f>
        <v>0</v>
      </c>
      <c r="BH242" s="232">
        <f>IF(N242="sníž. přenesená",J242,0)</f>
        <v>0</v>
      </c>
      <c r="BI242" s="232">
        <f>IF(N242="nulová",J242,0)</f>
        <v>0</v>
      </c>
      <c r="BJ242" s="18" t="s">
        <v>88</v>
      </c>
      <c r="BK242" s="232">
        <f>ROUND(I242*H242,2)</f>
        <v>0</v>
      </c>
      <c r="BL242" s="18" t="s">
        <v>292</v>
      </c>
      <c r="BM242" s="231" t="s">
        <v>1669</v>
      </c>
    </row>
    <row r="243" s="2" customFormat="1" ht="37.8" customHeight="1">
      <c r="A243" s="39"/>
      <c r="B243" s="40"/>
      <c r="C243" s="220" t="s">
        <v>774</v>
      </c>
      <c r="D243" s="220" t="s">
        <v>191</v>
      </c>
      <c r="E243" s="221" t="s">
        <v>1670</v>
      </c>
      <c r="F243" s="222" t="s">
        <v>1671</v>
      </c>
      <c r="G243" s="223" t="s">
        <v>439</v>
      </c>
      <c r="H243" s="224">
        <v>1</v>
      </c>
      <c r="I243" s="225"/>
      <c r="J243" s="226">
        <f>ROUND(I243*H243,2)</f>
        <v>0</v>
      </c>
      <c r="K243" s="222" t="s">
        <v>1344</v>
      </c>
      <c r="L243" s="45"/>
      <c r="M243" s="227" t="s">
        <v>1</v>
      </c>
      <c r="N243" s="228" t="s">
        <v>45</v>
      </c>
      <c r="O243" s="92"/>
      <c r="P243" s="229">
        <f>O243*H243</f>
        <v>0</v>
      </c>
      <c r="Q243" s="229">
        <v>0.028129999999999999</v>
      </c>
      <c r="R243" s="229">
        <f>Q243*H243</f>
        <v>0.028129999999999999</v>
      </c>
      <c r="S243" s="229">
        <v>0</v>
      </c>
      <c r="T243" s="230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1" t="s">
        <v>292</v>
      </c>
      <c r="AT243" s="231" t="s">
        <v>191</v>
      </c>
      <c r="AU243" s="231" t="s">
        <v>90</v>
      </c>
      <c r="AY243" s="18" t="s">
        <v>188</v>
      </c>
      <c r="BE243" s="232">
        <f>IF(N243="základní",J243,0)</f>
        <v>0</v>
      </c>
      <c r="BF243" s="232">
        <f>IF(N243="snížená",J243,0)</f>
        <v>0</v>
      </c>
      <c r="BG243" s="232">
        <f>IF(N243="zákl. přenesená",J243,0)</f>
        <v>0</v>
      </c>
      <c r="BH243" s="232">
        <f>IF(N243="sníž. přenesená",J243,0)</f>
        <v>0</v>
      </c>
      <c r="BI243" s="232">
        <f>IF(N243="nulová",J243,0)</f>
        <v>0</v>
      </c>
      <c r="BJ243" s="18" t="s">
        <v>88</v>
      </c>
      <c r="BK243" s="232">
        <f>ROUND(I243*H243,2)</f>
        <v>0</v>
      </c>
      <c r="BL243" s="18" t="s">
        <v>292</v>
      </c>
      <c r="BM243" s="231" t="s">
        <v>1672</v>
      </c>
    </row>
    <row r="244" s="2" customFormat="1" ht="33" customHeight="1">
      <c r="A244" s="39"/>
      <c r="B244" s="40"/>
      <c r="C244" s="220" t="s">
        <v>779</v>
      </c>
      <c r="D244" s="220" t="s">
        <v>191</v>
      </c>
      <c r="E244" s="221" t="s">
        <v>1673</v>
      </c>
      <c r="F244" s="222" t="s">
        <v>1674</v>
      </c>
      <c r="G244" s="223" t="s">
        <v>439</v>
      </c>
      <c r="H244" s="224">
        <v>1</v>
      </c>
      <c r="I244" s="225"/>
      <c r="J244" s="226">
        <f>ROUND(I244*H244,2)</f>
        <v>0</v>
      </c>
      <c r="K244" s="222" t="s">
        <v>1344</v>
      </c>
      <c r="L244" s="45"/>
      <c r="M244" s="227" t="s">
        <v>1</v>
      </c>
      <c r="N244" s="228" t="s">
        <v>45</v>
      </c>
      <c r="O244" s="92"/>
      <c r="P244" s="229">
        <f>O244*H244</f>
        <v>0</v>
      </c>
      <c r="Q244" s="229">
        <v>0.010959999999999999</v>
      </c>
      <c r="R244" s="229">
        <f>Q244*H244</f>
        <v>0.010959999999999999</v>
      </c>
      <c r="S244" s="229">
        <v>0</v>
      </c>
      <c r="T244" s="230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1" t="s">
        <v>292</v>
      </c>
      <c r="AT244" s="231" t="s">
        <v>191</v>
      </c>
      <c r="AU244" s="231" t="s">
        <v>90</v>
      </c>
      <c r="AY244" s="18" t="s">
        <v>188</v>
      </c>
      <c r="BE244" s="232">
        <f>IF(N244="základní",J244,0)</f>
        <v>0</v>
      </c>
      <c r="BF244" s="232">
        <f>IF(N244="snížená",J244,0)</f>
        <v>0</v>
      </c>
      <c r="BG244" s="232">
        <f>IF(N244="zákl. přenesená",J244,0)</f>
        <v>0</v>
      </c>
      <c r="BH244" s="232">
        <f>IF(N244="sníž. přenesená",J244,0)</f>
        <v>0</v>
      </c>
      <c r="BI244" s="232">
        <f>IF(N244="nulová",J244,0)</f>
        <v>0</v>
      </c>
      <c r="BJ244" s="18" t="s">
        <v>88</v>
      </c>
      <c r="BK244" s="232">
        <f>ROUND(I244*H244,2)</f>
        <v>0</v>
      </c>
      <c r="BL244" s="18" t="s">
        <v>292</v>
      </c>
      <c r="BM244" s="231" t="s">
        <v>1675</v>
      </c>
    </row>
    <row r="245" s="2" customFormat="1" ht="16.5" customHeight="1">
      <c r="A245" s="39"/>
      <c r="B245" s="40"/>
      <c r="C245" s="220" t="s">
        <v>785</v>
      </c>
      <c r="D245" s="220" t="s">
        <v>191</v>
      </c>
      <c r="E245" s="221" t="s">
        <v>1676</v>
      </c>
      <c r="F245" s="222" t="s">
        <v>1677</v>
      </c>
      <c r="G245" s="223" t="s">
        <v>439</v>
      </c>
      <c r="H245" s="224">
        <v>1</v>
      </c>
      <c r="I245" s="225"/>
      <c r="J245" s="226">
        <f>ROUND(I245*H245,2)</f>
        <v>0</v>
      </c>
      <c r="K245" s="222" t="s">
        <v>1344</v>
      </c>
      <c r="L245" s="45"/>
      <c r="M245" s="227" t="s">
        <v>1</v>
      </c>
      <c r="N245" s="228" t="s">
        <v>45</v>
      </c>
      <c r="O245" s="92"/>
      <c r="P245" s="229">
        <f>O245*H245</f>
        <v>0</v>
      </c>
      <c r="Q245" s="229">
        <v>0</v>
      </c>
      <c r="R245" s="229">
        <f>Q245*H245</f>
        <v>0</v>
      </c>
      <c r="S245" s="229">
        <v>0.017600000000000001</v>
      </c>
      <c r="T245" s="230">
        <f>S245*H245</f>
        <v>0.017600000000000001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1" t="s">
        <v>292</v>
      </c>
      <c r="AT245" s="231" t="s">
        <v>191</v>
      </c>
      <c r="AU245" s="231" t="s">
        <v>90</v>
      </c>
      <c r="AY245" s="18" t="s">
        <v>188</v>
      </c>
      <c r="BE245" s="232">
        <f>IF(N245="základní",J245,0)</f>
        <v>0</v>
      </c>
      <c r="BF245" s="232">
        <f>IF(N245="snížená",J245,0)</f>
        <v>0</v>
      </c>
      <c r="BG245" s="232">
        <f>IF(N245="zákl. přenesená",J245,0)</f>
        <v>0</v>
      </c>
      <c r="BH245" s="232">
        <f>IF(N245="sníž. přenesená",J245,0)</f>
        <v>0</v>
      </c>
      <c r="BI245" s="232">
        <f>IF(N245="nulová",J245,0)</f>
        <v>0</v>
      </c>
      <c r="BJ245" s="18" t="s">
        <v>88</v>
      </c>
      <c r="BK245" s="232">
        <f>ROUND(I245*H245,2)</f>
        <v>0</v>
      </c>
      <c r="BL245" s="18" t="s">
        <v>292</v>
      </c>
      <c r="BM245" s="231" t="s">
        <v>1678</v>
      </c>
    </row>
    <row r="246" s="2" customFormat="1" ht="24.15" customHeight="1">
      <c r="A246" s="39"/>
      <c r="B246" s="40"/>
      <c r="C246" s="220" t="s">
        <v>790</v>
      </c>
      <c r="D246" s="220" t="s">
        <v>191</v>
      </c>
      <c r="E246" s="221" t="s">
        <v>1679</v>
      </c>
      <c r="F246" s="222" t="s">
        <v>1680</v>
      </c>
      <c r="G246" s="223" t="s">
        <v>439</v>
      </c>
      <c r="H246" s="224">
        <v>1</v>
      </c>
      <c r="I246" s="225"/>
      <c r="J246" s="226">
        <f>ROUND(I246*H246,2)</f>
        <v>0</v>
      </c>
      <c r="K246" s="222" t="s">
        <v>1344</v>
      </c>
      <c r="L246" s="45"/>
      <c r="M246" s="227" t="s">
        <v>1</v>
      </c>
      <c r="N246" s="228" t="s">
        <v>45</v>
      </c>
      <c r="O246" s="92"/>
      <c r="P246" s="229">
        <f>O246*H246</f>
        <v>0</v>
      </c>
      <c r="Q246" s="229">
        <v>0</v>
      </c>
      <c r="R246" s="229">
        <f>Q246*H246</f>
        <v>0</v>
      </c>
      <c r="S246" s="229">
        <v>0.087999999999999995</v>
      </c>
      <c r="T246" s="230">
        <f>S246*H246</f>
        <v>0.087999999999999995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1" t="s">
        <v>292</v>
      </c>
      <c r="AT246" s="231" t="s">
        <v>191</v>
      </c>
      <c r="AU246" s="231" t="s">
        <v>90</v>
      </c>
      <c r="AY246" s="18" t="s">
        <v>188</v>
      </c>
      <c r="BE246" s="232">
        <f>IF(N246="základní",J246,0)</f>
        <v>0</v>
      </c>
      <c r="BF246" s="232">
        <f>IF(N246="snížená",J246,0)</f>
        <v>0</v>
      </c>
      <c r="BG246" s="232">
        <f>IF(N246="zákl. přenesená",J246,0)</f>
        <v>0</v>
      </c>
      <c r="BH246" s="232">
        <f>IF(N246="sníž. přenesená",J246,0)</f>
        <v>0</v>
      </c>
      <c r="BI246" s="232">
        <f>IF(N246="nulová",J246,0)</f>
        <v>0</v>
      </c>
      <c r="BJ246" s="18" t="s">
        <v>88</v>
      </c>
      <c r="BK246" s="232">
        <f>ROUND(I246*H246,2)</f>
        <v>0</v>
      </c>
      <c r="BL246" s="18" t="s">
        <v>292</v>
      </c>
      <c r="BM246" s="231" t="s">
        <v>1681</v>
      </c>
    </row>
    <row r="247" s="2" customFormat="1" ht="24.15" customHeight="1">
      <c r="A247" s="39"/>
      <c r="B247" s="40"/>
      <c r="C247" s="220" t="s">
        <v>794</v>
      </c>
      <c r="D247" s="220" t="s">
        <v>191</v>
      </c>
      <c r="E247" s="221" t="s">
        <v>1682</v>
      </c>
      <c r="F247" s="222" t="s">
        <v>1683</v>
      </c>
      <c r="G247" s="223" t="s">
        <v>439</v>
      </c>
      <c r="H247" s="224">
        <v>1</v>
      </c>
      <c r="I247" s="225"/>
      <c r="J247" s="226">
        <f>ROUND(I247*H247,2)</f>
        <v>0</v>
      </c>
      <c r="K247" s="222" t="s">
        <v>1344</v>
      </c>
      <c r="L247" s="45"/>
      <c r="M247" s="227" t="s">
        <v>1</v>
      </c>
      <c r="N247" s="228" t="s">
        <v>45</v>
      </c>
      <c r="O247" s="92"/>
      <c r="P247" s="229">
        <f>O247*H247</f>
        <v>0</v>
      </c>
      <c r="Q247" s="229">
        <v>0</v>
      </c>
      <c r="R247" s="229">
        <f>Q247*H247</f>
        <v>0</v>
      </c>
      <c r="S247" s="229">
        <v>0.024500000000000001</v>
      </c>
      <c r="T247" s="230">
        <f>S247*H247</f>
        <v>0.024500000000000001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1" t="s">
        <v>292</v>
      </c>
      <c r="AT247" s="231" t="s">
        <v>191</v>
      </c>
      <c r="AU247" s="231" t="s">
        <v>90</v>
      </c>
      <c r="AY247" s="18" t="s">
        <v>188</v>
      </c>
      <c r="BE247" s="232">
        <f>IF(N247="základní",J247,0)</f>
        <v>0</v>
      </c>
      <c r="BF247" s="232">
        <f>IF(N247="snížená",J247,0)</f>
        <v>0</v>
      </c>
      <c r="BG247" s="232">
        <f>IF(N247="zákl. přenesená",J247,0)</f>
        <v>0</v>
      </c>
      <c r="BH247" s="232">
        <f>IF(N247="sníž. přenesená",J247,0)</f>
        <v>0</v>
      </c>
      <c r="BI247" s="232">
        <f>IF(N247="nulová",J247,0)</f>
        <v>0</v>
      </c>
      <c r="BJ247" s="18" t="s">
        <v>88</v>
      </c>
      <c r="BK247" s="232">
        <f>ROUND(I247*H247,2)</f>
        <v>0</v>
      </c>
      <c r="BL247" s="18" t="s">
        <v>292</v>
      </c>
      <c r="BM247" s="231" t="s">
        <v>1684</v>
      </c>
    </row>
    <row r="248" s="2" customFormat="1" ht="24.15" customHeight="1">
      <c r="A248" s="39"/>
      <c r="B248" s="40"/>
      <c r="C248" s="220" t="s">
        <v>800</v>
      </c>
      <c r="D248" s="220" t="s">
        <v>191</v>
      </c>
      <c r="E248" s="221" t="s">
        <v>1685</v>
      </c>
      <c r="F248" s="222" t="s">
        <v>1686</v>
      </c>
      <c r="G248" s="223" t="s">
        <v>267</v>
      </c>
      <c r="H248" s="224">
        <v>33</v>
      </c>
      <c r="I248" s="225"/>
      <c r="J248" s="226">
        <f>ROUND(I248*H248,2)</f>
        <v>0</v>
      </c>
      <c r="K248" s="222" t="s">
        <v>1344</v>
      </c>
      <c r="L248" s="45"/>
      <c r="M248" s="227" t="s">
        <v>1</v>
      </c>
      <c r="N248" s="228" t="s">
        <v>45</v>
      </c>
      <c r="O248" s="92"/>
      <c r="P248" s="229">
        <f>O248*H248</f>
        <v>0</v>
      </c>
      <c r="Q248" s="229">
        <v>0</v>
      </c>
      <c r="R248" s="229">
        <f>Q248*H248</f>
        <v>0</v>
      </c>
      <c r="S248" s="229">
        <v>0</v>
      </c>
      <c r="T248" s="230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1" t="s">
        <v>292</v>
      </c>
      <c r="AT248" s="231" t="s">
        <v>191</v>
      </c>
      <c r="AU248" s="231" t="s">
        <v>90</v>
      </c>
      <c r="AY248" s="18" t="s">
        <v>188</v>
      </c>
      <c r="BE248" s="232">
        <f>IF(N248="základní",J248,0)</f>
        <v>0</v>
      </c>
      <c r="BF248" s="232">
        <f>IF(N248="snížená",J248,0)</f>
        <v>0</v>
      </c>
      <c r="BG248" s="232">
        <f>IF(N248="zákl. přenesená",J248,0)</f>
        <v>0</v>
      </c>
      <c r="BH248" s="232">
        <f>IF(N248="sníž. přenesená",J248,0)</f>
        <v>0</v>
      </c>
      <c r="BI248" s="232">
        <f>IF(N248="nulová",J248,0)</f>
        <v>0</v>
      </c>
      <c r="BJ248" s="18" t="s">
        <v>88</v>
      </c>
      <c r="BK248" s="232">
        <f>ROUND(I248*H248,2)</f>
        <v>0</v>
      </c>
      <c r="BL248" s="18" t="s">
        <v>292</v>
      </c>
      <c r="BM248" s="231" t="s">
        <v>1687</v>
      </c>
    </row>
    <row r="249" s="14" customFormat="1">
      <c r="A249" s="14"/>
      <c r="B249" s="244"/>
      <c r="C249" s="245"/>
      <c r="D249" s="235" t="s">
        <v>197</v>
      </c>
      <c r="E249" s="246" t="s">
        <v>1</v>
      </c>
      <c r="F249" s="247" t="s">
        <v>1688</v>
      </c>
      <c r="G249" s="245"/>
      <c r="H249" s="248">
        <v>15</v>
      </c>
      <c r="I249" s="249"/>
      <c r="J249" s="245"/>
      <c r="K249" s="245"/>
      <c r="L249" s="250"/>
      <c r="M249" s="251"/>
      <c r="N249" s="252"/>
      <c r="O249" s="252"/>
      <c r="P249" s="252"/>
      <c r="Q249" s="252"/>
      <c r="R249" s="252"/>
      <c r="S249" s="252"/>
      <c r="T249" s="253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4" t="s">
        <v>197</v>
      </c>
      <c r="AU249" s="254" t="s">
        <v>90</v>
      </c>
      <c r="AV249" s="14" t="s">
        <v>90</v>
      </c>
      <c r="AW249" s="14" t="s">
        <v>36</v>
      </c>
      <c r="AX249" s="14" t="s">
        <v>80</v>
      </c>
      <c r="AY249" s="254" t="s">
        <v>188</v>
      </c>
    </row>
    <row r="250" s="14" customFormat="1">
      <c r="A250" s="14"/>
      <c r="B250" s="244"/>
      <c r="C250" s="245"/>
      <c r="D250" s="235" t="s">
        <v>197</v>
      </c>
      <c r="E250" s="246" t="s">
        <v>1</v>
      </c>
      <c r="F250" s="247" t="s">
        <v>1689</v>
      </c>
      <c r="G250" s="245"/>
      <c r="H250" s="248">
        <v>18</v>
      </c>
      <c r="I250" s="249"/>
      <c r="J250" s="245"/>
      <c r="K250" s="245"/>
      <c r="L250" s="250"/>
      <c r="M250" s="251"/>
      <c r="N250" s="252"/>
      <c r="O250" s="252"/>
      <c r="P250" s="252"/>
      <c r="Q250" s="252"/>
      <c r="R250" s="252"/>
      <c r="S250" s="252"/>
      <c r="T250" s="253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4" t="s">
        <v>197</v>
      </c>
      <c r="AU250" s="254" t="s">
        <v>90</v>
      </c>
      <c r="AV250" s="14" t="s">
        <v>90</v>
      </c>
      <c r="AW250" s="14" t="s">
        <v>36</v>
      </c>
      <c r="AX250" s="14" t="s">
        <v>80</v>
      </c>
      <c r="AY250" s="254" t="s">
        <v>188</v>
      </c>
    </row>
    <row r="251" s="15" customFormat="1">
      <c r="A251" s="15"/>
      <c r="B251" s="255"/>
      <c r="C251" s="256"/>
      <c r="D251" s="235" t="s">
        <v>197</v>
      </c>
      <c r="E251" s="257" t="s">
        <v>1</v>
      </c>
      <c r="F251" s="258" t="s">
        <v>201</v>
      </c>
      <c r="G251" s="256"/>
      <c r="H251" s="259">
        <v>33</v>
      </c>
      <c r="I251" s="260"/>
      <c r="J251" s="256"/>
      <c r="K251" s="256"/>
      <c r="L251" s="261"/>
      <c r="M251" s="262"/>
      <c r="N251" s="263"/>
      <c r="O251" s="263"/>
      <c r="P251" s="263"/>
      <c r="Q251" s="263"/>
      <c r="R251" s="263"/>
      <c r="S251" s="263"/>
      <c r="T251" s="264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65" t="s">
        <v>197</v>
      </c>
      <c r="AU251" s="265" t="s">
        <v>90</v>
      </c>
      <c r="AV251" s="15" t="s">
        <v>195</v>
      </c>
      <c r="AW251" s="15" t="s">
        <v>36</v>
      </c>
      <c r="AX251" s="15" t="s">
        <v>88</v>
      </c>
      <c r="AY251" s="265" t="s">
        <v>188</v>
      </c>
    </row>
    <row r="252" s="2" customFormat="1" ht="16.5" customHeight="1">
      <c r="A252" s="39"/>
      <c r="B252" s="40"/>
      <c r="C252" s="271" t="s">
        <v>805</v>
      </c>
      <c r="D252" s="271" t="s">
        <v>273</v>
      </c>
      <c r="E252" s="272" t="s">
        <v>1690</v>
      </c>
      <c r="F252" s="273" t="s">
        <v>1691</v>
      </c>
      <c r="G252" s="274" t="s">
        <v>267</v>
      </c>
      <c r="H252" s="275">
        <v>33</v>
      </c>
      <c r="I252" s="276"/>
      <c r="J252" s="277">
        <f>ROUND(I252*H252,2)</f>
        <v>0</v>
      </c>
      <c r="K252" s="273" t="s">
        <v>1344</v>
      </c>
      <c r="L252" s="278"/>
      <c r="M252" s="279" t="s">
        <v>1</v>
      </c>
      <c r="N252" s="280" t="s">
        <v>45</v>
      </c>
      <c r="O252" s="92"/>
      <c r="P252" s="229">
        <f>O252*H252</f>
        <v>0</v>
      </c>
      <c r="Q252" s="229">
        <v>0.00050000000000000001</v>
      </c>
      <c r="R252" s="229">
        <f>Q252*H252</f>
        <v>0.016500000000000001</v>
      </c>
      <c r="S252" s="229">
        <v>0</v>
      </c>
      <c r="T252" s="230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1" t="s">
        <v>379</v>
      </c>
      <c r="AT252" s="231" t="s">
        <v>273</v>
      </c>
      <c r="AU252" s="231" t="s">
        <v>90</v>
      </c>
      <c r="AY252" s="18" t="s">
        <v>188</v>
      </c>
      <c r="BE252" s="232">
        <f>IF(N252="základní",J252,0)</f>
        <v>0</v>
      </c>
      <c r="BF252" s="232">
        <f>IF(N252="snížená",J252,0)</f>
        <v>0</v>
      </c>
      <c r="BG252" s="232">
        <f>IF(N252="zákl. přenesená",J252,0)</f>
        <v>0</v>
      </c>
      <c r="BH252" s="232">
        <f>IF(N252="sníž. přenesená",J252,0)</f>
        <v>0</v>
      </c>
      <c r="BI252" s="232">
        <f>IF(N252="nulová",J252,0)</f>
        <v>0</v>
      </c>
      <c r="BJ252" s="18" t="s">
        <v>88</v>
      </c>
      <c r="BK252" s="232">
        <f>ROUND(I252*H252,2)</f>
        <v>0</v>
      </c>
      <c r="BL252" s="18" t="s">
        <v>292</v>
      </c>
      <c r="BM252" s="231" t="s">
        <v>1692</v>
      </c>
    </row>
    <row r="253" s="2" customFormat="1" ht="24.15" customHeight="1">
      <c r="A253" s="39"/>
      <c r="B253" s="40"/>
      <c r="C253" s="220" t="s">
        <v>809</v>
      </c>
      <c r="D253" s="220" t="s">
        <v>191</v>
      </c>
      <c r="E253" s="221" t="s">
        <v>1693</v>
      </c>
      <c r="F253" s="222" t="s">
        <v>1694</v>
      </c>
      <c r="G253" s="223" t="s">
        <v>267</v>
      </c>
      <c r="H253" s="224">
        <v>6</v>
      </c>
      <c r="I253" s="225"/>
      <c r="J253" s="226">
        <f>ROUND(I253*H253,2)</f>
        <v>0</v>
      </c>
      <c r="K253" s="222" t="s">
        <v>1344</v>
      </c>
      <c r="L253" s="45"/>
      <c r="M253" s="227" t="s">
        <v>1</v>
      </c>
      <c r="N253" s="228" t="s">
        <v>45</v>
      </c>
      <c r="O253" s="92"/>
      <c r="P253" s="229">
        <f>O253*H253</f>
        <v>0</v>
      </c>
      <c r="Q253" s="229">
        <v>0</v>
      </c>
      <c r="R253" s="229">
        <f>Q253*H253</f>
        <v>0</v>
      </c>
      <c r="S253" s="229">
        <v>0</v>
      </c>
      <c r="T253" s="230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1" t="s">
        <v>292</v>
      </c>
      <c r="AT253" s="231" t="s">
        <v>191</v>
      </c>
      <c r="AU253" s="231" t="s">
        <v>90</v>
      </c>
      <c r="AY253" s="18" t="s">
        <v>188</v>
      </c>
      <c r="BE253" s="232">
        <f>IF(N253="základní",J253,0)</f>
        <v>0</v>
      </c>
      <c r="BF253" s="232">
        <f>IF(N253="snížená",J253,0)</f>
        <v>0</v>
      </c>
      <c r="BG253" s="232">
        <f>IF(N253="zákl. přenesená",J253,0)</f>
        <v>0</v>
      </c>
      <c r="BH253" s="232">
        <f>IF(N253="sníž. přenesená",J253,0)</f>
        <v>0</v>
      </c>
      <c r="BI253" s="232">
        <f>IF(N253="nulová",J253,0)</f>
        <v>0</v>
      </c>
      <c r="BJ253" s="18" t="s">
        <v>88</v>
      </c>
      <c r="BK253" s="232">
        <f>ROUND(I253*H253,2)</f>
        <v>0</v>
      </c>
      <c r="BL253" s="18" t="s">
        <v>292</v>
      </c>
      <c r="BM253" s="231" t="s">
        <v>1695</v>
      </c>
    </row>
    <row r="254" s="2" customFormat="1" ht="16.5" customHeight="1">
      <c r="A254" s="39"/>
      <c r="B254" s="40"/>
      <c r="C254" s="271" t="s">
        <v>813</v>
      </c>
      <c r="D254" s="271" t="s">
        <v>273</v>
      </c>
      <c r="E254" s="272" t="s">
        <v>1696</v>
      </c>
      <c r="F254" s="273" t="s">
        <v>1697</v>
      </c>
      <c r="G254" s="274" t="s">
        <v>267</v>
      </c>
      <c r="H254" s="275">
        <v>6</v>
      </c>
      <c r="I254" s="276"/>
      <c r="J254" s="277">
        <f>ROUND(I254*H254,2)</f>
        <v>0</v>
      </c>
      <c r="K254" s="273" t="s">
        <v>1344</v>
      </c>
      <c r="L254" s="278"/>
      <c r="M254" s="279" t="s">
        <v>1</v>
      </c>
      <c r="N254" s="280" t="s">
        <v>45</v>
      </c>
      <c r="O254" s="92"/>
      <c r="P254" s="229">
        <f>O254*H254</f>
        <v>0</v>
      </c>
      <c r="Q254" s="229">
        <v>0.00050000000000000001</v>
      </c>
      <c r="R254" s="229">
        <f>Q254*H254</f>
        <v>0.0030000000000000001</v>
      </c>
      <c r="S254" s="229">
        <v>0</v>
      </c>
      <c r="T254" s="230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1" t="s">
        <v>379</v>
      </c>
      <c r="AT254" s="231" t="s">
        <v>273</v>
      </c>
      <c r="AU254" s="231" t="s">
        <v>90</v>
      </c>
      <c r="AY254" s="18" t="s">
        <v>188</v>
      </c>
      <c r="BE254" s="232">
        <f>IF(N254="základní",J254,0)</f>
        <v>0</v>
      </c>
      <c r="BF254" s="232">
        <f>IF(N254="snížená",J254,0)</f>
        <v>0</v>
      </c>
      <c r="BG254" s="232">
        <f>IF(N254="zákl. přenesená",J254,0)</f>
        <v>0</v>
      </c>
      <c r="BH254" s="232">
        <f>IF(N254="sníž. přenesená",J254,0)</f>
        <v>0</v>
      </c>
      <c r="BI254" s="232">
        <f>IF(N254="nulová",J254,0)</f>
        <v>0</v>
      </c>
      <c r="BJ254" s="18" t="s">
        <v>88</v>
      </c>
      <c r="BK254" s="232">
        <f>ROUND(I254*H254,2)</f>
        <v>0</v>
      </c>
      <c r="BL254" s="18" t="s">
        <v>292</v>
      </c>
      <c r="BM254" s="231" t="s">
        <v>1698</v>
      </c>
    </row>
    <row r="255" s="2" customFormat="1" ht="24.15" customHeight="1">
      <c r="A255" s="39"/>
      <c r="B255" s="40"/>
      <c r="C255" s="220" t="s">
        <v>817</v>
      </c>
      <c r="D255" s="220" t="s">
        <v>191</v>
      </c>
      <c r="E255" s="221" t="s">
        <v>1699</v>
      </c>
      <c r="F255" s="222" t="s">
        <v>1700</v>
      </c>
      <c r="G255" s="223" t="s">
        <v>267</v>
      </c>
      <c r="H255" s="224">
        <v>33</v>
      </c>
      <c r="I255" s="225"/>
      <c r="J255" s="226">
        <f>ROUND(I255*H255,2)</f>
        <v>0</v>
      </c>
      <c r="K255" s="222" t="s">
        <v>1344</v>
      </c>
      <c r="L255" s="45"/>
      <c r="M255" s="227" t="s">
        <v>1</v>
      </c>
      <c r="N255" s="228" t="s">
        <v>45</v>
      </c>
      <c r="O255" s="92"/>
      <c r="P255" s="229">
        <f>O255*H255</f>
        <v>0</v>
      </c>
      <c r="Q255" s="229">
        <v>0</v>
      </c>
      <c r="R255" s="229">
        <f>Q255*H255</f>
        <v>0</v>
      </c>
      <c r="S255" s="229">
        <v>0</v>
      </c>
      <c r="T255" s="230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1" t="s">
        <v>292</v>
      </c>
      <c r="AT255" s="231" t="s">
        <v>191</v>
      </c>
      <c r="AU255" s="231" t="s">
        <v>90</v>
      </c>
      <c r="AY255" s="18" t="s">
        <v>188</v>
      </c>
      <c r="BE255" s="232">
        <f>IF(N255="základní",J255,0)</f>
        <v>0</v>
      </c>
      <c r="BF255" s="232">
        <f>IF(N255="snížená",J255,0)</f>
        <v>0</v>
      </c>
      <c r="BG255" s="232">
        <f>IF(N255="zákl. přenesená",J255,0)</f>
        <v>0</v>
      </c>
      <c r="BH255" s="232">
        <f>IF(N255="sníž. přenesená",J255,0)</f>
        <v>0</v>
      </c>
      <c r="BI255" s="232">
        <f>IF(N255="nulová",J255,0)</f>
        <v>0</v>
      </c>
      <c r="BJ255" s="18" t="s">
        <v>88</v>
      </c>
      <c r="BK255" s="232">
        <f>ROUND(I255*H255,2)</f>
        <v>0</v>
      </c>
      <c r="BL255" s="18" t="s">
        <v>292</v>
      </c>
      <c r="BM255" s="231" t="s">
        <v>1701</v>
      </c>
    </row>
    <row r="256" s="2" customFormat="1" ht="24.15" customHeight="1">
      <c r="A256" s="39"/>
      <c r="B256" s="40"/>
      <c r="C256" s="271" t="s">
        <v>821</v>
      </c>
      <c r="D256" s="271" t="s">
        <v>273</v>
      </c>
      <c r="E256" s="272" t="s">
        <v>1702</v>
      </c>
      <c r="F256" s="273" t="s">
        <v>1703</v>
      </c>
      <c r="G256" s="274" t="s">
        <v>267</v>
      </c>
      <c r="H256" s="275">
        <v>33</v>
      </c>
      <c r="I256" s="276"/>
      <c r="J256" s="277">
        <f>ROUND(I256*H256,2)</f>
        <v>0</v>
      </c>
      <c r="K256" s="273" t="s">
        <v>1344</v>
      </c>
      <c r="L256" s="278"/>
      <c r="M256" s="279" t="s">
        <v>1</v>
      </c>
      <c r="N256" s="280" t="s">
        <v>45</v>
      </c>
      <c r="O256" s="92"/>
      <c r="P256" s="229">
        <f>O256*H256</f>
        <v>0</v>
      </c>
      <c r="Q256" s="229">
        <v>0.00050000000000000001</v>
      </c>
      <c r="R256" s="229">
        <f>Q256*H256</f>
        <v>0.016500000000000001</v>
      </c>
      <c r="S256" s="229">
        <v>0</v>
      </c>
      <c r="T256" s="230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1" t="s">
        <v>379</v>
      </c>
      <c r="AT256" s="231" t="s">
        <v>273</v>
      </c>
      <c r="AU256" s="231" t="s">
        <v>90</v>
      </c>
      <c r="AY256" s="18" t="s">
        <v>188</v>
      </c>
      <c r="BE256" s="232">
        <f>IF(N256="základní",J256,0)</f>
        <v>0</v>
      </c>
      <c r="BF256" s="232">
        <f>IF(N256="snížená",J256,0)</f>
        <v>0</v>
      </c>
      <c r="BG256" s="232">
        <f>IF(N256="zákl. přenesená",J256,0)</f>
        <v>0</v>
      </c>
      <c r="BH256" s="232">
        <f>IF(N256="sníž. přenesená",J256,0)</f>
        <v>0</v>
      </c>
      <c r="BI256" s="232">
        <f>IF(N256="nulová",J256,0)</f>
        <v>0</v>
      </c>
      <c r="BJ256" s="18" t="s">
        <v>88</v>
      </c>
      <c r="BK256" s="232">
        <f>ROUND(I256*H256,2)</f>
        <v>0</v>
      </c>
      <c r="BL256" s="18" t="s">
        <v>292</v>
      </c>
      <c r="BM256" s="231" t="s">
        <v>1704</v>
      </c>
    </row>
    <row r="257" s="2" customFormat="1" ht="24.15" customHeight="1">
      <c r="A257" s="39"/>
      <c r="B257" s="40"/>
      <c r="C257" s="220" t="s">
        <v>827</v>
      </c>
      <c r="D257" s="220" t="s">
        <v>191</v>
      </c>
      <c r="E257" s="221" t="s">
        <v>1705</v>
      </c>
      <c r="F257" s="222" t="s">
        <v>1706</v>
      </c>
      <c r="G257" s="223" t="s">
        <v>267</v>
      </c>
      <c r="H257" s="224">
        <v>6</v>
      </c>
      <c r="I257" s="225"/>
      <c r="J257" s="226">
        <f>ROUND(I257*H257,2)</f>
        <v>0</v>
      </c>
      <c r="K257" s="222" t="s">
        <v>1344</v>
      </c>
      <c r="L257" s="45"/>
      <c r="M257" s="227" t="s">
        <v>1</v>
      </c>
      <c r="N257" s="228" t="s">
        <v>45</v>
      </c>
      <c r="O257" s="92"/>
      <c r="P257" s="229">
        <f>O257*H257</f>
        <v>0</v>
      </c>
      <c r="Q257" s="229">
        <v>0</v>
      </c>
      <c r="R257" s="229">
        <f>Q257*H257</f>
        <v>0</v>
      </c>
      <c r="S257" s="229">
        <v>0</v>
      </c>
      <c r="T257" s="230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1" t="s">
        <v>292</v>
      </c>
      <c r="AT257" s="231" t="s">
        <v>191</v>
      </c>
      <c r="AU257" s="231" t="s">
        <v>90</v>
      </c>
      <c r="AY257" s="18" t="s">
        <v>188</v>
      </c>
      <c r="BE257" s="232">
        <f>IF(N257="základní",J257,0)</f>
        <v>0</v>
      </c>
      <c r="BF257" s="232">
        <f>IF(N257="snížená",J257,0)</f>
        <v>0</v>
      </c>
      <c r="BG257" s="232">
        <f>IF(N257="zákl. přenesená",J257,0)</f>
        <v>0</v>
      </c>
      <c r="BH257" s="232">
        <f>IF(N257="sníž. přenesená",J257,0)</f>
        <v>0</v>
      </c>
      <c r="BI257" s="232">
        <f>IF(N257="nulová",J257,0)</f>
        <v>0</v>
      </c>
      <c r="BJ257" s="18" t="s">
        <v>88</v>
      </c>
      <c r="BK257" s="232">
        <f>ROUND(I257*H257,2)</f>
        <v>0</v>
      </c>
      <c r="BL257" s="18" t="s">
        <v>292</v>
      </c>
      <c r="BM257" s="231" t="s">
        <v>1707</v>
      </c>
    </row>
    <row r="258" s="2" customFormat="1" ht="24.15" customHeight="1">
      <c r="A258" s="39"/>
      <c r="B258" s="40"/>
      <c r="C258" s="271" t="s">
        <v>832</v>
      </c>
      <c r="D258" s="271" t="s">
        <v>273</v>
      </c>
      <c r="E258" s="272" t="s">
        <v>1708</v>
      </c>
      <c r="F258" s="273" t="s">
        <v>1709</v>
      </c>
      <c r="G258" s="274" t="s">
        <v>267</v>
      </c>
      <c r="H258" s="275">
        <v>6</v>
      </c>
      <c r="I258" s="276"/>
      <c r="J258" s="277">
        <f>ROUND(I258*H258,2)</f>
        <v>0</v>
      </c>
      <c r="K258" s="273" t="s">
        <v>1344</v>
      </c>
      <c r="L258" s="278"/>
      <c r="M258" s="279" t="s">
        <v>1</v>
      </c>
      <c r="N258" s="280" t="s">
        <v>45</v>
      </c>
      <c r="O258" s="92"/>
      <c r="P258" s="229">
        <f>O258*H258</f>
        <v>0</v>
      </c>
      <c r="Q258" s="229">
        <v>0.0012999999999999999</v>
      </c>
      <c r="R258" s="229">
        <f>Q258*H258</f>
        <v>0.0077999999999999996</v>
      </c>
      <c r="S258" s="229">
        <v>0</v>
      </c>
      <c r="T258" s="230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1" t="s">
        <v>379</v>
      </c>
      <c r="AT258" s="231" t="s">
        <v>273</v>
      </c>
      <c r="AU258" s="231" t="s">
        <v>90</v>
      </c>
      <c r="AY258" s="18" t="s">
        <v>188</v>
      </c>
      <c r="BE258" s="232">
        <f>IF(N258="základní",J258,0)</f>
        <v>0</v>
      </c>
      <c r="BF258" s="232">
        <f>IF(N258="snížená",J258,0)</f>
        <v>0</v>
      </c>
      <c r="BG258" s="232">
        <f>IF(N258="zákl. přenesená",J258,0)</f>
        <v>0</v>
      </c>
      <c r="BH258" s="232">
        <f>IF(N258="sníž. přenesená",J258,0)</f>
        <v>0</v>
      </c>
      <c r="BI258" s="232">
        <f>IF(N258="nulová",J258,0)</f>
        <v>0</v>
      </c>
      <c r="BJ258" s="18" t="s">
        <v>88</v>
      </c>
      <c r="BK258" s="232">
        <f>ROUND(I258*H258,2)</f>
        <v>0</v>
      </c>
      <c r="BL258" s="18" t="s">
        <v>292</v>
      </c>
      <c r="BM258" s="231" t="s">
        <v>1710</v>
      </c>
    </row>
    <row r="259" s="2" customFormat="1" ht="21.75" customHeight="1">
      <c r="A259" s="39"/>
      <c r="B259" s="40"/>
      <c r="C259" s="220" t="s">
        <v>837</v>
      </c>
      <c r="D259" s="220" t="s">
        <v>191</v>
      </c>
      <c r="E259" s="221" t="s">
        <v>1711</v>
      </c>
      <c r="F259" s="222" t="s">
        <v>1712</v>
      </c>
      <c r="G259" s="223" t="s">
        <v>267</v>
      </c>
      <c r="H259" s="224">
        <v>66</v>
      </c>
      <c r="I259" s="225"/>
      <c r="J259" s="226">
        <f>ROUND(I259*H259,2)</f>
        <v>0</v>
      </c>
      <c r="K259" s="222" t="s">
        <v>1344</v>
      </c>
      <c r="L259" s="45"/>
      <c r="M259" s="227" t="s">
        <v>1</v>
      </c>
      <c r="N259" s="228" t="s">
        <v>45</v>
      </c>
      <c r="O259" s="92"/>
      <c r="P259" s="229">
        <f>O259*H259</f>
        <v>0</v>
      </c>
      <c r="Q259" s="229">
        <v>0</v>
      </c>
      <c r="R259" s="229">
        <f>Q259*H259</f>
        <v>0</v>
      </c>
      <c r="S259" s="229">
        <v>0</v>
      </c>
      <c r="T259" s="230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1" t="s">
        <v>292</v>
      </c>
      <c r="AT259" s="231" t="s">
        <v>191</v>
      </c>
      <c r="AU259" s="231" t="s">
        <v>90</v>
      </c>
      <c r="AY259" s="18" t="s">
        <v>188</v>
      </c>
      <c r="BE259" s="232">
        <f>IF(N259="základní",J259,0)</f>
        <v>0</v>
      </c>
      <c r="BF259" s="232">
        <f>IF(N259="snížená",J259,0)</f>
        <v>0</v>
      </c>
      <c r="BG259" s="232">
        <f>IF(N259="zákl. přenesená",J259,0)</f>
        <v>0</v>
      </c>
      <c r="BH259" s="232">
        <f>IF(N259="sníž. přenesená",J259,0)</f>
        <v>0</v>
      </c>
      <c r="BI259" s="232">
        <f>IF(N259="nulová",J259,0)</f>
        <v>0</v>
      </c>
      <c r="BJ259" s="18" t="s">
        <v>88</v>
      </c>
      <c r="BK259" s="232">
        <f>ROUND(I259*H259,2)</f>
        <v>0</v>
      </c>
      <c r="BL259" s="18" t="s">
        <v>292</v>
      </c>
      <c r="BM259" s="231" t="s">
        <v>1713</v>
      </c>
    </row>
    <row r="260" s="2" customFormat="1" ht="16.5" customHeight="1">
      <c r="A260" s="39"/>
      <c r="B260" s="40"/>
      <c r="C260" s="271" t="s">
        <v>841</v>
      </c>
      <c r="D260" s="271" t="s">
        <v>273</v>
      </c>
      <c r="E260" s="272" t="s">
        <v>1714</v>
      </c>
      <c r="F260" s="273" t="s">
        <v>1715</v>
      </c>
      <c r="G260" s="274" t="s">
        <v>267</v>
      </c>
      <c r="H260" s="275">
        <v>66</v>
      </c>
      <c r="I260" s="276"/>
      <c r="J260" s="277">
        <f>ROUND(I260*H260,2)</f>
        <v>0</v>
      </c>
      <c r="K260" s="273" t="s">
        <v>1</v>
      </c>
      <c r="L260" s="278"/>
      <c r="M260" s="279" t="s">
        <v>1</v>
      </c>
      <c r="N260" s="280" t="s">
        <v>45</v>
      </c>
      <c r="O260" s="92"/>
      <c r="P260" s="229">
        <f>O260*H260</f>
        <v>0</v>
      </c>
      <c r="Q260" s="229">
        <v>0.00012</v>
      </c>
      <c r="R260" s="229">
        <f>Q260*H260</f>
        <v>0.00792</v>
      </c>
      <c r="S260" s="229">
        <v>0</v>
      </c>
      <c r="T260" s="230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1" t="s">
        <v>379</v>
      </c>
      <c r="AT260" s="231" t="s">
        <v>273</v>
      </c>
      <c r="AU260" s="231" t="s">
        <v>90</v>
      </c>
      <c r="AY260" s="18" t="s">
        <v>188</v>
      </c>
      <c r="BE260" s="232">
        <f>IF(N260="základní",J260,0)</f>
        <v>0</v>
      </c>
      <c r="BF260" s="232">
        <f>IF(N260="snížená",J260,0)</f>
        <v>0</v>
      </c>
      <c r="BG260" s="232">
        <f>IF(N260="zákl. přenesená",J260,0)</f>
        <v>0</v>
      </c>
      <c r="BH260" s="232">
        <f>IF(N260="sníž. přenesená",J260,0)</f>
        <v>0</v>
      </c>
      <c r="BI260" s="232">
        <f>IF(N260="nulová",J260,0)</f>
        <v>0</v>
      </c>
      <c r="BJ260" s="18" t="s">
        <v>88</v>
      </c>
      <c r="BK260" s="232">
        <f>ROUND(I260*H260,2)</f>
        <v>0</v>
      </c>
      <c r="BL260" s="18" t="s">
        <v>292</v>
      </c>
      <c r="BM260" s="231" t="s">
        <v>1716</v>
      </c>
    </row>
    <row r="261" s="2" customFormat="1" ht="24.15" customHeight="1">
      <c r="A261" s="39"/>
      <c r="B261" s="40"/>
      <c r="C261" s="220" t="s">
        <v>845</v>
      </c>
      <c r="D261" s="220" t="s">
        <v>191</v>
      </c>
      <c r="E261" s="221" t="s">
        <v>1717</v>
      </c>
      <c r="F261" s="222" t="s">
        <v>1718</v>
      </c>
      <c r="G261" s="223" t="s">
        <v>439</v>
      </c>
      <c r="H261" s="224">
        <v>10</v>
      </c>
      <c r="I261" s="225"/>
      <c r="J261" s="226">
        <f>ROUND(I261*H261,2)</f>
        <v>0</v>
      </c>
      <c r="K261" s="222" t="s">
        <v>1344</v>
      </c>
      <c r="L261" s="45"/>
      <c r="M261" s="227" t="s">
        <v>1</v>
      </c>
      <c r="N261" s="228" t="s">
        <v>45</v>
      </c>
      <c r="O261" s="92"/>
      <c r="P261" s="229">
        <f>O261*H261</f>
        <v>0</v>
      </c>
      <c r="Q261" s="229">
        <v>0</v>
      </c>
      <c r="R261" s="229">
        <f>Q261*H261</f>
        <v>0</v>
      </c>
      <c r="S261" s="229">
        <v>0.0091999999999999998</v>
      </c>
      <c r="T261" s="230">
        <f>S261*H261</f>
        <v>0.091999999999999998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1" t="s">
        <v>292</v>
      </c>
      <c r="AT261" s="231" t="s">
        <v>191</v>
      </c>
      <c r="AU261" s="231" t="s">
        <v>90</v>
      </c>
      <c r="AY261" s="18" t="s">
        <v>188</v>
      </c>
      <c r="BE261" s="232">
        <f>IF(N261="základní",J261,0)</f>
        <v>0</v>
      </c>
      <c r="BF261" s="232">
        <f>IF(N261="snížená",J261,0)</f>
        <v>0</v>
      </c>
      <c r="BG261" s="232">
        <f>IF(N261="zákl. přenesená",J261,0)</f>
        <v>0</v>
      </c>
      <c r="BH261" s="232">
        <f>IF(N261="sníž. přenesená",J261,0)</f>
        <v>0</v>
      </c>
      <c r="BI261" s="232">
        <f>IF(N261="nulová",J261,0)</f>
        <v>0</v>
      </c>
      <c r="BJ261" s="18" t="s">
        <v>88</v>
      </c>
      <c r="BK261" s="232">
        <f>ROUND(I261*H261,2)</f>
        <v>0</v>
      </c>
      <c r="BL261" s="18" t="s">
        <v>292</v>
      </c>
      <c r="BM261" s="231" t="s">
        <v>1719</v>
      </c>
    </row>
    <row r="262" s="2" customFormat="1" ht="37.8" customHeight="1">
      <c r="A262" s="39"/>
      <c r="B262" s="40"/>
      <c r="C262" s="220" t="s">
        <v>849</v>
      </c>
      <c r="D262" s="220" t="s">
        <v>191</v>
      </c>
      <c r="E262" s="221" t="s">
        <v>1720</v>
      </c>
      <c r="F262" s="222" t="s">
        <v>1721</v>
      </c>
      <c r="G262" s="223" t="s">
        <v>439</v>
      </c>
      <c r="H262" s="224">
        <v>18</v>
      </c>
      <c r="I262" s="225"/>
      <c r="J262" s="226">
        <f>ROUND(I262*H262,2)</f>
        <v>0</v>
      </c>
      <c r="K262" s="222" t="s">
        <v>1344</v>
      </c>
      <c r="L262" s="45"/>
      <c r="M262" s="227" t="s">
        <v>1</v>
      </c>
      <c r="N262" s="228" t="s">
        <v>45</v>
      </c>
      <c r="O262" s="92"/>
      <c r="P262" s="229">
        <f>O262*H262</f>
        <v>0</v>
      </c>
      <c r="Q262" s="229">
        <v>0.0050600000000000003</v>
      </c>
      <c r="R262" s="229">
        <f>Q262*H262</f>
        <v>0.091080000000000008</v>
      </c>
      <c r="S262" s="229">
        <v>0</v>
      </c>
      <c r="T262" s="230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1" t="s">
        <v>292</v>
      </c>
      <c r="AT262" s="231" t="s">
        <v>191</v>
      </c>
      <c r="AU262" s="231" t="s">
        <v>90</v>
      </c>
      <c r="AY262" s="18" t="s">
        <v>188</v>
      </c>
      <c r="BE262" s="232">
        <f>IF(N262="základní",J262,0)</f>
        <v>0</v>
      </c>
      <c r="BF262" s="232">
        <f>IF(N262="snížená",J262,0)</f>
        <v>0</v>
      </c>
      <c r="BG262" s="232">
        <f>IF(N262="zákl. přenesená",J262,0)</f>
        <v>0</v>
      </c>
      <c r="BH262" s="232">
        <f>IF(N262="sníž. přenesená",J262,0)</f>
        <v>0</v>
      </c>
      <c r="BI262" s="232">
        <f>IF(N262="nulová",J262,0)</f>
        <v>0</v>
      </c>
      <c r="BJ262" s="18" t="s">
        <v>88</v>
      </c>
      <c r="BK262" s="232">
        <f>ROUND(I262*H262,2)</f>
        <v>0</v>
      </c>
      <c r="BL262" s="18" t="s">
        <v>292</v>
      </c>
      <c r="BM262" s="231" t="s">
        <v>1722</v>
      </c>
    </row>
    <row r="263" s="2" customFormat="1" ht="24.15" customHeight="1">
      <c r="A263" s="39"/>
      <c r="B263" s="40"/>
      <c r="C263" s="220" t="s">
        <v>854</v>
      </c>
      <c r="D263" s="220" t="s">
        <v>191</v>
      </c>
      <c r="E263" s="221" t="s">
        <v>454</v>
      </c>
      <c r="F263" s="222" t="s">
        <v>455</v>
      </c>
      <c r="G263" s="223" t="s">
        <v>439</v>
      </c>
      <c r="H263" s="224">
        <v>1</v>
      </c>
      <c r="I263" s="225"/>
      <c r="J263" s="226">
        <f>ROUND(I263*H263,2)</f>
        <v>0</v>
      </c>
      <c r="K263" s="222" t="s">
        <v>1344</v>
      </c>
      <c r="L263" s="45"/>
      <c r="M263" s="227" t="s">
        <v>1</v>
      </c>
      <c r="N263" s="228" t="s">
        <v>45</v>
      </c>
      <c r="O263" s="92"/>
      <c r="P263" s="229">
        <f>O263*H263</f>
        <v>0</v>
      </c>
      <c r="Q263" s="229">
        <v>0</v>
      </c>
      <c r="R263" s="229">
        <f>Q263*H263</f>
        <v>0</v>
      </c>
      <c r="S263" s="229">
        <v>0.034700000000000002</v>
      </c>
      <c r="T263" s="230">
        <f>S263*H263</f>
        <v>0.034700000000000002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1" t="s">
        <v>292</v>
      </c>
      <c r="AT263" s="231" t="s">
        <v>191</v>
      </c>
      <c r="AU263" s="231" t="s">
        <v>90</v>
      </c>
      <c r="AY263" s="18" t="s">
        <v>188</v>
      </c>
      <c r="BE263" s="232">
        <f>IF(N263="základní",J263,0)</f>
        <v>0</v>
      </c>
      <c r="BF263" s="232">
        <f>IF(N263="snížená",J263,0)</f>
        <v>0</v>
      </c>
      <c r="BG263" s="232">
        <f>IF(N263="zákl. přenesená",J263,0)</f>
        <v>0</v>
      </c>
      <c r="BH263" s="232">
        <f>IF(N263="sníž. přenesená",J263,0)</f>
        <v>0</v>
      </c>
      <c r="BI263" s="232">
        <f>IF(N263="nulová",J263,0)</f>
        <v>0</v>
      </c>
      <c r="BJ263" s="18" t="s">
        <v>88</v>
      </c>
      <c r="BK263" s="232">
        <f>ROUND(I263*H263,2)</f>
        <v>0</v>
      </c>
      <c r="BL263" s="18" t="s">
        <v>292</v>
      </c>
      <c r="BM263" s="231" t="s">
        <v>1723</v>
      </c>
    </row>
    <row r="264" s="2" customFormat="1" ht="37.8" customHeight="1">
      <c r="A264" s="39"/>
      <c r="B264" s="40"/>
      <c r="C264" s="220" t="s">
        <v>858</v>
      </c>
      <c r="D264" s="220" t="s">
        <v>191</v>
      </c>
      <c r="E264" s="221" t="s">
        <v>1724</v>
      </c>
      <c r="F264" s="222" t="s">
        <v>1725</v>
      </c>
      <c r="G264" s="223" t="s">
        <v>439</v>
      </c>
      <c r="H264" s="224">
        <v>1</v>
      </c>
      <c r="I264" s="225"/>
      <c r="J264" s="226">
        <f>ROUND(I264*H264,2)</f>
        <v>0</v>
      </c>
      <c r="K264" s="222" t="s">
        <v>1344</v>
      </c>
      <c r="L264" s="45"/>
      <c r="M264" s="227" t="s">
        <v>1</v>
      </c>
      <c r="N264" s="228" t="s">
        <v>45</v>
      </c>
      <c r="O264" s="92"/>
      <c r="P264" s="229">
        <f>O264*H264</f>
        <v>0</v>
      </c>
      <c r="Q264" s="229">
        <v>0.01745</v>
      </c>
      <c r="R264" s="229">
        <f>Q264*H264</f>
        <v>0.01745</v>
      </c>
      <c r="S264" s="229">
        <v>0</v>
      </c>
      <c r="T264" s="230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1" t="s">
        <v>292</v>
      </c>
      <c r="AT264" s="231" t="s">
        <v>191</v>
      </c>
      <c r="AU264" s="231" t="s">
        <v>90</v>
      </c>
      <c r="AY264" s="18" t="s">
        <v>188</v>
      </c>
      <c r="BE264" s="232">
        <f>IF(N264="základní",J264,0)</f>
        <v>0</v>
      </c>
      <c r="BF264" s="232">
        <f>IF(N264="snížená",J264,0)</f>
        <v>0</v>
      </c>
      <c r="BG264" s="232">
        <f>IF(N264="zákl. přenesená",J264,0)</f>
        <v>0</v>
      </c>
      <c r="BH264" s="232">
        <f>IF(N264="sníž. přenesená",J264,0)</f>
        <v>0</v>
      </c>
      <c r="BI264" s="232">
        <f>IF(N264="nulová",J264,0)</f>
        <v>0</v>
      </c>
      <c r="BJ264" s="18" t="s">
        <v>88</v>
      </c>
      <c r="BK264" s="232">
        <f>ROUND(I264*H264,2)</f>
        <v>0</v>
      </c>
      <c r="BL264" s="18" t="s">
        <v>292</v>
      </c>
      <c r="BM264" s="231" t="s">
        <v>1726</v>
      </c>
    </row>
    <row r="265" s="2" customFormat="1" ht="37.8" customHeight="1">
      <c r="A265" s="39"/>
      <c r="B265" s="40"/>
      <c r="C265" s="271" t="s">
        <v>862</v>
      </c>
      <c r="D265" s="271" t="s">
        <v>273</v>
      </c>
      <c r="E265" s="272" t="s">
        <v>1727</v>
      </c>
      <c r="F265" s="273" t="s">
        <v>1728</v>
      </c>
      <c r="G265" s="274" t="s">
        <v>1340</v>
      </c>
      <c r="H265" s="275">
        <v>1</v>
      </c>
      <c r="I265" s="276"/>
      <c r="J265" s="277">
        <f>ROUND(I265*H265,2)</f>
        <v>0</v>
      </c>
      <c r="K265" s="273" t="s">
        <v>1</v>
      </c>
      <c r="L265" s="278"/>
      <c r="M265" s="279" t="s">
        <v>1</v>
      </c>
      <c r="N265" s="280" t="s">
        <v>45</v>
      </c>
      <c r="O265" s="92"/>
      <c r="P265" s="229">
        <f>O265*H265</f>
        <v>0</v>
      </c>
      <c r="Q265" s="229">
        <v>0</v>
      </c>
      <c r="R265" s="229">
        <f>Q265*H265</f>
        <v>0</v>
      </c>
      <c r="S265" s="229">
        <v>0</v>
      </c>
      <c r="T265" s="230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1" t="s">
        <v>379</v>
      </c>
      <c r="AT265" s="231" t="s">
        <v>273</v>
      </c>
      <c r="AU265" s="231" t="s">
        <v>90</v>
      </c>
      <c r="AY265" s="18" t="s">
        <v>188</v>
      </c>
      <c r="BE265" s="232">
        <f>IF(N265="základní",J265,0)</f>
        <v>0</v>
      </c>
      <c r="BF265" s="232">
        <f>IF(N265="snížená",J265,0)</f>
        <v>0</v>
      </c>
      <c r="BG265" s="232">
        <f>IF(N265="zákl. přenesená",J265,0)</f>
        <v>0</v>
      </c>
      <c r="BH265" s="232">
        <f>IF(N265="sníž. přenesená",J265,0)</f>
        <v>0</v>
      </c>
      <c r="BI265" s="232">
        <f>IF(N265="nulová",J265,0)</f>
        <v>0</v>
      </c>
      <c r="BJ265" s="18" t="s">
        <v>88</v>
      </c>
      <c r="BK265" s="232">
        <f>ROUND(I265*H265,2)</f>
        <v>0</v>
      </c>
      <c r="BL265" s="18" t="s">
        <v>292</v>
      </c>
      <c r="BM265" s="231" t="s">
        <v>1729</v>
      </c>
    </row>
    <row r="266" s="2" customFormat="1" ht="24.15" customHeight="1">
      <c r="A266" s="39"/>
      <c r="B266" s="40"/>
      <c r="C266" s="220" t="s">
        <v>1730</v>
      </c>
      <c r="D266" s="220" t="s">
        <v>191</v>
      </c>
      <c r="E266" s="221" t="s">
        <v>1731</v>
      </c>
      <c r="F266" s="222" t="s">
        <v>1732</v>
      </c>
      <c r="G266" s="223" t="s">
        <v>439</v>
      </c>
      <c r="H266" s="224">
        <v>66</v>
      </c>
      <c r="I266" s="225"/>
      <c r="J266" s="226">
        <f>ROUND(I266*H266,2)</f>
        <v>0</v>
      </c>
      <c r="K266" s="222" t="s">
        <v>1344</v>
      </c>
      <c r="L266" s="45"/>
      <c r="M266" s="227" t="s">
        <v>1</v>
      </c>
      <c r="N266" s="228" t="s">
        <v>45</v>
      </c>
      <c r="O266" s="92"/>
      <c r="P266" s="229">
        <f>O266*H266</f>
        <v>0</v>
      </c>
      <c r="Q266" s="229">
        <v>0.00024000000000000001</v>
      </c>
      <c r="R266" s="229">
        <f>Q266*H266</f>
        <v>0.01584</v>
      </c>
      <c r="S266" s="229">
        <v>0</v>
      </c>
      <c r="T266" s="230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1" t="s">
        <v>292</v>
      </c>
      <c r="AT266" s="231" t="s">
        <v>191</v>
      </c>
      <c r="AU266" s="231" t="s">
        <v>90</v>
      </c>
      <c r="AY266" s="18" t="s">
        <v>188</v>
      </c>
      <c r="BE266" s="232">
        <f>IF(N266="základní",J266,0)</f>
        <v>0</v>
      </c>
      <c r="BF266" s="232">
        <f>IF(N266="snížená",J266,0)</f>
        <v>0</v>
      </c>
      <c r="BG266" s="232">
        <f>IF(N266="zákl. přenesená",J266,0)</f>
        <v>0</v>
      </c>
      <c r="BH266" s="232">
        <f>IF(N266="sníž. přenesená",J266,0)</f>
        <v>0</v>
      </c>
      <c r="BI266" s="232">
        <f>IF(N266="nulová",J266,0)</f>
        <v>0</v>
      </c>
      <c r="BJ266" s="18" t="s">
        <v>88</v>
      </c>
      <c r="BK266" s="232">
        <f>ROUND(I266*H266,2)</f>
        <v>0</v>
      </c>
      <c r="BL266" s="18" t="s">
        <v>292</v>
      </c>
      <c r="BM266" s="231" t="s">
        <v>1733</v>
      </c>
    </row>
    <row r="267" s="2" customFormat="1" ht="24.15" customHeight="1">
      <c r="A267" s="39"/>
      <c r="B267" s="40"/>
      <c r="C267" s="220" t="s">
        <v>1734</v>
      </c>
      <c r="D267" s="220" t="s">
        <v>191</v>
      </c>
      <c r="E267" s="221" t="s">
        <v>1735</v>
      </c>
      <c r="F267" s="222" t="s">
        <v>1736</v>
      </c>
      <c r="G267" s="223" t="s">
        <v>267</v>
      </c>
      <c r="H267" s="224">
        <v>6</v>
      </c>
      <c r="I267" s="225"/>
      <c r="J267" s="226">
        <f>ROUND(I267*H267,2)</f>
        <v>0</v>
      </c>
      <c r="K267" s="222" t="s">
        <v>1344</v>
      </c>
      <c r="L267" s="45"/>
      <c r="M267" s="227" t="s">
        <v>1</v>
      </c>
      <c r="N267" s="228" t="s">
        <v>45</v>
      </c>
      <c r="O267" s="92"/>
      <c r="P267" s="229">
        <f>O267*H267</f>
        <v>0</v>
      </c>
      <c r="Q267" s="229">
        <v>0.00059000000000000003</v>
      </c>
      <c r="R267" s="229">
        <f>Q267*H267</f>
        <v>0.0035400000000000002</v>
      </c>
      <c r="S267" s="229">
        <v>0</v>
      </c>
      <c r="T267" s="230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1" t="s">
        <v>292</v>
      </c>
      <c r="AT267" s="231" t="s">
        <v>191</v>
      </c>
      <c r="AU267" s="231" t="s">
        <v>90</v>
      </c>
      <c r="AY267" s="18" t="s">
        <v>188</v>
      </c>
      <c r="BE267" s="232">
        <f>IF(N267="základní",J267,0)</f>
        <v>0</v>
      </c>
      <c r="BF267" s="232">
        <f>IF(N267="snížená",J267,0)</f>
        <v>0</v>
      </c>
      <c r="BG267" s="232">
        <f>IF(N267="zákl. přenesená",J267,0)</f>
        <v>0</v>
      </c>
      <c r="BH267" s="232">
        <f>IF(N267="sníž. přenesená",J267,0)</f>
        <v>0</v>
      </c>
      <c r="BI267" s="232">
        <f>IF(N267="nulová",J267,0)</f>
        <v>0</v>
      </c>
      <c r="BJ267" s="18" t="s">
        <v>88</v>
      </c>
      <c r="BK267" s="232">
        <f>ROUND(I267*H267,2)</f>
        <v>0</v>
      </c>
      <c r="BL267" s="18" t="s">
        <v>292</v>
      </c>
      <c r="BM267" s="231" t="s">
        <v>1737</v>
      </c>
    </row>
    <row r="268" s="2" customFormat="1" ht="16.5" customHeight="1">
      <c r="A268" s="39"/>
      <c r="B268" s="40"/>
      <c r="C268" s="220" t="s">
        <v>1738</v>
      </c>
      <c r="D268" s="220" t="s">
        <v>191</v>
      </c>
      <c r="E268" s="221" t="s">
        <v>1739</v>
      </c>
      <c r="F268" s="222" t="s">
        <v>1740</v>
      </c>
      <c r="G268" s="223" t="s">
        <v>439</v>
      </c>
      <c r="H268" s="224">
        <v>30</v>
      </c>
      <c r="I268" s="225"/>
      <c r="J268" s="226">
        <f>ROUND(I268*H268,2)</f>
        <v>0</v>
      </c>
      <c r="K268" s="222" t="s">
        <v>1344</v>
      </c>
      <c r="L268" s="45"/>
      <c r="M268" s="227" t="s">
        <v>1</v>
      </c>
      <c r="N268" s="228" t="s">
        <v>45</v>
      </c>
      <c r="O268" s="92"/>
      <c r="P268" s="229">
        <f>O268*H268</f>
        <v>0</v>
      </c>
      <c r="Q268" s="229">
        <v>0</v>
      </c>
      <c r="R268" s="229">
        <f>Q268*H268</f>
        <v>0</v>
      </c>
      <c r="S268" s="229">
        <v>0.00156</v>
      </c>
      <c r="T268" s="230">
        <f>S268*H268</f>
        <v>0.046800000000000001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1" t="s">
        <v>292</v>
      </c>
      <c r="AT268" s="231" t="s">
        <v>191</v>
      </c>
      <c r="AU268" s="231" t="s">
        <v>90</v>
      </c>
      <c r="AY268" s="18" t="s">
        <v>188</v>
      </c>
      <c r="BE268" s="232">
        <f>IF(N268="základní",J268,0)</f>
        <v>0</v>
      </c>
      <c r="BF268" s="232">
        <f>IF(N268="snížená",J268,0)</f>
        <v>0</v>
      </c>
      <c r="BG268" s="232">
        <f>IF(N268="zákl. přenesená",J268,0)</f>
        <v>0</v>
      </c>
      <c r="BH268" s="232">
        <f>IF(N268="sníž. přenesená",J268,0)</f>
        <v>0</v>
      </c>
      <c r="BI268" s="232">
        <f>IF(N268="nulová",J268,0)</f>
        <v>0</v>
      </c>
      <c r="BJ268" s="18" t="s">
        <v>88</v>
      </c>
      <c r="BK268" s="232">
        <f>ROUND(I268*H268,2)</f>
        <v>0</v>
      </c>
      <c r="BL268" s="18" t="s">
        <v>292</v>
      </c>
      <c r="BM268" s="231" t="s">
        <v>1741</v>
      </c>
    </row>
    <row r="269" s="2" customFormat="1" ht="24.15" customHeight="1">
      <c r="A269" s="39"/>
      <c r="B269" s="40"/>
      <c r="C269" s="220" t="s">
        <v>1742</v>
      </c>
      <c r="D269" s="220" t="s">
        <v>191</v>
      </c>
      <c r="E269" s="221" t="s">
        <v>1743</v>
      </c>
      <c r="F269" s="222" t="s">
        <v>1744</v>
      </c>
      <c r="G269" s="223" t="s">
        <v>439</v>
      </c>
      <c r="H269" s="224">
        <v>1</v>
      </c>
      <c r="I269" s="225"/>
      <c r="J269" s="226">
        <f>ROUND(I269*H269,2)</f>
        <v>0</v>
      </c>
      <c r="K269" s="222" t="s">
        <v>1344</v>
      </c>
      <c r="L269" s="45"/>
      <c r="M269" s="227" t="s">
        <v>1</v>
      </c>
      <c r="N269" s="228" t="s">
        <v>45</v>
      </c>
      <c r="O269" s="92"/>
      <c r="P269" s="229">
        <f>O269*H269</f>
        <v>0</v>
      </c>
      <c r="Q269" s="229">
        <v>0.00172</v>
      </c>
      <c r="R269" s="229">
        <f>Q269*H269</f>
        <v>0.00172</v>
      </c>
      <c r="S269" s="229">
        <v>0</v>
      </c>
      <c r="T269" s="230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1" t="s">
        <v>292</v>
      </c>
      <c r="AT269" s="231" t="s">
        <v>191</v>
      </c>
      <c r="AU269" s="231" t="s">
        <v>90</v>
      </c>
      <c r="AY269" s="18" t="s">
        <v>188</v>
      </c>
      <c r="BE269" s="232">
        <f>IF(N269="základní",J269,0)</f>
        <v>0</v>
      </c>
      <c r="BF269" s="232">
        <f>IF(N269="snížená",J269,0)</f>
        <v>0</v>
      </c>
      <c r="BG269" s="232">
        <f>IF(N269="zákl. přenesená",J269,0)</f>
        <v>0</v>
      </c>
      <c r="BH269" s="232">
        <f>IF(N269="sníž. přenesená",J269,0)</f>
        <v>0</v>
      </c>
      <c r="BI269" s="232">
        <f>IF(N269="nulová",J269,0)</f>
        <v>0</v>
      </c>
      <c r="BJ269" s="18" t="s">
        <v>88</v>
      </c>
      <c r="BK269" s="232">
        <f>ROUND(I269*H269,2)</f>
        <v>0</v>
      </c>
      <c r="BL269" s="18" t="s">
        <v>292</v>
      </c>
      <c r="BM269" s="231" t="s">
        <v>1745</v>
      </c>
    </row>
    <row r="270" s="2" customFormat="1" ht="24.15" customHeight="1">
      <c r="A270" s="39"/>
      <c r="B270" s="40"/>
      <c r="C270" s="220" t="s">
        <v>1746</v>
      </c>
      <c r="D270" s="220" t="s">
        <v>191</v>
      </c>
      <c r="E270" s="221" t="s">
        <v>1747</v>
      </c>
      <c r="F270" s="222" t="s">
        <v>1748</v>
      </c>
      <c r="G270" s="223" t="s">
        <v>439</v>
      </c>
      <c r="H270" s="224">
        <v>18</v>
      </c>
      <c r="I270" s="225"/>
      <c r="J270" s="226">
        <f>ROUND(I270*H270,2)</f>
        <v>0</v>
      </c>
      <c r="K270" s="222" t="s">
        <v>1344</v>
      </c>
      <c r="L270" s="45"/>
      <c r="M270" s="227" t="s">
        <v>1</v>
      </c>
      <c r="N270" s="228" t="s">
        <v>45</v>
      </c>
      <c r="O270" s="92"/>
      <c r="P270" s="229">
        <f>O270*H270</f>
        <v>0</v>
      </c>
      <c r="Q270" s="229">
        <v>0.0018</v>
      </c>
      <c r="R270" s="229">
        <f>Q270*H270</f>
        <v>0.032399999999999998</v>
      </c>
      <c r="S270" s="229">
        <v>0</v>
      </c>
      <c r="T270" s="230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1" t="s">
        <v>292</v>
      </c>
      <c r="AT270" s="231" t="s">
        <v>191</v>
      </c>
      <c r="AU270" s="231" t="s">
        <v>90</v>
      </c>
      <c r="AY270" s="18" t="s">
        <v>188</v>
      </c>
      <c r="BE270" s="232">
        <f>IF(N270="základní",J270,0)</f>
        <v>0</v>
      </c>
      <c r="BF270" s="232">
        <f>IF(N270="snížená",J270,0)</f>
        <v>0</v>
      </c>
      <c r="BG270" s="232">
        <f>IF(N270="zákl. přenesená",J270,0)</f>
        <v>0</v>
      </c>
      <c r="BH270" s="232">
        <f>IF(N270="sníž. přenesená",J270,0)</f>
        <v>0</v>
      </c>
      <c r="BI270" s="232">
        <f>IF(N270="nulová",J270,0)</f>
        <v>0</v>
      </c>
      <c r="BJ270" s="18" t="s">
        <v>88</v>
      </c>
      <c r="BK270" s="232">
        <f>ROUND(I270*H270,2)</f>
        <v>0</v>
      </c>
      <c r="BL270" s="18" t="s">
        <v>292</v>
      </c>
      <c r="BM270" s="231" t="s">
        <v>1749</v>
      </c>
    </row>
    <row r="271" s="2" customFormat="1" ht="16.5" customHeight="1">
      <c r="A271" s="39"/>
      <c r="B271" s="40"/>
      <c r="C271" s="220" t="s">
        <v>1750</v>
      </c>
      <c r="D271" s="220" t="s">
        <v>191</v>
      </c>
      <c r="E271" s="221" t="s">
        <v>1751</v>
      </c>
      <c r="F271" s="222" t="s">
        <v>1752</v>
      </c>
      <c r="G271" s="223" t="s">
        <v>439</v>
      </c>
      <c r="H271" s="224">
        <v>15</v>
      </c>
      <c r="I271" s="225"/>
      <c r="J271" s="226">
        <f>ROUND(I271*H271,2)</f>
        <v>0</v>
      </c>
      <c r="K271" s="222" t="s">
        <v>1344</v>
      </c>
      <c r="L271" s="45"/>
      <c r="M271" s="227" t="s">
        <v>1</v>
      </c>
      <c r="N271" s="228" t="s">
        <v>45</v>
      </c>
      <c r="O271" s="92"/>
      <c r="P271" s="229">
        <f>O271*H271</f>
        <v>0</v>
      </c>
      <c r="Q271" s="229">
        <v>0.0018400000000000001</v>
      </c>
      <c r="R271" s="229">
        <f>Q271*H271</f>
        <v>0.0276</v>
      </c>
      <c r="S271" s="229">
        <v>0</v>
      </c>
      <c r="T271" s="230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1" t="s">
        <v>292</v>
      </c>
      <c r="AT271" s="231" t="s">
        <v>191</v>
      </c>
      <c r="AU271" s="231" t="s">
        <v>90</v>
      </c>
      <c r="AY271" s="18" t="s">
        <v>188</v>
      </c>
      <c r="BE271" s="232">
        <f>IF(N271="základní",J271,0)</f>
        <v>0</v>
      </c>
      <c r="BF271" s="232">
        <f>IF(N271="snížená",J271,0)</f>
        <v>0</v>
      </c>
      <c r="BG271" s="232">
        <f>IF(N271="zákl. přenesená",J271,0)</f>
        <v>0</v>
      </c>
      <c r="BH271" s="232">
        <f>IF(N271="sníž. přenesená",J271,0)</f>
        <v>0</v>
      </c>
      <c r="BI271" s="232">
        <f>IF(N271="nulová",J271,0)</f>
        <v>0</v>
      </c>
      <c r="BJ271" s="18" t="s">
        <v>88</v>
      </c>
      <c r="BK271" s="232">
        <f>ROUND(I271*H271,2)</f>
        <v>0</v>
      </c>
      <c r="BL271" s="18" t="s">
        <v>292</v>
      </c>
      <c r="BM271" s="231" t="s">
        <v>1753</v>
      </c>
    </row>
    <row r="272" s="2" customFormat="1" ht="24.15" customHeight="1">
      <c r="A272" s="39"/>
      <c r="B272" s="40"/>
      <c r="C272" s="220" t="s">
        <v>1754</v>
      </c>
      <c r="D272" s="220" t="s">
        <v>191</v>
      </c>
      <c r="E272" s="221" t="s">
        <v>1755</v>
      </c>
      <c r="F272" s="222" t="s">
        <v>1756</v>
      </c>
      <c r="G272" s="223" t="s">
        <v>267</v>
      </c>
      <c r="H272" s="224">
        <v>1</v>
      </c>
      <c r="I272" s="225"/>
      <c r="J272" s="226">
        <f>ROUND(I272*H272,2)</f>
        <v>0</v>
      </c>
      <c r="K272" s="222" t="s">
        <v>1344</v>
      </c>
      <c r="L272" s="45"/>
      <c r="M272" s="227" t="s">
        <v>1</v>
      </c>
      <c r="N272" s="228" t="s">
        <v>45</v>
      </c>
      <c r="O272" s="92"/>
      <c r="P272" s="229">
        <f>O272*H272</f>
        <v>0</v>
      </c>
      <c r="Q272" s="229">
        <v>0</v>
      </c>
      <c r="R272" s="229">
        <f>Q272*H272</f>
        <v>0</v>
      </c>
      <c r="S272" s="229">
        <v>0.0022499999999999998</v>
      </c>
      <c r="T272" s="230">
        <f>S272*H272</f>
        <v>0.0022499999999999998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1" t="s">
        <v>292</v>
      </c>
      <c r="AT272" s="231" t="s">
        <v>191</v>
      </c>
      <c r="AU272" s="231" t="s">
        <v>90</v>
      </c>
      <c r="AY272" s="18" t="s">
        <v>188</v>
      </c>
      <c r="BE272" s="232">
        <f>IF(N272="základní",J272,0)</f>
        <v>0</v>
      </c>
      <c r="BF272" s="232">
        <f>IF(N272="snížená",J272,0)</f>
        <v>0</v>
      </c>
      <c r="BG272" s="232">
        <f>IF(N272="zákl. přenesená",J272,0)</f>
        <v>0</v>
      </c>
      <c r="BH272" s="232">
        <f>IF(N272="sníž. přenesená",J272,0)</f>
        <v>0</v>
      </c>
      <c r="BI272" s="232">
        <f>IF(N272="nulová",J272,0)</f>
        <v>0</v>
      </c>
      <c r="BJ272" s="18" t="s">
        <v>88</v>
      </c>
      <c r="BK272" s="232">
        <f>ROUND(I272*H272,2)</f>
        <v>0</v>
      </c>
      <c r="BL272" s="18" t="s">
        <v>292</v>
      </c>
      <c r="BM272" s="231" t="s">
        <v>1757</v>
      </c>
    </row>
    <row r="273" s="2" customFormat="1" ht="24.15" customHeight="1">
      <c r="A273" s="39"/>
      <c r="B273" s="40"/>
      <c r="C273" s="220" t="s">
        <v>1758</v>
      </c>
      <c r="D273" s="220" t="s">
        <v>191</v>
      </c>
      <c r="E273" s="221" t="s">
        <v>1759</v>
      </c>
      <c r="F273" s="222" t="s">
        <v>1760</v>
      </c>
      <c r="G273" s="223" t="s">
        <v>267</v>
      </c>
      <c r="H273" s="224">
        <v>30</v>
      </c>
      <c r="I273" s="225"/>
      <c r="J273" s="226">
        <f>ROUND(I273*H273,2)</f>
        <v>0</v>
      </c>
      <c r="K273" s="222" t="s">
        <v>1344</v>
      </c>
      <c r="L273" s="45"/>
      <c r="M273" s="227" t="s">
        <v>1</v>
      </c>
      <c r="N273" s="228" t="s">
        <v>45</v>
      </c>
      <c r="O273" s="92"/>
      <c r="P273" s="229">
        <f>O273*H273</f>
        <v>0</v>
      </c>
      <c r="Q273" s="229">
        <v>0</v>
      </c>
      <c r="R273" s="229">
        <f>Q273*H273</f>
        <v>0</v>
      </c>
      <c r="S273" s="229">
        <v>0.00085999999999999998</v>
      </c>
      <c r="T273" s="230">
        <f>S273*H273</f>
        <v>0.0258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1" t="s">
        <v>292</v>
      </c>
      <c r="AT273" s="231" t="s">
        <v>191</v>
      </c>
      <c r="AU273" s="231" t="s">
        <v>90</v>
      </c>
      <c r="AY273" s="18" t="s">
        <v>188</v>
      </c>
      <c r="BE273" s="232">
        <f>IF(N273="základní",J273,0)</f>
        <v>0</v>
      </c>
      <c r="BF273" s="232">
        <f>IF(N273="snížená",J273,0)</f>
        <v>0</v>
      </c>
      <c r="BG273" s="232">
        <f>IF(N273="zákl. přenesená",J273,0)</f>
        <v>0</v>
      </c>
      <c r="BH273" s="232">
        <f>IF(N273="sníž. přenesená",J273,0)</f>
        <v>0</v>
      </c>
      <c r="BI273" s="232">
        <f>IF(N273="nulová",J273,0)</f>
        <v>0</v>
      </c>
      <c r="BJ273" s="18" t="s">
        <v>88</v>
      </c>
      <c r="BK273" s="232">
        <f>ROUND(I273*H273,2)</f>
        <v>0</v>
      </c>
      <c r="BL273" s="18" t="s">
        <v>292</v>
      </c>
      <c r="BM273" s="231" t="s">
        <v>1761</v>
      </c>
    </row>
    <row r="274" s="2" customFormat="1" ht="24.15" customHeight="1">
      <c r="A274" s="39"/>
      <c r="B274" s="40"/>
      <c r="C274" s="220" t="s">
        <v>1762</v>
      </c>
      <c r="D274" s="220" t="s">
        <v>191</v>
      </c>
      <c r="E274" s="221" t="s">
        <v>1763</v>
      </c>
      <c r="F274" s="222" t="s">
        <v>1764</v>
      </c>
      <c r="G274" s="223" t="s">
        <v>267</v>
      </c>
      <c r="H274" s="224">
        <v>18</v>
      </c>
      <c r="I274" s="225"/>
      <c r="J274" s="226">
        <f>ROUND(I274*H274,2)</f>
        <v>0</v>
      </c>
      <c r="K274" s="222" t="s">
        <v>1344</v>
      </c>
      <c r="L274" s="45"/>
      <c r="M274" s="227" t="s">
        <v>1</v>
      </c>
      <c r="N274" s="228" t="s">
        <v>45</v>
      </c>
      <c r="O274" s="92"/>
      <c r="P274" s="229">
        <f>O274*H274</f>
        <v>0</v>
      </c>
      <c r="Q274" s="229">
        <v>0.00036000000000000002</v>
      </c>
      <c r="R274" s="229">
        <f>Q274*H274</f>
        <v>0.0064800000000000005</v>
      </c>
      <c r="S274" s="229">
        <v>0</v>
      </c>
      <c r="T274" s="230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1" t="s">
        <v>292</v>
      </c>
      <c r="AT274" s="231" t="s">
        <v>191</v>
      </c>
      <c r="AU274" s="231" t="s">
        <v>90</v>
      </c>
      <c r="AY274" s="18" t="s">
        <v>188</v>
      </c>
      <c r="BE274" s="232">
        <f>IF(N274="základní",J274,0)</f>
        <v>0</v>
      </c>
      <c r="BF274" s="232">
        <f>IF(N274="snížená",J274,0)</f>
        <v>0</v>
      </c>
      <c r="BG274" s="232">
        <f>IF(N274="zákl. přenesená",J274,0)</f>
        <v>0</v>
      </c>
      <c r="BH274" s="232">
        <f>IF(N274="sníž. přenesená",J274,0)</f>
        <v>0</v>
      </c>
      <c r="BI274" s="232">
        <f>IF(N274="nulová",J274,0)</f>
        <v>0</v>
      </c>
      <c r="BJ274" s="18" t="s">
        <v>88</v>
      </c>
      <c r="BK274" s="232">
        <f>ROUND(I274*H274,2)</f>
        <v>0</v>
      </c>
      <c r="BL274" s="18" t="s">
        <v>292</v>
      </c>
      <c r="BM274" s="231" t="s">
        <v>1765</v>
      </c>
    </row>
    <row r="275" s="2" customFormat="1" ht="24.15" customHeight="1">
      <c r="A275" s="39"/>
      <c r="B275" s="40"/>
      <c r="C275" s="220" t="s">
        <v>1766</v>
      </c>
      <c r="D275" s="220" t="s">
        <v>191</v>
      </c>
      <c r="E275" s="221" t="s">
        <v>1767</v>
      </c>
      <c r="F275" s="222" t="s">
        <v>1768</v>
      </c>
      <c r="G275" s="223" t="s">
        <v>267</v>
      </c>
      <c r="H275" s="224">
        <v>15</v>
      </c>
      <c r="I275" s="225"/>
      <c r="J275" s="226">
        <f>ROUND(I275*H275,2)</f>
        <v>0</v>
      </c>
      <c r="K275" s="222" t="s">
        <v>1344</v>
      </c>
      <c r="L275" s="45"/>
      <c r="M275" s="227" t="s">
        <v>1</v>
      </c>
      <c r="N275" s="228" t="s">
        <v>45</v>
      </c>
      <c r="O275" s="92"/>
      <c r="P275" s="229">
        <f>O275*H275</f>
        <v>0</v>
      </c>
      <c r="Q275" s="229">
        <v>0.00013999999999999999</v>
      </c>
      <c r="R275" s="229">
        <f>Q275*H275</f>
        <v>0.0020999999999999999</v>
      </c>
      <c r="S275" s="229">
        <v>0</v>
      </c>
      <c r="T275" s="230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1" t="s">
        <v>292</v>
      </c>
      <c r="AT275" s="231" t="s">
        <v>191</v>
      </c>
      <c r="AU275" s="231" t="s">
        <v>90</v>
      </c>
      <c r="AY275" s="18" t="s">
        <v>188</v>
      </c>
      <c r="BE275" s="232">
        <f>IF(N275="základní",J275,0)</f>
        <v>0</v>
      </c>
      <c r="BF275" s="232">
        <f>IF(N275="snížená",J275,0)</f>
        <v>0</v>
      </c>
      <c r="BG275" s="232">
        <f>IF(N275="zákl. přenesená",J275,0)</f>
        <v>0</v>
      </c>
      <c r="BH275" s="232">
        <f>IF(N275="sníž. přenesená",J275,0)</f>
        <v>0</v>
      </c>
      <c r="BI275" s="232">
        <f>IF(N275="nulová",J275,0)</f>
        <v>0</v>
      </c>
      <c r="BJ275" s="18" t="s">
        <v>88</v>
      </c>
      <c r="BK275" s="232">
        <f>ROUND(I275*H275,2)</f>
        <v>0</v>
      </c>
      <c r="BL275" s="18" t="s">
        <v>292</v>
      </c>
      <c r="BM275" s="231" t="s">
        <v>1769</v>
      </c>
    </row>
    <row r="276" s="2" customFormat="1" ht="24.15" customHeight="1">
      <c r="A276" s="39"/>
      <c r="B276" s="40"/>
      <c r="C276" s="220" t="s">
        <v>1770</v>
      </c>
      <c r="D276" s="220" t="s">
        <v>191</v>
      </c>
      <c r="E276" s="221" t="s">
        <v>1771</v>
      </c>
      <c r="F276" s="222" t="s">
        <v>1772</v>
      </c>
      <c r="G276" s="223" t="s">
        <v>267</v>
      </c>
      <c r="H276" s="224">
        <v>30</v>
      </c>
      <c r="I276" s="225"/>
      <c r="J276" s="226">
        <f>ROUND(I276*H276,2)</f>
        <v>0</v>
      </c>
      <c r="K276" s="222" t="s">
        <v>1344</v>
      </c>
      <c r="L276" s="45"/>
      <c r="M276" s="227" t="s">
        <v>1</v>
      </c>
      <c r="N276" s="228" t="s">
        <v>45</v>
      </c>
      <c r="O276" s="92"/>
      <c r="P276" s="229">
        <f>O276*H276</f>
        <v>0</v>
      </c>
      <c r="Q276" s="229">
        <v>0</v>
      </c>
      <c r="R276" s="229">
        <f>Q276*H276</f>
        <v>0</v>
      </c>
      <c r="S276" s="229">
        <v>0.00084999999999999995</v>
      </c>
      <c r="T276" s="230">
        <f>S276*H276</f>
        <v>0.025499999999999998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1" t="s">
        <v>292</v>
      </c>
      <c r="AT276" s="231" t="s">
        <v>191</v>
      </c>
      <c r="AU276" s="231" t="s">
        <v>90</v>
      </c>
      <c r="AY276" s="18" t="s">
        <v>188</v>
      </c>
      <c r="BE276" s="232">
        <f>IF(N276="základní",J276,0)</f>
        <v>0</v>
      </c>
      <c r="BF276" s="232">
        <f>IF(N276="snížená",J276,0)</f>
        <v>0</v>
      </c>
      <c r="BG276" s="232">
        <f>IF(N276="zákl. přenesená",J276,0)</f>
        <v>0</v>
      </c>
      <c r="BH276" s="232">
        <f>IF(N276="sníž. přenesená",J276,0)</f>
        <v>0</v>
      </c>
      <c r="BI276" s="232">
        <f>IF(N276="nulová",J276,0)</f>
        <v>0</v>
      </c>
      <c r="BJ276" s="18" t="s">
        <v>88</v>
      </c>
      <c r="BK276" s="232">
        <f>ROUND(I276*H276,2)</f>
        <v>0</v>
      </c>
      <c r="BL276" s="18" t="s">
        <v>292</v>
      </c>
      <c r="BM276" s="231" t="s">
        <v>1773</v>
      </c>
    </row>
    <row r="277" s="2" customFormat="1" ht="33" customHeight="1">
      <c r="A277" s="39"/>
      <c r="B277" s="40"/>
      <c r="C277" s="220" t="s">
        <v>1774</v>
      </c>
      <c r="D277" s="220" t="s">
        <v>191</v>
      </c>
      <c r="E277" s="221" t="s">
        <v>1775</v>
      </c>
      <c r="F277" s="222" t="s">
        <v>1776</v>
      </c>
      <c r="G277" s="223" t="s">
        <v>267</v>
      </c>
      <c r="H277" s="224">
        <v>15</v>
      </c>
      <c r="I277" s="225"/>
      <c r="J277" s="226">
        <f>ROUND(I277*H277,2)</f>
        <v>0</v>
      </c>
      <c r="K277" s="222" t="s">
        <v>1344</v>
      </c>
      <c r="L277" s="45"/>
      <c r="M277" s="227" t="s">
        <v>1</v>
      </c>
      <c r="N277" s="228" t="s">
        <v>45</v>
      </c>
      <c r="O277" s="92"/>
      <c r="P277" s="229">
        <f>O277*H277</f>
        <v>0</v>
      </c>
      <c r="Q277" s="229">
        <v>0.00014999999999999999</v>
      </c>
      <c r="R277" s="229">
        <f>Q277*H277</f>
        <v>0.0022499999999999998</v>
      </c>
      <c r="S277" s="229">
        <v>0</v>
      </c>
      <c r="T277" s="230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1" t="s">
        <v>292</v>
      </c>
      <c r="AT277" s="231" t="s">
        <v>191</v>
      </c>
      <c r="AU277" s="231" t="s">
        <v>90</v>
      </c>
      <c r="AY277" s="18" t="s">
        <v>188</v>
      </c>
      <c r="BE277" s="232">
        <f>IF(N277="základní",J277,0)</f>
        <v>0</v>
      </c>
      <c r="BF277" s="232">
        <f>IF(N277="snížená",J277,0)</f>
        <v>0</v>
      </c>
      <c r="BG277" s="232">
        <f>IF(N277="zákl. přenesená",J277,0)</f>
        <v>0</v>
      </c>
      <c r="BH277" s="232">
        <f>IF(N277="sníž. přenesená",J277,0)</f>
        <v>0</v>
      </c>
      <c r="BI277" s="232">
        <f>IF(N277="nulová",J277,0)</f>
        <v>0</v>
      </c>
      <c r="BJ277" s="18" t="s">
        <v>88</v>
      </c>
      <c r="BK277" s="232">
        <f>ROUND(I277*H277,2)</f>
        <v>0</v>
      </c>
      <c r="BL277" s="18" t="s">
        <v>292</v>
      </c>
      <c r="BM277" s="231" t="s">
        <v>1777</v>
      </c>
    </row>
    <row r="278" s="2" customFormat="1" ht="24.15" customHeight="1">
      <c r="A278" s="39"/>
      <c r="B278" s="40"/>
      <c r="C278" s="271" t="s">
        <v>1778</v>
      </c>
      <c r="D278" s="271" t="s">
        <v>273</v>
      </c>
      <c r="E278" s="272" t="s">
        <v>1779</v>
      </c>
      <c r="F278" s="273" t="s">
        <v>1780</v>
      </c>
      <c r="G278" s="274" t="s">
        <v>267</v>
      </c>
      <c r="H278" s="275">
        <v>15</v>
      </c>
      <c r="I278" s="276"/>
      <c r="J278" s="277">
        <f>ROUND(I278*H278,2)</f>
        <v>0</v>
      </c>
      <c r="K278" s="273" t="s">
        <v>1344</v>
      </c>
      <c r="L278" s="278"/>
      <c r="M278" s="279" t="s">
        <v>1</v>
      </c>
      <c r="N278" s="280" t="s">
        <v>45</v>
      </c>
      <c r="O278" s="92"/>
      <c r="P278" s="229">
        <f>O278*H278</f>
        <v>0</v>
      </c>
      <c r="Q278" s="229">
        <v>0.00089999999999999998</v>
      </c>
      <c r="R278" s="229">
        <f>Q278*H278</f>
        <v>0.0135</v>
      </c>
      <c r="S278" s="229">
        <v>0</v>
      </c>
      <c r="T278" s="230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1" t="s">
        <v>379</v>
      </c>
      <c r="AT278" s="231" t="s">
        <v>273</v>
      </c>
      <c r="AU278" s="231" t="s">
        <v>90</v>
      </c>
      <c r="AY278" s="18" t="s">
        <v>188</v>
      </c>
      <c r="BE278" s="232">
        <f>IF(N278="základní",J278,0)</f>
        <v>0</v>
      </c>
      <c r="BF278" s="232">
        <f>IF(N278="snížená",J278,0)</f>
        <v>0</v>
      </c>
      <c r="BG278" s="232">
        <f>IF(N278="zákl. přenesená",J278,0)</f>
        <v>0</v>
      </c>
      <c r="BH278" s="232">
        <f>IF(N278="sníž. přenesená",J278,0)</f>
        <v>0</v>
      </c>
      <c r="BI278" s="232">
        <f>IF(N278="nulová",J278,0)</f>
        <v>0</v>
      </c>
      <c r="BJ278" s="18" t="s">
        <v>88</v>
      </c>
      <c r="BK278" s="232">
        <f>ROUND(I278*H278,2)</f>
        <v>0</v>
      </c>
      <c r="BL278" s="18" t="s">
        <v>292</v>
      </c>
      <c r="BM278" s="231" t="s">
        <v>1781</v>
      </c>
    </row>
    <row r="279" s="2" customFormat="1" ht="33" customHeight="1">
      <c r="A279" s="39"/>
      <c r="B279" s="40"/>
      <c r="C279" s="220" t="s">
        <v>1782</v>
      </c>
      <c r="D279" s="220" t="s">
        <v>191</v>
      </c>
      <c r="E279" s="221" t="s">
        <v>1783</v>
      </c>
      <c r="F279" s="222" t="s">
        <v>1784</v>
      </c>
      <c r="G279" s="223" t="s">
        <v>267</v>
      </c>
      <c r="H279" s="224">
        <v>18</v>
      </c>
      <c r="I279" s="225"/>
      <c r="J279" s="226">
        <f>ROUND(I279*H279,2)</f>
        <v>0</v>
      </c>
      <c r="K279" s="222" t="s">
        <v>1344</v>
      </c>
      <c r="L279" s="45"/>
      <c r="M279" s="227" t="s">
        <v>1</v>
      </c>
      <c r="N279" s="228" t="s">
        <v>45</v>
      </c>
      <c r="O279" s="92"/>
      <c r="P279" s="229">
        <f>O279*H279</f>
        <v>0</v>
      </c>
      <c r="Q279" s="229">
        <v>0.00017000000000000001</v>
      </c>
      <c r="R279" s="229">
        <f>Q279*H279</f>
        <v>0.0030600000000000002</v>
      </c>
      <c r="S279" s="229">
        <v>0</v>
      </c>
      <c r="T279" s="230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1" t="s">
        <v>292</v>
      </c>
      <c r="AT279" s="231" t="s">
        <v>191</v>
      </c>
      <c r="AU279" s="231" t="s">
        <v>90</v>
      </c>
      <c r="AY279" s="18" t="s">
        <v>188</v>
      </c>
      <c r="BE279" s="232">
        <f>IF(N279="základní",J279,0)</f>
        <v>0</v>
      </c>
      <c r="BF279" s="232">
        <f>IF(N279="snížená",J279,0)</f>
        <v>0</v>
      </c>
      <c r="BG279" s="232">
        <f>IF(N279="zákl. přenesená",J279,0)</f>
        <v>0</v>
      </c>
      <c r="BH279" s="232">
        <f>IF(N279="sníž. přenesená",J279,0)</f>
        <v>0</v>
      </c>
      <c r="BI279" s="232">
        <f>IF(N279="nulová",J279,0)</f>
        <v>0</v>
      </c>
      <c r="BJ279" s="18" t="s">
        <v>88</v>
      </c>
      <c r="BK279" s="232">
        <f>ROUND(I279*H279,2)</f>
        <v>0</v>
      </c>
      <c r="BL279" s="18" t="s">
        <v>292</v>
      </c>
      <c r="BM279" s="231" t="s">
        <v>1785</v>
      </c>
    </row>
    <row r="280" s="2" customFormat="1" ht="21.75" customHeight="1">
      <c r="A280" s="39"/>
      <c r="B280" s="40"/>
      <c r="C280" s="271" t="s">
        <v>1786</v>
      </c>
      <c r="D280" s="271" t="s">
        <v>273</v>
      </c>
      <c r="E280" s="272" t="s">
        <v>1787</v>
      </c>
      <c r="F280" s="273" t="s">
        <v>1788</v>
      </c>
      <c r="G280" s="274" t="s">
        <v>267</v>
      </c>
      <c r="H280" s="275">
        <v>18</v>
      </c>
      <c r="I280" s="276"/>
      <c r="J280" s="277">
        <f>ROUND(I280*H280,2)</f>
        <v>0</v>
      </c>
      <c r="K280" s="273" t="s">
        <v>1344</v>
      </c>
      <c r="L280" s="278"/>
      <c r="M280" s="279" t="s">
        <v>1</v>
      </c>
      <c r="N280" s="280" t="s">
        <v>45</v>
      </c>
      <c r="O280" s="92"/>
      <c r="P280" s="229">
        <f>O280*H280</f>
        <v>0</v>
      </c>
      <c r="Q280" s="229">
        <v>0.00023000000000000001</v>
      </c>
      <c r="R280" s="229">
        <f>Q280*H280</f>
        <v>0.0041400000000000005</v>
      </c>
      <c r="S280" s="229">
        <v>0</v>
      </c>
      <c r="T280" s="230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1" t="s">
        <v>379</v>
      </c>
      <c r="AT280" s="231" t="s">
        <v>273</v>
      </c>
      <c r="AU280" s="231" t="s">
        <v>90</v>
      </c>
      <c r="AY280" s="18" t="s">
        <v>188</v>
      </c>
      <c r="BE280" s="232">
        <f>IF(N280="základní",J280,0)</f>
        <v>0</v>
      </c>
      <c r="BF280" s="232">
        <f>IF(N280="snížená",J280,0)</f>
        <v>0</v>
      </c>
      <c r="BG280" s="232">
        <f>IF(N280="zákl. přenesená",J280,0)</f>
        <v>0</v>
      </c>
      <c r="BH280" s="232">
        <f>IF(N280="sníž. přenesená",J280,0)</f>
        <v>0</v>
      </c>
      <c r="BI280" s="232">
        <f>IF(N280="nulová",J280,0)</f>
        <v>0</v>
      </c>
      <c r="BJ280" s="18" t="s">
        <v>88</v>
      </c>
      <c r="BK280" s="232">
        <f>ROUND(I280*H280,2)</f>
        <v>0</v>
      </c>
      <c r="BL280" s="18" t="s">
        <v>292</v>
      </c>
      <c r="BM280" s="231" t="s">
        <v>1789</v>
      </c>
    </row>
    <row r="281" s="2" customFormat="1" ht="16.5" customHeight="1">
      <c r="A281" s="39"/>
      <c r="B281" s="40"/>
      <c r="C281" s="220" t="s">
        <v>1790</v>
      </c>
      <c r="D281" s="220" t="s">
        <v>191</v>
      </c>
      <c r="E281" s="221" t="s">
        <v>1791</v>
      </c>
      <c r="F281" s="222" t="s">
        <v>1792</v>
      </c>
      <c r="G281" s="223" t="s">
        <v>267</v>
      </c>
      <c r="H281" s="224">
        <v>10</v>
      </c>
      <c r="I281" s="225"/>
      <c r="J281" s="226">
        <f>ROUND(I281*H281,2)</f>
        <v>0</v>
      </c>
      <c r="K281" s="222" t="s">
        <v>1344</v>
      </c>
      <c r="L281" s="45"/>
      <c r="M281" s="227" t="s">
        <v>1</v>
      </c>
      <c r="N281" s="228" t="s">
        <v>45</v>
      </c>
      <c r="O281" s="92"/>
      <c r="P281" s="229">
        <f>O281*H281</f>
        <v>0</v>
      </c>
      <c r="Q281" s="229">
        <v>0.00031</v>
      </c>
      <c r="R281" s="229">
        <f>Q281*H281</f>
        <v>0.0030999999999999999</v>
      </c>
      <c r="S281" s="229">
        <v>0</v>
      </c>
      <c r="T281" s="230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1" t="s">
        <v>292</v>
      </c>
      <c r="AT281" s="231" t="s">
        <v>191</v>
      </c>
      <c r="AU281" s="231" t="s">
        <v>90</v>
      </c>
      <c r="AY281" s="18" t="s">
        <v>188</v>
      </c>
      <c r="BE281" s="232">
        <f>IF(N281="základní",J281,0)</f>
        <v>0</v>
      </c>
      <c r="BF281" s="232">
        <f>IF(N281="snížená",J281,0)</f>
        <v>0</v>
      </c>
      <c r="BG281" s="232">
        <f>IF(N281="zákl. přenesená",J281,0)</f>
        <v>0</v>
      </c>
      <c r="BH281" s="232">
        <f>IF(N281="sníž. přenesená",J281,0)</f>
        <v>0</v>
      </c>
      <c r="BI281" s="232">
        <f>IF(N281="nulová",J281,0)</f>
        <v>0</v>
      </c>
      <c r="BJ281" s="18" t="s">
        <v>88</v>
      </c>
      <c r="BK281" s="232">
        <f>ROUND(I281*H281,2)</f>
        <v>0</v>
      </c>
      <c r="BL281" s="18" t="s">
        <v>292</v>
      </c>
      <c r="BM281" s="231" t="s">
        <v>1793</v>
      </c>
    </row>
    <row r="282" s="2" customFormat="1" ht="49.05" customHeight="1">
      <c r="A282" s="39"/>
      <c r="B282" s="40"/>
      <c r="C282" s="220" t="s">
        <v>1794</v>
      </c>
      <c r="D282" s="220" t="s">
        <v>191</v>
      </c>
      <c r="E282" s="221" t="s">
        <v>1795</v>
      </c>
      <c r="F282" s="222" t="s">
        <v>1796</v>
      </c>
      <c r="G282" s="223" t="s">
        <v>368</v>
      </c>
      <c r="H282" s="224">
        <v>1</v>
      </c>
      <c r="I282" s="225"/>
      <c r="J282" s="226">
        <f>ROUND(I282*H282,2)</f>
        <v>0</v>
      </c>
      <c r="K282" s="222" t="s">
        <v>1344</v>
      </c>
      <c r="L282" s="45"/>
      <c r="M282" s="227" t="s">
        <v>1</v>
      </c>
      <c r="N282" s="228" t="s">
        <v>45</v>
      </c>
      <c r="O282" s="92"/>
      <c r="P282" s="229">
        <f>O282*H282</f>
        <v>0</v>
      </c>
      <c r="Q282" s="229">
        <v>0</v>
      </c>
      <c r="R282" s="229">
        <f>Q282*H282</f>
        <v>0</v>
      </c>
      <c r="S282" s="229">
        <v>0</v>
      </c>
      <c r="T282" s="230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1" t="s">
        <v>292</v>
      </c>
      <c r="AT282" s="231" t="s">
        <v>191</v>
      </c>
      <c r="AU282" s="231" t="s">
        <v>90</v>
      </c>
      <c r="AY282" s="18" t="s">
        <v>188</v>
      </c>
      <c r="BE282" s="232">
        <f>IF(N282="základní",J282,0)</f>
        <v>0</v>
      </c>
      <c r="BF282" s="232">
        <f>IF(N282="snížená",J282,0)</f>
        <v>0</v>
      </c>
      <c r="BG282" s="232">
        <f>IF(N282="zákl. přenesená",J282,0)</f>
        <v>0</v>
      </c>
      <c r="BH282" s="232">
        <f>IF(N282="sníž. přenesená",J282,0)</f>
        <v>0</v>
      </c>
      <c r="BI282" s="232">
        <f>IF(N282="nulová",J282,0)</f>
        <v>0</v>
      </c>
      <c r="BJ282" s="18" t="s">
        <v>88</v>
      </c>
      <c r="BK282" s="232">
        <f>ROUND(I282*H282,2)</f>
        <v>0</v>
      </c>
      <c r="BL282" s="18" t="s">
        <v>292</v>
      </c>
      <c r="BM282" s="231" t="s">
        <v>1797</v>
      </c>
    </row>
    <row r="283" s="12" customFormat="1" ht="22.8" customHeight="1">
      <c r="A283" s="12"/>
      <c r="B283" s="204"/>
      <c r="C283" s="205"/>
      <c r="D283" s="206" t="s">
        <v>79</v>
      </c>
      <c r="E283" s="218" t="s">
        <v>1798</v>
      </c>
      <c r="F283" s="218" t="s">
        <v>1799</v>
      </c>
      <c r="G283" s="205"/>
      <c r="H283" s="205"/>
      <c r="I283" s="208"/>
      <c r="J283" s="219">
        <f>BK283</f>
        <v>0</v>
      </c>
      <c r="K283" s="205"/>
      <c r="L283" s="210"/>
      <c r="M283" s="211"/>
      <c r="N283" s="212"/>
      <c r="O283" s="212"/>
      <c r="P283" s="213">
        <f>SUM(P284:P287)</f>
        <v>0</v>
      </c>
      <c r="Q283" s="212"/>
      <c r="R283" s="213">
        <f>SUM(R284:R287)</f>
        <v>0.10445000000000002</v>
      </c>
      <c r="S283" s="212"/>
      <c r="T283" s="214">
        <f>SUM(T284:T287)</f>
        <v>0</v>
      </c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215" t="s">
        <v>90</v>
      </c>
      <c r="AT283" s="216" t="s">
        <v>79</v>
      </c>
      <c r="AU283" s="216" t="s">
        <v>88</v>
      </c>
      <c r="AY283" s="215" t="s">
        <v>188</v>
      </c>
      <c r="BK283" s="217">
        <f>SUM(BK284:BK287)</f>
        <v>0</v>
      </c>
    </row>
    <row r="284" s="2" customFormat="1" ht="37.8" customHeight="1">
      <c r="A284" s="39"/>
      <c r="B284" s="40"/>
      <c r="C284" s="220" t="s">
        <v>1800</v>
      </c>
      <c r="D284" s="220" t="s">
        <v>191</v>
      </c>
      <c r="E284" s="221" t="s">
        <v>1801</v>
      </c>
      <c r="F284" s="222" t="s">
        <v>1802</v>
      </c>
      <c r="G284" s="223" t="s">
        <v>439</v>
      </c>
      <c r="H284" s="224">
        <v>6</v>
      </c>
      <c r="I284" s="225"/>
      <c r="J284" s="226">
        <f>ROUND(I284*H284,2)</f>
        <v>0</v>
      </c>
      <c r="K284" s="222" t="s">
        <v>1344</v>
      </c>
      <c r="L284" s="45"/>
      <c r="M284" s="227" t="s">
        <v>1</v>
      </c>
      <c r="N284" s="228" t="s">
        <v>45</v>
      </c>
      <c r="O284" s="92"/>
      <c r="P284" s="229">
        <f>O284*H284</f>
        <v>0</v>
      </c>
      <c r="Q284" s="229">
        <v>0.016650000000000002</v>
      </c>
      <c r="R284" s="229">
        <f>Q284*H284</f>
        <v>0.099900000000000017</v>
      </c>
      <c r="S284" s="229">
        <v>0</v>
      </c>
      <c r="T284" s="230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1" t="s">
        <v>292</v>
      </c>
      <c r="AT284" s="231" t="s">
        <v>191</v>
      </c>
      <c r="AU284" s="231" t="s">
        <v>90</v>
      </c>
      <c r="AY284" s="18" t="s">
        <v>188</v>
      </c>
      <c r="BE284" s="232">
        <f>IF(N284="základní",J284,0)</f>
        <v>0</v>
      </c>
      <c r="BF284" s="232">
        <f>IF(N284="snížená",J284,0)</f>
        <v>0</v>
      </c>
      <c r="BG284" s="232">
        <f>IF(N284="zákl. přenesená",J284,0)</f>
        <v>0</v>
      </c>
      <c r="BH284" s="232">
        <f>IF(N284="sníž. přenesená",J284,0)</f>
        <v>0</v>
      </c>
      <c r="BI284" s="232">
        <f>IF(N284="nulová",J284,0)</f>
        <v>0</v>
      </c>
      <c r="BJ284" s="18" t="s">
        <v>88</v>
      </c>
      <c r="BK284" s="232">
        <f>ROUND(I284*H284,2)</f>
        <v>0</v>
      </c>
      <c r="BL284" s="18" t="s">
        <v>292</v>
      </c>
      <c r="BM284" s="231" t="s">
        <v>1803</v>
      </c>
    </row>
    <row r="285" s="2" customFormat="1" ht="24.15" customHeight="1">
      <c r="A285" s="39"/>
      <c r="B285" s="40"/>
      <c r="C285" s="220" t="s">
        <v>1804</v>
      </c>
      <c r="D285" s="220" t="s">
        <v>191</v>
      </c>
      <c r="E285" s="221" t="s">
        <v>1805</v>
      </c>
      <c r="F285" s="222" t="s">
        <v>1806</v>
      </c>
      <c r="G285" s="223" t="s">
        <v>439</v>
      </c>
      <c r="H285" s="224">
        <v>7</v>
      </c>
      <c r="I285" s="225"/>
      <c r="J285" s="226">
        <f>ROUND(I285*H285,2)</f>
        <v>0</v>
      </c>
      <c r="K285" s="222" t="s">
        <v>1344</v>
      </c>
      <c r="L285" s="45"/>
      <c r="M285" s="227" t="s">
        <v>1</v>
      </c>
      <c r="N285" s="228" t="s">
        <v>45</v>
      </c>
      <c r="O285" s="92"/>
      <c r="P285" s="229">
        <f>O285*H285</f>
        <v>0</v>
      </c>
      <c r="Q285" s="229">
        <v>0.00014999999999999999</v>
      </c>
      <c r="R285" s="229">
        <f>Q285*H285</f>
        <v>0.0010499999999999999</v>
      </c>
      <c r="S285" s="229">
        <v>0</v>
      </c>
      <c r="T285" s="230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1" t="s">
        <v>292</v>
      </c>
      <c r="AT285" s="231" t="s">
        <v>191</v>
      </c>
      <c r="AU285" s="231" t="s">
        <v>90</v>
      </c>
      <c r="AY285" s="18" t="s">
        <v>188</v>
      </c>
      <c r="BE285" s="232">
        <f>IF(N285="základní",J285,0)</f>
        <v>0</v>
      </c>
      <c r="BF285" s="232">
        <f>IF(N285="snížená",J285,0)</f>
        <v>0</v>
      </c>
      <c r="BG285" s="232">
        <f>IF(N285="zákl. přenesená",J285,0)</f>
        <v>0</v>
      </c>
      <c r="BH285" s="232">
        <f>IF(N285="sníž. přenesená",J285,0)</f>
        <v>0</v>
      </c>
      <c r="BI285" s="232">
        <f>IF(N285="nulová",J285,0)</f>
        <v>0</v>
      </c>
      <c r="BJ285" s="18" t="s">
        <v>88</v>
      </c>
      <c r="BK285" s="232">
        <f>ROUND(I285*H285,2)</f>
        <v>0</v>
      </c>
      <c r="BL285" s="18" t="s">
        <v>292</v>
      </c>
      <c r="BM285" s="231" t="s">
        <v>1807</v>
      </c>
    </row>
    <row r="286" s="2" customFormat="1" ht="24.15" customHeight="1">
      <c r="A286" s="39"/>
      <c r="B286" s="40"/>
      <c r="C286" s="220" t="s">
        <v>1808</v>
      </c>
      <c r="D286" s="220" t="s">
        <v>191</v>
      </c>
      <c r="E286" s="221" t="s">
        <v>1809</v>
      </c>
      <c r="F286" s="222" t="s">
        <v>1810</v>
      </c>
      <c r="G286" s="223" t="s">
        <v>439</v>
      </c>
      <c r="H286" s="224">
        <v>7</v>
      </c>
      <c r="I286" s="225"/>
      <c r="J286" s="226">
        <f>ROUND(I286*H286,2)</f>
        <v>0</v>
      </c>
      <c r="K286" s="222" t="s">
        <v>1344</v>
      </c>
      <c r="L286" s="45"/>
      <c r="M286" s="227" t="s">
        <v>1</v>
      </c>
      <c r="N286" s="228" t="s">
        <v>45</v>
      </c>
      <c r="O286" s="92"/>
      <c r="P286" s="229">
        <f>O286*H286</f>
        <v>0</v>
      </c>
      <c r="Q286" s="229">
        <v>0.00050000000000000001</v>
      </c>
      <c r="R286" s="229">
        <f>Q286*H286</f>
        <v>0.0035000000000000001</v>
      </c>
      <c r="S286" s="229">
        <v>0</v>
      </c>
      <c r="T286" s="230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1" t="s">
        <v>292</v>
      </c>
      <c r="AT286" s="231" t="s">
        <v>191</v>
      </c>
      <c r="AU286" s="231" t="s">
        <v>90</v>
      </c>
      <c r="AY286" s="18" t="s">
        <v>188</v>
      </c>
      <c r="BE286" s="232">
        <f>IF(N286="základní",J286,0)</f>
        <v>0</v>
      </c>
      <c r="BF286" s="232">
        <f>IF(N286="snížená",J286,0)</f>
        <v>0</v>
      </c>
      <c r="BG286" s="232">
        <f>IF(N286="zákl. přenesená",J286,0)</f>
        <v>0</v>
      </c>
      <c r="BH286" s="232">
        <f>IF(N286="sníž. přenesená",J286,0)</f>
        <v>0</v>
      </c>
      <c r="BI286" s="232">
        <f>IF(N286="nulová",J286,0)</f>
        <v>0</v>
      </c>
      <c r="BJ286" s="18" t="s">
        <v>88</v>
      </c>
      <c r="BK286" s="232">
        <f>ROUND(I286*H286,2)</f>
        <v>0</v>
      </c>
      <c r="BL286" s="18" t="s">
        <v>292</v>
      </c>
      <c r="BM286" s="231" t="s">
        <v>1811</v>
      </c>
    </row>
    <row r="287" s="2" customFormat="1" ht="49.05" customHeight="1">
      <c r="A287" s="39"/>
      <c r="B287" s="40"/>
      <c r="C287" s="220" t="s">
        <v>1812</v>
      </c>
      <c r="D287" s="220" t="s">
        <v>191</v>
      </c>
      <c r="E287" s="221" t="s">
        <v>1813</v>
      </c>
      <c r="F287" s="222" t="s">
        <v>1814</v>
      </c>
      <c r="G287" s="223" t="s">
        <v>368</v>
      </c>
      <c r="H287" s="224">
        <v>0.20000000000000001</v>
      </c>
      <c r="I287" s="225"/>
      <c r="J287" s="226">
        <f>ROUND(I287*H287,2)</f>
        <v>0</v>
      </c>
      <c r="K287" s="222" t="s">
        <v>1344</v>
      </c>
      <c r="L287" s="45"/>
      <c r="M287" s="227" t="s">
        <v>1</v>
      </c>
      <c r="N287" s="228" t="s">
        <v>45</v>
      </c>
      <c r="O287" s="92"/>
      <c r="P287" s="229">
        <f>O287*H287</f>
        <v>0</v>
      </c>
      <c r="Q287" s="229">
        <v>0</v>
      </c>
      <c r="R287" s="229">
        <f>Q287*H287</f>
        <v>0</v>
      </c>
      <c r="S287" s="229">
        <v>0</v>
      </c>
      <c r="T287" s="230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1" t="s">
        <v>292</v>
      </c>
      <c r="AT287" s="231" t="s">
        <v>191</v>
      </c>
      <c r="AU287" s="231" t="s">
        <v>90</v>
      </c>
      <c r="AY287" s="18" t="s">
        <v>188</v>
      </c>
      <c r="BE287" s="232">
        <f>IF(N287="základní",J287,0)</f>
        <v>0</v>
      </c>
      <c r="BF287" s="232">
        <f>IF(N287="snížená",J287,0)</f>
        <v>0</v>
      </c>
      <c r="BG287" s="232">
        <f>IF(N287="zákl. přenesená",J287,0)</f>
        <v>0</v>
      </c>
      <c r="BH287" s="232">
        <f>IF(N287="sníž. přenesená",J287,0)</f>
        <v>0</v>
      </c>
      <c r="BI287" s="232">
        <f>IF(N287="nulová",J287,0)</f>
        <v>0</v>
      </c>
      <c r="BJ287" s="18" t="s">
        <v>88</v>
      </c>
      <c r="BK287" s="232">
        <f>ROUND(I287*H287,2)</f>
        <v>0</v>
      </c>
      <c r="BL287" s="18" t="s">
        <v>292</v>
      </c>
      <c r="BM287" s="231" t="s">
        <v>1815</v>
      </c>
    </row>
    <row r="288" s="12" customFormat="1" ht="22.8" customHeight="1">
      <c r="A288" s="12"/>
      <c r="B288" s="204"/>
      <c r="C288" s="205"/>
      <c r="D288" s="206" t="s">
        <v>79</v>
      </c>
      <c r="E288" s="218" t="s">
        <v>1816</v>
      </c>
      <c r="F288" s="218" t="s">
        <v>1817</v>
      </c>
      <c r="G288" s="205"/>
      <c r="H288" s="205"/>
      <c r="I288" s="208"/>
      <c r="J288" s="219">
        <f>BK288</f>
        <v>0</v>
      </c>
      <c r="K288" s="205"/>
      <c r="L288" s="210"/>
      <c r="M288" s="211"/>
      <c r="N288" s="212"/>
      <c r="O288" s="212"/>
      <c r="P288" s="213">
        <f>SUM(P289:P292)</f>
        <v>0</v>
      </c>
      <c r="Q288" s="212"/>
      <c r="R288" s="213">
        <f>SUM(R289:R292)</f>
        <v>0.0066</v>
      </c>
      <c r="S288" s="212"/>
      <c r="T288" s="214">
        <f>SUM(T289:T292)</f>
        <v>0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215" t="s">
        <v>90</v>
      </c>
      <c r="AT288" s="216" t="s">
        <v>79</v>
      </c>
      <c r="AU288" s="216" t="s">
        <v>88</v>
      </c>
      <c r="AY288" s="215" t="s">
        <v>188</v>
      </c>
      <c r="BK288" s="217">
        <f>SUM(BK289:BK292)</f>
        <v>0</v>
      </c>
    </row>
    <row r="289" s="2" customFormat="1" ht="37.8" customHeight="1">
      <c r="A289" s="39"/>
      <c r="B289" s="40"/>
      <c r="C289" s="220" t="s">
        <v>1818</v>
      </c>
      <c r="D289" s="220" t="s">
        <v>191</v>
      </c>
      <c r="E289" s="221" t="s">
        <v>1819</v>
      </c>
      <c r="F289" s="222" t="s">
        <v>1820</v>
      </c>
      <c r="G289" s="223" t="s">
        <v>267</v>
      </c>
      <c r="H289" s="224">
        <v>3</v>
      </c>
      <c r="I289" s="225"/>
      <c r="J289" s="226">
        <f>ROUND(I289*H289,2)</f>
        <v>0</v>
      </c>
      <c r="K289" s="222" t="s">
        <v>1344</v>
      </c>
      <c r="L289" s="45"/>
      <c r="M289" s="227" t="s">
        <v>1</v>
      </c>
      <c r="N289" s="228" t="s">
        <v>45</v>
      </c>
      <c r="O289" s="92"/>
      <c r="P289" s="229">
        <f>O289*H289</f>
        <v>0</v>
      </c>
      <c r="Q289" s="229">
        <v>0.00010000000000000001</v>
      </c>
      <c r="R289" s="229">
        <f>Q289*H289</f>
        <v>0.00030000000000000003</v>
      </c>
      <c r="S289" s="229">
        <v>0</v>
      </c>
      <c r="T289" s="230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1" t="s">
        <v>292</v>
      </c>
      <c r="AT289" s="231" t="s">
        <v>191</v>
      </c>
      <c r="AU289" s="231" t="s">
        <v>90</v>
      </c>
      <c r="AY289" s="18" t="s">
        <v>188</v>
      </c>
      <c r="BE289" s="232">
        <f>IF(N289="základní",J289,0)</f>
        <v>0</v>
      </c>
      <c r="BF289" s="232">
        <f>IF(N289="snížená",J289,0)</f>
        <v>0</v>
      </c>
      <c r="BG289" s="232">
        <f>IF(N289="zákl. přenesená",J289,0)</f>
        <v>0</v>
      </c>
      <c r="BH289" s="232">
        <f>IF(N289="sníž. přenesená",J289,0)</f>
        <v>0</v>
      </c>
      <c r="BI289" s="232">
        <f>IF(N289="nulová",J289,0)</f>
        <v>0</v>
      </c>
      <c r="BJ289" s="18" t="s">
        <v>88</v>
      </c>
      <c r="BK289" s="232">
        <f>ROUND(I289*H289,2)</f>
        <v>0</v>
      </c>
      <c r="BL289" s="18" t="s">
        <v>292</v>
      </c>
      <c r="BM289" s="231" t="s">
        <v>1821</v>
      </c>
    </row>
    <row r="290" s="2" customFormat="1" ht="37.8" customHeight="1">
      <c r="A290" s="39"/>
      <c r="B290" s="40"/>
      <c r="C290" s="220" t="s">
        <v>1822</v>
      </c>
      <c r="D290" s="220" t="s">
        <v>191</v>
      </c>
      <c r="E290" s="221" t="s">
        <v>1823</v>
      </c>
      <c r="F290" s="222" t="s">
        <v>1824</v>
      </c>
      <c r="G290" s="223" t="s">
        <v>267</v>
      </c>
      <c r="H290" s="224">
        <v>5</v>
      </c>
      <c r="I290" s="225"/>
      <c r="J290" s="226">
        <f>ROUND(I290*H290,2)</f>
        <v>0</v>
      </c>
      <c r="K290" s="222" t="s">
        <v>1344</v>
      </c>
      <c r="L290" s="45"/>
      <c r="M290" s="227" t="s">
        <v>1</v>
      </c>
      <c r="N290" s="228" t="s">
        <v>45</v>
      </c>
      <c r="O290" s="92"/>
      <c r="P290" s="229">
        <f>O290*H290</f>
        <v>0</v>
      </c>
      <c r="Q290" s="229">
        <v>0.00024000000000000001</v>
      </c>
      <c r="R290" s="229">
        <f>Q290*H290</f>
        <v>0.0012000000000000001</v>
      </c>
      <c r="S290" s="229">
        <v>0</v>
      </c>
      <c r="T290" s="230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1" t="s">
        <v>292</v>
      </c>
      <c r="AT290" s="231" t="s">
        <v>191</v>
      </c>
      <c r="AU290" s="231" t="s">
        <v>90</v>
      </c>
      <c r="AY290" s="18" t="s">
        <v>188</v>
      </c>
      <c r="BE290" s="232">
        <f>IF(N290="základní",J290,0)</f>
        <v>0</v>
      </c>
      <c r="BF290" s="232">
        <f>IF(N290="snížená",J290,0)</f>
        <v>0</v>
      </c>
      <c r="BG290" s="232">
        <f>IF(N290="zákl. přenesená",J290,0)</f>
        <v>0</v>
      </c>
      <c r="BH290" s="232">
        <f>IF(N290="sníž. přenesená",J290,0)</f>
        <v>0</v>
      </c>
      <c r="BI290" s="232">
        <f>IF(N290="nulová",J290,0)</f>
        <v>0</v>
      </c>
      <c r="BJ290" s="18" t="s">
        <v>88</v>
      </c>
      <c r="BK290" s="232">
        <f>ROUND(I290*H290,2)</f>
        <v>0</v>
      </c>
      <c r="BL290" s="18" t="s">
        <v>292</v>
      </c>
      <c r="BM290" s="231" t="s">
        <v>1825</v>
      </c>
    </row>
    <row r="291" s="2" customFormat="1" ht="37.8" customHeight="1">
      <c r="A291" s="39"/>
      <c r="B291" s="40"/>
      <c r="C291" s="220" t="s">
        <v>1826</v>
      </c>
      <c r="D291" s="220" t="s">
        <v>191</v>
      </c>
      <c r="E291" s="221" t="s">
        <v>1827</v>
      </c>
      <c r="F291" s="222" t="s">
        <v>1828</v>
      </c>
      <c r="G291" s="223" t="s">
        <v>267</v>
      </c>
      <c r="H291" s="224">
        <v>10</v>
      </c>
      <c r="I291" s="225"/>
      <c r="J291" s="226">
        <f>ROUND(I291*H291,2)</f>
        <v>0</v>
      </c>
      <c r="K291" s="222" t="s">
        <v>1344</v>
      </c>
      <c r="L291" s="45"/>
      <c r="M291" s="227" t="s">
        <v>1</v>
      </c>
      <c r="N291" s="228" t="s">
        <v>45</v>
      </c>
      <c r="O291" s="92"/>
      <c r="P291" s="229">
        <f>O291*H291</f>
        <v>0</v>
      </c>
      <c r="Q291" s="229">
        <v>0.00051000000000000004</v>
      </c>
      <c r="R291" s="229">
        <f>Q291*H291</f>
        <v>0.0051000000000000004</v>
      </c>
      <c r="S291" s="229">
        <v>0</v>
      </c>
      <c r="T291" s="230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1" t="s">
        <v>292</v>
      </c>
      <c r="AT291" s="231" t="s">
        <v>191</v>
      </c>
      <c r="AU291" s="231" t="s">
        <v>90</v>
      </c>
      <c r="AY291" s="18" t="s">
        <v>188</v>
      </c>
      <c r="BE291" s="232">
        <f>IF(N291="základní",J291,0)</f>
        <v>0</v>
      </c>
      <c r="BF291" s="232">
        <f>IF(N291="snížená",J291,0)</f>
        <v>0</v>
      </c>
      <c r="BG291" s="232">
        <f>IF(N291="zákl. přenesená",J291,0)</f>
        <v>0</v>
      </c>
      <c r="BH291" s="232">
        <f>IF(N291="sníž. přenesená",J291,0)</f>
        <v>0</v>
      </c>
      <c r="BI291" s="232">
        <f>IF(N291="nulová",J291,0)</f>
        <v>0</v>
      </c>
      <c r="BJ291" s="18" t="s">
        <v>88</v>
      </c>
      <c r="BK291" s="232">
        <f>ROUND(I291*H291,2)</f>
        <v>0</v>
      </c>
      <c r="BL291" s="18" t="s">
        <v>292</v>
      </c>
      <c r="BM291" s="231" t="s">
        <v>1829</v>
      </c>
    </row>
    <row r="292" s="2" customFormat="1" ht="49.05" customHeight="1">
      <c r="A292" s="39"/>
      <c r="B292" s="40"/>
      <c r="C292" s="220" t="s">
        <v>1830</v>
      </c>
      <c r="D292" s="220" t="s">
        <v>191</v>
      </c>
      <c r="E292" s="221" t="s">
        <v>1831</v>
      </c>
      <c r="F292" s="222" t="s">
        <v>1832</v>
      </c>
      <c r="G292" s="223" t="s">
        <v>368</v>
      </c>
      <c r="H292" s="224">
        <v>0.10000000000000001</v>
      </c>
      <c r="I292" s="225"/>
      <c r="J292" s="226">
        <f>ROUND(I292*H292,2)</f>
        <v>0</v>
      </c>
      <c r="K292" s="222" t="s">
        <v>1344</v>
      </c>
      <c r="L292" s="45"/>
      <c r="M292" s="297" t="s">
        <v>1</v>
      </c>
      <c r="N292" s="298" t="s">
        <v>45</v>
      </c>
      <c r="O292" s="295"/>
      <c r="P292" s="299">
        <f>O292*H292</f>
        <v>0</v>
      </c>
      <c r="Q292" s="299">
        <v>0</v>
      </c>
      <c r="R292" s="299">
        <f>Q292*H292</f>
        <v>0</v>
      </c>
      <c r="S292" s="299">
        <v>0</v>
      </c>
      <c r="T292" s="300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1" t="s">
        <v>292</v>
      </c>
      <c r="AT292" s="231" t="s">
        <v>191</v>
      </c>
      <c r="AU292" s="231" t="s">
        <v>90</v>
      </c>
      <c r="AY292" s="18" t="s">
        <v>188</v>
      </c>
      <c r="BE292" s="232">
        <f>IF(N292="základní",J292,0)</f>
        <v>0</v>
      </c>
      <c r="BF292" s="232">
        <f>IF(N292="snížená",J292,0)</f>
        <v>0</v>
      </c>
      <c r="BG292" s="232">
        <f>IF(N292="zákl. přenesená",J292,0)</f>
        <v>0</v>
      </c>
      <c r="BH292" s="232">
        <f>IF(N292="sníž. přenesená",J292,0)</f>
        <v>0</v>
      </c>
      <c r="BI292" s="232">
        <f>IF(N292="nulová",J292,0)</f>
        <v>0</v>
      </c>
      <c r="BJ292" s="18" t="s">
        <v>88</v>
      </c>
      <c r="BK292" s="232">
        <f>ROUND(I292*H292,2)</f>
        <v>0</v>
      </c>
      <c r="BL292" s="18" t="s">
        <v>292</v>
      </c>
      <c r="BM292" s="231" t="s">
        <v>1833</v>
      </c>
    </row>
    <row r="293" s="2" customFormat="1" ht="6.96" customHeight="1">
      <c r="A293" s="39"/>
      <c r="B293" s="67"/>
      <c r="C293" s="68"/>
      <c r="D293" s="68"/>
      <c r="E293" s="68"/>
      <c r="F293" s="68"/>
      <c r="G293" s="68"/>
      <c r="H293" s="68"/>
      <c r="I293" s="68"/>
      <c r="J293" s="68"/>
      <c r="K293" s="68"/>
      <c r="L293" s="45"/>
      <c r="M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</row>
  </sheetData>
  <sheetProtection sheet="1" autoFilter="0" formatColumns="0" formatRows="0" objects="1" scenarios="1" spinCount="100000" saltValue="oUg3Bl9BTquK1S4WkHEedHL0JuY2IsnPOx9pKb7EfYOr3kdKvzCfjbC99atbsqVewfEtPo9jJiBYInL6r9XAtQ==" hashValue="adMqiw/NXfftI1hwuBkIJMQtaVCcdKuz4F82RcNSM2Az+gNfgktKYrg8MJT2mVPHrM1WM5FP3ABr98Gf3nP7sA==" algorithmName="SHA-512" password="88D2"/>
  <autoFilter ref="C122:K292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108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90</v>
      </c>
    </row>
    <row r="4" hidden="1" s="1" customFormat="1" ht="24.96" customHeight="1">
      <c r="B4" s="21"/>
      <c r="D4" s="140" t="s">
        <v>124</v>
      </c>
      <c r="L4" s="21"/>
      <c r="M4" s="141" t="s">
        <v>10</v>
      </c>
      <c r="AT4" s="18" t="s">
        <v>4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142" t="s">
        <v>16</v>
      </c>
      <c r="L6" s="21"/>
    </row>
    <row r="7" hidden="1" s="1" customFormat="1" ht="16.5" customHeight="1">
      <c r="B7" s="21"/>
      <c r="E7" s="143" t="str">
        <f>'Rekapitulace stavby'!K6</f>
        <v>Revitalizace endoskopického oddělení</v>
      </c>
      <c r="F7" s="142"/>
      <c r="G7" s="142"/>
      <c r="H7" s="142"/>
      <c r="L7" s="21"/>
    </row>
    <row r="8" hidden="1" s="2" customFormat="1" ht="12" customHeight="1">
      <c r="A8" s="39"/>
      <c r="B8" s="45"/>
      <c r="C8" s="39"/>
      <c r="D8" s="142" t="s">
        <v>137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hidden="1" s="2" customFormat="1" ht="16.5" customHeight="1">
      <c r="A9" s="39"/>
      <c r="B9" s="45"/>
      <c r="C9" s="39"/>
      <c r="D9" s="39"/>
      <c r="E9" s="144" t="s">
        <v>1834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hidden="1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hidden="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hidden="1" s="2" customFormat="1" ht="12" customHeight="1">
      <c r="A12" s="39"/>
      <c r="B12" s="45"/>
      <c r="C12" s="39"/>
      <c r="D12" s="142" t="s">
        <v>20</v>
      </c>
      <c r="E12" s="39"/>
      <c r="F12" s="145" t="s">
        <v>867</v>
      </c>
      <c r="G12" s="39"/>
      <c r="H12" s="39"/>
      <c r="I12" s="142" t="s">
        <v>22</v>
      </c>
      <c r="J12" s="146" t="str">
        <f>'Rekapitulace stavby'!AN8</f>
        <v>15. 12. 2025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hidden="1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hidden="1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tr">
        <f>IF('Rekapitulace stavby'!AN10="","",'Rekapitulace stavby'!AN10)</f>
        <v>26000202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hidden="1" s="2" customFormat="1" ht="18" customHeight="1">
      <c r="A15" s="39"/>
      <c r="B15" s="45"/>
      <c r="C15" s="39"/>
      <c r="D15" s="39"/>
      <c r="E15" s="145" t="str">
        <f>IF('Rekapitulace stavby'!E11="","",'Rekapitulace stavby'!E11)</f>
        <v>Oblastní Nemocnice Náchod</v>
      </c>
      <c r="F15" s="39"/>
      <c r="G15" s="39"/>
      <c r="H15" s="39"/>
      <c r="I15" s="142" t="s">
        <v>28</v>
      </c>
      <c r="J15" s="145" t="str">
        <f>IF('Rekapitulace stavby'!AN11="","",'Rekapitulace stavby'!AN11)</f>
        <v>CZ26000202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hidden="1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hidden="1" s="2" customFormat="1" ht="12" customHeight="1">
      <c r="A17" s="39"/>
      <c r="B17" s="45"/>
      <c r="C17" s="39"/>
      <c r="D17" s="142" t="s">
        <v>30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hidden="1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hidden="1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hidden="1" s="2" customFormat="1" ht="12" customHeight="1">
      <c r="A20" s="39"/>
      <c r="B20" s="45"/>
      <c r="C20" s="39"/>
      <c r="D20" s="142" t="s">
        <v>32</v>
      </c>
      <c r="E20" s="39"/>
      <c r="F20" s="39"/>
      <c r="G20" s="39"/>
      <c r="H20" s="39"/>
      <c r="I20" s="142" t="s">
        <v>25</v>
      </c>
      <c r="J20" s="145" t="str">
        <f>IF('Rekapitulace stavby'!AN16="","",'Rekapitulace stavby'!AN16)</f>
        <v>13997220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hidden="1" s="2" customFormat="1" ht="18" customHeight="1">
      <c r="A21" s="39"/>
      <c r="B21" s="45"/>
      <c r="C21" s="39"/>
      <c r="D21" s="39"/>
      <c r="E21" s="145" t="str">
        <f>IF('Rekapitulace stavby'!E17="","",'Rekapitulace stavby'!E17)</f>
        <v>PRISPO s.r.o.</v>
      </c>
      <c r="F21" s="39"/>
      <c r="G21" s="39"/>
      <c r="H21" s="39"/>
      <c r="I21" s="142" t="s">
        <v>28</v>
      </c>
      <c r="J21" s="145" t="str">
        <f>IF('Rekapitulace stavby'!AN17="","",'Rekapitulace stavby'!AN17)</f>
        <v>CZ13997220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hidden="1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hidden="1" s="2" customFormat="1" ht="12" customHeight="1">
      <c r="A23" s="39"/>
      <c r="B23" s="45"/>
      <c r="C23" s="39"/>
      <c r="D23" s="142" t="s">
        <v>37</v>
      </c>
      <c r="E23" s="39"/>
      <c r="F23" s="39"/>
      <c r="G23" s="39"/>
      <c r="H23" s="39"/>
      <c r="I23" s="142" t="s">
        <v>25</v>
      </c>
      <c r="J23" s="145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hidden="1" s="2" customFormat="1" ht="18" customHeight="1">
      <c r="A24" s="39"/>
      <c r="B24" s="45"/>
      <c r="C24" s="39"/>
      <c r="D24" s="39"/>
      <c r="E24" s="145" t="str">
        <f>IF('Rekapitulace stavby'!E20="","",'Rekapitulace stavby'!E20)</f>
        <v>Ing. Petr Chobotský</v>
      </c>
      <c r="F24" s="39"/>
      <c r="G24" s="39"/>
      <c r="H24" s="39"/>
      <c r="I24" s="142" t="s">
        <v>28</v>
      </c>
      <c r="J24" s="145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hidden="1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idden="1" s="2" customFormat="1" ht="12" customHeight="1">
      <c r="A26" s="39"/>
      <c r="B26" s="45"/>
      <c r="C26" s="39"/>
      <c r="D26" s="142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hidden="1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hidden="1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idden="1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hidden="1" s="2" customFormat="1" ht="25.44" customHeight="1">
      <c r="A30" s="39"/>
      <c r="B30" s="45"/>
      <c r="C30" s="39"/>
      <c r="D30" s="152" t="s">
        <v>40</v>
      </c>
      <c r="E30" s="39"/>
      <c r="F30" s="39"/>
      <c r="G30" s="39"/>
      <c r="H30" s="39"/>
      <c r="I30" s="39"/>
      <c r="J30" s="153">
        <f>ROUND(J117,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idden="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hidden="1" s="2" customFormat="1" ht="14.4" customHeight="1">
      <c r="A32" s="39"/>
      <c r="B32" s="45"/>
      <c r="C32" s="39"/>
      <c r="D32" s="39"/>
      <c r="E32" s="39"/>
      <c r="F32" s="154" t="s">
        <v>42</v>
      </c>
      <c r="G32" s="39"/>
      <c r="H32" s="39"/>
      <c r="I32" s="154" t="s">
        <v>41</v>
      </c>
      <c r="J32" s="154" t="s">
        <v>43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155" t="s">
        <v>44</v>
      </c>
      <c r="E33" s="142" t="s">
        <v>45</v>
      </c>
      <c r="F33" s="156">
        <f>ROUND((SUM(BE117:BE190)),  2)</f>
        <v>0</v>
      </c>
      <c r="G33" s="39"/>
      <c r="H33" s="39"/>
      <c r="I33" s="157">
        <v>0.20999999999999999</v>
      </c>
      <c r="J33" s="156">
        <f>ROUND(((SUM(BE117:BE190))*I33),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42" t="s">
        <v>46</v>
      </c>
      <c r="F34" s="156">
        <f>ROUND((SUM(BF117:BF190)),  2)</f>
        <v>0</v>
      </c>
      <c r="G34" s="39"/>
      <c r="H34" s="39"/>
      <c r="I34" s="157">
        <v>0.12</v>
      </c>
      <c r="J34" s="156">
        <f>ROUND(((SUM(BF117:BF190))*I34),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47</v>
      </c>
      <c r="F35" s="156">
        <f>ROUND((SUM(BG117:BG190)),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48</v>
      </c>
      <c r="F36" s="156">
        <f>ROUND((SUM(BH117:BH190)),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49</v>
      </c>
      <c r="F37" s="156">
        <f>ROUND((SUM(BI117:BI190)),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25.44" customHeight="1">
      <c r="A39" s="39"/>
      <c r="B39" s="45"/>
      <c r="C39" s="158"/>
      <c r="D39" s="159" t="s">
        <v>50</v>
      </c>
      <c r="E39" s="160"/>
      <c r="F39" s="160"/>
      <c r="G39" s="161" t="s">
        <v>51</v>
      </c>
      <c r="H39" s="162" t="s">
        <v>52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1" customFormat="1" ht="14.4" customHeight="1">
      <c r="B41" s="21"/>
      <c r="L41" s="21"/>
    </row>
    <row r="42" hidden="1" s="1" customFormat="1" ht="14.4" customHeight="1">
      <c r="B42" s="21"/>
      <c r="L42" s="21"/>
    </row>
    <row r="43" hidden="1" s="1" customFormat="1" ht="14.4" customHeight="1">
      <c r="B43" s="21"/>
      <c r="L43" s="21"/>
    </row>
    <row r="44" hidden="1" s="1" customFormat="1" ht="14.4" customHeight="1">
      <c r="B44" s="21"/>
      <c r="L44" s="21"/>
    </row>
    <row r="45" hidden="1" s="1" customFormat="1" ht="14.4" customHeight="1">
      <c r="B45" s="21"/>
      <c r="L45" s="21"/>
    </row>
    <row r="46" hidden="1" s="1" customFormat="1" ht="14.4" customHeight="1">
      <c r="B46" s="21"/>
      <c r="L46" s="21"/>
    </row>
    <row r="47" hidden="1" s="1" customFormat="1" ht="14.4" customHeight="1">
      <c r="B47" s="21"/>
      <c r="L47" s="21"/>
    </row>
    <row r="48" hidden="1" s="1" customFormat="1" ht="14.4" customHeight="1">
      <c r="B48" s="21"/>
      <c r="L48" s="21"/>
    </row>
    <row r="49" hidden="1" s="1" customFormat="1" ht="14.4" customHeight="1">
      <c r="B49" s="21"/>
      <c r="L49" s="21"/>
    </row>
    <row r="50" hidden="1" s="2" customFormat="1" ht="14.4" customHeight="1">
      <c r="B50" s="64"/>
      <c r="D50" s="165" t="s">
        <v>53</v>
      </c>
      <c r="E50" s="166"/>
      <c r="F50" s="166"/>
      <c r="G50" s="165" t="s">
        <v>54</v>
      </c>
      <c r="H50" s="166"/>
      <c r="I50" s="166"/>
      <c r="J50" s="166"/>
      <c r="K50" s="166"/>
      <c r="L50" s="64"/>
    </row>
    <row r="51" hidden="1">
      <c r="B51" s="21"/>
      <c r="L51" s="21"/>
    </row>
    <row r="52" hidden="1">
      <c r="B52" s="21"/>
      <c r="L52" s="21"/>
    </row>
    <row r="53" hidden="1">
      <c r="B53" s="21"/>
      <c r="L53" s="21"/>
    </row>
    <row r="54" hidden="1">
      <c r="B54" s="21"/>
      <c r="L54" s="21"/>
    </row>
    <row r="55" hidden="1">
      <c r="B55" s="21"/>
      <c r="L55" s="21"/>
    </row>
    <row r="56" hidden="1">
      <c r="B56" s="21"/>
      <c r="L56" s="21"/>
    </row>
    <row r="57" hidden="1">
      <c r="B57" s="21"/>
      <c r="L57" s="21"/>
    </row>
    <row r="58" hidden="1">
      <c r="B58" s="21"/>
      <c r="L58" s="21"/>
    </row>
    <row r="59" hidden="1">
      <c r="B59" s="21"/>
      <c r="L59" s="21"/>
    </row>
    <row r="60" hidden="1">
      <c r="B60" s="21"/>
      <c r="L60" s="21"/>
    </row>
    <row r="61" hidden="1" s="2" customFormat="1">
      <c r="A61" s="39"/>
      <c r="B61" s="45"/>
      <c r="C61" s="39"/>
      <c r="D61" s="167" t="s">
        <v>55</v>
      </c>
      <c r="E61" s="168"/>
      <c r="F61" s="169" t="s">
        <v>56</v>
      </c>
      <c r="G61" s="167" t="s">
        <v>55</v>
      </c>
      <c r="H61" s="168"/>
      <c r="I61" s="168"/>
      <c r="J61" s="170" t="s">
        <v>56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hidden="1">
      <c r="B62" s="21"/>
      <c r="L62" s="21"/>
    </row>
    <row r="63" hidden="1">
      <c r="B63" s="21"/>
      <c r="L63" s="21"/>
    </row>
    <row r="64" hidden="1">
      <c r="B64" s="21"/>
      <c r="L64" s="21"/>
    </row>
    <row r="65" hidden="1" s="2" customFormat="1">
      <c r="A65" s="39"/>
      <c r="B65" s="45"/>
      <c r="C65" s="39"/>
      <c r="D65" s="165" t="s">
        <v>57</v>
      </c>
      <c r="E65" s="171"/>
      <c r="F65" s="171"/>
      <c r="G65" s="165" t="s">
        <v>58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hidden="1">
      <c r="B66" s="21"/>
      <c r="L66" s="21"/>
    </row>
    <row r="67" hidden="1">
      <c r="B67" s="21"/>
      <c r="L67" s="21"/>
    </row>
    <row r="68" hidden="1">
      <c r="B68" s="21"/>
      <c r="L68" s="21"/>
    </row>
    <row r="69" hidden="1">
      <c r="B69" s="21"/>
      <c r="L69" s="21"/>
    </row>
    <row r="70" hidden="1">
      <c r="B70" s="21"/>
      <c r="L70" s="21"/>
    </row>
    <row r="71" hidden="1">
      <c r="B71" s="21"/>
      <c r="L71" s="21"/>
    </row>
    <row r="72" hidden="1">
      <c r="B72" s="21"/>
      <c r="L72" s="21"/>
    </row>
    <row r="73" hidden="1">
      <c r="B73" s="21"/>
      <c r="L73" s="21"/>
    </row>
    <row r="74" hidden="1">
      <c r="B74" s="21"/>
      <c r="L74" s="21"/>
    </row>
    <row r="75" hidden="1">
      <c r="B75" s="21"/>
      <c r="L75" s="21"/>
    </row>
    <row r="76" hidden="1" s="2" customFormat="1">
      <c r="A76" s="39"/>
      <c r="B76" s="45"/>
      <c r="C76" s="39"/>
      <c r="D76" s="167" t="s">
        <v>55</v>
      </c>
      <c r="E76" s="168"/>
      <c r="F76" s="169" t="s">
        <v>56</v>
      </c>
      <c r="G76" s="167" t="s">
        <v>55</v>
      </c>
      <c r="H76" s="168"/>
      <c r="I76" s="168"/>
      <c r="J76" s="170" t="s">
        <v>56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hidden="1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hidden="1"/>
    <row r="79" hidden="1"/>
    <row r="80" hidden="1"/>
    <row r="81" hidden="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hidden="1" s="2" customFormat="1" ht="24.96" customHeight="1">
      <c r="A82" s="39"/>
      <c r="B82" s="40"/>
      <c r="C82" s="24" t="s">
        <v>152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hidden="1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 s="2" customFormat="1" ht="16.5" customHeight="1">
      <c r="A85" s="39"/>
      <c r="B85" s="40"/>
      <c r="C85" s="41"/>
      <c r="D85" s="41"/>
      <c r="E85" s="176" t="str">
        <f>E7</f>
        <v>Revitalizace endoskopického oddělení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hidden="1" s="2" customFormat="1" ht="12" customHeight="1">
      <c r="A86" s="39"/>
      <c r="B86" s="40"/>
      <c r="C86" s="33" t="s">
        <v>137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hidden="1" s="2" customFormat="1" ht="16.5" customHeight="1">
      <c r="A87" s="39"/>
      <c r="B87" s="40"/>
      <c r="C87" s="41"/>
      <c r="D87" s="41"/>
      <c r="E87" s="77" t="str">
        <f>E9</f>
        <v>07 - EL - Silnoproud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hidden="1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hidden="1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15. 12. 2025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hidden="1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hidden="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Oblastní Nemocnice Náchod</v>
      </c>
      <c r="G91" s="41"/>
      <c r="H91" s="41"/>
      <c r="I91" s="33" t="s">
        <v>32</v>
      </c>
      <c r="J91" s="37" t="str">
        <f>E21</f>
        <v>PRISPO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hidden="1" s="2" customFormat="1" ht="15.1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>Ing. Petr Chobotský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hidden="1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hidden="1" s="2" customFormat="1" ht="29.28" customHeight="1">
      <c r="A94" s="39"/>
      <c r="B94" s="40"/>
      <c r="C94" s="177" t="s">
        <v>153</v>
      </c>
      <c r="D94" s="178"/>
      <c r="E94" s="178"/>
      <c r="F94" s="178"/>
      <c r="G94" s="178"/>
      <c r="H94" s="178"/>
      <c r="I94" s="178"/>
      <c r="J94" s="179" t="s">
        <v>154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hidden="1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hidden="1" s="2" customFormat="1" ht="22.8" customHeight="1">
      <c r="A96" s="39"/>
      <c r="B96" s="40"/>
      <c r="C96" s="180" t="s">
        <v>155</v>
      </c>
      <c r="D96" s="41"/>
      <c r="E96" s="41"/>
      <c r="F96" s="41"/>
      <c r="G96" s="41"/>
      <c r="H96" s="41"/>
      <c r="I96" s="41"/>
      <c r="J96" s="111">
        <f>J117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156</v>
      </c>
    </row>
    <row r="97" hidden="1" s="9" customFormat="1" ht="24.96" customHeight="1">
      <c r="A97" s="9"/>
      <c r="B97" s="181"/>
      <c r="C97" s="182"/>
      <c r="D97" s="183" t="s">
        <v>1835</v>
      </c>
      <c r="E97" s="184"/>
      <c r="F97" s="184"/>
      <c r="G97" s="184"/>
      <c r="H97" s="184"/>
      <c r="I97" s="184"/>
      <c r="J97" s="185">
        <f>J118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2" customFormat="1" ht="21.84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hidden="1" s="2" customFormat="1" ht="6.96" customHeight="1">
      <c r="A99" s="39"/>
      <c r="B99" s="67"/>
      <c r="C99" s="68"/>
      <c r="D99" s="68"/>
      <c r="E99" s="68"/>
      <c r="F99" s="68"/>
      <c r="G99" s="68"/>
      <c r="H99" s="68"/>
      <c r="I99" s="68"/>
      <c r="J99" s="68"/>
      <c r="K99" s="68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hidden="1"/>
    <row r="101" hidden="1"/>
    <row r="102" hidden="1"/>
    <row r="103" s="2" customFormat="1" ht="6.96" customHeight="1">
      <c r="A103" s="39"/>
      <c r="B103" s="69"/>
      <c r="C103" s="70"/>
      <c r="D103" s="70"/>
      <c r="E103" s="70"/>
      <c r="F103" s="70"/>
      <c r="G103" s="70"/>
      <c r="H103" s="70"/>
      <c r="I103" s="70"/>
      <c r="J103" s="70"/>
      <c r="K103" s="70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24.96" customHeight="1">
      <c r="A104" s="39"/>
      <c r="B104" s="40"/>
      <c r="C104" s="24" t="s">
        <v>173</v>
      </c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12" customHeight="1">
      <c r="A106" s="39"/>
      <c r="B106" s="40"/>
      <c r="C106" s="33" t="s">
        <v>16</v>
      </c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6.5" customHeight="1">
      <c r="A107" s="39"/>
      <c r="B107" s="40"/>
      <c r="C107" s="41"/>
      <c r="D107" s="41"/>
      <c r="E107" s="176" t="str">
        <f>E7</f>
        <v>Revitalizace endoskopického oddělení</v>
      </c>
      <c r="F107" s="33"/>
      <c r="G107" s="33"/>
      <c r="H107" s="33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137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6.5" customHeight="1">
      <c r="A109" s="39"/>
      <c r="B109" s="40"/>
      <c r="C109" s="41"/>
      <c r="D109" s="41"/>
      <c r="E109" s="77" t="str">
        <f>E9</f>
        <v>07 - EL - Silnoproud</v>
      </c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20</v>
      </c>
      <c r="D111" s="41"/>
      <c r="E111" s="41"/>
      <c r="F111" s="28" t="str">
        <f>F12</f>
        <v xml:space="preserve"> </v>
      </c>
      <c r="G111" s="41"/>
      <c r="H111" s="41"/>
      <c r="I111" s="33" t="s">
        <v>22</v>
      </c>
      <c r="J111" s="80" t="str">
        <f>IF(J12="","",J12)</f>
        <v>15. 12. 2025</v>
      </c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5.15" customHeight="1">
      <c r="A113" s="39"/>
      <c r="B113" s="40"/>
      <c r="C113" s="33" t="s">
        <v>24</v>
      </c>
      <c r="D113" s="41"/>
      <c r="E113" s="41"/>
      <c r="F113" s="28" t="str">
        <f>E15</f>
        <v>Oblastní Nemocnice Náchod</v>
      </c>
      <c r="G113" s="41"/>
      <c r="H113" s="41"/>
      <c r="I113" s="33" t="s">
        <v>32</v>
      </c>
      <c r="J113" s="37" t="str">
        <f>E21</f>
        <v>PRISPO s.r.o.</v>
      </c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5.15" customHeight="1">
      <c r="A114" s="39"/>
      <c r="B114" s="40"/>
      <c r="C114" s="33" t="s">
        <v>30</v>
      </c>
      <c r="D114" s="41"/>
      <c r="E114" s="41"/>
      <c r="F114" s="28" t="str">
        <f>IF(E18="","",E18)</f>
        <v>Vyplň údaj</v>
      </c>
      <c r="G114" s="41"/>
      <c r="H114" s="41"/>
      <c r="I114" s="33" t="s">
        <v>37</v>
      </c>
      <c r="J114" s="37" t="str">
        <f>E24</f>
        <v>Ing. Petr Chobotský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0.32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11" customFormat="1" ht="29.28" customHeight="1">
      <c r="A116" s="193"/>
      <c r="B116" s="194"/>
      <c r="C116" s="195" t="s">
        <v>174</v>
      </c>
      <c r="D116" s="196" t="s">
        <v>65</v>
      </c>
      <c r="E116" s="196" t="s">
        <v>61</v>
      </c>
      <c r="F116" s="196" t="s">
        <v>62</v>
      </c>
      <c r="G116" s="196" t="s">
        <v>175</v>
      </c>
      <c r="H116" s="196" t="s">
        <v>176</v>
      </c>
      <c r="I116" s="196" t="s">
        <v>177</v>
      </c>
      <c r="J116" s="196" t="s">
        <v>154</v>
      </c>
      <c r="K116" s="197" t="s">
        <v>178</v>
      </c>
      <c r="L116" s="198"/>
      <c r="M116" s="101" t="s">
        <v>1</v>
      </c>
      <c r="N116" s="102" t="s">
        <v>44</v>
      </c>
      <c r="O116" s="102" t="s">
        <v>179</v>
      </c>
      <c r="P116" s="102" t="s">
        <v>180</v>
      </c>
      <c r="Q116" s="102" t="s">
        <v>181</v>
      </c>
      <c r="R116" s="102" t="s">
        <v>182</v>
      </c>
      <c r="S116" s="102" t="s">
        <v>183</v>
      </c>
      <c r="T116" s="103" t="s">
        <v>184</v>
      </c>
      <c r="U116" s="193"/>
      <c r="V116" s="193"/>
      <c r="W116" s="193"/>
      <c r="X116" s="193"/>
      <c r="Y116" s="193"/>
      <c r="Z116" s="193"/>
      <c r="AA116" s="193"/>
      <c r="AB116" s="193"/>
      <c r="AC116" s="193"/>
      <c r="AD116" s="193"/>
      <c r="AE116" s="193"/>
    </row>
    <row r="117" s="2" customFormat="1" ht="22.8" customHeight="1">
      <c r="A117" s="39"/>
      <c r="B117" s="40"/>
      <c r="C117" s="108" t="s">
        <v>185</v>
      </c>
      <c r="D117" s="41"/>
      <c r="E117" s="41"/>
      <c r="F117" s="41"/>
      <c r="G117" s="41"/>
      <c r="H117" s="41"/>
      <c r="I117" s="41"/>
      <c r="J117" s="199">
        <f>BK117</f>
        <v>0</v>
      </c>
      <c r="K117" s="41"/>
      <c r="L117" s="45"/>
      <c r="M117" s="104"/>
      <c r="N117" s="200"/>
      <c r="O117" s="105"/>
      <c r="P117" s="201">
        <f>P118</f>
        <v>0</v>
      </c>
      <c r="Q117" s="105"/>
      <c r="R117" s="201">
        <f>R118</f>
        <v>0</v>
      </c>
      <c r="S117" s="105"/>
      <c r="T117" s="202">
        <f>T118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79</v>
      </c>
      <c r="AU117" s="18" t="s">
        <v>156</v>
      </c>
      <c r="BK117" s="203">
        <f>BK118</f>
        <v>0</v>
      </c>
    </row>
    <row r="118" s="12" customFormat="1" ht="25.92" customHeight="1">
      <c r="A118" s="12"/>
      <c r="B118" s="204"/>
      <c r="C118" s="205"/>
      <c r="D118" s="206" t="s">
        <v>79</v>
      </c>
      <c r="E118" s="207" t="s">
        <v>1242</v>
      </c>
      <c r="F118" s="207" t="s">
        <v>1836</v>
      </c>
      <c r="G118" s="205"/>
      <c r="H118" s="205"/>
      <c r="I118" s="208"/>
      <c r="J118" s="209">
        <f>BK118</f>
        <v>0</v>
      </c>
      <c r="K118" s="205"/>
      <c r="L118" s="210"/>
      <c r="M118" s="211"/>
      <c r="N118" s="212"/>
      <c r="O118" s="212"/>
      <c r="P118" s="213">
        <f>SUM(P119:P190)</f>
        <v>0</v>
      </c>
      <c r="Q118" s="212"/>
      <c r="R118" s="213">
        <f>SUM(R119:R190)</f>
        <v>0</v>
      </c>
      <c r="S118" s="212"/>
      <c r="T118" s="214">
        <f>SUM(T119:T190)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15" t="s">
        <v>88</v>
      </c>
      <c r="AT118" s="216" t="s">
        <v>79</v>
      </c>
      <c r="AU118" s="216" t="s">
        <v>80</v>
      </c>
      <c r="AY118" s="215" t="s">
        <v>188</v>
      </c>
      <c r="BK118" s="217">
        <f>SUM(BK119:BK190)</f>
        <v>0</v>
      </c>
    </row>
    <row r="119" s="2" customFormat="1" ht="24.15" customHeight="1">
      <c r="A119" s="39"/>
      <c r="B119" s="40"/>
      <c r="C119" s="220" t="s">
        <v>88</v>
      </c>
      <c r="D119" s="220" t="s">
        <v>191</v>
      </c>
      <c r="E119" s="221" t="s">
        <v>1837</v>
      </c>
      <c r="F119" s="222" t="s">
        <v>1838</v>
      </c>
      <c r="G119" s="223" t="s">
        <v>209</v>
      </c>
      <c r="H119" s="224">
        <v>40</v>
      </c>
      <c r="I119" s="225"/>
      <c r="J119" s="226">
        <f>ROUND(I119*H119,2)</f>
        <v>0</v>
      </c>
      <c r="K119" s="222" t="s">
        <v>1</v>
      </c>
      <c r="L119" s="45"/>
      <c r="M119" s="227" t="s">
        <v>1</v>
      </c>
      <c r="N119" s="228" t="s">
        <v>45</v>
      </c>
      <c r="O119" s="92"/>
      <c r="P119" s="229">
        <f>O119*H119</f>
        <v>0</v>
      </c>
      <c r="Q119" s="229">
        <v>0</v>
      </c>
      <c r="R119" s="229">
        <f>Q119*H119</f>
        <v>0</v>
      </c>
      <c r="S119" s="229">
        <v>0</v>
      </c>
      <c r="T119" s="230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31" t="s">
        <v>195</v>
      </c>
      <c r="AT119" s="231" t="s">
        <v>191</v>
      </c>
      <c r="AU119" s="231" t="s">
        <v>88</v>
      </c>
      <c r="AY119" s="18" t="s">
        <v>188</v>
      </c>
      <c r="BE119" s="232">
        <f>IF(N119="základní",J119,0)</f>
        <v>0</v>
      </c>
      <c r="BF119" s="232">
        <f>IF(N119="snížená",J119,0)</f>
        <v>0</v>
      </c>
      <c r="BG119" s="232">
        <f>IF(N119="zákl. přenesená",J119,0)</f>
        <v>0</v>
      </c>
      <c r="BH119" s="232">
        <f>IF(N119="sníž. přenesená",J119,0)</f>
        <v>0</v>
      </c>
      <c r="BI119" s="232">
        <f>IF(N119="nulová",J119,0)</f>
        <v>0</v>
      </c>
      <c r="BJ119" s="18" t="s">
        <v>88</v>
      </c>
      <c r="BK119" s="232">
        <f>ROUND(I119*H119,2)</f>
        <v>0</v>
      </c>
      <c r="BL119" s="18" t="s">
        <v>195</v>
      </c>
      <c r="BM119" s="231" t="s">
        <v>90</v>
      </c>
    </row>
    <row r="120" s="2" customFormat="1" ht="24.15" customHeight="1">
      <c r="A120" s="39"/>
      <c r="B120" s="40"/>
      <c r="C120" s="220" t="s">
        <v>90</v>
      </c>
      <c r="D120" s="220" t="s">
        <v>191</v>
      </c>
      <c r="E120" s="221" t="s">
        <v>1839</v>
      </c>
      <c r="F120" s="222" t="s">
        <v>1840</v>
      </c>
      <c r="G120" s="223" t="s">
        <v>209</v>
      </c>
      <c r="H120" s="224">
        <v>20</v>
      </c>
      <c r="I120" s="225"/>
      <c r="J120" s="226">
        <f>ROUND(I120*H120,2)</f>
        <v>0</v>
      </c>
      <c r="K120" s="222" t="s">
        <v>1</v>
      </c>
      <c r="L120" s="45"/>
      <c r="M120" s="227" t="s">
        <v>1</v>
      </c>
      <c r="N120" s="228" t="s">
        <v>45</v>
      </c>
      <c r="O120" s="92"/>
      <c r="P120" s="229">
        <f>O120*H120</f>
        <v>0</v>
      </c>
      <c r="Q120" s="229">
        <v>0</v>
      </c>
      <c r="R120" s="229">
        <f>Q120*H120</f>
        <v>0</v>
      </c>
      <c r="S120" s="229">
        <v>0</v>
      </c>
      <c r="T120" s="230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31" t="s">
        <v>195</v>
      </c>
      <c r="AT120" s="231" t="s">
        <v>191</v>
      </c>
      <c r="AU120" s="231" t="s">
        <v>88</v>
      </c>
      <c r="AY120" s="18" t="s">
        <v>188</v>
      </c>
      <c r="BE120" s="232">
        <f>IF(N120="základní",J120,0)</f>
        <v>0</v>
      </c>
      <c r="BF120" s="232">
        <f>IF(N120="snížená",J120,0)</f>
        <v>0</v>
      </c>
      <c r="BG120" s="232">
        <f>IF(N120="zákl. přenesená",J120,0)</f>
        <v>0</v>
      </c>
      <c r="BH120" s="232">
        <f>IF(N120="sníž. přenesená",J120,0)</f>
        <v>0</v>
      </c>
      <c r="BI120" s="232">
        <f>IF(N120="nulová",J120,0)</f>
        <v>0</v>
      </c>
      <c r="BJ120" s="18" t="s">
        <v>88</v>
      </c>
      <c r="BK120" s="232">
        <f>ROUND(I120*H120,2)</f>
        <v>0</v>
      </c>
      <c r="BL120" s="18" t="s">
        <v>195</v>
      </c>
      <c r="BM120" s="231" t="s">
        <v>195</v>
      </c>
    </row>
    <row r="121" s="2" customFormat="1" ht="16.5" customHeight="1">
      <c r="A121" s="39"/>
      <c r="B121" s="40"/>
      <c r="C121" s="220" t="s">
        <v>189</v>
      </c>
      <c r="D121" s="220" t="s">
        <v>191</v>
      </c>
      <c r="E121" s="221" t="s">
        <v>1841</v>
      </c>
      <c r="F121" s="222" t="s">
        <v>1842</v>
      </c>
      <c r="G121" s="223" t="s">
        <v>1066</v>
      </c>
      <c r="H121" s="224">
        <v>200</v>
      </c>
      <c r="I121" s="225"/>
      <c r="J121" s="226">
        <f>ROUND(I121*H121,2)</f>
        <v>0</v>
      </c>
      <c r="K121" s="222" t="s">
        <v>1</v>
      </c>
      <c r="L121" s="45"/>
      <c r="M121" s="227" t="s">
        <v>1</v>
      </c>
      <c r="N121" s="228" t="s">
        <v>45</v>
      </c>
      <c r="O121" s="92"/>
      <c r="P121" s="229">
        <f>O121*H121</f>
        <v>0</v>
      </c>
      <c r="Q121" s="229">
        <v>0</v>
      </c>
      <c r="R121" s="229">
        <f>Q121*H121</f>
        <v>0</v>
      </c>
      <c r="S121" s="229">
        <v>0</v>
      </c>
      <c r="T121" s="230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31" t="s">
        <v>195</v>
      </c>
      <c r="AT121" s="231" t="s">
        <v>191</v>
      </c>
      <c r="AU121" s="231" t="s">
        <v>88</v>
      </c>
      <c r="AY121" s="18" t="s">
        <v>188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8" t="s">
        <v>88</v>
      </c>
      <c r="BK121" s="232">
        <f>ROUND(I121*H121,2)</f>
        <v>0</v>
      </c>
      <c r="BL121" s="18" t="s">
        <v>195</v>
      </c>
      <c r="BM121" s="231" t="s">
        <v>212</v>
      </c>
    </row>
    <row r="122" s="2" customFormat="1" ht="16.5" customHeight="1">
      <c r="A122" s="39"/>
      <c r="B122" s="40"/>
      <c r="C122" s="220" t="s">
        <v>195</v>
      </c>
      <c r="D122" s="220" t="s">
        <v>191</v>
      </c>
      <c r="E122" s="221" t="s">
        <v>1843</v>
      </c>
      <c r="F122" s="222" t="s">
        <v>1844</v>
      </c>
      <c r="G122" s="223" t="s">
        <v>209</v>
      </c>
      <c r="H122" s="224">
        <v>150</v>
      </c>
      <c r="I122" s="225"/>
      <c r="J122" s="226">
        <f>ROUND(I122*H122,2)</f>
        <v>0</v>
      </c>
      <c r="K122" s="222" t="s">
        <v>1</v>
      </c>
      <c r="L122" s="45"/>
      <c r="M122" s="227" t="s">
        <v>1</v>
      </c>
      <c r="N122" s="228" t="s">
        <v>45</v>
      </c>
      <c r="O122" s="92"/>
      <c r="P122" s="229">
        <f>O122*H122</f>
        <v>0</v>
      </c>
      <c r="Q122" s="229">
        <v>0</v>
      </c>
      <c r="R122" s="229">
        <f>Q122*H122</f>
        <v>0</v>
      </c>
      <c r="S122" s="229">
        <v>0</v>
      </c>
      <c r="T122" s="230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31" t="s">
        <v>195</v>
      </c>
      <c r="AT122" s="231" t="s">
        <v>191</v>
      </c>
      <c r="AU122" s="231" t="s">
        <v>88</v>
      </c>
      <c r="AY122" s="18" t="s">
        <v>188</v>
      </c>
      <c r="BE122" s="232">
        <f>IF(N122="základní",J122,0)</f>
        <v>0</v>
      </c>
      <c r="BF122" s="232">
        <f>IF(N122="snížená",J122,0)</f>
        <v>0</v>
      </c>
      <c r="BG122" s="232">
        <f>IF(N122="zákl. přenesená",J122,0)</f>
        <v>0</v>
      </c>
      <c r="BH122" s="232">
        <f>IF(N122="sníž. přenesená",J122,0)</f>
        <v>0</v>
      </c>
      <c r="BI122" s="232">
        <f>IF(N122="nulová",J122,0)</f>
        <v>0</v>
      </c>
      <c r="BJ122" s="18" t="s">
        <v>88</v>
      </c>
      <c r="BK122" s="232">
        <f>ROUND(I122*H122,2)</f>
        <v>0</v>
      </c>
      <c r="BL122" s="18" t="s">
        <v>195</v>
      </c>
      <c r="BM122" s="231" t="s">
        <v>247</v>
      </c>
    </row>
    <row r="123" s="2" customFormat="1" ht="16.5" customHeight="1">
      <c r="A123" s="39"/>
      <c r="B123" s="40"/>
      <c r="C123" s="220" t="s">
        <v>227</v>
      </c>
      <c r="D123" s="220" t="s">
        <v>191</v>
      </c>
      <c r="E123" s="221" t="s">
        <v>1845</v>
      </c>
      <c r="F123" s="222" t="s">
        <v>1846</v>
      </c>
      <c r="G123" s="223" t="s">
        <v>1066</v>
      </c>
      <c r="H123" s="224">
        <v>600</v>
      </c>
      <c r="I123" s="225"/>
      <c r="J123" s="226">
        <f>ROUND(I123*H123,2)</f>
        <v>0</v>
      </c>
      <c r="K123" s="222" t="s">
        <v>1</v>
      </c>
      <c r="L123" s="45"/>
      <c r="M123" s="227" t="s">
        <v>1</v>
      </c>
      <c r="N123" s="228" t="s">
        <v>45</v>
      </c>
      <c r="O123" s="92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1" t="s">
        <v>195</v>
      </c>
      <c r="AT123" s="231" t="s">
        <v>191</v>
      </c>
      <c r="AU123" s="231" t="s">
        <v>88</v>
      </c>
      <c r="AY123" s="18" t="s">
        <v>188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8" t="s">
        <v>88</v>
      </c>
      <c r="BK123" s="232">
        <f>ROUND(I123*H123,2)</f>
        <v>0</v>
      </c>
      <c r="BL123" s="18" t="s">
        <v>195</v>
      </c>
      <c r="BM123" s="231" t="s">
        <v>264</v>
      </c>
    </row>
    <row r="124" s="2" customFormat="1" ht="16.5" customHeight="1">
      <c r="A124" s="39"/>
      <c r="B124" s="40"/>
      <c r="C124" s="220" t="s">
        <v>212</v>
      </c>
      <c r="D124" s="220" t="s">
        <v>191</v>
      </c>
      <c r="E124" s="221" t="s">
        <v>1847</v>
      </c>
      <c r="F124" s="222" t="s">
        <v>1848</v>
      </c>
      <c r="G124" s="223" t="s">
        <v>1066</v>
      </c>
      <c r="H124" s="224">
        <v>20</v>
      </c>
      <c r="I124" s="225"/>
      <c r="J124" s="226">
        <f>ROUND(I124*H124,2)</f>
        <v>0</v>
      </c>
      <c r="K124" s="222" t="s">
        <v>1</v>
      </c>
      <c r="L124" s="45"/>
      <c r="M124" s="227" t="s">
        <v>1</v>
      </c>
      <c r="N124" s="228" t="s">
        <v>45</v>
      </c>
      <c r="O124" s="92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1" t="s">
        <v>195</v>
      </c>
      <c r="AT124" s="231" t="s">
        <v>191</v>
      </c>
      <c r="AU124" s="231" t="s">
        <v>88</v>
      </c>
      <c r="AY124" s="18" t="s">
        <v>188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8" t="s">
        <v>88</v>
      </c>
      <c r="BK124" s="232">
        <f>ROUND(I124*H124,2)</f>
        <v>0</v>
      </c>
      <c r="BL124" s="18" t="s">
        <v>195</v>
      </c>
      <c r="BM124" s="231" t="s">
        <v>8</v>
      </c>
    </row>
    <row r="125" s="2" customFormat="1" ht="24.15" customHeight="1">
      <c r="A125" s="39"/>
      <c r="B125" s="40"/>
      <c r="C125" s="220" t="s">
        <v>234</v>
      </c>
      <c r="D125" s="220" t="s">
        <v>191</v>
      </c>
      <c r="E125" s="221" t="s">
        <v>1849</v>
      </c>
      <c r="F125" s="222" t="s">
        <v>1850</v>
      </c>
      <c r="G125" s="223" t="s">
        <v>1066</v>
      </c>
      <c r="H125" s="224">
        <v>15</v>
      </c>
      <c r="I125" s="225"/>
      <c r="J125" s="226">
        <f>ROUND(I125*H125,2)</f>
        <v>0</v>
      </c>
      <c r="K125" s="222" t="s">
        <v>1</v>
      </c>
      <c r="L125" s="45"/>
      <c r="M125" s="227" t="s">
        <v>1</v>
      </c>
      <c r="N125" s="228" t="s">
        <v>45</v>
      </c>
      <c r="O125" s="92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1" t="s">
        <v>195</v>
      </c>
      <c r="AT125" s="231" t="s">
        <v>191</v>
      </c>
      <c r="AU125" s="231" t="s">
        <v>88</v>
      </c>
      <c r="AY125" s="18" t="s">
        <v>188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8" t="s">
        <v>88</v>
      </c>
      <c r="BK125" s="232">
        <f>ROUND(I125*H125,2)</f>
        <v>0</v>
      </c>
      <c r="BL125" s="18" t="s">
        <v>195</v>
      </c>
      <c r="BM125" s="231" t="s">
        <v>284</v>
      </c>
    </row>
    <row r="126" s="2" customFormat="1" ht="21.75" customHeight="1">
      <c r="A126" s="39"/>
      <c r="B126" s="40"/>
      <c r="C126" s="220" t="s">
        <v>247</v>
      </c>
      <c r="D126" s="220" t="s">
        <v>191</v>
      </c>
      <c r="E126" s="221" t="s">
        <v>1851</v>
      </c>
      <c r="F126" s="222" t="s">
        <v>1852</v>
      </c>
      <c r="G126" s="223" t="s">
        <v>1066</v>
      </c>
      <c r="H126" s="224">
        <v>10</v>
      </c>
      <c r="I126" s="225"/>
      <c r="J126" s="226">
        <f>ROUND(I126*H126,2)</f>
        <v>0</v>
      </c>
      <c r="K126" s="222" t="s">
        <v>1</v>
      </c>
      <c r="L126" s="45"/>
      <c r="M126" s="227" t="s">
        <v>1</v>
      </c>
      <c r="N126" s="228" t="s">
        <v>45</v>
      </c>
      <c r="O126" s="92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1" t="s">
        <v>195</v>
      </c>
      <c r="AT126" s="231" t="s">
        <v>191</v>
      </c>
      <c r="AU126" s="231" t="s">
        <v>88</v>
      </c>
      <c r="AY126" s="18" t="s">
        <v>188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8" t="s">
        <v>88</v>
      </c>
      <c r="BK126" s="232">
        <f>ROUND(I126*H126,2)</f>
        <v>0</v>
      </c>
      <c r="BL126" s="18" t="s">
        <v>195</v>
      </c>
      <c r="BM126" s="231" t="s">
        <v>292</v>
      </c>
    </row>
    <row r="127" s="2" customFormat="1" ht="21.75" customHeight="1">
      <c r="A127" s="39"/>
      <c r="B127" s="40"/>
      <c r="C127" s="220" t="s">
        <v>256</v>
      </c>
      <c r="D127" s="220" t="s">
        <v>191</v>
      </c>
      <c r="E127" s="221" t="s">
        <v>1853</v>
      </c>
      <c r="F127" s="222" t="s">
        <v>1854</v>
      </c>
      <c r="G127" s="223" t="s">
        <v>1066</v>
      </c>
      <c r="H127" s="224">
        <v>12</v>
      </c>
      <c r="I127" s="225"/>
      <c r="J127" s="226">
        <f>ROUND(I127*H127,2)</f>
        <v>0</v>
      </c>
      <c r="K127" s="222" t="s">
        <v>1</v>
      </c>
      <c r="L127" s="45"/>
      <c r="M127" s="227" t="s">
        <v>1</v>
      </c>
      <c r="N127" s="228" t="s">
        <v>45</v>
      </c>
      <c r="O127" s="92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1" t="s">
        <v>195</v>
      </c>
      <c r="AT127" s="231" t="s">
        <v>191</v>
      </c>
      <c r="AU127" s="231" t="s">
        <v>88</v>
      </c>
      <c r="AY127" s="18" t="s">
        <v>188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8" t="s">
        <v>88</v>
      </c>
      <c r="BK127" s="232">
        <f>ROUND(I127*H127,2)</f>
        <v>0</v>
      </c>
      <c r="BL127" s="18" t="s">
        <v>195</v>
      </c>
      <c r="BM127" s="231" t="s">
        <v>301</v>
      </c>
    </row>
    <row r="128" s="2" customFormat="1" ht="21.75" customHeight="1">
      <c r="A128" s="39"/>
      <c r="B128" s="40"/>
      <c r="C128" s="220" t="s">
        <v>264</v>
      </c>
      <c r="D128" s="220" t="s">
        <v>191</v>
      </c>
      <c r="E128" s="221" t="s">
        <v>1855</v>
      </c>
      <c r="F128" s="222" t="s">
        <v>1856</v>
      </c>
      <c r="G128" s="223" t="s">
        <v>1066</v>
      </c>
      <c r="H128" s="224">
        <v>0</v>
      </c>
      <c r="I128" s="225"/>
      <c r="J128" s="226">
        <f>ROUND(I128*H128,2)</f>
        <v>0</v>
      </c>
      <c r="K128" s="222" t="s">
        <v>1</v>
      </c>
      <c r="L128" s="45"/>
      <c r="M128" s="227" t="s">
        <v>1</v>
      </c>
      <c r="N128" s="228" t="s">
        <v>45</v>
      </c>
      <c r="O128" s="92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1" t="s">
        <v>195</v>
      </c>
      <c r="AT128" s="231" t="s">
        <v>191</v>
      </c>
      <c r="AU128" s="231" t="s">
        <v>88</v>
      </c>
      <c r="AY128" s="18" t="s">
        <v>188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8" t="s">
        <v>88</v>
      </c>
      <c r="BK128" s="232">
        <f>ROUND(I128*H128,2)</f>
        <v>0</v>
      </c>
      <c r="BL128" s="18" t="s">
        <v>195</v>
      </c>
      <c r="BM128" s="231" t="s">
        <v>312</v>
      </c>
    </row>
    <row r="129" s="2" customFormat="1" ht="24.15" customHeight="1">
      <c r="A129" s="39"/>
      <c r="B129" s="40"/>
      <c r="C129" s="220" t="s">
        <v>272</v>
      </c>
      <c r="D129" s="220" t="s">
        <v>191</v>
      </c>
      <c r="E129" s="221" t="s">
        <v>1857</v>
      </c>
      <c r="F129" s="222" t="s">
        <v>1858</v>
      </c>
      <c r="G129" s="223" t="s">
        <v>1066</v>
      </c>
      <c r="H129" s="224">
        <v>12</v>
      </c>
      <c r="I129" s="225"/>
      <c r="J129" s="226">
        <f>ROUND(I129*H129,2)</f>
        <v>0</v>
      </c>
      <c r="K129" s="222" t="s">
        <v>1</v>
      </c>
      <c r="L129" s="45"/>
      <c r="M129" s="227" t="s">
        <v>1</v>
      </c>
      <c r="N129" s="228" t="s">
        <v>45</v>
      </c>
      <c r="O129" s="92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1" t="s">
        <v>195</v>
      </c>
      <c r="AT129" s="231" t="s">
        <v>191</v>
      </c>
      <c r="AU129" s="231" t="s">
        <v>88</v>
      </c>
      <c r="AY129" s="18" t="s">
        <v>188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8" t="s">
        <v>88</v>
      </c>
      <c r="BK129" s="232">
        <f>ROUND(I129*H129,2)</f>
        <v>0</v>
      </c>
      <c r="BL129" s="18" t="s">
        <v>195</v>
      </c>
      <c r="BM129" s="231" t="s">
        <v>325</v>
      </c>
    </row>
    <row r="130" s="2" customFormat="1" ht="21.75" customHeight="1">
      <c r="A130" s="39"/>
      <c r="B130" s="40"/>
      <c r="C130" s="220" t="s">
        <v>8</v>
      </c>
      <c r="D130" s="220" t="s">
        <v>191</v>
      </c>
      <c r="E130" s="221" t="s">
        <v>1859</v>
      </c>
      <c r="F130" s="222" t="s">
        <v>1860</v>
      </c>
      <c r="G130" s="223" t="s">
        <v>1066</v>
      </c>
      <c r="H130" s="224">
        <v>12</v>
      </c>
      <c r="I130" s="225"/>
      <c r="J130" s="226">
        <f>ROUND(I130*H130,2)</f>
        <v>0</v>
      </c>
      <c r="K130" s="222" t="s">
        <v>1</v>
      </c>
      <c r="L130" s="45"/>
      <c r="M130" s="227" t="s">
        <v>1</v>
      </c>
      <c r="N130" s="228" t="s">
        <v>45</v>
      </c>
      <c r="O130" s="92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1" t="s">
        <v>195</v>
      </c>
      <c r="AT130" s="231" t="s">
        <v>191</v>
      </c>
      <c r="AU130" s="231" t="s">
        <v>88</v>
      </c>
      <c r="AY130" s="18" t="s">
        <v>188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8" t="s">
        <v>88</v>
      </c>
      <c r="BK130" s="232">
        <f>ROUND(I130*H130,2)</f>
        <v>0</v>
      </c>
      <c r="BL130" s="18" t="s">
        <v>195</v>
      </c>
      <c r="BM130" s="231" t="s">
        <v>338</v>
      </c>
    </row>
    <row r="131" s="2" customFormat="1" ht="16.5" customHeight="1">
      <c r="A131" s="39"/>
      <c r="B131" s="40"/>
      <c r="C131" s="220" t="s">
        <v>280</v>
      </c>
      <c r="D131" s="220" t="s">
        <v>191</v>
      </c>
      <c r="E131" s="221" t="s">
        <v>1861</v>
      </c>
      <c r="F131" s="222" t="s">
        <v>1862</v>
      </c>
      <c r="G131" s="223" t="s">
        <v>1066</v>
      </c>
      <c r="H131" s="224">
        <v>8</v>
      </c>
      <c r="I131" s="225"/>
      <c r="J131" s="226">
        <f>ROUND(I131*H131,2)</f>
        <v>0</v>
      </c>
      <c r="K131" s="222" t="s">
        <v>1</v>
      </c>
      <c r="L131" s="45"/>
      <c r="M131" s="227" t="s">
        <v>1</v>
      </c>
      <c r="N131" s="228" t="s">
        <v>45</v>
      </c>
      <c r="O131" s="92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1" t="s">
        <v>195</v>
      </c>
      <c r="AT131" s="231" t="s">
        <v>191</v>
      </c>
      <c r="AU131" s="231" t="s">
        <v>88</v>
      </c>
      <c r="AY131" s="18" t="s">
        <v>188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88</v>
      </c>
      <c r="BK131" s="232">
        <f>ROUND(I131*H131,2)</f>
        <v>0</v>
      </c>
      <c r="BL131" s="18" t="s">
        <v>195</v>
      </c>
      <c r="BM131" s="231" t="s">
        <v>349</v>
      </c>
    </row>
    <row r="132" s="2" customFormat="1" ht="16.5" customHeight="1">
      <c r="A132" s="39"/>
      <c r="B132" s="40"/>
      <c r="C132" s="220" t="s">
        <v>284</v>
      </c>
      <c r="D132" s="220" t="s">
        <v>191</v>
      </c>
      <c r="E132" s="221" t="s">
        <v>1863</v>
      </c>
      <c r="F132" s="222" t="s">
        <v>1864</v>
      </c>
      <c r="G132" s="223" t="s">
        <v>1066</v>
      </c>
      <c r="H132" s="224">
        <v>12</v>
      </c>
      <c r="I132" s="225"/>
      <c r="J132" s="226">
        <f>ROUND(I132*H132,2)</f>
        <v>0</v>
      </c>
      <c r="K132" s="222" t="s">
        <v>1</v>
      </c>
      <c r="L132" s="45"/>
      <c r="M132" s="227" t="s">
        <v>1</v>
      </c>
      <c r="N132" s="228" t="s">
        <v>45</v>
      </c>
      <c r="O132" s="92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1" t="s">
        <v>195</v>
      </c>
      <c r="AT132" s="231" t="s">
        <v>191</v>
      </c>
      <c r="AU132" s="231" t="s">
        <v>88</v>
      </c>
      <c r="AY132" s="18" t="s">
        <v>188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8" t="s">
        <v>88</v>
      </c>
      <c r="BK132" s="232">
        <f>ROUND(I132*H132,2)</f>
        <v>0</v>
      </c>
      <c r="BL132" s="18" t="s">
        <v>195</v>
      </c>
      <c r="BM132" s="231" t="s">
        <v>359</v>
      </c>
    </row>
    <row r="133" s="2" customFormat="1" ht="16.5" customHeight="1">
      <c r="A133" s="39"/>
      <c r="B133" s="40"/>
      <c r="C133" s="220" t="s">
        <v>288</v>
      </c>
      <c r="D133" s="220" t="s">
        <v>191</v>
      </c>
      <c r="E133" s="221" t="s">
        <v>1865</v>
      </c>
      <c r="F133" s="222" t="s">
        <v>1866</v>
      </c>
      <c r="G133" s="223" t="s">
        <v>1066</v>
      </c>
      <c r="H133" s="224">
        <v>1</v>
      </c>
      <c r="I133" s="225"/>
      <c r="J133" s="226">
        <f>ROUND(I133*H133,2)</f>
        <v>0</v>
      </c>
      <c r="K133" s="222" t="s">
        <v>1</v>
      </c>
      <c r="L133" s="45"/>
      <c r="M133" s="227" t="s">
        <v>1</v>
      </c>
      <c r="N133" s="228" t="s">
        <v>45</v>
      </c>
      <c r="O133" s="92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1" t="s">
        <v>195</v>
      </c>
      <c r="AT133" s="231" t="s">
        <v>191</v>
      </c>
      <c r="AU133" s="231" t="s">
        <v>88</v>
      </c>
      <c r="AY133" s="18" t="s">
        <v>188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88</v>
      </c>
      <c r="BK133" s="232">
        <f>ROUND(I133*H133,2)</f>
        <v>0</v>
      </c>
      <c r="BL133" s="18" t="s">
        <v>195</v>
      </c>
      <c r="BM133" s="231" t="s">
        <v>370</v>
      </c>
    </row>
    <row r="134" s="2" customFormat="1" ht="21.75" customHeight="1">
      <c r="A134" s="39"/>
      <c r="B134" s="40"/>
      <c r="C134" s="220" t="s">
        <v>292</v>
      </c>
      <c r="D134" s="220" t="s">
        <v>191</v>
      </c>
      <c r="E134" s="221" t="s">
        <v>1867</v>
      </c>
      <c r="F134" s="222" t="s">
        <v>1868</v>
      </c>
      <c r="G134" s="223" t="s">
        <v>1066</v>
      </c>
      <c r="H134" s="224">
        <v>24</v>
      </c>
      <c r="I134" s="225"/>
      <c r="J134" s="226">
        <f>ROUND(I134*H134,2)</f>
        <v>0</v>
      </c>
      <c r="K134" s="222" t="s">
        <v>1</v>
      </c>
      <c r="L134" s="45"/>
      <c r="M134" s="227" t="s">
        <v>1</v>
      </c>
      <c r="N134" s="228" t="s">
        <v>45</v>
      </c>
      <c r="O134" s="92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1" t="s">
        <v>195</v>
      </c>
      <c r="AT134" s="231" t="s">
        <v>191</v>
      </c>
      <c r="AU134" s="231" t="s">
        <v>88</v>
      </c>
      <c r="AY134" s="18" t="s">
        <v>188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8" t="s">
        <v>88</v>
      </c>
      <c r="BK134" s="232">
        <f>ROUND(I134*H134,2)</f>
        <v>0</v>
      </c>
      <c r="BL134" s="18" t="s">
        <v>195</v>
      </c>
      <c r="BM134" s="231" t="s">
        <v>379</v>
      </c>
    </row>
    <row r="135" s="2" customFormat="1" ht="16.5" customHeight="1">
      <c r="A135" s="39"/>
      <c r="B135" s="40"/>
      <c r="C135" s="220" t="s">
        <v>296</v>
      </c>
      <c r="D135" s="220" t="s">
        <v>191</v>
      </c>
      <c r="E135" s="221" t="s">
        <v>1869</v>
      </c>
      <c r="F135" s="222" t="s">
        <v>1870</v>
      </c>
      <c r="G135" s="223" t="s">
        <v>1066</v>
      </c>
      <c r="H135" s="224">
        <v>133</v>
      </c>
      <c r="I135" s="225"/>
      <c r="J135" s="226">
        <f>ROUND(I135*H135,2)</f>
        <v>0</v>
      </c>
      <c r="K135" s="222" t="s">
        <v>1</v>
      </c>
      <c r="L135" s="45"/>
      <c r="M135" s="227" t="s">
        <v>1</v>
      </c>
      <c r="N135" s="228" t="s">
        <v>45</v>
      </c>
      <c r="O135" s="92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1" t="s">
        <v>195</v>
      </c>
      <c r="AT135" s="231" t="s">
        <v>191</v>
      </c>
      <c r="AU135" s="231" t="s">
        <v>88</v>
      </c>
      <c r="AY135" s="18" t="s">
        <v>188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8" t="s">
        <v>88</v>
      </c>
      <c r="BK135" s="232">
        <f>ROUND(I135*H135,2)</f>
        <v>0</v>
      </c>
      <c r="BL135" s="18" t="s">
        <v>195</v>
      </c>
      <c r="BM135" s="231" t="s">
        <v>389</v>
      </c>
    </row>
    <row r="136" s="2" customFormat="1" ht="16.5" customHeight="1">
      <c r="A136" s="39"/>
      <c r="B136" s="40"/>
      <c r="C136" s="220" t="s">
        <v>301</v>
      </c>
      <c r="D136" s="220" t="s">
        <v>191</v>
      </c>
      <c r="E136" s="221" t="s">
        <v>1871</v>
      </c>
      <c r="F136" s="222" t="s">
        <v>1872</v>
      </c>
      <c r="G136" s="223" t="s">
        <v>1066</v>
      </c>
      <c r="H136" s="224">
        <v>45</v>
      </c>
      <c r="I136" s="225"/>
      <c r="J136" s="226">
        <f>ROUND(I136*H136,2)</f>
        <v>0</v>
      </c>
      <c r="K136" s="222" t="s">
        <v>1</v>
      </c>
      <c r="L136" s="45"/>
      <c r="M136" s="227" t="s">
        <v>1</v>
      </c>
      <c r="N136" s="228" t="s">
        <v>45</v>
      </c>
      <c r="O136" s="92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1" t="s">
        <v>195</v>
      </c>
      <c r="AT136" s="231" t="s">
        <v>191</v>
      </c>
      <c r="AU136" s="231" t="s">
        <v>88</v>
      </c>
      <c r="AY136" s="18" t="s">
        <v>188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8" t="s">
        <v>88</v>
      </c>
      <c r="BK136" s="232">
        <f>ROUND(I136*H136,2)</f>
        <v>0</v>
      </c>
      <c r="BL136" s="18" t="s">
        <v>195</v>
      </c>
      <c r="BM136" s="231" t="s">
        <v>402</v>
      </c>
    </row>
    <row r="137" s="2" customFormat="1" ht="16.5" customHeight="1">
      <c r="A137" s="39"/>
      <c r="B137" s="40"/>
      <c r="C137" s="220" t="s">
        <v>305</v>
      </c>
      <c r="D137" s="220" t="s">
        <v>191</v>
      </c>
      <c r="E137" s="221" t="s">
        <v>1873</v>
      </c>
      <c r="F137" s="222" t="s">
        <v>1874</v>
      </c>
      <c r="G137" s="223" t="s">
        <v>1066</v>
      </c>
      <c r="H137" s="224">
        <v>70</v>
      </c>
      <c r="I137" s="225"/>
      <c r="J137" s="226">
        <f>ROUND(I137*H137,2)</f>
        <v>0</v>
      </c>
      <c r="K137" s="222" t="s">
        <v>1</v>
      </c>
      <c r="L137" s="45"/>
      <c r="M137" s="227" t="s">
        <v>1</v>
      </c>
      <c r="N137" s="228" t="s">
        <v>45</v>
      </c>
      <c r="O137" s="92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1" t="s">
        <v>195</v>
      </c>
      <c r="AT137" s="231" t="s">
        <v>191</v>
      </c>
      <c r="AU137" s="231" t="s">
        <v>88</v>
      </c>
      <c r="AY137" s="18" t="s">
        <v>188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8" t="s">
        <v>88</v>
      </c>
      <c r="BK137" s="232">
        <f>ROUND(I137*H137,2)</f>
        <v>0</v>
      </c>
      <c r="BL137" s="18" t="s">
        <v>195</v>
      </c>
      <c r="BM137" s="231" t="s">
        <v>414</v>
      </c>
    </row>
    <row r="138" s="2" customFormat="1" ht="21.75" customHeight="1">
      <c r="A138" s="39"/>
      <c r="B138" s="40"/>
      <c r="C138" s="220" t="s">
        <v>312</v>
      </c>
      <c r="D138" s="220" t="s">
        <v>191</v>
      </c>
      <c r="E138" s="221" t="s">
        <v>1875</v>
      </c>
      <c r="F138" s="222" t="s">
        <v>1876</v>
      </c>
      <c r="G138" s="223" t="s">
        <v>1066</v>
      </c>
      <c r="H138" s="224">
        <v>1</v>
      </c>
      <c r="I138" s="225"/>
      <c r="J138" s="226">
        <f>ROUND(I138*H138,2)</f>
        <v>0</v>
      </c>
      <c r="K138" s="222" t="s">
        <v>1</v>
      </c>
      <c r="L138" s="45"/>
      <c r="M138" s="227" t="s">
        <v>1</v>
      </c>
      <c r="N138" s="228" t="s">
        <v>45</v>
      </c>
      <c r="O138" s="92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1" t="s">
        <v>195</v>
      </c>
      <c r="AT138" s="231" t="s">
        <v>191</v>
      </c>
      <c r="AU138" s="231" t="s">
        <v>88</v>
      </c>
      <c r="AY138" s="18" t="s">
        <v>188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8" t="s">
        <v>88</v>
      </c>
      <c r="BK138" s="232">
        <f>ROUND(I138*H138,2)</f>
        <v>0</v>
      </c>
      <c r="BL138" s="18" t="s">
        <v>195</v>
      </c>
      <c r="BM138" s="231" t="s">
        <v>428</v>
      </c>
    </row>
    <row r="139" s="2" customFormat="1" ht="21.75" customHeight="1">
      <c r="A139" s="39"/>
      <c r="B139" s="40"/>
      <c r="C139" s="220" t="s">
        <v>7</v>
      </c>
      <c r="D139" s="220" t="s">
        <v>191</v>
      </c>
      <c r="E139" s="221" t="s">
        <v>1877</v>
      </c>
      <c r="F139" s="222" t="s">
        <v>1878</v>
      </c>
      <c r="G139" s="223" t="s">
        <v>1066</v>
      </c>
      <c r="H139" s="224">
        <v>45</v>
      </c>
      <c r="I139" s="225"/>
      <c r="J139" s="226">
        <f>ROUND(I139*H139,2)</f>
        <v>0</v>
      </c>
      <c r="K139" s="222" t="s">
        <v>1</v>
      </c>
      <c r="L139" s="45"/>
      <c r="M139" s="227" t="s">
        <v>1</v>
      </c>
      <c r="N139" s="228" t="s">
        <v>45</v>
      </c>
      <c r="O139" s="92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1" t="s">
        <v>195</v>
      </c>
      <c r="AT139" s="231" t="s">
        <v>191</v>
      </c>
      <c r="AU139" s="231" t="s">
        <v>88</v>
      </c>
      <c r="AY139" s="18" t="s">
        <v>188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8" t="s">
        <v>88</v>
      </c>
      <c r="BK139" s="232">
        <f>ROUND(I139*H139,2)</f>
        <v>0</v>
      </c>
      <c r="BL139" s="18" t="s">
        <v>195</v>
      </c>
      <c r="BM139" s="231" t="s">
        <v>441</v>
      </c>
    </row>
    <row r="140" s="2" customFormat="1" ht="16.5" customHeight="1">
      <c r="A140" s="39"/>
      <c r="B140" s="40"/>
      <c r="C140" s="220" t="s">
        <v>325</v>
      </c>
      <c r="D140" s="220" t="s">
        <v>191</v>
      </c>
      <c r="E140" s="221" t="s">
        <v>1879</v>
      </c>
      <c r="F140" s="222" t="s">
        <v>1880</v>
      </c>
      <c r="G140" s="223" t="s">
        <v>1066</v>
      </c>
      <c r="H140" s="224">
        <v>22</v>
      </c>
      <c r="I140" s="225"/>
      <c r="J140" s="226">
        <f>ROUND(I140*H140,2)</f>
        <v>0</v>
      </c>
      <c r="K140" s="222" t="s">
        <v>1</v>
      </c>
      <c r="L140" s="45"/>
      <c r="M140" s="227" t="s">
        <v>1</v>
      </c>
      <c r="N140" s="228" t="s">
        <v>45</v>
      </c>
      <c r="O140" s="92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1" t="s">
        <v>195</v>
      </c>
      <c r="AT140" s="231" t="s">
        <v>191</v>
      </c>
      <c r="AU140" s="231" t="s">
        <v>88</v>
      </c>
      <c r="AY140" s="18" t="s">
        <v>188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8" t="s">
        <v>88</v>
      </c>
      <c r="BK140" s="232">
        <f>ROUND(I140*H140,2)</f>
        <v>0</v>
      </c>
      <c r="BL140" s="18" t="s">
        <v>195</v>
      </c>
      <c r="BM140" s="231" t="s">
        <v>449</v>
      </c>
    </row>
    <row r="141" s="2" customFormat="1" ht="16.5" customHeight="1">
      <c r="A141" s="39"/>
      <c r="B141" s="40"/>
      <c r="C141" s="220" t="s">
        <v>330</v>
      </c>
      <c r="D141" s="220" t="s">
        <v>191</v>
      </c>
      <c r="E141" s="221" t="s">
        <v>1881</v>
      </c>
      <c r="F141" s="222" t="s">
        <v>1882</v>
      </c>
      <c r="G141" s="223" t="s">
        <v>1066</v>
      </c>
      <c r="H141" s="224">
        <v>4</v>
      </c>
      <c r="I141" s="225"/>
      <c r="J141" s="226">
        <f>ROUND(I141*H141,2)</f>
        <v>0</v>
      </c>
      <c r="K141" s="222" t="s">
        <v>1</v>
      </c>
      <c r="L141" s="45"/>
      <c r="M141" s="227" t="s">
        <v>1</v>
      </c>
      <c r="N141" s="228" t="s">
        <v>45</v>
      </c>
      <c r="O141" s="92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1" t="s">
        <v>195</v>
      </c>
      <c r="AT141" s="231" t="s">
        <v>191</v>
      </c>
      <c r="AU141" s="231" t="s">
        <v>88</v>
      </c>
      <c r="AY141" s="18" t="s">
        <v>188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8" t="s">
        <v>88</v>
      </c>
      <c r="BK141" s="232">
        <f>ROUND(I141*H141,2)</f>
        <v>0</v>
      </c>
      <c r="BL141" s="18" t="s">
        <v>195</v>
      </c>
      <c r="BM141" s="231" t="s">
        <v>459</v>
      </c>
    </row>
    <row r="142" s="2" customFormat="1" ht="24.15" customHeight="1">
      <c r="A142" s="39"/>
      <c r="B142" s="40"/>
      <c r="C142" s="220" t="s">
        <v>338</v>
      </c>
      <c r="D142" s="220" t="s">
        <v>191</v>
      </c>
      <c r="E142" s="221" t="s">
        <v>1883</v>
      </c>
      <c r="F142" s="222" t="s">
        <v>1884</v>
      </c>
      <c r="G142" s="223" t="s">
        <v>1066</v>
      </c>
      <c r="H142" s="224">
        <v>14</v>
      </c>
      <c r="I142" s="225"/>
      <c r="J142" s="226">
        <f>ROUND(I142*H142,2)</f>
        <v>0</v>
      </c>
      <c r="K142" s="222" t="s">
        <v>1</v>
      </c>
      <c r="L142" s="45"/>
      <c r="M142" s="227" t="s">
        <v>1</v>
      </c>
      <c r="N142" s="228" t="s">
        <v>45</v>
      </c>
      <c r="O142" s="92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1" t="s">
        <v>195</v>
      </c>
      <c r="AT142" s="231" t="s">
        <v>191</v>
      </c>
      <c r="AU142" s="231" t="s">
        <v>88</v>
      </c>
      <c r="AY142" s="18" t="s">
        <v>188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8" t="s">
        <v>88</v>
      </c>
      <c r="BK142" s="232">
        <f>ROUND(I142*H142,2)</f>
        <v>0</v>
      </c>
      <c r="BL142" s="18" t="s">
        <v>195</v>
      </c>
      <c r="BM142" s="231" t="s">
        <v>467</v>
      </c>
    </row>
    <row r="143" s="2" customFormat="1" ht="24.15" customHeight="1">
      <c r="A143" s="39"/>
      <c r="B143" s="40"/>
      <c r="C143" s="220" t="s">
        <v>343</v>
      </c>
      <c r="D143" s="220" t="s">
        <v>191</v>
      </c>
      <c r="E143" s="221" t="s">
        <v>1885</v>
      </c>
      <c r="F143" s="222" t="s">
        <v>1886</v>
      </c>
      <c r="G143" s="223" t="s">
        <v>1066</v>
      </c>
      <c r="H143" s="224">
        <v>12</v>
      </c>
      <c r="I143" s="225"/>
      <c r="J143" s="226">
        <f>ROUND(I143*H143,2)</f>
        <v>0</v>
      </c>
      <c r="K143" s="222" t="s">
        <v>1</v>
      </c>
      <c r="L143" s="45"/>
      <c r="M143" s="227" t="s">
        <v>1</v>
      </c>
      <c r="N143" s="228" t="s">
        <v>45</v>
      </c>
      <c r="O143" s="92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1" t="s">
        <v>195</v>
      </c>
      <c r="AT143" s="231" t="s">
        <v>191</v>
      </c>
      <c r="AU143" s="231" t="s">
        <v>88</v>
      </c>
      <c r="AY143" s="18" t="s">
        <v>188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8" t="s">
        <v>88</v>
      </c>
      <c r="BK143" s="232">
        <f>ROUND(I143*H143,2)</f>
        <v>0</v>
      </c>
      <c r="BL143" s="18" t="s">
        <v>195</v>
      </c>
      <c r="BM143" s="231" t="s">
        <v>479</v>
      </c>
    </row>
    <row r="144" s="2" customFormat="1" ht="24.15" customHeight="1">
      <c r="A144" s="39"/>
      <c r="B144" s="40"/>
      <c r="C144" s="220" t="s">
        <v>349</v>
      </c>
      <c r="D144" s="220" t="s">
        <v>191</v>
      </c>
      <c r="E144" s="221" t="s">
        <v>1887</v>
      </c>
      <c r="F144" s="222" t="s">
        <v>1888</v>
      </c>
      <c r="G144" s="223" t="s">
        <v>1066</v>
      </c>
      <c r="H144" s="224">
        <v>10</v>
      </c>
      <c r="I144" s="225"/>
      <c r="J144" s="226">
        <f>ROUND(I144*H144,2)</f>
        <v>0</v>
      </c>
      <c r="K144" s="222" t="s">
        <v>1</v>
      </c>
      <c r="L144" s="45"/>
      <c r="M144" s="227" t="s">
        <v>1</v>
      </c>
      <c r="N144" s="228" t="s">
        <v>45</v>
      </c>
      <c r="O144" s="92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1" t="s">
        <v>195</v>
      </c>
      <c r="AT144" s="231" t="s">
        <v>191</v>
      </c>
      <c r="AU144" s="231" t="s">
        <v>88</v>
      </c>
      <c r="AY144" s="18" t="s">
        <v>188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8" t="s">
        <v>88</v>
      </c>
      <c r="BK144" s="232">
        <f>ROUND(I144*H144,2)</f>
        <v>0</v>
      </c>
      <c r="BL144" s="18" t="s">
        <v>195</v>
      </c>
      <c r="BM144" s="231" t="s">
        <v>489</v>
      </c>
    </row>
    <row r="145" s="2" customFormat="1" ht="24.15" customHeight="1">
      <c r="A145" s="39"/>
      <c r="B145" s="40"/>
      <c r="C145" s="220" t="s">
        <v>354</v>
      </c>
      <c r="D145" s="220" t="s">
        <v>191</v>
      </c>
      <c r="E145" s="221" t="s">
        <v>1889</v>
      </c>
      <c r="F145" s="222" t="s">
        <v>1890</v>
      </c>
      <c r="G145" s="223" t="s">
        <v>1066</v>
      </c>
      <c r="H145" s="224">
        <v>11</v>
      </c>
      <c r="I145" s="225"/>
      <c r="J145" s="226">
        <f>ROUND(I145*H145,2)</f>
        <v>0</v>
      </c>
      <c r="K145" s="222" t="s">
        <v>1</v>
      </c>
      <c r="L145" s="45"/>
      <c r="M145" s="227" t="s">
        <v>1</v>
      </c>
      <c r="N145" s="228" t="s">
        <v>45</v>
      </c>
      <c r="O145" s="92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1" t="s">
        <v>195</v>
      </c>
      <c r="AT145" s="231" t="s">
        <v>191</v>
      </c>
      <c r="AU145" s="231" t="s">
        <v>88</v>
      </c>
      <c r="AY145" s="18" t="s">
        <v>188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8" t="s">
        <v>88</v>
      </c>
      <c r="BK145" s="232">
        <f>ROUND(I145*H145,2)</f>
        <v>0</v>
      </c>
      <c r="BL145" s="18" t="s">
        <v>195</v>
      </c>
      <c r="BM145" s="231" t="s">
        <v>497</v>
      </c>
    </row>
    <row r="146" s="2" customFormat="1" ht="21.75" customHeight="1">
      <c r="A146" s="39"/>
      <c r="B146" s="40"/>
      <c r="C146" s="220" t="s">
        <v>359</v>
      </c>
      <c r="D146" s="220" t="s">
        <v>191</v>
      </c>
      <c r="E146" s="221" t="s">
        <v>1891</v>
      </c>
      <c r="F146" s="222" t="s">
        <v>1892</v>
      </c>
      <c r="G146" s="223" t="s">
        <v>1066</v>
      </c>
      <c r="H146" s="224">
        <v>4</v>
      </c>
      <c r="I146" s="225"/>
      <c r="J146" s="226">
        <f>ROUND(I146*H146,2)</f>
        <v>0</v>
      </c>
      <c r="K146" s="222" t="s">
        <v>1</v>
      </c>
      <c r="L146" s="45"/>
      <c r="M146" s="227" t="s">
        <v>1</v>
      </c>
      <c r="N146" s="228" t="s">
        <v>45</v>
      </c>
      <c r="O146" s="92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1" t="s">
        <v>195</v>
      </c>
      <c r="AT146" s="231" t="s">
        <v>191</v>
      </c>
      <c r="AU146" s="231" t="s">
        <v>88</v>
      </c>
      <c r="AY146" s="18" t="s">
        <v>188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8" t="s">
        <v>88</v>
      </c>
      <c r="BK146" s="232">
        <f>ROUND(I146*H146,2)</f>
        <v>0</v>
      </c>
      <c r="BL146" s="18" t="s">
        <v>195</v>
      </c>
      <c r="BM146" s="231" t="s">
        <v>507</v>
      </c>
    </row>
    <row r="147" s="2" customFormat="1" ht="21.75" customHeight="1">
      <c r="A147" s="39"/>
      <c r="B147" s="40"/>
      <c r="C147" s="220" t="s">
        <v>365</v>
      </c>
      <c r="D147" s="220" t="s">
        <v>191</v>
      </c>
      <c r="E147" s="221" t="s">
        <v>1893</v>
      </c>
      <c r="F147" s="222" t="s">
        <v>1894</v>
      </c>
      <c r="G147" s="223" t="s">
        <v>1066</v>
      </c>
      <c r="H147" s="224">
        <v>8</v>
      </c>
      <c r="I147" s="225"/>
      <c r="J147" s="226">
        <f>ROUND(I147*H147,2)</f>
        <v>0</v>
      </c>
      <c r="K147" s="222" t="s">
        <v>1</v>
      </c>
      <c r="L147" s="45"/>
      <c r="M147" s="227" t="s">
        <v>1</v>
      </c>
      <c r="N147" s="228" t="s">
        <v>45</v>
      </c>
      <c r="O147" s="92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1" t="s">
        <v>195</v>
      </c>
      <c r="AT147" s="231" t="s">
        <v>191</v>
      </c>
      <c r="AU147" s="231" t="s">
        <v>88</v>
      </c>
      <c r="AY147" s="18" t="s">
        <v>188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8" t="s">
        <v>88</v>
      </c>
      <c r="BK147" s="232">
        <f>ROUND(I147*H147,2)</f>
        <v>0</v>
      </c>
      <c r="BL147" s="18" t="s">
        <v>195</v>
      </c>
      <c r="BM147" s="231" t="s">
        <v>519</v>
      </c>
    </row>
    <row r="148" s="2" customFormat="1" ht="16.5" customHeight="1">
      <c r="A148" s="39"/>
      <c r="B148" s="40"/>
      <c r="C148" s="220" t="s">
        <v>370</v>
      </c>
      <c r="D148" s="220" t="s">
        <v>191</v>
      </c>
      <c r="E148" s="221" t="s">
        <v>1895</v>
      </c>
      <c r="F148" s="222" t="s">
        <v>1896</v>
      </c>
      <c r="G148" s="223" t="s">
        <v>1066</v>
      </c>
      <c r="H148" s="224">
        <v>13</v>
      </c>
      <c r="I148" s="225"/>
      <c r="J148" s="226">
        <f>ROUND(I148*H148,2)</f>
        <v>0</v>
      </c>
      <c r="K148" s="222" t="s">
        <v>1</v>
      </c>
      <c r="L148" s="45"/>
      <c r="M148" s="227" t="s">
        <v>1</v>
      </c>
      <c r="N148" s="228" t="s">
        <v>45</v>
      </c>
      <c r="O148" s="92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1" t="s">
        <v>195</v>
      </c>
      <c r="AT148" s="231" t="s">
        <v>191</v>
      </c>
      <c r="AU148" s="231" t="s">
        <v>88</v>
      </c>
      <c r="AY148" s="18" t="s">
        <v>188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8" t="s">
        <v>88</v>
      </c>
      <c r="BK148" s="232">
        <f>ROUND(I148*H148,2)</f>
        <v>0</v>
      </c>
      <c r="BL148" s="18" t="s">
        <v>195</v>
      </c>
      <c r="BM148" s="231" t="s">
        <v>529</v>
      </c>
    </row>
    <row r="149" s="2" customFormat="1" ht="24.15" customHeight="1">
      <c r="A149" s="39"/>
      <c r="B149" s="40"/>
      <c r="C149" s="220" t="s">
        <v>375</v>
      </c>
      <c r="D149" s="220" t="s">
        <v>191</v>
      </c>
      <c r="E149" s="221" t="s">
        <v>1897</v>
      </c>
      <c r="F149" s="222" t="s">
        <v>1898</v>
      </c>
      <c r="G149" s="223" t="s">
        <v>1066</v>
      </c>
      <c r="H149" s="224">
        <v>4</v>
      </c>
      <c r="I149" s="225"/>
      <c r="J149" s="226">
        <f>ROUND(I149*H149,2)</f>
        <v>0</v>
      </c>
      <c r="K149" s="222" t="s">
        <v>1</v>
      </c>
      <c r="L149" s="45"/>
      <c r="M149" s="227" t="s">
        <v>1</v>
      </c>
      <c r="N149" s="228" t="s">
        <v>45</v>
      </c>
      <c r="O149" s="92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1" t="s">
        <v>195</v>
      </c>
      <c r="AT149" s="231" t="s">
        <v>191</v>
      </c>
      <c r="AU149" s="231" t="s">
        <v>88</v>
      </c>
      <c r="AY149" s="18" t="s">
        <v>188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8" t="s">
        <v>88</v>
      </c>
      <c r="BK149" s="232">
        <f>ROUND(I149*H149,2)</f>
        <v>0</v>
      </c>
      <c r="BL149" s="18" t="s">
        <v>195</v>
      </c>
      <c r="BM149" s="231" t="s">
        <v>538</v>
      </c>
    </row>
    <row r="150" s="2" customFormat="1" ht="24.15" customHeight="1">
      <c r="A150" s="39"/>
      <c r="B150" s="40"/>
      <c r="C150" s="220" t="s">
        <v>379</v>
      </c>
      <c r="D150" s="220" t="s">
        <v>191</v>
      </c>
      <c r="E150" s="221" t="s">
        <v>1899</v>
      </c>
      <c r="F150" s="222" t="s">
        <v>1900</v>
      </c>
      <c r="G150" s="223" t="s">
        <v>1066</v>
      </c>
      <c r="H150" s="224">
        <v>13</v>
      </c>
      <c r="I150" s="225"/>
      <c r="J150" s="226">
        <f>ROUND(I150*H150,2)</f>
        <v>0</v>
      </c>
      <c r="K150" s="222" t="s">
        <v>1</v>
      </c>
      <c r="L150" s="45"/>
      <c r="M150" s="227" t="s">
        <v>1</v>
      </c>
      <c r="N150" s="228" t="s">
        <v>45</v>
      </c>
      <c r="O150" s="92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1" t="s">
        <v>195</v>
      </c>
      <c r="AT150" s="231" t="s">
        <v>191</v>
      </c>
      <c r="AU150" s="231" t="s">
        <v>88</v>
      </c>
      <c r="AY150" s="18" t="s">
        <v>188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8" t="s">
        <v>88</v>
      </c>
      <c r="BK150" s="232">
        <f>ROUND(I150*H150,2)</f>
        <v>0</v>
      </c>
      <c r="BL150" s="18" t="s">
        <v>195</v>
      </c>
      <c r="BM150" s="231" t="s">
        <v>546</v>
      </c>
    </row>
    <row r="151" s="2" customFormat="1" ht="24.15" customHeight="1">
      <c r="A151" s="39"/>
      <c r="B151" s="40"/>
      <c r="C151" s="220" t="s">
        <v>384</v>
      </c>
      <c r="D151" s="220" t="s">
        <v>191</v>
      </c>
      <c r="E151" s="221" t="s">
        <v>1901</v>
      </c>
      <c r="F151" s="222" t="s">
        <v>1902</v>
      </c>
      <c r="G151" s="223" t="s">
        <v>1066</v>
      </c>
      <c r="H151" s="224">
        <v>0</v>
      </c>
      <c r="I151" s="225"/>
      <c r="J151" s="226">
        <f>ROUND(I151*H151,2)</f>
        <v>0</v>
      </c>
      <c r="K151" s="222" t="s">
        <v>1</v>
      </c>
      <c r="L151" s="45"/>
      <c r="M151" s="227" t="s">
        <v>1</v>
      </c>
      <c r="N151" s="228" t="s">
        <v>45</v>
      </c>
      <c r="O151" s="92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1" t="s">
        <v>195</v>
      </c>
      <c r="AT151" s="231" t="s">
        <v>191</v>
      </c>
      <c r="AU151" s="231" t="s">
        <v>88</v>
      </c>
      <c r="AY151" s="18" t="s">
        <v>188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8" t="s">
        <v>88</v>
      </c>
      <c r="BK151" s="232">
        <f>ROUND(I151*H151,2)</f>
        <v>0</v>
      </c>
      <c r="BL151" s="18" t="s">
        <v>195</v>
      </c>
      <c r="BM151" s="231" t="s">
        <v>554</v>
      </c>
    </row>
    <row r="152" s="2" customFormat="1" ht="21.75" customHeight="1">
      <c r="A152" s="39"/>
      <c r="B152" s="40"/>
      <c r="C152" s="220" t="s">
        <v>389</v>
      </c>
      <c r="D152" s="220" t="s">
        <v>191</v>
      </c>
      <c r="E152" s="221" t="s">
        <v>1903</v>
      </c>
      <c r="F152" s="222" t="s">
        <v>1904</v>
      </c>
      <c r="G152" s="223" t="s">
        <v>1066</v>
      </c>
      <c r="H152" s="224">
        <v>12</v>
      </c>
      <c r="I152" s="225"/>
      <c r="J152" s="226">
        <f>ROUND(I152*H152,2)</f>
        <v>0</v>
      </c>
      <c r="K152" s="222" t="s">
        <v>1</v>
      </c>
      <c r="L152" s="45"/>
      <c r="M152" s="227" t="s">
        <v>1</v>
      </c>
      <c r="N152" s="228" t="s">
        <v>45</v>
      </c>
      <c r="O152" s="92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1" t="s">
        <v>195</v>
      </c>
      <c r="AT152" s="231" t="s">
        <v>191</v>
      </c>
      <c r="AU152" s="231" t="s">
        <v>88</v>
      </c>
      <c r="AY152" s="18" t="s">
        <v>188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8" t="s">
        <v>88</v>
      </c>
      <c r="BK152" s="232">
        <f>ROUND(I152*H152,2)</f>
        <v>0</v>
      </c>
      <c r="BL152" s="18" t="s">
        <v>195</v>
      </c>
      <c r="BM152" s="231" t="s">
        <v>562</v>
      </c>
    </row>
    <row r="153" s="2" customFormat="1" ht="16.5" customHeight="1">
      <c r="A153" s="39"/>
      <c r="B153" s="40"/>
      <c r="C153" s="220" t="s">
        <v>393</v>
      </c>
      <c r="D153" s="220" t="s">
        <v>191</v>
      </c>
      <c r="E153" s="221" t="s">
        <v>1905</v>
      </c>
      <c r="F153" s="222" t="s">
        <v>1906</v>
      </c>
      <c r="G153" s="223" t="s">
        <v>209</v>
      </c>
      <c r="H153" s="224">
        <v>300</v>
      </c>
      <c r="I153" s="225"/>
      <c r="J153" s="226">
        <f>ROUND(I153*H153,2)</f>
        <v>0</v>
      </c>
      <c r="K153" s="222" t="s">
        <v>1</v>
      </c>
      <c r="L153" s="45"/>
      <c r="M153" s="227" t="s">
        <v>1</v>
      </c>
      <c r="N153" s="228" t="s">
        <v>45</v>
      </c>
      <c r="O153" s="92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1" t="s">
        <v>195</v>
      </c>
      <c r="AT153" s="231" t="s">
        <v>191</v>
      </c>
      <c r="AU153" s="231" t="s">
        <v>88</v>
      </c>
      <c r="AY153" s="18" t="s">
        <v>188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8" t="s">
        <v>88</v>
      </c>
      <c r="BK153" s="232">
        <f>ROUND(I153*H153,2)</f>
        <v>0</v>
      </c>
      <c r="BL153" s="18" t="s">
        <v>195</v>
      </c>
      <c r="BM153" s="231" t="s">
        <v>570</v>
      </c>
    </row>
    <row r="154" s="2" customFormat="1" ht="16.5" customHeight="1">
      <c r="A154" s="39"/>
      <c r="B154" s="40"/>
      <c r="C154" s="220" t="s">
        <v>402</v>
      </c>
      <c r="D154" s="220" t="s">
        <v>191</v>
      </c>
      <c r="E154" s="221" t="s">
        <v>1907</v>
      </c>
      <c r="F154" s="222" t="s">
        <v>1908</v>
      </c>
      <c r="G154" s="223" t="s">
        <v>209</v>
      </c>
      <c r="H154" s="224">
        <v>1200</v>
      </c>
      <c r="I154" s="225"/>
      <c r="J154" s="226">
        <f>ROUND(I154*H154,2)</f>
        <v>0</v>
      </c>
      <c r="K154" s="222" t="s">
        <v>1</v>
      </c>
      <c r="L154" s="45"/>
      <c r="M154" s="227" t="s">
        <v>1</v>
      </c>
      <c r="N154" s="228" t="s">
        <v>45</v>
      </c>
      <c r="O154" s="92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1" t="s">
        <v>195</v>
      </c>
      <c r="AT154" s="231" t="s">
        <v>191</v>
      </c>
      <c r="AU154" s="231" t="s">
        <v>88</v>
      </c>
      <c r="AY154" s="18" t="s">
        <v>188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8" t="s">
        <v>88</v>
      </c>
      <c r="BK154" s="232">
        <f>ROUND(I154*H154,2)</f>
        <v>0</v>
      </c>
      <c r="BL154" s="18" t="s">
        <v>195</v>
      </c>
      <c r="BM154" s="231" t="s">
        <v>580</v>
      </c>
    </row>
    <row r="155" s="2" customFormat="1" ht="16.5" customHeight="1">
      <c r="A155" s="39"/>
      <c r="B155" s="40"/>
      <c r="C155" s="220" t="s">
        <v>408</v>
      </c>
      <c r="D155" s="220" t="s">
        <v>191</v>
      </c>
      <c r="E155" s="221" t="s">
        <v>1909</v>
      </c>
      <c r="F155" s="222" t="s">
        <v>1910</v>
      </c>
      <c r="G155" s="223" t="s">
        <v>209</v>
      </c>
      <c r="H155" s="224">
        <v>300</v>
      </c>
      <c r="I155" s="225"/>
      <c r="J155" s="226">
        <f>ROUND(I155*H155,2)</f>
        <v>0</v>
      </c>
      <c r="K155" s="222" t="s">
        <v>1</v>
      </c>
      <c r="L155" s="45"/>
      <c r="M155" s="227" t="s">
        <v>1</v>
      </c>
      <c r="N155" s="228" t="s">
        <v>45</v>
      </c>
      <c r="O155" s="92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1" t="s">
        <v>195</v>
      </c>
      <c r="AT155" s="231" t="s">
        <v>191</v>
      </c>
      <c r="AU155" s="231" t="s">
        <v>88</v>
      </c>
      <c r="AY155" s="18" t="s">
        <v>188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8" t="s">
        <v>88</v>
      </c>
      <c r="BK155" s="232">
        <f>ROUND(I155*H155,2)</f>
        <v>0</v>
      </c>
      <c r="BL155" s="18" t="s">
        <v>195</v>
      </c>
      <c r="BM155" s="231" t="s">
        <v>588</v>
      </c>
    </row>
    <row r="156" s="2" customFormat="1" ht="16.5" customHeight="1">
      <c r="A156" s="39"/>
      <c r="B156" s="40"/>
      <c r="C156" s="220" t="s">
        <v>414</v>
      </c>
      <c r="D156" s="220" t="s">
        <v>191</v>
      </c>
      <c r="E156" s="221" t="s">
        <v>1911</v>
      </c>
      <c r="F156" s="222" t="s">
        <v>1912</v>
      </c>
      <c r="G156" s="223" t="s">
        <v>209</v>
      </c>
      <c r="H156" s="224">
        <v>4200</v>
      </c>
      <c r="I156" s="225"/>
      <c r="J156" s="226">
        <f>ROUND(I156*H156,2)</f>
        <v>0</v>
      </c>
      <c r="K156" s="222" t="s">
        <v>1</v>
      </c>
      <c r="L156" s="45"/>
      <c r="M156" s="227" t="s">
        <v>1</v>
      </c>
      <c r="N156" s="228" t="s">
        <v>45</v>
      </c>
      <c r="O156" s="92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1" t="s">
        <v>195</v>
      </c>
      <c r="AT156" s="231" t="s">
        <v>191</v>
      </c>
      <c r="AU156" s="231" t="s">
        <v>88</v>
      </c>
      <c r="AY156" s="18" t="s">
        <v>188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8" t="s">
        <v>88</v>
      </c>
      <c r="BK156" s="232">
        <f>ROUND(I156*H156,2)</f>
        <v>0</v>
      </c>
      <c r="BL156" s="18" t="s">
        <v>195</v>
      </c>
      <c r="BM156" s="231" t="s">
        <v>599</v>
      </c>
    </row>
    <row r="157" s="2" customFormat="1" ht="16.5" customHeight="1">
      <c r="A157" s="39"/>
      <c r="B157" s="40"/>
      <c r="C157" s="220" t="s">
        <v>420</v>
      </c>
      <c r="D157" s="220" t="s">
        <v>191</v>
      </c>
      <c r="E157" s="221" t="s">
        <v>1913</v>
      </c>
      <c r="F157" s="222" t="s">
        <v>1914</v>
      </c>
      <c r="G157" s="223" t="s">
        <v>209</v>
      </c>
      <c r="H157" s="224">
        <v>200</v>
      </c>
      <c r="I157" s="225"/>
      <c r="J157" s="226">
        <f>ROUND(I157*H157,2)</f>
        <v>0</v>
      </c>
      <c r="K157" s="222" t="s">
        <v>1</v>
      </c>
      <c r="L157" s="45"/>
      <c r="M157" s="227" t="s">
        <v>1</v>
      </c>
      <c r="N157" s="228" t="s">
        <v>45</v>
      </c>
      <c r="O157" s="92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1" t="s">
        <v>195</v>
      </c>
      <c r="AT157" s="231" t="s">
        <v>191</v>
      </c>
      <c r="AU157" s="231" t="s">
        <v>88</v>
      </c>
      <c r="AY157" s="18" t="s">
        <v>188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8" t="s">
        <v>88</v>
      </c>
      <c r="BK157" s="232">
        <f>ROUND(I157*H157,2)</f>
        <v>0</v>
      </c>
      <c r="BL157" s="18" t="s">
        <v>195</v>
      </c>
      <c r="BM157" s="231" t="s">
        <v>608</v>
      </c>
    </row>
    <row r="158" s="2" customFormat="1" ht="16.5" customHeight="1">
      <c r="A158" s="39"/>
      <c r="B158" s="40"/>
      <c r="C158" s="220" t="s">
        <v>428</v>
      </c>
      <c r="D158" s="220" t="s">
        <v>191</v>
      </c>
      <c r="E158" s="221" t="s">
        <v>1915</v>
      </c>
      <c r="F158" s="222" t="s">
        <v>1916</v>
      </c>
      <c r="G158" s="223" t="s">
        <v>209</v>
      </c>
      <c r="H158" s="224">
        <v>60</v>
      </c>
      <c r="I158" s="225"/>
      <c r="J158" s="226">
        <f>ROUND(I158*H158,2)</f>
        <v>0</v>
      </c>
      <c r="K158" s="222" t="s">
        <v>1</v>
      </c>
      <c r="L158" s="45"/>
      <c r="M158" s="227" t="s">
        <v>1</v>
      </c>
      <c r="N158" s="228" t="s">
        <v>45</v>
      </c>
      <c r="O158" s="92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1" t="s">
        <v>195</v>
      </c>
      <c r="AT158" s="231" t="s">
        <v>191</v>
      </c>
      <c r="AU158" s="231" t="s">
        <v>88</v>
      </c>
      <c r="AY158" s="18" t="s">
        <v>188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8" t="s">
        <v>88</v>
      </c>
      <c r="BK158" s="232">
        <f>ROUND(I158*H158,2)</f>
        <v>0</v>
      </c>
      <c r="BL158" s="18" t="s">
        <v>195</v>
      </c>
      <c r="BM158" s="231" t="s">
        <v>618</v>
      </c>
    </row>
    <row r="159" s="2" customFormat="1" ht="16.5" customHeight="1">
      <c r="A159" s="39"/>
      <c r="B159" s="40"/>
      <c r="C159" s="220" t="s">
        <v>436</v>
      </c>
      <c r="D159" s="220" t="s">
        <v>191</v>
      </c>
      <c r="E159" s="221" t="s">
        <v>1917</v>
      </c>
      <c r="F159" s="222" t="s">
        <v>1918</v>
      </c>
      <c r="G159" s="223" t="s">
        <v>209</v>
      </c>
      <c r="H159" s="224">
        <v>0</v>
      </c>
      <c r="I159" s="225"/>
      <c r="J159" s="226">
        <f>ROUND(I159*H159,2)</f>
        <v>0</v>
      </c>
      <c r="K159" s="222" t="s">
        <v>1</v>
      </c>
      <c r="L159" s="45"/>
      <c r="M159" s="227" t="s">
        <v>1</v>
      </c>
      <c r="N159" s="228" t="s">
        <v>45</v>
      </c>
      <c r="O159" s="92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1" t="s">
        <v>195</v>
      </c>
      <c r="AT159" s="231" t="s">
        <v>191</v>
      </c>
      <c r="AU159" s="231" t="s">
        <v>88</v>
      </c>
      <c r="AY159" s="18" t="s">
        <v>188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8" t="s">
        <v>88</v>
      </c>
      <c r="BK159" s="232">
        <f>ROUND(I159*H159,2)</f>
        <v>0</v>
      </c>
      <c r="BL159" s="18" t="s">
        <v>195</v>
      </c>
      <c r="BM159" s="231" t="s">
        <v>628</v>
      </c>
    </row>
    <row r="160" s="2" customFormat="1" ht="16.5" customHeight="1">
      <c r="A160" s="39"/>
      <c r="B160" s="40"/>
      <c r="C160" s="220" t="s">
        <v>441</v>
      </c>
      <c r="D160" s="220" t="s">
        <v>191</v>
      </c>
      <c r="E160" s="221" t="s">
        <v>1919</v>
      </c>
      <c r="F160" s="222" t="s">
        <v>1920</v>
      </c>
      <c r="G160" s="223" t="s">
        <v>209</v>
      </c>
      <c r="H160" s="224">
        <v>380</v>
      </c>
      <c r="I160" s="225"/>
      <c r="J160" s="226">
        <f>ROUND(I160*H160,2)</f>
        <v>0</v>
      </c>
      <c r="K160" s="222" t="s">
        <v>1</v>
      </c>
      <c r="L160" s="45"/>
      <c r="M160" s="227" t="s">
        <v>1</v>
      </c>
      <c r="N160" s="228" t="s">
        <v>45</v>
      </c>
      <c r="O160" s="92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1" t="s">
        <v>195</v>
      </c>
      <c r="AT160" s="231" t="s">
        <v>191</v>
      </c>
      <c r="AU160" s="231" t="s">
        <v>88</v>
      </c>
      <c r="AY160" s="18" t="s">
        <v>188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8" t="s">
        <v>88</v>
      </c>
      <c r="BK160" s="232">
        <f>ROUND(I160*H160,2)</f>
        <v>0</v>
      </c>
      <c r="BL160" s="18" t="s">
        <v>195</v>
      </c>
      <c r="BM160" s="231" t="s">
        <v>638</v>
      </c>
    </row>
    <row r="161" s="2" customFormat="1" ht="16.5" customHeight="1">
      <c r="A161" s="39"/>
      <c r="B161" s="40"/>
      <c r="C161" s="220" t="s">
        <v>445</v>
      </c>
      <c r="D161" s="220" t="s">
        <v>191</v>
      </c>
      <c r="E161" s="221" t="s">
        <v>1921</v>
      </c>
      <c r="F161" s="222" t="s">
        <v>1922</v>
      </c>
      <c r="G161" s="223" t="s">
        <v>209</v>
      </c>
      <c r="H161" s="224">
        <v>550</v>
      </c>
      <c r="I161" s="225"/>
      <c r="J161" s="226">
        <f>ROUND(I161*H161,2)</f>
        <v>0</v>
      </c>
      <c r="K161" s="222" t="s">
        <v>1</v>
      </c>
      <c r="L161" s="45"/>
      <c r="M161" s="227" t="s">
        <v>1</v>
      </c>
      <c r="N161" s="228" t="s">
        <v>45</v>
      </c>
      <c r="O161" s="92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1" t="s">
        <v>195</v>
      </c>
      <c r="AT161" s="231" t="s">
        <v>191</v>
      </c>
      <c r="AU161" s="231" t="s">
        <v>88</v>
      </c>
      <c r="AY161" s="18" t="s">
        <v>188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8" t="s">
        <v>88</v>
      </c>
      <c r="BK161" s="232">
        <f>ROUND(I161*H161,2)</f>
        <v>0</v>
      </c>
      <c r="BL161" s="18" t="s">
        <v>195</v>
      </c>
      <c r="BM161" s="231" t="s">
        <v>647</v>
      </c>
    </row>
    <row r="162" s="2" customFormat="1" ht="16.5" customHeight="1">
      <c r="A162" s="39"/>
      <c r="B162" s="40"/>
      <c r="C162" s="220" t="s">
        <v>449</v>
      </c>
      <c r="D162" s="220" t="s">
        <v>191</v>
      </c>
      <c r="E162" s="221" t="s">
        <v>1923</v>
      </c>
      <c r="F162" s="222" t="s">
        <v>1924</v>
      </c>
      <c r="G162" s="223" t="s">
        <v>209</v>
      </c>
      <c r="H162" s="224">
        <v>360</v>
      </c>
      <c r="I162" s="225"/>
      <c r="J162" s="226">
        <f>ROUND(I162*H162,2)</f>
        <v>0</v>
      </c>
      <c r="K162" s="222" t="s">
        <v>1</v>
      </c>
      <c r="L162" s="45"/>
      <c r="M162" s="227" t="s">
        <v>1</v>
      </c>
      <c r="N162" s="228" t="s">
        <v>45</v>
      </c>
      <c r="O162" s="92"/>
      <c r="P162" s="229">
        <f>O162*H162</f>
        <v>0</v>
      </c>
      <c r="Q162" s="229">
        <v>0</v>
      </c>
      <c r="R162" s="229">
        <f>Q162*H162</f>
        <v>0</v>
      </c>
      <c r="S162" s="229">
        <v>0</v>
      </c>
      <c r="T162" s="23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1" t="s">
        <v>195</v>
      </c>
      <c r="AT162" s="231" t="s">
        <v>191</v>
      </c>
      <c r="AU162" s="231" t="s">
        <v>88</v>
      </c>
      <c r="AY162" s="18" t="s">
        <v>188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8" t="s">
        <v>88</v>
      </c>
      <c r="BK162" s="232">
        <f>ROUND(I162*H162,2)</f>
        <v>0</v>
      </c>
      <c r="BL162" s="18" t="s">
        <v>195</v>
      </c>
      <c r="BM162" s="231" t="s">
        <v>656</v>
      </c>
    </row>
    <row r="163" s="2" customFormat="1" ht="16.5" customHeight="1">
      <c r="A163" s="39"/>
      <c r="B163" s="40"/>
      <c r="C163" s="220" t="s">
        <v>453</v>
      </c>
      <c r="D163" s="220" t="s">
        <v>191</v>
      </c>
      <c r="E163" s="221" t="s">
        <v>1925</v>
      </c>
      <c r="F163" s="222" t="s">
        <v>1926</v>
      </c>
      <c r="G163" s="223" t="s">
        <v>209</v>
      </c>
      <c r="H163" s="224">
        <v>330</v>
      </c>
      <c r="I163" s="225"/>
      <c r="J163" s="226">
        <f>ROUND(I163*H163,2)</f>
        <v>0</v>
      </c>
      <c r="K163" s="222" t="s">
        <v>1</v>
      </c>
      <c r="L163" s="45"/>
      <c r="M163" s="227" t="s">
        <v>1</v>
      </c>
      <c r="N163" s="228" t="s">
        <v>45</v>
      </c>
      <c r="O163" s="92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1" t="s">
        <v>195</v>
      </c>
      <c r="AT163" s="231" t="s">
        <v>191</v>
      </c>
      <c r="AU163" s="231" t="s">
        <v>88</v>
      </c>
      <c r="AY163" s="18" t="s">
        <v>188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8" t="s">
        <v>88</v>
      </c>
      <c r="BK163" s="232">
        <f>ROUND(I163*H163,2)</f>
        <v>0</v>
      </c>
      <c r="BL163" s="18" t="s">
        <v>195</v>
      </c>
      <c r="BM163" s="231" t="s">
        <v>671</v>
      </c>
    </row>
    <row r="164" s="2" customFormat="1" ht="16.5" customHeight="1">
      <c r="A164" s="39"/>
      <c r="B164" s="40"/>
      <c r="C164" s="220" t="s">
        <v>459</v>
      </c>
      <c r="D164" s="220" t="s">
        <v>191</v>
      </c>
      <c r="E164" s="221" t="s">
        <v>1927</v>
      </c>
      <c r="F164" s="222" t="s">
        <v>1928</v>
      </c>
      <c r="G164" s="223" t="s">
        <v>1066</v>
      </c>
      <c r="H164" s="224">
        <v>10</v>
      </c>
      <c r="I164" s="225"/>
      <c r="J164" s="226">
        <f>ROUND(I164*H164,2)</f>
        <v>0</v>
      </c>
      <c r="K164" s="222" t="s">
        <v>1</v>
      </c>
      <c r="L164" s="45"/>
      <c r="M164" s="227" t="s">
        <v>1</v>
      </c>
      <c r="N164" s="228" t="s">
        <v>45</v>
      </c>
      <c r="O164" s="92"/>
      <c r="P164" s="229">
        <f>O164*H164</f>
        <v>0</v>
      </c>
      <c r="Q164" s="229">
        <v>0</v>
      </c>
      <c r="R164" s="229">
        <f>Q164*H164</f>
        <v>0</v>
      </c>
      <c r="S164" s="229">
        <v>0</v>
      </c>
      <c r="T164" s="23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1" t="s">
        <v>195</v>
      </c>
      <c r="AT164" s="231" t="s">
        <v>191</v>
      </c>
      <c r="AU164" s="231" t="s">
        <v>88</v>
      </c>
      <c r="AY164" s="18" t="s">
        <v>188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8" t="s">
        <v>88</v>
      </c>
      <c r="BK164" s="232">
        <f>ROUND(I164*H164,2)</f>
        <v>0</v>
      </c>
      <c r="BL164" s="18" t="s">
        <v>195</v>
      </c>
      <c r="BM164" s="231" t="s">
        <v>682</v>
      </c>
    </row>
    <row r="165" s="2" customFormat="1" ht="16.5" customHeight="1">
      <c r="A165" s="39"/>
      <c r="B165" s="40"/>
      <c r="C165" s="220" t="s">
        <v>463</v>
      </c>
      <c r="D165" s="220" t="s">
        <v>191</v>
      </c>
      <c r="E165" s="221" t="s">
        <v>1929</v>
      </c>
      <c r="F165" s="222" t="s">
        <v>1930</v>
      </c>
      <c r="G165" s="223" t="s">
        <v>1066</v>
      </c>
      <c r="H165" s="224">
        <v>10</v>
      </c>
      <c r="I165" s="225"/>
      <c r="J165" s="226">
        <f>ROUND(I165*H165,2)</f>
        <v>0</v>
      </c>
      <c r="K165" s="222" t="s">
        <v>1</v>
      </c>
      <c r="L165" s="45"/>
      <c r="M165" s="227" t="s">
        <v>1</v>
      </c>
      <c r="N165" s="228" t="s">
        <v>45</v>
      </c>
      <c r="O165" s="92"/>
      <c r="P165" s="229">
        <f>O165*H165</f>
        <v>0</v>
      </c>
      <c r="Q165" s="229">
        <v>0</v>
      </c>
      <c r="R165" s="229">
        <f>Q165*H165</f>
        <v>0</v>
      </c>
      <c r="S165" s="229">
        <v>0</v>
      </c>
      <c r="T165" s="23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1" t="s">
        <v>195</v>
      </c>
      <c r="AT165" s="231" t="s">
        <v>191</v>
      </c>
      <c r="AU165" s="231" t="s">
        <v>88</v>
      </c>
      <c r="AY165" s="18" t="s">
        <v>188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8" t="s">
        <v>88</v>
      </c>
      <c r="BK165" s="232">
        <f>ROUND(I165*H165,2)</f>
        <v>0</v>
      </c>
      <c r="BL165" s="18" t="s">
        <v>195</v>
      </c>
      <c r="BM165" s="231" t="s">
        <v>690</v>
      </c>
    </row>
    <row r="166" s="2" customFormat="1" ht="16.5" customHeight="1">
      <c r="A166" s="39"/>
      <c r="B166" s="40"/>
      <c r="C166" s="220" t="s">
        <v>467</v>
      </c>
      <c r="D166" s="220" t="s">
        <v>191</v>
      </c>
      <c r="E166" s="221" t="s">
        <v>1931</v>
      </c>
      <c r="F166" s="222" t="s">
        <v>1932</v>
      </c>
      <c r="G166" s="223" t="s">
        <v>1066</v>
      </c>
      <c r="H166" s="224">
        <v>378</v>
      </c>
      <c r="I166" s="225"/>
      <c r="J166" s="226">
        <f>ROUND(I166*H166,2)</f>
        <v>0</v>
      </c>
      <c r="K166" s="222" t="s">
        <v>1</v>
      </c>
      <c r="L166" s="45"/>
      <c r="M166" s="227" t="s">
        <v>1</v>
      </c>
      <c r="N166" s="228" t="s">
        <v>45</v>
      </c>
      <c r="O166" s="92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1" t="s">
        <v>195</v>
      </c>
      <c r="AT166" s="231" t="s">
        <v>191</v>
      </c>
      <c r="AU166" s="231" t="s">
        <v>88</v>
      </c>
      <c r="AY166" s="18" t="s">
        <v>188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8" t="s">
        <v>88</v>
      </c>
      <c r="BK166" s="232">
        <f>ROUND(I166*H166,2)</f>
        <v>0</v>
      </c>
      <c r="BL166" s="18" t="s">
        <v>195</v>
      </c>
      <c r="BM166" s="231" t="s">
        <v>700</v>
      </c>
    </row>
    <row r="167" s="2" customFormat="1" ht="16.5" customHeight="1">
      <c r="A167" s="39"/>
      <c r="B167" s="40"/>
      <c r="C167" s="220" t="s">
        <v>473</v>
      </c>
      <c r="D167" s="220" t="s">
        <v>191</v>
      </c>
      <c r="E167" s="221" t="s">
        <v>1933</v>
      </c>
      <c r="F167" s="222" t="s">
        <v>1934</v>
      </c>
      <c r="G167" s="223" t="s">
        <v>1066</v>
      </c>
      <c r="H167" s="224">
        <v>65</v>
      </c>
      <c r="I167" s="225"/>
      <c r="J167" s="226">
        <f>ROUND(I167*H167,2)</f>
        <v>0</v>
      </c>
      <c r="K167" s="222" t="s">
        <v>1</v>
      </c>
      <c r="L167" s="45"/>
      <c r="M167" s="227" t="s">
        <v>1</v>
      </c>
      <c r="N167" s="228" t="s">
        <v>45</v>
      </c>
      <c r="O167" s="92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1" t="s">
        <v>195</v>
      </c>
      <c r="AT167" s="231" t="s">
        <v>191</v>
      </c>
      <c r="AU167" s="231" t="s">
        <v>88</v>
      </c>
      <c r="AY167" s="18" t="s">
        <v>188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8" t="s">
        <v>88</v>
      </c>
      <c r="BK167" s="232">
        <f>ROUND(I167*H167,2)</f>
        <v>0</v>
      </c>
      <c r="BL167" s="18" t="s">
        <v>195</v>
      </c>
      <c r="BM167" s="231" t="s">
        <v>709</v>
      </c>
    </row>
    <row r="168" s="2" customFormat="1" ht="16.5" customHeight="1">
      <c r="A168" s="39"/>
      <c r="B168" s="40"/>
      <c r="C168" s="220" t="s">
        <v>479</v>
      </c>
      <c r="D168" s="220" t="s">
        <v>191</v>
      </c>
      <c r="E168" s="221" t="s">
        <v>1935</v>
      </c>
      <c r="F168" s="222" t="s">
        <v>1936</v>
      </c>
      <c r="G168" s="223" t="s">
        <v>1066</v>
      </c>
      <c r="H168" s="224">
        <v>45</v>
      </c>
      <c r="I168" s="225"/>
      <c r="J168" s="226">
        <f>ROUND(I168*H168,2)</f>
        <v>0</v>
      </c>
      <c r="K168" s="222" t="s">
        <v>1</v>
      </c>
      <c r="L168" s="45"/>
      <c r="M168" s="227" t="s">
        <v>1</v>
      </c>
      <c r="N168" s="228" t="s">
        <v>45</v>
      </c>
      <c r="O168" s="92"/>
      <c r="P168" s="229">
        <f>O168*H168</f>
        <v>0</v>
      </c>
      <c r="Q168" s="229">
        <v>0</v>
      </c>
      <c r="R168" s="229">
        <f>Q168*H168</f>
        <v>0</v>
      </c>
      <c r="S168" s="229">
        <v>0</v>
      </c>
      <c r="T168" s="230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1" t="s">
        <v>195</v>
      </c>
      <c r="AT168" s="231" t="s">
        <v>191</v>
      </c>
      <c r="AU168" s="231" t="s">
        <v>88</v>
      </c>
      <c r="AY168" s="18" t="s">
        <v>188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8" t="s">
        <v>88</v>
      </c>
      <c r="BK168" s="232">
        <f>ROUND(I168*H168,2)</f>
        <v>0</v>
      </c>
      <c r="BL168" s="18" t="s">
        <v>195</v>
      </c>
      <c r="BM168" s="231" t="s">
        <v>719</v>
      </c>
    </row>
    <row r="169" s="2" customFormat="1" ht="16.5" customHeight="1">
      <c r="A169" s="39"/>
      <c r="B169" s="40"/>
      <c r="C169" s="220" t="s">
        <v>484</v>
      </c>
      <c r="D169" s="220" t="s">
        <v>191</v>
      </c>
      <c r="E169" s="221" t="s">
        <v>1937</v>
      </c>
      <c r="F169" s="222" t="s">
        <v>1938</v>
      </c>
      <c r="G169" s="223" t="s">
        <v>1066</v>
      </c>
      <c r="H169" s="224">
        <v>35</v>
      </c>
      <c r="I169" s="225"/>
      <c r="J169" s="226">
        <f>ROUND(I169*H169,2)</f>
        <v>0</v>
      </c>
      <c r="K169" s="222" t="s">
        <v>1</v>
      </c>
      <c r="L169" s="45"/>
      <c r="M169" s="227" t="s">
        <v>1</v>
      </c>
      <c r="N169" s="228" t="s">
        <v>45</v>
      </c>
      <c r="O169" s="92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1" t="s">
        <v>195</v>
      </c>
      <c r="AT169" s="231" t="s">
        <v>191</v>
      </c>
      <c r="AU169" s="231" t="s">
        <v>88</v>
      </c>
      <c r="AY169" s="18" t="s">
        <v>188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8" t="s">
        <v>88</v>
      </c>
      <c r="BK169" s="232">
        <f>ROUND(I169*H169,2)</f>
        <v>0</v>
      </c>
      <c r="BL169" s="18" t="s">
        <v>195</v>
      </c>
      <c r="BM169" s="231" t="s">
        <v>730</v>
      </c>
    </row>
    <row r="170" s="2" customFormat="1" ht="24.15" customHeight="1">
      <c r="A170" s="39"/>
      <c r="B170" s="40"/>
      <c r="C170" s="220" t="s">
        <v>489</v>
      </c>
      <c r="D170" s="220" t="s">
        <v>191</v>
      </c>
      <c r="E170" s="221" t="s">
        <v>1939</v>
      </c>
      <c r="F170" s="222" t="s">
        <v>1940</v>
      </c>
      <c r="G170" s="223" t="s">
        <v>1066</v>
      </c>
      <c r="H170" s="224">
        <v>203</v>
      </c>
      <c r="I170" s="225"/>
      <c r="J170" s="226">
        <f>ROUND(I170*H170,2)</f>
        <v>0</v>
      </c>
      <c r="K170" s="222" t="s">
        <v>1</v>
      </c>
      <c r="L170" s="45"/>
      <c r="M170" s="227" t="s">
        <v>1</v>
      </c>
      <c r="N170" s="228" t="s">
        <v>45</v>
      </c>
      <c r="O170" s="92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1" t="s">
        <v>195</v>
      </c>
      <c r="AT170" s="231" t="s">
        <v>191</v>
      </c>
      <c r="AU170" s="231" t="s">
        <v>88</v>
      </c>
      <c r="AY170" s="18" t="s">
        <v>188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8" t="s">
        <v>88</v>
      </c>
      <c r="BK170" s="232">
        <f>ROUND(I170*H170,2)</f>
        <v>0</v>
      </c>
      <c r="BL170" s="18" t="s">
        <v>195</v>
      </c>
      <c r="BM170" s="231" t="s">
        <v>737</v>
      </c>
    </row>
    <row r="171" s="2" customFormat="1" ht="21.75" customHeight="1">
      <c r="A171" s="39"/>
      <c r="B171" s="40"/>
      <c r="C171" s="220" t="s">
        <v>493</v>
      </c>
      <c r="D171" s="220" t="s">
        <v>191</v>
      </c>
      <c r="E171" s="221" t="s">
        <v>1941</v>
      </c>
      <c r="F171" s="222" t="s">
        <v>1942</v>
      </c>
      <c r="G171" s="223" t="s">
        <v>1057</v>
      </c>
      <c r="H171" s="224">
        <v>40</v>
      </c>
      <c r="I171" s="225"/>
      <c r="J171" s="226">
        <f>ROUND(I171*H171,2)</f>
        <v>0</v>
      </c>
      <c r="K171" s="222" t="s">
        <v>1</v>
      </c>
      <c r="L171" s="45"/>
      <c r="M171" s="227" t="s">
        <v>1</v>
      </c>
      <c r="N171" s="228" t="s">
        <v>45</v>
      </c>
      <c r="O171" s="92"/>
      <c r="P171" s="229">
        <f>O171*H171</f>
        <v>0</v>
      </c>
      <c r="Q171" s="229">
        <v>0</v>
      </c>
      <c r="R171" s="229">
        <f>Q171*H171</f>
        <v>0</v>
      </c>
      <c r="S171" s="229">
        <v>0</v>
      </c>
      <c r="T171" s="23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1" t="s">
        <v>195</v>
      </c>
      <c r="AT171" s="231" t="s">
        <v>191</v>
      </c>
      <c r="AU171" s="231" t="s">
        <v>88</v>
      </c>
      <c r="AY171" s="18" t="s">
        <v>188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8" t="s">
        <v>88</v>
      </c>
      <c r="BK171" s="232">
        <f>ROUND(I171*H171,2)</f>
        <v>0</v>
      </c>
      <c r="BL171" s="18" t="s">
        <v>195</v>
      </c>
      <c r="BM171" s="231" t="s">
        <v>747</v>
      </c>
    </row>
    <row r="172" s="2" customFormat="1" ht="16.5" customHeight="1">
      <c r="A172" s="39"/>
      <c r="B172" s="40"/>
      <c r="C172" s="220" t="s">
        <v>497</v>
      </c>
      <c r="D172" s="220" t="s">
        <v>191</v>
      </c>
      <c r="E172" s="221" t="s">
        <v>1943</v>
      </c>
      <c r="F172" s="222" t="s">
        <v>1944</v>
      </c>
      <c r="G172" s="223" t="s">
        <v>1057</v>
      </c>
      <c r="H172" s="224">
        <v>80</v>
      </c>
      <c r="I172" s="225"/>
      <c r="J172" s="226">
        <f>ROUND(I172*H172,2)</f>
        <v>0</v>
      </c>
      <c r="K172" s="222" t="s">
        <v>1</v>
      </c>
      <c r="L172" s="45"/>
      <c r="M172" s="227" t="s">
        <v>1</v>
      </c>
      <c r="N172" s="228" t="s">
        <v>45</v>
      </c>
      <c r="O172" s="92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1" t="s">
        <v>195</v>
      </c>
      <c r="AT172" s="231" t="s">
        <v>191</v>
      </c>
      <c r="AU172" s="231" t="s">
        <v>88</v>
      </c>
      <c r="AY172" s="18" t="s">
        <v>188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8" t="s">
        <v>88</v>
      </c>
      <c r="BK172" s="232">
        <f>ROUND(I172*H172,2)</f>
        <v>0</v>
      </c>
      <c r="BL172" s="18" t="s">
        <v>195</v>
      </c>
      <c r="BM172" s="231" t="s">
        <v>755</v>
      </c>
    </row>
    <row r="173" s="2" customFormat="1" ht="16.5" customHeight="1">
      <c r="A173" s="39"/>
      <c r="B173" s="40"/>
      <c r="C173" s="220" t="s">
        <v>503</v>
      </c>
      <c r="D173" s="220" t="s">
        <v>191</v>
      </c>
      <c r="E173" s="221" t="s">
        <v>1945</v>
      </c>
      <c r="F173" s="222" t="s">
        <v>1946</v>
      </c>
      <c r="G173" s="223" t="s">
        <v>532</v>
      </c>
      <c r="H173" s="224">
        <v>1</v>
      </c>
      <c r="I173" s="225"/>
      <c r="J173" s="226">
        <f>ROUND(I173*H173,2)</f>
        <v>0</v>
      </c>
      <c r="K173" s="222" t="s">
        <v>1</v>
      </c>
      <c r="L173" s="45"/>
      <c r="M173" s="227" t="s">
        <v>1</v>
      </c>
      <c r="N173" s="228" t="s">
        <v>45</v>
      </c>
      <c r="O173" s="92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1" t="s">
        <v>195</v>
      </c>
      <c r="AT173" s="231" t="s">
        <v>191</v>
      </c>
      <c r="AU173" s="231" t="s">
        <v>88</v>
      </c>
      <c r="AY173" s="18" t="s">
        <v>188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8" t="s">
        <v>88</v>
      </c>
      <c r="BK173" s="232">
        <f>ROUND(I173*H173,2)</f>
        <v>0</v>
      </c>
      <c r="BL173" s="18" t="s">
        <v>195</v>
      </c>
      <c r="BM173" s="231" t="s">
        <v>763</v>
      </c>
    </row>
    <row r="174" s="2" customFormat="1" ht="16.5" customHeight="1">
      <c r="A174" s="39"/>
      <c r="B174" s="40"/>
      <c r="C174" s="220" t="s">
        <v>507</v>
      </c>
      <c r="D174" s="220" t="s">
        <v>191</v>
      </c>
      <c r="E174" s="221" t="s">
        <v>1947</v>
      </c>
      <c r="F174" s="222" t="s">
        <v>1948</v>
      </c>
      <c r="G174" s="223" t="s">
        <v>1057</v>
      </c>
      <c r="H174" s="224">
        <v>0</v>
      </c>
      <c r="I174" s="225"/>
      <c r="J174" s="226">
        <f>ROUND(I174*H174,2)</f>
        <v>0</v>
      </c>
      <c r="K174" s="222" t="s">
        <v>1</v>
      </c>
      <c r="L174" s="45"/>
      <c r="M174" s="227" t="s">
        <v>1</v>
      </c>
      <c r="N174" s="228" t="s">
        <v>45</v>
      </c>
      <c r="O174" s="92"/>
      <c r="P174" s="229">
        <f>O174*H174</f>
        <v>0</v>
      </c>
      <c r="Q174" s="229">
        <v>0</v>
      </c>
      <c r="R174" s="229">
        <f>Q174*H174</f>
        <v>0</v>
      </c>
      <c r="S174" s="229">
        <v>0</v>
      </c>
      <c r="T174" s="230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1" t="s">
        <v>195</v>
      </c>
      <c r="AT174" s="231" t="s">
        <v>191</v>
      </c>
      <c r="AU174" s="231" t="s">
        <v>88</v>
      </c>
      <c r="AY174" s="18" t="s">
        <v>188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8" t="s">
        <v>88</v>
      </c>
      <c r="BK174" s="232">
        <f>ROUND(I174*H174,2)</f>
        <v>0</v>
      </c>
      <c r="BL174" s="18" t="s">
        <v>195</v>
      </c>
      <c r="BM174" s="231" t="s">
        <v>774</v>
      </c>
    </row>
    <row r="175" s="2" customFormat="1" ht="24.15" customHeight="1">
      <c r="A175" s="39"/>
      <c r="B175" s="40"/>
      <c r="C175" s="220" t="s">
        <v>513</v>
      </c>
      <c r="D175" s="220" t="s">
        <v>191</v>
      </c>
      <c r="E175" s="221" t="s">
        <v>1949</v>
      </c>
      <c r="F175" s="222" t="s">
        <v>1950</v>
      </c>
      <c r="G175" s="223" t="s">
        <v>1066</v>
      </c>
      <c r="H175" s="224">
        <v>1</v>
      </c>
      <c r="I175" s="225"/>
      <c r="J175" s="226">
        <f>ROUND(I175*H175,2)</f>
        <v>0</v>
      </c>
      <c r="K175" s="222" t="s">
        <v>1</v>
      </c>
      <c r="L175" s="45"/>
      <c r="M175" s="227" t="s">
        <v>1</v>
      </c>
      <c r="N175" s="228" t="s">
        <v>45</v>
      </c>
      <c r="O175" s="92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1" t="s">
        <v>195</v>
      </c>
      <c r="AT175" s="231" t="s">
        <v>191</v>
      </c>
      <c r="AU175" s="231" t="s">
        <v>88</v>
      </c>
      <c r="AY175" s="18" t="s">
        <v>188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8" t="s">
        <v>88</v>
      </c>
      <c r="BK175" s="232">
        <f>ROUND(I175*H175,2)</f>
        <v>0</v>
      </c>
      <c r="BL175" s="18" t="s">
        <v>195</v>
      </c>
      <c r="BM175" s="231" t="s">
        <v>785</v>
      </c>
    </row>
    <row r="176" s="2" customFormat="1" ht="16.5" customHeight="1">
      <c r="A176" s="39"/>
      <c r="B176" s="40"/>
      <c r="C176" s="220" t="s">
        <v>519</v>
      </c>
      <c r="D176" s="220" t="s">
        <v>191</v>
      </c>
      <c r="E176" s="221" t="s">
        <v>1951</v>
      </c>
      <c r="F176" s="222" t="s">
        <v>1952</v>
      </c>
      <c r="G176" s="223" t="s">
        <v>532</v>
      </c>
      <c r="H176" s="224">
        <v>1</v>
      </c>
      <c r="I176" s="225"/>
      <c r="J176" s="226">
        <f>ROUND(I176*H176,2)</f>
        <v>0</v>
      </c>
      <c r="K176" s="222" t="s">
        <v>1</v>
      </c>
      <c r="L176" s="45"/>
      <c r="M176" s="227" t="s">
        <v>1</v>
      </c>
      <c r="N176" s="228" t="s">
        <v>45</v>
      </c>
      <c r="O176" s="92"/>
      <c r="P176" s="229">
        <f>O176*H176</f>
        <v>0</v>
      </c>
      <c r="Q176" s="229">
        <v>0</v>
      </c>
      <c r="R176" s="229">
        <f>Q176*H176</f>
        <v>0</v>
      </c>
      <c r="S176" s="229">
        <v>0</v>
      </c>
      <c r="T176" s="23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1" t="s">
        <v>195</v>
      </c>
      <c r="AT176" s="231" t="s">
        <v>191</v>
      </c>
      <c r="AU176" s="231" t="s">
        <v>88</v>
      </c>
      <c r="AY176" s="18" t="s">
        <v>188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8" t="s">
        <v>88</v>
      </c>
      <c r="BK176" s="232">
        <f>ROUND(I176*H176,2)</f>
        <v>0</v>
      </c>
      <c r="BL176" s="18" t="s">
        <v>195</v>
      </c>
      <c r="BM176" s="231" t="s">
        <v>794</v>
      </c>
    </row>
    <row r="177" s="2" customFormat="1" ht="21.75" customHeight="1">
      <c r="A177" s="39"/>
      <c r="B177" s="40"/>
      <c r="C177" s="220" t="s">
        <v>525</v>
      </c>
      <c r="D177" s="220" t="s">
        <v>191</v>
      </c>
      <c r="E177" s="221" t="s">
        <v>1953</v>
      </c>
      <c r="F177" s="222" t="s">
        <v>1954</v>
      </c>
      <c r="G177" s="223" t="s">
        <v>1057</v>
      </c>
      <c r="H177" s="224">
        <v>80</v>
      </c>
      <c r="I177" s="225"/>
      <c r="J177" s="226">
        <f>ROUND(I177*H177,2)</f>
        <v>0</v>
      </c>
      <c r="K177" s="222" t="s">
        <v>1</v>
      </c>
      <c r="L177" s="45"/>
      <c r="M177" s="227" t="s">
        <v>1</v>
      </c>
      <c r="N177" s="228" t="s">
        <v>45</v>
      </c>
      <c r="O177" s="92"/>
      <c r="P177" s="229">
        <f>O177*H177</f>
        <v>0</v>
      </c>
      <c r="Q177" s="229">
        <v>0</v>
      </c>
      <c r="R177" s="229">
        <f>Q177*H177</f>
        <v>0</v>
      </c>
      <c r="S177" s="229">
        <v>0</v>
      </c>
      <c r="T177" s="23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1" t="s">
        <v>195</v>
      </c>
      <c r="AT177" s="231" t="s">
        <v>191</v>
      </c>
      <c r="AU177" s="231" t="s">
        <v>88</v>
      </c>
      <c r="AY177" s="18" t="s">
        <v>188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8" t="s">
        <v>88</v>
      </c>
      <c r="BK177" s="232">
        <f>ROUND(I177*H177,2)</f>
        <v>0</v>
      </c>
      <c r="BL177" s="18" t="s">
        <v>195</v>
      </c>
      <c r="BM177" s="231" t="s">
        <v>805</v>
      </c>
    </row>
    <row r="178" s="2" customFormat="1" ht="21.75" customHeight="1">
      <c r="A178" s="39"/>
      <c r="B178" s="40"/>
      <c r="C178" s="220" t="s">
        <v>529</v>
      </c>
      <c r="D178" s="220" t="s">
        <v>191</v>
      </c>
      <c r="E178" s="221" t="s">
        <v>1955</v>
      </c>
      <c r="F178" s="222" t="s">
        <v>1956</v>
      </c>
      <c r="G178" s="223" t="s">
        <v>1057</v>
      </c>
      <c r="H178" s="224">
        <v>30</v>
      </c>
      <c r="I178" s="225"/>
      <c r="J178" s="226">
        <f>ROUND(I178*H178,2)</f>
        <v>0</v>
      </c>
      <c r="K178" s="222" t="s">
        <v>1</v>
      </c>
      <c r="L178" s="45"/>
      <c r="M178" s="227" t="s">
        <v>1</v>
      </c>
      <c r="N178" s="228" t="s">
        <v>45</v>
      </c>
      <c r="O178" s="92"/>
      <c r="P178" s="229">
        <f>O178*H178</f>
        <v>0</v>
      </c>
      <c r="Q178" s="229">
        <v>0</v>
      </c>
      <c r="R178" s="229">
        <f>Q178*H178</f>
        <v>0</v>
      </c>
      <c r="S178" s="229">
        <v>0</v>
      </c>
      <c r="T178" s="230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1" t="s">
        <v>195</v>
      </c>
      <c r="AT178" s="231" t="s">
        <v>191</v>
      </c>
      <c r="AU178" s="231" t="s">
        <v>88</v>
      </c>
      <c r="AY178" s="18" t="s">
        <v>188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8" t="s">
        <v>88</v>
      </c>
      <c r="BK178" s="232">
        <f>ROUND(I178*H178,2)</f>
        <v>0</v>
      </c>
      <c r="BL178" s="18" t="s">
        <v>195</v>
      </c>
      <c r="BM178" s="231" t="s">
        <v>813</v>
      </c>
    </row>
    <row r="179" s="2" customFormat="1" ht="21.75" customHeight="1">
      <c r="A179" s="39"/>
      <c r="B179" s="40"/>
      <c r="C179" s="220" t="s">
        <v>534</v>
      </c>
      <c r="D179" s="220" t="s">
        <v>191</v>
      </c>
      <c r="E179" s="221" t="s">
        <v>1957</v>
      </c>
      <c r="F179" s="222" t="s">
        <v>1958</v>
      </c>
      <c r="G179" s="223" t="s">
        <v>532</v>
      </c>
      <c r="H179" s="224">
        <v>1</v>
      </c>
      <c r="I179" s="225"/>
      <c r="J179" s="226">
        <f>ROUND(I179*H179,2)</f>
        <v>0</v>
      </c>
      <c r="K179" s="222" t="s">
        <v>1</v>
      </c>
      <c r="L179" s="45"/>
      <c r="M179" s="227" t="s">
        <v>1</v>
      </c>
      <c r="N179" s="228" t="s">
        <v>45</v>
      </c>
      <c r="O179" s="92"/>
      <c r="P179" s="229">
        <f>O179*H179</f>
        <v>0</v>
      </c>
      <c r="Q179" s="229">
        <v>0</v>
      </c>
      <c r="R179" s="229">
        <f>Q179*H179</f>
        <v>0</v>
      </c>
      <c r="S179" s="229">
        <v>0</v>
      </c>
      <c r="T179" s="230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1" t="s">
        <v>195</v>
      </c>
      <c r="AT179" s="231" t="s">
        <v>191</v>
      </c>
      <c r="AU179" s="231" t="s">
        <v>88</v>
      </c>
      <c r="AY179" s="18" t="s">
        <v>188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8" t="s">
        <v>88</v>
      </c>
      <c r="BK179" s="232">
        <f>ROUND(I179*H179,2)</f>
        <v>0</v>
      </c>
      <c r="BL179" s="18" t="s">
        <v>195</v>
      </c>
      <c r="BM179" s="231" t="s">
        <v>821</v>
      </c>
    </row>
    <row r="180" s="2" customFormat="1" ht="24.15" customHeight="1">
      <c r="A180" s="39"/>
      <c r="B180" s="40"/>
      <c r="C180" s="220" t="s">
        <v>538</v>
      </c>
      <c r="D180" s="220" t="s">
        <v>191</v>
      </c>
      <c r="E180" s="221" t="s">
        <v>1959</v>
      </c>
      <c r="F180" s="222" t="s">
        <v>1960</v>
      </c>
      <c r="G180" s="223" t="s">
        <v>532</v>
      </c>
      <c r="H180" s="224">
        <v>1</v>
      </c>
      <c r="I180" s="225"/>
      <c r="J180" s="226">
        <f>ROUND(I180*H180,2)</f>
        <v>0</v>
      </c>
      <c r="K180" s="222" t="s">
        <v>1</v>
      </c>
      <c r="L180" s="45"/>
      <c r="M180" s="227" t="s">
        <v>1</v>
      </c>
      <c r="N180" s="228" t="s">
        <v>45</v>
      </c>
      <c r="O180" s="92"/>
      <c r="P180" s="229">
        <f>O180*H180</f>
        <v>0</v>
      </c>
      <c r="Q180" s="229">
        <v>0</v>
      </c>
      <c r="R180" s="229">
        <f>Q180*H180</f>
        <v>0</v>
      </c>
      <c r="S180" s="229">
        <v>0</v>
      </c>
      <c r="T180" s="230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1" t="s">
        <v>195</v>
      </c>
      <c r="AT180" s="231" t="s">
        <v>191</v>
      </c>
      <c r="AU180" s="231" t="s">
        <v>88</v>
      </c>
      <c r="AY180" s="18" t="s">
        <v>188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8" t="s">
        <v>88</v>
      </c>
      <c r="BK180" s="232">
        <f>ROUND(I180*H180,2)</f>
        <v>0</v>
      </c>
      <c r="BL180" s="18" t="s">
        <v>195</v>
      </c>
      <c r="BM180" s="231" t="s">
        <v>832</v>
      </c>
    </row>
    <row r="181" s="2" customFormat="1" ht="16.5" customHeight="1">
      <c r="A181" s="39"/>
      <c r="B181" s="40"/>
      <c r="C181" s="220" t="s">
        <v>542</v>
      </c>
      <c r="D181" s="220" t="s">
        <v>191</v>
      </c>
      <c r="E181" s="221" t="s">
        <v>1961</v>
      </c>
      <c r="F181" s="222" t="s">
        <v>1962</v>
      </c>
      <c r="G181" s="223" t="s">
        <v>1057</v>
      </c>
      <c r="H181" s="224">
        <v>40</v>
      </c>
      <c r="I181" s="225"/>
      <c r="J181" s="226">
        <f>ROUND(I181*H181,2)</f>
        <v>0</v>
      </c>
      <c r="K181" s="222" t="s">
        <v>1</v>
      </c>
      <c r="L181" s="45"/>
      <c r="M181" s="227" t="s">
        <v>1</v>
      </c>
      <c r="N181" s="228" t="s">
        <v>45</v>
      </c>
      <c r="O181" s="92"/>
      <c r="P181" s="229">
        <f>O181*H181</f>
        <v>0</v>
      </c>
      <c r="Q181" s="229">
        <v>0</v>
      </c>
      <c r="R181" s="229">
        <f>Q181*H181</f>
        <v>0</v>
      </c>
      <c r="S181" s="229">
        <v>0</v>
      </c>
      <c r="T181" s="230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1" t="s">
        <v>195</v>
      </c>
      <c r="AT181" s="231" t="s">
        <v>191</v>
      </c>
      <c r="AU181" s="231" t="s">
        <v>88</v>
      </c>
      <c r="AY181" s="18" t="s">
        <v>188</v>
      </c>
      <c r="BE181" s="232">
        <f>IF(N181="základní",J181,0)</f>
        <v>0</v>
      </c>
      <c r="BF181" s="232">
        <f>IF(N181="snížená",J181,0)</f>
        <v>0</v>
      </c>
      <c r="BG181" s="232">
        <f>IF(N181="zákl. přenesená",J181,0)</f>
        <v>0</v>
      </c>
      <c r="BH181" s="232">
        <f>IF(N181="sníž. přenesená",J181,0)</f>
        <v>0</v>
      </c>
      <c r="BI181" s="232">
        <f>IF(N181="nulová",J181,0)</f>
        <v>0</v>
      </c>
      <c r="BJ181" s="18" t="s">
        <v>88</v>
      </c>
      <c r="BK181" s="232">
        <f>ROUND(I181*H181,2)</f>
        <v>0</v>
      </c>
      <c r="BL181" s="18" t="s">
        <v>195</v>
      </c>
      <c r="BM181" s="231" t="s">
        <v>841</v>
      </c>
    </row>
    <row r="182" s="2" customFormat="1" ht="16.5" customHeight="1">
      <c r="A182" s="39"/>
      <c r="B182" s="40"/>
      <c r="C182" s="220" t="s">
        <v>546</v>
      </c>
      <c r="D182" s="220" t="s">
        <v>191</v>
      </c>
      <c r="E182" s="221" t="s">
        <v>1963</v>
      </c>
      <c r="F182" s="222" t="s">
        <v>1964</v>
      </c>
      <c r="G182" s="223" t="s">
        <v>1057</v>
      </c>
      <c r="H182" s="224">
        <v>25</v>
      </c>
      <c r="I182" s="225"/>
      <c r="J182" s="226">
        <f>ROUND(I182*H182,2)</f>
        <v>0</v>
      </c>
      <c r="K182" s="222" t="s">
        <v>1</v>
      </c>
      <c r="L182" s="45"/>
      <c r="M182" s="227" t="s">
        <v>1</v>
      </c>
      <c r="N182" s="228" t="s">
        <v>45</v>
      </c>
      <c r="O182" s="92"/>
      <c r="P182" s="229">
        <f>O182*H182</f>
        <v>0</v>
      </c>
      <c r="Q182" s="229">
        <v>0</v>
      </c>
      <c r="R182" s="229">
        <f>Q182*H182</f>
        <v>0</v>
      </c>
      <c r="S182" s="229">
        <v>0</v>
      </c>
      <c r="T182" s="230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1" t="s">
        <v>195</v>
      </c>
      <c r="AT182" s="231" t="s">
        <v>191</v>
      </c>
      <c r="AU182" s="231" t="s">
        <v>88</v>
      </c>
      <c r="AY182" s="18" t="s">
        <v>188</v>
      </c>
      <c r="BE182" s="232">
        <f>IF(N182="základní",J182,0)</f>
        <v>0</v>
      </c>
      <c r="BF182" s="232">
        <f>IF(N182="snížená",J182,0)</f>
        <v>0</v>
      </c>
      <c r="BG182" s="232">
        <f>IF(N182="zákl. přenesená",J182,0)</f>
        <v>0</v>
      </c>
      <c r="BH182" s="232">
        <f>IF(N182="sníž. přenesená",J182,0)</f>
        <v>0</v>
      </c>
      <c r="BI182" s="232">
        <f>IF(N182="nulová",J182,0)</f>
        <v>0</v>
      </c>
      <c r="BJ182" s="18" t="s">
        <v>88</v>
      </c>
      <c r="BK182" s="232">
        <f>ROUND(I182*H182,2)</f>
        <v>0</v>
      </c>
      <c r="BL182" s="18" t="s">
        <v>195</v>
      </c>
      <c r="BM182" s="231" t="s">
        <v>849</v>
      </c>
    </row>
    <row r="183" s="2" customFormat="1" ht="16.5" customHeight="1">
      <c r="A183" s="39"/>
      <c r="B183" s="40"/>
      <c r="C183" s="220" t="s">
        <v>550</v>
      </c>
      <c r="D183" s="220" t="s">
        <v>191</v>
      </c>
      <c r="E183" s="221" t="s">
        <v>1965</v>
      </c>
      <c r="F183" s="222" t="s">
        <v>1966</v>
      </c>
      <c r="G183" s="223" t="s">
        <v>1066</v>
      </c>
      <c r="H183" s="224">
        <v>20</v>
      </c>
      <c r="I183" s="225"/>
      <c r="J183" s="226">
        <f>ROUND(I183*H183,2)</f>
        <v>0</v>
      </c>
      <c r="K183" s="222" t="s">
        <v>1</v>
      </c>
      <c r="L183" s="45"/>
      <c r="M183" s="227" t="s">
        <v>1</v>
      </c>
      <c r="N183" s="228" t="s">
        <v>45</v>
      </c>
      <c r="O183" s="92"/>
      <c r="P183" s="229">
        <f>O183*H183</f>
        <v>0</v>
      </c>
      <c r="Q183" s="229">
        <v>0</v>
      </c>
      <c r="R183" s="229">
        <f>Q183*H183</f>
        <v>0</v>
      </c>
      <c r="S183" s="229">
        <v>0</v>
      </c>
      <c r="T183" s="23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1" t="s">
        <v>195</v>
      </c>
      <c r="AT183" s="231" t="s">
        <v>191</v>
      </c>
      <c r="AU183" s="231" t="s">
        <v>88</v>
      </c>
      <c r="AY183" s="18" t="s">
        <v>188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8" t="s">
        <v>88</v>
      </c>
      <c r="BK183" s="232">
        <f>ROUND(I183*H183,2)</f>
        <v>0</v>
      </c>
      <c r="BL183" s="18" t="s">
        <v>195</v>
      </c>
      <c r="BM183" s="231" t="s">
        <v>858</v>
      </c>
    </row>
    <row r="184" s="2" customFormat="1" ht="16.5" customHeight="1">
      <c r="A184" s="39"/>
      <c r="B184" s="40"/>
      <c r="C184" s="220" t="s">
        <v>554</v>
      </c>
      <c r="D184" s="220" t="s">
        <v>191</v>
      </c>
      <c r="E184" s="221" t="s">
        <v>1967</v>
      </c>
      <c r="F184" s="222" t="s">
        <v>1968</v>
      </c>
      <c r="G184" s="223" t="s">
        <v>1066</v>
      </c>
      <c r="H184" s="224">
        <v>4</v>
      </c>
      <c r="I184" s="225"/>
      <c r="J184" s="226">
        <f>ROUND(I184*H184,2)</f>
        <v>0</v>
      </c>
      <c r="K184" s="222" t="s">
        <v>1</v>
      </c>
      <c r="L184" s="45"/>
      <c r="M184" s="227" t="s">
        <v>1</v>
      </c>
      <c r="N184" s="228" t="s">
        <v>45</v>
      </c>
      <c r="O184" s="92"/>
      <c r="P184" s="229">
        <f>O184*H184</f>
        <v>0</v>
      </c>
      <c r="Q184" s="229">
        <v>0</v>
      </c>
      <c r="R184" s="229">
        <f>Q184*H184</f>
        <v>0</v>
      </c>
      <c r="S184" s="229">
        <v>0</v>
      </c>
      <c r="T184" s="230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1" t="s">
        <v>195</v>
      </c>
      <c r="AT184" s="231" t="s">
        <v>191</v>
      </c>
      <c r="AU184" s="231" t="s">
        <v>88</v>
      </c>
      <c r="AY184" s="18" t="s">
        <v>188</v>
      </c>
      <c r="BE184" s="232">
        <f>IF(N184="základní",J184,0)</f>
        <v>0</v>
      </c>
      <c r="BF184" s="232">
        <f>IF(N184="snížená",J184,0)</f>
        <v>0</v>
      </c>
      <c r="BG184" s="232">
        <f>IF(N184="zákl. přenesená",J184,0)</f>
        <v>0</v>
      </c>
      <c r="BH184" s="232">
        <f>IF(N184="sníž. přenesená",J184,0)</f>
        <v>0</v>
      </c>
      <c r="BI184" s="232">
        <f>IF(N184="nulová",J184,0)</f>
        <v>0</v>
      </c>
      <c r="BJ184" s="18" t="s">
        <v>88</v>
      </c>
      <c r="BK184" s="232">
        <f>ROUND(I184*H184,2)</f>
        <v>0</v>
      </c>
      <c r="BL184" s="18" t="s">
        <v>195</v>
      </c>
      <c r="BM184" s="231" t="s">
        <v>1730</v>
      </c>
    </row>
    <row r="185" s="2" customFormat="1" ht="16.5" customHeight="1">
      <c r="A185" s="39"/>
      <c r="B185" s="40"/>
      <c r="C185" s="220" t="s">
        <v>558</v>
      </c>
      <c r="D185" s="220" t="s">
        <v>191</v>
      </c>
      <c r="E185" s="221" t="s">
        <v>1969</v>
      </c>
      <c r="F185" s="222" t="s">
        <v>1970</v>
      </c>
      <c r="G185" s="223" t="s">
        <v>1971</v>
      </c>
      <c r="H185" s="224">
        <v>40</v>
      </c>
      <c r="I185" s="225"/>
      <c r="J185" s="226">
        <f>ROUND(I185*H185,2)</f>
        <v>0</v>
      </c>
      <c r="K185" s="222" t="s">
        <v>1</v>
      </c>
      <c r="L185" s="45"/>
      <c r="M185" s="227" t="s">
        <v>1</v>
      </c>
      <c r="N185" s="228" t="s">
        <v>45</v>
      </c>
      <c r="O185" s="92"/>
      <c r="P185" s="229">
        <f>O185*H185</f>
        <v>0</v>
      </c>
      <c r="Q185" s="229">
        <v>0</v>
      </c>
      <c r="R185" s="229">
        <f>Q185*H185</f>
        <v>0</v>
      </c>
      <c r="S185" s="229">
        <v>0</v>
      </c>
      <c r="T185" s="230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1" t="s">
        <v>195</v>
      </c>
      <c r="AT185" s="231" t="s">
        <v>191</v>
      </c>
      <c r="AU185" s="231" t="s">
        <v>88</v>
      </c>
      <c r="AY185" s="18" t="s">
        <v>188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8" t="s">
        <v>88</v>
      </c>
      <c r="BK185" s="232">
        <f>ROUND(I185*H185,2)</f>
        <v>0</v>
      </c>
      <c r="BL185" s="18" t="s">
        <v>195</v>
      </c>
      <c r="BM185" s="231" t="s">
        <v>1738</v>
      </c>
    </row>
    <row r="186" s="2" customFormat="1" ht="16.5" customHeight="1">
      <c r="A186" s="39"/>
      <c r="B186" s="40"/>
      <c r="C186" s="220" t="s">
        <v>562</v>
      </c>
      <c r="D186" s="220" t="s">
        <v>191</v>
      </c>
      <c r="E186" s="221" t="s">
        <v>1972</v>
      </c>
      <c r="F186" s="222" t="s">
        <v>1973</v>
      </c>
      <c r="G186" s="223" t="s">
        <v>439</v>
      </c>
      <c r="H186" s="224">
        <v>1</v>
      </c>
      <c r="I186" s="225"/>
      <c r="J186" s="226">
        <f>ROUND(I186*H186,2)</f>
        <v>0</v>
      </c>
      <c r="K186" s="222" t="s">
        <v>1</v>
      </c>
      <c r="L186" s="45"/>
      <c r="M186" s="227" t="s">
        <v>1</v>
      </c>
      <c r="N186" s="228" t="s">
        <v>45</v>
      </c>
      <c r="O186" s="92"/>
      <c r="P186" s="229">
        <f>O186*H186</f>
        <v>0</v>
      </c>
      <c r="Q186" s="229">
        <v>0</v>
      </c>
      <c r="R186" s="229">
        <f>Q186*H186</f>
        <v>0</v>
      </c>
      <c r="S186" s="229">
        <v>0</v>
      </c>
      <c r="T186" s="230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1" t="s">
        <v>195</v>
      </c>
      <c r="AT186" s="231" t="s">
        <v>191</v>
      </c>
      <c r="AU186" s="231" t="s">
        <v>88</v>
      </c>
      <c r="AY186" s="18" t="s">
        <v>188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8" t="s">
        <v>88</v>
      </c>
      <c r="BK186" s="232">
        <f>ROUND(I186*H186,2)</f>
        <v>0</v>
      </c>
      <c r="BL186" s="18" t="s">
        <v>195</v>
      </c>
      <c r="BM186" s="231" t="s">
        <v>1746</v>
      </c>
    </row>
    <row r="187" s="2" customFormat="1" ht="16.5" customHeight="1">
      <c r="A187" s="39"/>
      <c r="B187" s="40"/>
      <c r="C187" s="220" t="s">
        <v>566</v>
      </c>
      <c r="D187" s="220" t="s">
        <v>191</v>
      </c>
      <c r="E187" s="221" t="s">
        <v>1974</v>
      </c>
      <c r="F187" s="222" t="s">
        <v>1975</v>
      </c>
      <c r="G187" s="223" t="s">
        <v>1340</v>
      </c>
      <c r="H187" s="224">
        <v>1</v>
      </c>
      <c r="I187" s="225"/>
      <c r="J187" s="226">
        <f>ROUND(I187*H187,2)</f>
        <v>0</v>
      </c>
      <c r="K187" s="222" t="s">
        <v>1</v>
      </c>
      <c r="L187" s="45"/>
      <c r="M187" s="227" t="s">
        <v>1</v>
      </c>
      <c r="N187" s="228" t="s">
        <v>45</v>
      </c>
      <c r="O187" s="92"/>
      <c r="P187" s="229">
        <f>O187*H187</f>
        <v>0</v>
      </c>
      <c r="Q187" s="229">
        <v>0</v>
      </c>
      <c r="R187" s="229">
        <f>Q187*H187</f>
        <v>0</v>
      </c>
      <c r="S187" s="229">
        <v>0</v>
      </c>
      <c r="T187" s="230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1" t="s">
        <v>195</v>
      </c>
      <c r="AT187" s="231" t="s">
        <v>191</v>
      </c>
      <c r="AU187" s="231" t="s">
        <v>88</v>
      </c>
      <c r="AY187" s="18" t="s">
        <v>188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8" t="s">
        <v>88</v>
      </c>
      <c r="BK187" s="232">
        <f>ROUND(I187*H187,2)</f>
        <v>0</v>
      </c>
      <c r="BL187" s="18" t="s">
        <v>195</v>
      </c>
      <c r="BM187" s="231" t="s">
        <v>1754</v>
      </c>
    </row>
    <row r="188" s="2" customFormat="1" ht="16.5" customHeight="1">
      <c r="A188" s="39"/>
      <c r="B188" s="40"/>
      <c r="C188" s="220" t="s">
        <v>570</v>
      </c>
      <c r="D188" s="220" t="s">
        <v>191</v>
      </c>
      <c r="E188" s="221" t="s">
        <v>1976</v>
      </c>
      <c r="F188" s="222" t="s">
        <v>1977</v>
      </c>
      <c r="G188" s="223" t="s">
        <v>1340</v>
      </c>
      <c r="H188" s="224">
        <v>1</v>
      </c>
      <c r="I188" s="225"/>
      <c r="J188" s="226">
        <f>ROUND(I188*H188,2)</f>
        <v>0</v>
      </c>
      <c r="K188" s="222" t="s">
        <v>1</v>
      </c>
      <c r="L188" s="45"/>
      <c r="M188" s="227" t="s">
        <v>1</v>
      </c>
      <c r="N188" s="228" t="s">
        <v>45</v>
      </c>
      <c r="O188" s="92"/>
      <c r="P188" s="229">
        <f>O188*H188</f>
        <v>0</v>
      </c>
      <c r="Q188" s="229">
        <v>0</v>
      </c>
      <c r="R188" s="229">
        <f>Q188*H188</f>
        <v>0</v>
      </c>
      <c r="S188" s="229">
        <v>0</v>
      </c>
      <c r="T188" s="230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1" t="s">
        <v>195</v>
      </c>
      <c r="AT188" s="231" t="s">
        <v>191</v>
      </c>
      <c r="AU188" s="231" t="s">
        <v>88</v>
      </c>
      <c r="AY188" s="18" t="s">
        <v>188</v>
      </c>
      <c r="BE188" s="232">
        <f>IF(N188="základní",J188,0)</f>
        <v>0</v>
      </c>
      <c r="BF188" s="232">
        <f>IF(N188="snížená",J188,0)</f>
        <v>0</v>
      </c>
      <c r="BG188" s="232">
        <f>IF(N188="zákl. přenesená",J188,0)</f>
        <v>0</v>
      </c>
      <c r="BH188" s="232">
        <f>IF(N188="sníž. přenesená",J188,0)</f>
        <v>0</v>
      </c>
      <c r="BI188" s="232">
        <f>IF(N188="nulová",J188,0)</f>
        <v>0</v>
      </c>
      <c r="BJ188" s="18" t="s">
        <v>88</v>
      </c>
      <c r="BK188" s="232">
        <f>ROUND(I188*H188,2)</f>
        <v>0</v>
      </c>
      <c r="BL188" s="18" t="s">
        <v>195</v>
      </c>
      <c r="BM188" s="231" t="s">
        <v>1762</v>
      </c>
    </row>
    <row r="189" s="2" customFormat="1" ht="16.5" customHeight="1">
      <c r="A189" s="39"/>
      <c r="B189" s="40"/>
      <c r="C189" s="220" t="s">
        <v>574</v>
      </c>
      <c r="D189" s="220" t="s">
        <v>191</v>
      </c>
      <c r="E189" s="221" t="s">
        <v>1978</v>
      </c>
      <c r="F189" s="222" t="s">
        <v>1979</v>
      </c>
      <c r="G189" s="223" t="s">
        <v>1340</v>
      </c>
      <c r="H189" s="224">
        <v>1</v>
      </c>
      <c r="I189" s="225"/>
      <c r="J189" s="226">
        <f>ROUND(I189*H189,2)</f>
        <v>0</v>
      </c>
      <c r="K189" s="222" t="s">
        <v>1</v>
      </c>
      <c r="L189" s="45"/>
      <c r="M189" s="227" t="s">
        <v>1</v>
      </c>
      <c r="N189" s="228" t="s">
        <v>45</v>
      </c>
      <c r="O189" s="92"/>
      <c r="P189" s="229">
        <f>O189*H189</f>
        <v>0</v>
      </c>
      <c r="Q189" s="229">
        <v>0</v>
      </c>
      <c r="R189" s="229">
        <f>Q189*H189</f>
        <v>0</v>
      </c>
      <c r="S189" s="229">
        <v>0</v>
      </c>
      <c r="T189" s="230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1" t="s">
        <v>195</v>
      </c>
      <c r="AT189" s="231" t="s">
        <v>191</v>
      </c>
      <c r="AU189" s="231" t="s">
        <v>88</v>
      </c>
      <c r="AY189" s="18" t="s">
        <v>188</v>
      </c>
      <c r="BE189" s="232">
        <f>IF(N189="základní",J189,0)</f>
        <v>0</v>
      </c>
      <c r="BF189" s="232">
        <f>IF(N189="snížená",J189,0)</f>
        <v>0</v>
      </c>
      <c r="BG189" s="232">
        <f>IF(N189="zákl. přenesená",J189,0)</f>
        <v>0</v>
      </c>
      <c r="BH189" s="232">
        <f>IF(N189="sníž. přenesená",J189,0)</f>
        <v>0</v>
      </c>
      <c r="BI189" s="232">
        <f>IF(N189="nulová",J189,0)</f>
        <v>0</v>
      </c>
      <c r="BJ189" s="18" t="s">
        <v>88</v>
      </c>
      <c r="BK189" s="232">
        <f>ROUND(I189*H189,2)</f>
        <v>0</v>
      </c>
      <c r="BL189" s="18" t="s">
        <v>195</v>
      </c>
      <c r="BM189" s="231" t="s">
        <v>1770</v>
      </c>
    </row>
    <row r="190" s="2" customFormat="1" ht="16.5" customHeight="1">
      <c r="A190" s="39"/>
      <c r="B190" s="40"/>
      <c r="C190" s="220" t="s">
        <v>580</v>
      </c>
      <c r="D190" s="220" t="s">
        <v>191</v>
      </c>
      <c r="E190" s="221" t="s">
        <v>1980</v>
      </c>
      <c r="F190" s="222" t="s">
        <v>1981</v>
      </c>
      <c r="G190" s="223" t="s">
        <v>1340</v>
      </c>
      <c r="H190" s="224">
        <v>1</v>
      </c>
      <c r="I190" s="225"/>
      <c r="J190" s="226">
        <f>ROUND(I190*H190,2)</f>
        <v>0</v>
      </c>
      <c r="K190" s="222" t="s">
        <v>1</v>
      </c>
      <c r="L190" s="45"/>
      <c r="M190" s="297" t="s">
        <v>1</v>
      </c>
      <c r="N190" s="298" t="s">
        <v>45</v>
      </c>
      <c r="O190" s="295"/>
      <c r="P190" s="299">
        <f>O190*H190</f>
        <v>0</v>
      </c>
      <c r="Q190" s="299">
        <v>0</v>
      </c>
      <c r="R190" s="299">
        <f>Q190*H190</f>
        <v>0</v>
      </c>
      <c r="S190" s="299">
        <v>0</v>
      </c>
      <c r="T190" s="300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1" t="s">
        <v>195</v>
      </c>
      <c r="AT190" s="231" t="s">
        <v>191</v>
      </c>
      <c r="AU190" s="231" t="s">
        <v>88</v>
      </c>
      <c r="AY190" s="18" t="s">
        <v>188</v>
      </c>
      <c r="BE190" s="232">
        <f>IF(N190="základní",J190,0)</f>
        <v>0</v>
      </c>
      <c r="BF190" s="232">
        <f>IF(N190="snížená",J190,0)</f>
        <v>0</v>
      </c>
      <c r="BG190" s="232">
        <f>IF(N190="zákl. přenesená",J190,0)</f>
        <v>0</v>
      </c>
      <c r="BH190" s="232">
        <f>IF(N190="sníž. přenesená",J190,0)</f>
        <v>0</v>
      </c>
      <c r="BI190" s="232">
        <f>IF(N190="nulová",J190,0)</f>
        <v>0</v>
      </c>
      <c r="BJ190" s="18" t="s">
        <v>88</v>
      </c>
      <c r="BK190" s="232">
        <f>ROUND(I190*H190,2)</f>
        <v>0</v>
      </c>
      <c r="BL190" s="18" t="s">
        <v>195</v>
      </c>
      <c r="BM190" s="231" t="s">
        <v>1778</v>
      </c>
    </row>
    <row r="191" s="2" customFormat="1" ht="6.96" customHeight="1">
      <c r="A191" s="39"/>
      <c r="B191" s="67"/>
      <c r="C191" s="68"/>
      <c r="D191" s="68"/>
      <c r="E191" s="68"/>
      <c r="F191" s="68"/>
      <c r="G191" s="68"/>
      <c r="H191" s="68"/>
      <c r="I191" s="68"/>
      <c r="J191" s="68"/>
      <c r="K191" s="68"/>
      <c r="L191" s="45"/>
      <c r="M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</row>
  </sheetData>
  <sheetProtection sheet="1" autoFilter="0" formatColumns="0" formatRows="0" objects="1" scenarios="1" spinCount="100000" saltValue="YeTZ9oDj3W1hDV0ETzr3S82nxJy7mMqZoLDFsx3y+tql8x8gJ8YWoiTUuu4HcpqqiQOwXc1K9Ctc1EpOTo9STw==" hashValue="BUnC5mZhfobvNcj5DJfOu0uwuZ182yZ2czeWJqP3vE3h/b1JfVAHHb6YbNY7FstJjw653zceVZ8X2xeG+XnGsA==" algorithmName="SHA-512" password="88D2"/>
  <autoFilter ref="C116:K190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111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90</v>
      </c>
    </row>
    <row r="4" hidden="1" s="1" customFormat="1" ht="24.96" customHeight="1">
      <c r="B4" s="21"/>
      <c r="D4" s="140" t="s">
        <v>124</v>
      </c>
      <c r="L4" s="21"/>
      <c r="M4" s="141" t="s">
        <v>10</v>
      </c>
      <c r="AT4" s="18" t="s">
        <v>4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142" t="s">
        <v>16</v>
      </c>
      <c r="L6" s="21"/>
    </row>
    <row r="7" hidden="1" s="1" customFormat="1" ht="16.5" customHeight="1">
      <c r="B7" s="21"/>
      <c r="E7" s="143" t="str">
        <f>'Rekapitulace stavby'!K6</f>
        <v>Revitalizace endoskopického oddělení</v>
      </c>
      <c r="F7" s="142"/>
      <c r="G7" s="142"/>
      <c r="H7" s="142"/>
      <c r="L7" s="21"/>
    </row>
    <row r="8" hidden="1" s="2" customFormat="1" ht="12" customHeight="1">
      <c r="A8" s="39"/>
      <c r="B8" s="45"/>
      <c r="C8" s="39"/>
      <c r="D8" s="142" t="s">
        <v>137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hidden="1" s="2" customFormat="1" ht="16.5" customHeight="1">
      <c r="A9" s="39"/>
      <c r="B9" s="45"/>
      <c r="C9" s="39"/>
      <c r="D9" s="39"/>
      <c r="E9" s="144" t="s">
        <v>1982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hidden="1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hidden="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hidden="1" s="2" customFormat="1" ht="12" customHeight="1">
      <c r="A12" s="39"/>
      <c r="B12" s="45"/>
      <c r="C12" s="39"/>
      <c r="D12" s="142" t="s">
        <v>20</v>
      </c>
      <c r="E12" s="39"/>
      <c r="F12" s="145" t="s">
        <v>867</v>
      </c>
      <c r="G12" s="39"/>
      <c r="H12" s="39"/>
      <c r="I12" s="142" t="s">
        <v>22</v>
      </c>
      <c r="J12" s="146" t="str">
        <f>'Rekapitulace stavby'!AN8</f>
        <v>15. 12. 2025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hidden="1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hidden="1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tr">
        <f>IF('Rekapitulace stavby'!AN10="","",'Rekapitulace stavby'!AN10)</f>
        <v>26000202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hidden="1" s="2" customFormat="1" ht="18" customHeight="1">
      <c r="A15" s="39"/>
      <c r="B15" s="45"/>
      <c r="C15" s="39"/>
      <c r="D15" s="39"/>
      <c r="E15" s="145" t="str">
        <f>IF('Rekapitulace stavby'!E11="","",'Rekapitulace stavby'!E11)</f>
        <v>Oblastní Nemocnice Náchod</v>
      </c>
      <c r="F15" s="39"/>
      <c r="G15" s="39"/>
      <c r="H15" s="39"/>
      <c r="I15" s="142" t="s">
        <v>28</v>
      </c>
      <c r="J15" s="145" t="str">
        <f>IF('Rekapitulace stavby'!AN11="","",'Rekapitulace stavby'!AN11)</f>
        <v>CZ26000202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hidden="1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hidden="1" s="2" customFormat="1" ht="12" customHeight="1">
      <c r="A17" s="39"/>
      <c r="B17" s="45"/>
      <c r="C17" s="39"/>
      <c r="D17" s="142" t="s">
        <v>30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hidden="1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hidden="1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hidden="1" s="2" customFormat="1" ht="12" customHeight="1">
      <c r="A20" s="39"/>
      <c r="B20" s="45"/>
      <c r="C20" s="39"/>
      <c r="D20" s="142" t="s">
        <v>32</v>
      </c>
      <c r="E20" s="39"/>
      <c r="F20" s="39"/>
      <c r="G20" s="39"/>
      <c r="H20" s="39"/>
      <c r="I20" s="142" t="s">
        <v>25</v>
      </c>
      <c r="J20" s="145" t="str">
        <f>IF('Rekapitulace stavby'!AN16="","",'Rekapitulace stavby'!AN16)</f>
        <v>13997220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hidden="1" s="2" customFormat="1" ht="18" customHeight="1">
      <c r="A21" s="39"/>
      <c r="B21" s="45"/>
      <c r="C21" s="39"/>
      <c r="D21" s="39"/>
      <c r="E21" s="145" t="str">
        <f>IF('Rekapitulace stavby'!E17="","",'Rekapitulace stavby'!E17)</f>
        <v>PRISPO s.r.o.</v>
      </c>
      <c r="F21" s="39"/>
      <c r="G21" s="39"/>
      <c r="H21" s="39"/>
      <c r="I21" s="142" t="s">
        <v>28</v>
      </c>
      <c r="J21" s="145" t="str">
        <f>IF('Rekapitulace stavby'!AN17="","",'Rekapitulace stavby'!AN17)</f>
        <v>CZ13997220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hidden="1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hidden="1" s="2" customFormat="1" ht="12" customHeight="1">
      <c r="A23" s="39"/>
      <c r="B23" s="45"/>
      <c r="C23" s="39"/>
      <c r="D23" s="142" t="s">
        <v>37</v>
      </c>
      <c r="E23" s="39"/>
      <c r="F23" s="39"/>
      <c r="G23" s="39"/>
      <c r="H23" s="39"/>
      <c r="I23" s="142" t="s">
        <v>25</v>
      </c>
      <c r="J23" s="145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hidden="1" s="2" customFormat="1" ht="18" customHeight="1">
      <c r="A24" s="39"/>
      <c r="B24" s="45"/>
      <c r="C24" s="39"/>
      <c r="D24" s="39"/>
      <c r="E24" s="145" t="str">
        <f>IF('Rekapitulace stavby'!E20="","",'Rekapitulace stavby'!E20)</f>
        <v>Ing. Petr Chobotský</v>
      </c>
      <c r="F24" s="39"/>
      <c r="G24" s="39"/>
      <c r="H24" s="39"/>
      <c r="I24" s="142" t="s">
        <v>28</v>
      </c>
      <c r="J24" s="145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hidden="1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idden="1" s="2" customFormat="1" ht="12" customHeight="1">
      <c r="A26" s="39"/>
      <c r="B26" s="45"/>
      <c r="C26" s="39"/>
      <c r="D26" s="142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hidden="1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hidden="1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idden="1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hidden="1" s="2" customFormat="1" ht="25.44" customHeight="1">
      <c r="A30" s="39"/>
      <c r="B30" s="45"/>
      <c r="C30" s="39"/>
      <c r="D30" s="152" t="s">
        <v>40</v>
      </c>
      <c r="E30" s="39"/>
      <c r="F30" s="39"/>
      <c r="G30" s="39"/>
      <c r="H30" s="39"/>
      <c r="I30" s="39"/>
      <c r="J30" s="153">
        <f>ROUND(J117,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idden="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hidden="1" s="2" customFormat="1" ht="14.4" customHeight="1">
      <c r="A32" s="39"/>
      <c r="B32" s="45"/>
      <c r="C32" s="39"/>
      <c r="D32" s="39"/>
      <c r="E32" s="39"/>
      <c r="F32" s="154" t="s">
        <v>42</v>
      </c>
      <c r="G32" s="39"/>
      <c r="H32" s="39"/>
      <c r="I32" s="154" t="s">
        <v>41</v>
      </c>
      <c r="J32" s="154" t="s">
        <v>43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155" t="s">
        <v>44</v>
      </c>
      <c r="E33" s="142" t="s">
        <v>45</v>
      </c>
      <c r="F33" s="156">
        <f>ROUND((SUM(BE117:BE174)),  2)</f>
        <v>0</v>
      </c>
      <c r="G33" s="39"/>
      <c r="H33" s="39"/>
      <c r="I33" s="157">
        <v>0.20999999999999999</v>
      </c>
      <c r="J33" s="156">
        <f>ROUND(((SUM(BE117:BE174))*I33),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42" t="s">
        <v>46</v>
      </c>
      <c r="F34" s="156">
        <f>ROUND((SUM(BF117:BF174)),  2)</f>
        <v>0</v>
      </c>
      <c r="G34" s="39"/>
      <c r="H34" s="39"/>
      <c r="I34" s="157">
        <v>0.12</v>
      </c>
      <c r="J34" s="156">
        <f>ROUND(((SUM(BF117:BF174))*I34),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47</v>
      </c>
      <c r="F35" s="156">
        <f>ROUND((SUM(BG117:BG174)),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48</v>
      </c>
      <c r="F36" s="156">
        <f>ROUND((SUM(BH117:BH174)),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49</v>
      </c>
      <c r="F37" s="156">
        <f>ROUND((SUM(BI117:BI174)),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25.44" customHeight="1">
      <c r="A39" s="39"/>
      <c r="B39" s="45"/>
      <c r="C39" s="158"/>
      <c r="D39" s="159" t="s">
        <v>50</v>
      </c>
      <c r="E39" s="160"/>
      <c r="F39" s="160"/>
      <c r="G39" s="161" t="s">
        <v>51</v>
      </c>
      <c r="H39" s="162" t="s">
        <v>52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1" customFormat="1" ht="14.4" customHeight="1">
      <c r="B41" s="21"/>
      <c r="L41" s="21"/>
    </row>
    <row r="42" hidden="1" s="1" customFormat="1" ht="14.4" customHeight="1">
      <c r="B42" s="21"/>
      <c r="L42" s="21"/>
    </row>
    <row r="43" hidden="1" s="1" customFormat="1" ht="14.4" customHeight="1">
      <c r="B43" s="21"/>
      <c r="L43" s="21"/>
    </row>
    <row r="44" hidden="1" s="1" customFormat="1" ht="14.4" customHeight="1">
      <c r="B44" s="21"/>
      <c r="L44" s="21"/>
    </row>
    <row r="45" hidden="1" s="1" customFormat="1" ht="14.4" customHeight="1">
      <c r="B45" s="21"/>
      <c r="L45" s="21"/>
    </row>
    <row r="46" hidden="1" s="1" customFormat="1" ht="14.4" customHeight="1">
      <c r="B46" s="21"/>
      <c r="L46" s="21"/>
    </row>
    <row r="47" hidden="1" s="1" customFormat="1" ht="14.4" customHeight="1">
      <c r="B47" s="21"/>
      <c r="L47" s="21"/>
    </row>
    <row r="48" hidden="1" s="1" customFormat="1" ht="14.4" customHeight="1">
      <c r="B48" s="21"/>
      <c r="L48" s="21"/>
    </row>
    <row r="49" hidden="1" s="1" customFormat="1" ht="14.4" customHeight="1">
      <c r="B49" s="21"/>
      <c r="L49" s="21"/>
    </row>
    <row r="50" hidden="1" s="2" customFormat="1" ht="14.4" customHeight="1">
      <c r="B50" s="64"/>
      <c r="D50" s="165" t="s">
        <v>53</v>
      </c>
      <c r="E50" s="166"/>
      <c r="F50" s="166"/>
      <c r="G50" s="165" t="s">
        <v>54</v>
      </c>
      <c r="H50" s="166"/>
      <c r="I50" s="166"/>
      <c r="J50" s="166"/>
      <c r="K50" s="166"/>
      <c r="L50" s="64"/>
    </row>
    <row r="51" hidden="1">
      <c r="B51" s="21"/>
      <c r="L51" s="21"/>
    </row>
    <row r="52" hidden="1">
      <c r="B52" s="21"/>
      <c r="L52" s="21"/>
    </row>
    <row r="53" hidden="1">
      <c r="B53" s="21"/>
      <c r="L53" s="21"/>
    </row>
    <row r="54" hidden="1">
      <c r="B54" s="21"/>
      <c r="L54" s="21"/>
    </row>
    <row r="55" hidden="1">
      <c r="B55" s="21"/>
      <c r="L55" s="21"/>
    </row>
    <row r="56" hidden="1">
      <c r="B56" s="21"/>
      <c r="L56" s="21"/>
    </row>
    <row r="57" hidden="1">
      <c r="B57" s="21"/>
      <c r="L57" s="21"/>
    </row>
    <row r="58" hidden="1">
      <c r="B58" s="21"/>
      <c r="L58" s="21"/>
    </row>
    <row r="59" hidden="1">
      <c r="B59" s="21"/>
      <c r="L59" s="21"/>
    </row>
    <row r="60" hidden="1">
      <c r="B60" s="21"/>
      <c r="L60" s="21"/>
    </row>
    <row r="61" hidden="1" s="2" customFormat="1">
      <c r="A61" s="39"/>
      <c r="B61" s="45"/>
      <c r="C61" s="39"/>
      <c r="D61" s="167" t="s">
        <v>55</v>
      </c>
      <c r="E61" s="168"/>
      <c r="F61" s="169" t="s">
        <v>56</v>
      </c>
      <c r="G61" s="167" t="s">
        <v>55</v>
      </c>
      <c r="H61" s="168"/>
      <c r="I61" s="168"/>
      <c r="J61" s="170" t="s">
        <v>56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hidden="1">
      <c r="B62" s="21"/>
      <c r="L62" s="21"/>
    </row>
    <row r="63" hidden="1">
      <c r="B63" s="21"/>
      <c r="L63" s="21"/>
    </row>
    <row r="64" hidden="1">
      <c r="B64" s="21"/>
      <c r="L64" s="21"/>
    </row>
    <row r="65" hidden="1" s="2" customFormat="1">
      <c r="A65" s="39"/>
      <c r="B65" s="45"/>
      <c r="C65" s="39"/>
      <c r="D65" s="165" t="s">
        <v>57</v>
      </c>
      <c r="E65" s="171"/>
      <c r="F65" s="171"/>
      <c r="G65" s="165" t="s">
        <v>58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hidden="1">
      <c r="B66" s="21"/>
      <c r="L66" s="21"/>
    </row>
    <row r="67" hidden="1">
      <c r="B67" s="21"/>
      <c r="L67" s="21"/>
    </row>
    <row r="68" hidden="1">
      <c r="B68" s="21"/>
      <c r="L68" s="21"/>
    </row>
    <row r="69" hidden="1">
      <c r="B69" s="21"/>
      <c r="L69" s="21"/>
    </row>
    <row r="70" hidden="1">
      <c r="B70" s="21"/>
      <c r="L70" s="21"/>
    </row>
    <row r="71" hidden="1">
      <c r="B71" s="21"/>
      <c r="L71" s="21"/>
    </row>
    <row r="72" hidden="1">
      <c r="B72" s="21"/>
      <c r="L72" s="21"/>
    </row>
    <row r="73" hidden="1">
      <c r="B73" s="21"/>
      <c r="L73" s="21"/>
    </row>
    <row r="74" hidden="1">
      <c r="B74" s="21"/>
      <c r="L74" s="21"/>
    </row>
    <row r="75" hidden="1">
      <c r="B75" s="21"/>
      <c r="L75" s="21"/>
    </row>
    <row r="76" hidden="1" s="2" customFormat="1">
      <c r="A76" s="39"/>
      <c r="B76" s="45"/>
      <c r="C76" s="39"/>
      <c r="D76" s="167" t="s">
        <v>55</v>
      </c>
      <c r="E76" s="168"/>
      <c r="F76" s="169" t="s">
        <v>56</v>
      </c>
      <c r="G76" s="167" t="s">
        <v>55</v>
      </c>
      <c r="H76" s="168"/>
      <c r="I76" s="168"/>
      <c r="J76" s="170" t="s">
        <v>56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hidden="1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hidden="1"/>
    <row r="79" hidden="1"/>
    <row r="80" hidden="1"/>
    <row r="81" hidden="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hidden="1" s="2" customFormat="1" ht="24.96" customHeight="1">
      <c r="A82" s="39"/>
      <c r="B82" s="40"/>
      <c r="C82" s="24" t="s">
        <v>152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hidden="1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 s="2" customFormat="1" ht="16.5" customHeight="1">
      <c r="A85" s="39"/>
      <c r="B85" s="40"/>
      <c r="C85" s="41"/>
      <c r="D85" s="41"/>
      <c r="E85" s="176" t="str">
        <f>E7</f>
        <v>Revitalizace endoskopického oddělení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hidden="1" s="2" customFormat="1" ht="12" customHeight="1">
      <c r="A86" s="39"/>
      <c r="B86" s="40"/>
      <c r="C86" s="33" t="s">
        <v>137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hidden="1" s="2" customFormat="1" ht="16.5" customHeight="1">
      <c r="A87" s="39"/>
      <c r="B87" s="40"/>
      <c r="C87" s="41"/>
      <c r="D87" s="41"/>
      <c r="E87" s="77" t="str">
        <f>E9</f>
        <v>08 - EL - slaboproud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hidden="1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hidden="1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15. 12. 2025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hidden="1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hidden="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Oblastní Nemocnice Náchod</v>
      </c>
      <c r="G91" s="41"/>
      <c r="H91" s="41"/>
      <c r="I91" s="33" t="s">
        <v>32</v>
      </c>
      <c r="J91" s="37" t="str">
        <f>E21</f>
        <v>PRISPO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hidden="1" s="2" customFormat="1" ht="15.1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>Ing. Petr Chobotský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hidden="1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hidden="1" s="2" customFormat="1" ht="29.28" customHeight="1">
      <c r="A94" s="39"/>
      <c r="B94" s="40"/>
      <c r="C94" s="177" t="s">
        <v>153</v>
      </c>
      <c r="D94" s="178"/>
      <c r="E94" s="178"/>
      <c r="F94" s="178"/>
      <c r="G94" s="178"/>
      <c r="H94" s="178"/>
      <c r="I94" s="178"/>
      <c r="J94" s="179" t="s">
        <v>154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hidden="1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hidden="1" s="2" customFormat="1" ht="22.8" customHeight="1">
      <c r="A96" s="39"/>
      <c r="B96" s="40"/>
      <c r="C96" s="180" t="s">
        <v>155</v>
      </c>
      <c r="D96" s="41"/>
      <c r="E96" s="41"/>
      <c r="F96" s="41"/>
      <c r="G96" s="41"/>
      <c r="H96" s="41"/>
      <c r="I96" s="41"/>
      <c r="J96" s="111">
        <f>J117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156</v>
      </c>
    </row>
    <row r="97" hidden="1" s="9" customFormat="1" ht="24.96" customHeight="1">
      <c r="A97" s="9"/>
      <c r="B97" s="181"/>
      <c r="C97" s="182"/>
      <c r="D97" s="183" t="s">
        <v>1835</v>
      </c>
      <c r="E97" s="184"/>
      <c r="F97" s="184"/>
      <c r="G97" s="184"/>
      <c r="H97" s="184"/>
      <c r="I97" s="184"/>
      <c r="J97" s="185">
        <f>J118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2" customFormat="1" ht="21.84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hidden="1" s="2" customFormat="1" ht="6.96" customHeight="1">
      <c r="A99" s="39"/>
      <c r="B99" s="67"/>
      <c r="C99" s="68"/>
      <c r="D99" s="68"/>
      <c r="E99" s="68"/>
      <c r="F99" s="68"/>
      <c r="G99" s="68"/>
      <c r="H99" s="68"/>
      <c r="I99" s="68"/>
      <c r="J99" s="68"/>
      <c r="K99" s="68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hidden="1"/>
    <row r="101" hidden="1"/>
    <row r="102" hidden="1"/>
    <row r="103" s="2" customFormat="1" ht="6.96" customHeight="1">
      <c r="A103" s="39"/>
      <c r="B103" s="69"/>
      <c r="C103" s="70"/>
      <c r="D103" s="70"/>
      <c r="E103" s="70"/>
      <c r="F103" s="70"/>
      <c r="G103" s="70"/>
      <c r="H103" s="70"/>
      <c r="I103" s="70"/>
      <c r="J103" s="70"/>
      <c r="K103" s="70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24.96" customHeight="1">
      <c r="A104" s="39"/>
      <c r="B104" s="40"/>
      <c r="C104" s="24" t="s">
        <v>173</v>
      </c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12" customHeight="1">
      <c r="A106" s="39"/>
      <c r="B106" s="40"/>
      <c r="C106" s="33" t="s">
        <v>16</v>
      </c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6.5" customHeight="1">
      <c r="A107" s="39"/>
      <c r="B107" s="40"/>
      <c r="C107" s="41"/>
      <c r="D107" s="41"/>
      <c r="E107" s="176" t="str">
        <f>E7</f>
        <v>Revitalizace endoskopického oddělení</v>
      </c>
      <c r="F107" s="33"/>
      <c r="G107" s="33"/>
      <c r="H107" s="33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137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6.5" customHeight="1">
      <c r="A109" s="39"/>
      <c r="B109" s="40"/>
      <c r="C109" s="41"/>
      <c r="D109" s="41"/>
      <c r="E109" s="77" t="str">
        <f>E9</f>
        <v>08 - EL - slaboproud</v>
      </c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20</v>
      </c>
      <c r="D111" s="41"/>
      <c r="E111" s="41"/>
      <c r="F111" s="28" t="str">
        <f>F12</f>
        <v xml:space="preserve"> </v>
      </c>
      <c r="G111" s="41"/>
      <c r="H111" s="41"/>
      <c r="I111" s="33" t="s">
        <v>22</v>
      </c>
      <c r="J111" s="80" t="str">
        <f>IF(J12="","",J12)</f>
        <v>15. 12. 2025</v>
      </c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5.15" customHeight="1">
      <c r="A113" s="39"/>
      <c r="B113" s="40"/>
      <c r="C113" s="33" t="s">
        <v>24</v>
      </c>
      <c r="D113" s="41"/>
      <c r="E113" s="41"/>
      <c r="F113" s="28" t="str">
        <f>E15</f>
        <v>Oblastní Nemocnice Náchod</v>
      </c>
      <c r="G113" s="41"/>
      <c r="H113" s="41"/>
      <c r="I113" s="33" t="s">
        <v>32</v>
      </c>
      <c r="J113" s="37" t="str">
        <f>E21</f>
        <v>PRISPO s.r.o.</v>
      </c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5.15" customHeight="1">
      <c r="A114" s="39"/>
      <c r="B114" s="40"/>
      <c r="C114" s="33" t="s">
        <v>30</v>
      </c>
      <c r="D114" s="41"/>
      <c r="E114" s="41"/>
      <c r="F114" s="28" t="str">
        <f>IF(E18="","",E18)</f>
        <v>Vyplň údaj</v>
      </c>
      <c r="G114" s="41"/>
      <c r="H114" s="41"/>
      <c r="I114" s="33" t="s">
        <v>37</v>
      </c>
      <c r="J114" s="37" t="str">
        <f>E24</f>
        <v>Ing. Petr Chobotský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0.32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11" customFormat="1" ht="29.28" customHeight="1">
      <c r="A116" s="193"/>
      <c r="B116" s="194"/>
      <c r="C116" s="195" t="s">
        <v>174</v>
      </c>
      <c r="D116" s="196" t="s">
        <v>65</v>
      </c>
      <c r="E116" s="196" t="s">
        <v>61</v>
      </c>
      <c r="F116" s="196" t="s">
        <v>62</v>
      </c>
      <c r="G116" s="196" t="s">
        <v>175</v>
      </c>
      <c r="H116" s="196" t="s">
        <v>176</v>
      </c>
      <c r="I116" s="196" t="s">
        <v>177</v>
      </c>
      <c r="J116" s="196" t="s">
        <v>154</v>
      </c>
      <c r="K116" s="197" t="s">
        <v>178</v>
      </c>
      <c r="L116" s="198"/>
      <c r="M116" s="101" t="s">
        <v>1</v>
      </c>
      <c r="N116" s="102" t="s">
        <v>44</v>
      </c>
      <c r="O116" s="102" t="s">
        <v>179</v>
      </c>
      <c r="P116" s="102" t="s">
        <v>180</v>
      </c>
      <c r="Q116" s="102" t="s">
        <v>181</v>
      </c>
      <c r="R116" s="102" t="s">
        <v>182</v>
      </c>
      <c r="S116" s="102" t="s">
        <v>183</v>
      </c>
      <c r="T116" s="103" t="s">
        <v>184</v>
      </c>
      <c r="U116" s="193"/>
      <c r="V116" s="193"/>
      <c r="W116" s="193"/>
      <c r="X116" s="193"/>
      <c r="Y116" s="193"/>
      <c r="Z116" s="193"/>
      <c r="AA116" s="193"/>
      <c r="AB116" s="193"/>
      <c r="AC116" s="193"/>
      <c r="AD116" s="193"/>
      <c r="AE116" s="193"/>
    </row>
    <row r="117" s="2" customFormat="1" ht="22.8" customHeight="1">
      <c r="A117" s="39"/>
      <c r="B117" s="40"/>
      <c r="C117" s="108" t="s">
        <v>185</v>
      </c>
      <c r="D117" s="41"/>
      <c r="E117" s="41"/>
      <c r="F117" s="41"/>
      <c r="G117" s="41"/>
      <c r="H117" s="41"/>
      <c r="I117" s="41"/>
      <c r="J117" s="199">
        <f>BK117</f>
        <v>0</v>
      </c>
      <c r="K117" s="41"/>
      <c r="L117" s="45"/>
      <c r="M117" s="104"/>
      <c r="N117" s="200"/>
      <c r="O117" s="105"/>
      <c r="P117" s="201">
        <f>P118</f>
        <v>0</v>
      </c>
      <c r="Q117" s="105"/>
      <c r="R117" s="201">
        <f>R118</f>
        <v>0</v>
      </c>
      <c r="S117" s="105"/>
      <c r="T117" s="202">
        <f>T118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79</v>
      </c>
      <c r="AU117" s="18" t="s">
        <v>156</v>
      </c>
      <c r="BK117" s="203">
        <f>BK118</f>
        <v>0</v>
      </c>
    </row>
    <row r="118" s="12" customFormat="1" ht="25.92" customHeight="1">
      <c r="A118" s="12"/>
      <c r="B118" s="204"/>
      <c r="C118" s="205"/>
      <c r="D118" s="206" t="s">
        <v>79</v>
      </c>
      <c r="E118" s="207" t="s">
        <v>1242</v>
      </c>
      <c r="F118" s="207" t="s">
        <v>1836</v>
      </c>
      <c r="G118" s="205"/>
      <c r="H118" s="205"/>
      <c r="I118" s="208"/>
      <c r="J118" s="209">
        <f>BK118</f>
        <v>0</v>
      </c>
      <c r="K118" s="205"/>
      <c r="L118" s="210"/>
      <c r="M118" s="211"/>
      <c r="N118" s="212"/>
      <c r="O118" s="212"/>
      <c r="P118" s="213">
        <f>SUM(P119:P174)</f>
        <v>0</v>
      </c>
      <c r="Q118" s="212"/>
      <c r="R118" s="213">
        <f>SUM(R119:R174)</f>
        <v>0</v>
      </c>
      <c r="S118" s="212"/>
      <c r="T118" s="214">
        <f>SUM(T119:T174)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15" t="s">
        <v>88</v>
      </c>
      <c r="AT118" s="216" t="s">
        <v>79</v>
      </c>
      <c r="AU118" s="216" t="s">
        <v>80</v>
      </c>
      <c r="AY118" s="215" t="s">
        <v>188</v>
      </c>
      <c r="BK118" s="217">
        <f>SUM(BK119:BK174)</f>
        <v>0</v>
      </c>
    </row>
    <row r="119" s="2" customFormat="1" ht="24.15" customHeight="1">
      <c r="A119" s="39"/>
      <c r="B119" s="40"/>
      <c r="C119" s="220" t="s">
        <v>88</v>
      </c>
      <c r="D119" s="220" t="s">
        <v>191</v>
      </c>
      <c r="E119" s="221" t="s">
        <v>1983</v>
      </c>
      <c r="F119" s="222" t="s">
        <v>1984</v>
      </c>
      <c r="G119" s="223" t="s">
        <v>209</v>
      </c>
      <c r="H119" s="224">
        <v>20</v>
      </c>
      <c r="I119" s="225"/>
      <c r="J119" s="226">
        <f>ROUND(I119*H119,2)</f>
        <v>0</v>
      </c>
      <c r="K119" s="222" t="s">
        <v>1</v>
      </c>
      <c r="L119" s="45"/>
      <c r="M119" s="227" t="s">
        <v>1</v>
      </c>
      <c r="N119" s="228" t="s">
        <v>45</v>
      </c>
      <c r="O119" s="92"/>
      <c r="P119" s="229">
        <f>O119*H119</f>
        <v>0</v>
      </c>
      <c r="Q119" s="229">
        <v>0</v>
      </c>
      <c r="R119" s="229">
        <f>Q119*H119</f>
        <v>0</v>
      </c>
      <c r="S119" s="229">
        <v>0</v>
      </c>
      <c r="T119" s="230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31" t="s">
        <v>195</v>
      </c>
      <c r="AT119" s="231" t="s">
        <v>191</v>
      </c>
      <c r="AU119" s="231" t="s">
        <v>88</v>
      </c>
      <c r="AY119" s="18" t="s">
        <v>188</v>
      </c>
      <c r="BE119" s="232">
        <f>IF(N119="základní",J119,0)</f>
        <v>0</v>
      </c>
      <c r="BF119" s="232">
        <f>IF(N119="snížená",J119,0)</f>
        <v>0</v>
      </c>
      <c r="BG119" s="232">
        <f>IF(N119="zákl. přenesená",J119,0)</f>
        <v>0</v>
      </c>
      <c r="BH119" s="232">
        <f>IF(N119="sníž. přenesená",J119,0)</f>
        <v>0</v>
      </c>
      <c r="BI119" s="232">
        <f>IF(N119="nulová",J119,0)</f>
        <v>0</v>
      </c>
      <c r="BJ119" s="18" t="s">
        <v>88</v>
      </c>
      <c r="BK119" s="232">
        <f>ROUND(I119*H119,2)</f>
        <v>0</v>
      </c>
      <c r="BL119" s="18" t="s">
        <v>195</v>
      </c>
      <c r="BM119" s="231" t="s">
        <v>90</v>
      </c>
    </row>
    <row r="120" s="2" customFormat="1" ht="24.15" customHeight="1">
      <c r="A120" s="39"/>
      <c r="B120" s="40"/>
      <c r="C120" s="220" t="s">
        <v>90</v>
      </c>
      <c r="D120" s="220" t="s">
        <v>191</v>
      </c>
      <c r="E120" s="221" t="s">
        <v>1985</v>
      </c>
      <c r="F120" s="222" t="s">
        <v>1986</v>
      </c>
      <c r="G120" s="223" t="s">
        <v>209</v>
      </c>
      <c r="H120" s="224">
        <v>40</v>
      </c>
      <c r="I120" s="225"/>
      <c r="J120" s="226">
        <f>ROUND(I120*H120,2)</f>
        <v>0</v>
      </c>
      <c r="K120" s="222" t="s">
        <v>1</v>
      </c>
      <c r="L120" s="45"/>
      <c r="M120" s="227" t="s">
        <v>1</v>
      </c>
      <c r="N120" s="228" t="s">
        <v>45</v>
      </c>
      <c r="O120" s="92"/>
      <c r="P120" s="229">
        <f>O120*H120</f>
        <v>0</v>
      </c>
      <c r="Q120" s="229">
        <v>0</v>
      </c>
      <c r="R120" s="229">
        <f>Q120*H120</f>
        <v>0</v>
      </c>
      <c r="S120" s="229">
        <v>0</v>
      </c>
      <c r="T120" s="230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31" t="s">
        <v>195</v>
      </c>
      <c r="AT120" s="231" t="s">
        <v>191</v>
      </c>
      <c r="AU120" s="231" t="s">
        <v>88</v>
      </c>
      <c r="AY120" s="18" t="s">
        <v>188</v>
      </c>
      <c r="BE120" s="232">
        <f>IF(N120="základní",J120,0)</f>
        <v>0</v>
      </c>
      <c r="BF120" s="232">
        <f>IF(N120="snížená",J120,0)</f>
        <v>0</v>
      </c>
      <c r="BG120" s="232">
        <f>IF(N120="zákl. přenesená",J120,0)</f>
        <v>0</v>
      </c>
      <c r="BH120" s="232">
        <f>IF(N120="sníž. přenesená",J120,0)</f>
        <v>0</v>
      </c>
      <c r="BI120" s="232">
        <f>IF(N120="nulová",J120,0)</f>
        <v>0</v>
      </c>
      <c r="BJ120" s="18" t="s">
        <v>88</v>
      </c>
      <c r="BK120" s="232">
        <f>ROUND(I120*H120,2)</f>
        <v>0</v>
      </c>
      <c r="BL120" s="18" t="s">
        <v>195</v>
      </c>
      <c r="BM120" s="231" t="s">
        <v>195</v>
      </c>
    </row>
    <row r="121" s="2" customFormat="1" ht="24.15" customHeight="1">
      <c r="A121" s="39"/>
      <c r="B121" s="40"/>
      <c r="C121" s="220" t="s">
        <v>189</v>
      </c>
      <c r="D121" s="220" t="s">
        <v>191</v>
      </c>
      <c r="E121" s="221" t="s">
        <v>1987</v>
      </c>
      <c r="F121" s="222" t="s">
        <v>1840</v>
      </c>
      <c r="G121" s="223" t="s">
        <v>209</v>
      </c>
      <c r="H121" s="224">
        <v>20</v>
      </c>
      <c r="I121" s="225"/>
      <c r="J121" s="226">
        <f>ROUND(I121*H121,2)</f>
        <v>0</v>
      </c>
      <c r="K121" s="222" t="s">
        <v>1</v>
      </c>
      <c r="L121" s="45"/>
      <c r="M121" s="227" t="s">
        <v>1</v>
      </c>
      <c r="N121" s="228" t="s">
        <v>45</v>
      </c>
      <c r="O121" s="92"/>
      <c r="P121" s="229">
        <f>O121*H121</f>
        <v>0</v>
      </c>
      <c r="Q121" s="229">
        <v>0</v>
      </c>
      <c r="R121" s="229">
        <f>Q121*H121</f>
        <v>0</v>
      </c>
      <c r="S121" s="229">
        <v>0</v>
      </c>
      <c r="T121" s="230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31" t="s">
        <v>195</v>
      </c>
      <c r="AT121" s="231" t="s">
        <v>191</v>
      </c>
      <c r="AU121" s="231" t="s">
        <v>88</v>
      </c>
      <c r="AY121" s="18" t="s">
        <v>188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8" t="s">
        <v>88</v>
      </c>
      <c r="BK121" s="232">
        <f>ROUND(I121*H121,2)</f>
        <v>0</v>
      </c>
      <c r="BL121" s="18" t="s">
        <v>195</v>
      </c>
      <c r="BM121" s="231" t="s">
        <v>212</v>
      </c>
    </row>
    <row r="122" s="2" customFormat="1" ht="16.5" customHeight="1">
      <c r="A122" s="39"/>
      <c r="B122" s="40"/>
      <c r="C122" s="220" t="s">
        <v>195</v>
      </c>
      <c r="D122" s="220" t="s">
        <v>191</v>
      </c>
      <c r="E122" s="221" t="s">
        <v>1988</v>
      </c>
      <c r="F122" s="222" t="s">
        <v>1842</v>
      </c>
      <c r="G122" s="223" t="s">
        <v>1066</v>
      </c>
      <c r="H122" s="224">
        <v>350</v>
      </c>
      <c r="I122" s="225"/>
      <c r="J122" s="226">
        <f>ROUND(I122*H122,2)</f>
        <v>0</v>
      </c>
      <c r="K122" s="222" t="s">
        <v>1</v>
      </c>
      <c r="L122" s="45"/>
      <c r="M122" s="227" t="s">
        <v>1</v>
      </c>
      <c r="N122" s="228" t="s">
        <v>45</v>
      </c>
      <c r="O122" s="92"/>
      <c r="P122" s="229">
        <f>O122*H122</f>
        <v>0</v>
      </c>
      <c r="Q122" s="229">
        <v>0</v>
      </c>
      <c r="R122" s="229">
        <f>Q122*H122</f>
        <v>0</v>
      </c>
      <c r="S122" s="229">
        <v>0</v>
      </c>
      <c r="T122" s="230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31" t="s">
        <v>195</v>
      </c>
      <c r="AT122" s="231" t="s">
        <v>191</v>
      </c>
      <c r="AU122" s="231" t="s">
        <v>88</v>
      </c>
      <c r="AY122" s="18" t="s">
        <v>188</v>
      </c>
      <c r="BE122" s="232">
        <f>IF(N122="základní",J122,0)</f>
        <v>0</v>
      </c>
      <c r="BF122" s="232">
        <f>IF(N122="snížená",J122,0)</f>
        <v>0</v>
      </c>
      <c r="BG122" s="232">
        <f>IF(N122="zákl. přenesená",J122,0)</f>
        <v>0</v>
      </c>
      <c r="BH122" s="232">
        <f>IF(N122="sníž. přenesená",J122,0)</f>
        <v>0</v>
      </c>
      <c r="BI122" s="232">
        <f>IF(N122="nulová",J122,0)</f>
        <v>0</v>
      </c>
      <c r="BJ122" s="18" t="s">
        <v>88</v>
      </c>
      <c r="BK122" s="232">
        <f>ROUND(I122*H122,2)</f>
        <v>0</v>
      </c>
      <c r="BL122" s="18" t="s">
        <v>195</v>
      </c>
      <c r="BM122" s="231" t="s">
        <v>247</v>
      </c>
    </row>
    <row r="123" s="2" customFormat="1" ht="16.5" customHeight="1">
      <c r="A123" s="39"/>
      <c r="B123" s="40"/>
      <c r="C123" s="220" t="s">
        <v>227</v>
      </c>
      <c r="D123" s="220" t="s">
        <v>191</v>
      </c>
      <c r="E123" s="221" t="s">
        <v>1989</v>
      </c>
      <c r="F123" s="222" t="s">
        <v>1844</v>
      </c>
      <c r="G123" s="223" t="s">
        <v>209</v>
      </c>
      <c r="H123" s="224">
        <v>150</v>
      </c>
      <c r="I123" s="225"/>
      <c r="J123" s="226">
        <f>ROUND(I123*H123,2)</f>
        <v>0</v>
      </c>
      <c r="K123" s="222" t="s">
        <v>1</v>
      </c>
      <c r="L123" s="45"/>
      <c r="M123" s="227" t="s">
        <v>1</v>
      </c>
      <c r="N123" s="228" t="s">
        <v>45</v>
      </c>
      <c r="O123" s="92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1" t="s">
        <v>195</v>
      </c>
      <c r="AT123" s="231" t="s">
        <v>191</v>
      </c>
      <c r="AU123" s="231" t="s">
        <v>88</v>
      </c>
      <c r="AY123" s="18" t="s">
        <v>188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8" t="s">
        <v>88</v>
      </c>
      <c r="BK123" s="232">
        <f>ROUND(I123*H123,2)</f>
        <v>0</v>
      </c>
      <c r="BL123" s="18" t="s">
        <v>195</v>
      </c>
      <c r="BM123" s="231" t="s">
        <v>264</v>
      </c>
    </row>
    <row r="124" s="2" customFormat="1" ht="24.15" customHeight="1">
      <c r="A124" s="39"/>
      <c r="B124" s="40"/>
      <c r="C124" s="220" t="s">
        <v>212</v>
      </c>
      <c r="D124" s="220" t="s">
        <v>191</v>
      </c>
      <c r="E124" s="221" t="s">
        <v>1990</v>
      </c>
      <c r="F124" s="222" t="s">
        <v>1991</v>
      </c>
      <c r="G124" s="223" t="s">
        <v>1066</v>
      </c>
      <c r="H124" s="224">
        <v>12</v>
      </c>
      <c r="I124" s="225"/>
      <c r="J124" s="226">
        <f>ROUND(I124*H124,2)</f>
        <v>0</v>
      </c>
      <c r="K124" s="222" t="s">
        <v>1</v>
      </c>
      <c r="L124" s="45"/>
      <c r="M124" s="227" t="s">
        <v>1</v>
      </c>
      <c r="N124" s="228" t="s">
        <v>45</v>
      </c>
      <c r="O124" s="92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1" t="s">
        <v>195</v>
      </c>
      <c r="AT124" s="231" t="s">
        <v>191</v>
      </c>
      <c r="AU124" s="231" t="s">
        <v>88</v>
      </c>
      <c r="AY124" s="18" t="s">
        <v>188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8" t="s">
        <v>88</v>
      </c>
      <c r="BK124" s="232">
        <f>ROUND(I124*H124,2)</f>
        <v>0</v>
      </c>
      <c r="BL124" s="18" t="s">
        <v>195</v>
      </c>
      <c r="BM124" s="231" t="s">
        <v>8</v>
      </c>
    </row>
    <row r="125" s="2" customFormat="1" ht="16.5" customHeight="1">
      <c r="A125" s="39"/>
      <c r="B125" s="40"/>
      <c r="C125" s="220" t="s">
        <v>234</v>
      </c>
      <c r="D125" s="220" t="s">
        <v>191</v>
      </c>
      <c r="E125" s="221" t="s">
        <v>1992</v>
      </c>
      <c r="F125" s="222" t="s">
        <v>1993</v>
      </c>
      <c r="G125" s="223" t="s">
        <v>1066</v>
      </c>
      <c r="H125" s="224">
        <v>12</v>
      </c>
      <c r="I125" s="225"/>
      <c r="J125" s="226">
        <f>ROUND(I125*H125,2)</f>
        <v>0</v>
      </c>
      <c r="K125" s="222" t="s">
        <v>1</v>
      </c>
      <c r="L125" s="45"/>
      <c r="M125" s="227" t="s">
        <v>1</v>
      </c>
      <c r="N125" s="228" t="s">
        <v>45</v>
      </c>
      <c r="O125" s="92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1" t="s">
        <v>195</v>
      </c>
      <c r="AT125" s="231" t="s">
        <v>191</v>
      </c>
      <c r="AU125" s="231" t="s">
        <v>88</v>
      </c>
      <c r="AY125" s="18" t="s">
        <v>188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8" t="s">
        <v>88</v>
      </c>
      <c r="BK125" s="232">
        <f>ROUND(I125*H125,2)</f>
        <v>0</v>
      </c>
      <c r="BL125" s="18" t="s">
        <v>195</v>
      </c>
      <c r="BM125" s="231" t="s">
        <v>284</v>
      </c>
    </row>
    <row r="126" s="2" customFormat="1" ht="24.15" customHeight="1">
      <c r="A126" s="39"/>
      <c r="B126" s="40"/>
      <c r="C126" s="220" t="s">
        <v>247</v>
      </c>
      <c r="D126" s="220" t="s">
        <v>191</v>
      </c>
      <c r="E126" s="221" t="s">
        <v>1994</v>
      </c>
      <c r="F126" s="222" t="s">
        <v>1995</v>
      </c>
      <c r="G126" s="223" t="s">
        <v>1066</v>
      </c>
      <c r="H126" s="224">
        <v>12</v>
      </c>
      <c r="I126" s="225"/>
      <c r="J126" s="226">
        <f>ROUND(I126*H126,2)</f>
        <v>0</v>
      </c>
      <c r="K126" s="222" t="s">
        <v>1</v>
      </c>
      <c r="L126" s="45"/>
      <c r="M126" s="227" t="s">
        <v>1</v>
      </c>
      <c r="N126" s="228" t="s">
        <v>45</v>
      </c>
      <c r="O126" s="92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1" t="s">
        <v>195</v>
      </c>
      <c r="AT126" s="231" t="s">
        <v>191</v>
      </c>
      <c r="AU126" s="231" t="s">
        <v>88</v>
      </c>
      <c r="AY126" s="18" t="s">
        <v>188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8" t="s">
        <v>88</v>
      </c>
      <c r="BK126" s="232">
        <f>ROUND(I126*H126,2)</f>
        <v>0</v>
      </c>
      <c r="BL126" s="18" t="s">
        <v>195</v>
      </c>
      <c r="BM126" s="231" t="s">
        <v>292</v>
      </c>
    </row>
    <row r="127" s="2" customFormat="1" ht="16.5" customHeight="1">
      <c r="A127" s="39"/>
      <c r="B127" s="40"/>
      <c r="C127" s="220" t="s">
        <v>256</v>
      </c>
      <c r="D127" s="220" t="s">
        <v>191</v>
      </c>
      <c r="E127" s="221" t="s">
        <v>1996</v>
      </c>
      <c r="F127" s="222" t="s">
        <v>1997</v>
      </c>
      <c r="G127" s="223" t="s">
        <v>1066</v>
      </c>
      <c r="H127" s="224">
        <v>12</v>
      </c>
      <c r="I127" s="225"/>
      <c r="J127" s="226">
        <f>ROUND(I127*H127,2)</f>
        <v>0</v>
      </c>
      <c r="K127" s="222" t="s">
        <v>1</v>
      </c>
      <c r="L127" s="45"/>
      <c r="M127" s="227" t="s">
        <v>1</v>
      </c>
      <c r="N127" s="228" t="s">
        <v>45</v>
      </c>
      <c r="O127" s="92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1" t="s">
        <v>195</v>
      </c>
      <c r="AT127" s="231" t="s">
        <v>191</v>
      </c>
      <c r="AU127" s="231" t="s">
        <v>88</v>
      </c>
      <c r="AY127" s="18" t="s">
        <v>188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8" t="s">
        <v>88</v>
      </c>
      <c r="BK127" s="232">
        <f>ROUND(I127*H127,2)</f>
        <v>0</v>
      </c>
      <c r="BL127" s="18" t="s">
        <v>195</v>
      </c>
      <c r="BM127" s="231" t="s">
        <v>301</v>
      </c>
    </row>
    <row r="128" s="2" customFormat="1" ht="16.5" customHeight="1">
      <c r="A128" s="39"/>
      <c r="B128" s="40"/>
      <c r="C128" s="220" t="s">
        <v>264</v>
      </c>
      <c r="D128" s="220" t="s">
        <v>191</v>
      </c>
      <c r="E128" s="221" t="s">
        <v>1998</v>
      </c>
      <c r="F128" s="222" t="s">
        <v>1999</v>
      </c>
      <c r="G128" s="223" t="s">
        <v>1066</v>
      </c>
      <c r="H128" s="224">
        <v>9</v>
      </c>
      <c r="I128" s="225"/>
      <c r="J128" s="226">
        <f>ROUND(I128*H128,2)</f>
        <v>0</v>
      </c>
      <c r="K128" s="222" t="s">
        <v>1</v>
      </c>
      <c r="L128" s="45"/>
      <c r="M128" s="227" t="s">
        <v>1</v>
      </c>
      <c r="N128" s="228" t="s">
        <v>45</v>
      </c>
      <c r="O128" s="92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1" t="s">
        <v>195</v>
      </c>
      <c r="AT128" s="231" t="s">
        <v>191</v>
      </c>
      <c r="AU128" s="231" t="s">
        <v>88</v>
      </c>
      <c r="AY128" s="18" t="s">
        <v>188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8" t="s">
        <v>88</v>
      </c>
      <c r="BK128" s="232">
        <f>ROUND(I128*H128,2)</f>
        <v>0</v>
      </c>
      <c r="BL128" s="18" t="s">
        <v>195</v>
      </c>
      <c r="BM128" s="231" t="s">
        <v>312</v>
      </c>
    </row>
    <row r="129" s="2" customFormat="1" ht="16.5" customHeight="1">
      <c r="A129" s="39"/>
      <c r="B129" s="40"/>
      <c r="C129" s="220" t="s">
        <v>272</v>
      </c>
      <c r="D129" s="220" t="s">
        <v>191</v>
      </c>
      <c r="E129" s="221" t="s">
        <v>2000</v>
      </c>
      <c r="F129" s="222" t="s">
        <v>2001</v>
      </c>
      <c r="G129" s="223" t="s">
        <v>1066</v>
      </c>
      <c r="H129" s="224">
        <v>144</v>
      </c>
      <c r="I129" s="225"/>
      <c r="J129" s="226">
        <f>ROUND(I129*H129,2)</f>
        <v>0</v>
      </c>
      <c r="K129" s="222" t="s">
        <v>1</v>
      </c>
      <c r="L129" s="45"/>
      <c r="M129" s="227" t="s">
        <v>1</v>
      </c>
      <c r="N129" s="228" t="s">
        <v>45</v>
      </c>
      <c r="O129" s="92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1" t="s">
        <v>195</v>
      </c>
      <c r="AT129" s="231" t="s">
        <v>191</v>
      </c>
      <c r="AU129" s="231" t="s">
        <v>88</v>
      </c>
      <c r="AY129" s="18" t="s">
        <v>188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8" t="s">
        <v>88</v>
      </c>
      <c r="BK129" s="232">
        <f>ROUND(I129*H129,2)</f>
        <v>0</v>
      </c>
      <c r="BL129" s="18" t="s">
        <v>195</v>
      </c>
      <c r="BM129" s="231" t="s">
        <v>325</v>
      </c>
    </row>
    <row r="130" s="2" customFormat="1" ht="16.5" customHeight="1">
      <c r="A130" s="39"/>
      <c r="B130" s="40"/>
      <c r="C130" s="220" t="s">
        <v>8</v>
      </c>
      <c r="D130" s="220" t="s">
        <v>191</v>
      </c>
      <c r="E130" s="221" t="s">
        <v>2002</v>
      </c>
      <c r="F130" s="222" t="s">
        <v>2003</v>
      </c>
      <c r="G130" s="223" t="s">
        <v>1066</v>
      </c>
      <c r="H130" s="224">
        <v>14</v>
      </c>
      <c r="I130" s="225"/>
      <c r="J130" s="226">
        <f>ROUND(I130*H130,2)</f>
        <v>0</v>
      </c>
      <c r="K130" s="222" t="s">
        <v>1</v>
      </c>
      <c r="L130" s="45"/>
      <c r="M130" s="227" t="s">
        <v>1</v>
      </c>
      <c r="N130" s="228" t="s">
        <v>45</v>
      </c>
      <c r="O130" s="92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1" t="s">
        <v>195</v>
      </c>
      <c r="AT130" s="231" t="s">
        <v>191</v>
      </c>
      <c r="AU130" s="231" t="s">
        <v>88</v>
      </c>
      <c r="AY130" s="18" t="s">
        <v>188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8" t="s">
        <v>88</v>
      </c>
      <c r="BK130" s="232">
        <f>ROUND(I130*H130,2)</f>
        <v>0</v>
      </c>
      <c r="BL130" s="18" t="s">
        <v>195</v>
      </c>
      <c r="BM130" s="231" t="s">
        <v>338</v>
      </c>
    </row>
    <row r="131" s="2" customFormat="1" ht="16.5" customHeight="1">
      <c r="A131" s="39"/>
      <c r="B131" s="40"/>
      <c r="C131" s="220" t="s">
        <v>280</v>
      </c>
      <c r="D131" s="220" t="s">
        <v>191</v>
      </c>
      <c r="E131" s="221" t="s">
        <v>2004</v>
      </c>
      <c r="F131" s="222" t="s">
        <v>2005</v>
      </c>
      <c r="G131" s="223" t="s">
        <v>209</v>
      </c>
      <c r="H131" s="224">
        <v>30</v>
      </c>
      <c r="I131" s="225"/>
      <c r="J131" s="226">
        <f>ROUND(I131*H131,2)</f>
        <v>0</v>
      </c>
      <c r="K131" s="222" t="s">
        <v>1</v>
      </c>
      <c r="L131" s="45"/>
      <c r="M131" s="227" t="s">
        <v>1</v>
      </c>
      <c r="N131" s="228" t="s">
        <v>45</v>
      </c>
      <c r="O131" s="92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1" t="s">
        <v>195</v>
      </c>
      <c r="AT131" s="231" t="s">
        <v>191</v>
      </c>
      <c r="AU131" s="231" t="s">
        <v>88</v>
      </c>
      <c r="AY131" s="18" t="s">
        <v>188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88</v>
      </c>
      <c r="BK131" s="232">
        <f>ROUND(I131*H131,2)</f>
        <v>0</v>
      </c>
      <c r="BL131" s="18" t="s">
        <v>195</v>
      </c>
      <c r="BM131" s="231" t="s">
        <v>349</v>
      </c>
    </row>
    <row r="132" s="2" customFormat="1" ht="16.5" customHeight="1">
      <c r="A132" s="39"/>
      <c r="B132" s="40"/>
      <c r="C132" s="220" t="s">
        <v>284</v>
      </c>
      <c r="D132" s="220" t="s">
        <v>191</v>
      </c>
      <c r="E132" s="221" t="s">
        <v>2006</v>
      </c>
      <c r="F132" s="222" t="s">
        <v>2007</v>
      </c>
      <c r="G132" s="223" t="s">
        <v>1066</v>
      </c>
      <c r="H132" s="224">
        <v>2</v>
      </c>
      <c r="I132" s="225"/>
      <c r="J132" s="226">
        <f>ROUND(I132*H132,2)</f>
        <v>0</v>
      </c>
      <c r="K132" s="222" t="s">
        <v>1</v>
      </c>
      <c r="L132" s="45"/>
      <c r="M132" s="227" t="s">
        <v>1</v>
      </c>
      <c r="N132" s="228" t="s">
        <v>45</v>
      </c>
      <c r="O132" s="92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1" t="s">
        <v>195</v>
      </c>
      <c r="AT132" s="231" t="s">
        <v>191</v>
      </c>
      <c r="AU132" s="231" t="s">
        <v>88</v>
      </c>
      <c r="AY132" s="18" t="s">
        <v>188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8" t="s">
        <v>88</v>
      </c>
      <c r="BK132" s="232">
        <f>ROUND(I132*H132,2)</f>
        <v>0</v>
      </c>
      <c r="BL132" s="18" t="s">
        <v>195</v>
      </c>
      <c r="BM132" s="231" t="s">
        <v>359</v>
      </c>
    </row>
    <row r="133" s="2" customFormat="1" ht="24.15" customHeight="1">
      <c r="A133" s="39"/>
      <c r="B133" s="40"/>
      <c r="C133" s="220" t="s">
        <v>288</v>
      </c>
      <c r="D133" s="220" t="s">
        <v>191</v>
      </c>
      <c r="E133" s="221" t="s">
        <v>2008</v>
      </c>
      <c r="F133" s="222" t="s">
        <v>2009</v>
      </c>
      <c r="G133" s="223" t="s">
        <v>1066</v>
      </c>
      <c r="H133" s="224">
        <v>6</v>
      </c>
      <c r="I133" s="225"/>
      <c r="J133" s="226">
        <f>ROUND(I133*H133,2)</f>
        <v>0</v>
      </c>
      <c r="K133" s="222" t="s">
        <v>1</v>
      </c>
      <c r="L133" s="45"/>
      <c r="M133" s="227" t="s">
        <v>1</v>
      </c>
      <c r="N133" s="228" t="s">
        <v>45</v>
      </c>
      <c r="O133" s="92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1" t="s">
        <v>195</v>
      </c>
      <c r="AT133" s="231" t="s">
        <v>191</v>
      </c>
      <c r="AU133" s="231" t="s">
        <v>88</v>
      </c>
      <c r="AY133" s="18" t="s">
        <v>188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88</v>
      </c>
      <c r="BK133" s="232">
        <f>ROUND(I133*H133,2)</f>
        <v>0</v>
      </c>
      <c r="BL133" s="18" t="s">
        <v>195</v>
      </c>
      <c r="BM133" s="231" t="s">
        <v>370</v>
      </c>
    </row>
    <row r="134" s="2" customFormat="1" ht="16.5" customHeight="1">
      <c r="A134" s="39"/>
      <c r="B134" s="40"/>
      <c r="C134" s="220" t="s">
        <v>292</v>
      </c>
      <c r="D134" s="220" t="s">
        <v>191</v>
      </c>
      <c r="E134" s="221" t="s">
        <v>2010</v>
      </c>
      <c r="F134" s="222" t="s">
        <v>2011</v>
      </c>
      <c r="G134" s="223" t="s">
        <v>209</v>
      </c>
      <c r="H134" s="224">
        <v>8500</v>
      </c>
      <c r="I134" s="225"/>
      <c r="J134" s="226">
        <f>ROUND(I134*H134,2)</f>
        <v>0</v>
      </c>
      <c r="K134" s="222" t="s">
        <v>1</v>
      </c>
      <c r="L134" s="45"/>
      <c r="M134" s="227" t="s">
        <v>1</v>
      </c>
      <c r="N134" s="228" t="s">
        <v>45</v>
      </c>
      <c r="O134" s="92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1" t="s">
        <v>195</v>
      </c>
      <c r="AT134" s="231" t="s">
        <v>191</v>
      </c>
      <c r="AU134" s="231" t="s">
        <v>88</v>
      </c>
      <c r="AY134" s="18" t="s">
        <v>188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8" t="s">
        <v>88</v>
      </c>
      <c r="BK134" s="232">
        <f>ROUND(I134*H134,2)</f>
        <v>0</v>
      </c>
      <c r="BL134" s="18" t="s">
        <v>195</v>
      </c>
      <c r="BM134" s="231" t="s">
        <v>379</v>
      </c>
    </row>
    <row r="135" s="2" customFormat="1" ht="21.75" customHeight="1">
      <c r="A135" s="39"/>
      <c r="B135" s="40"/>
      <c r="C135" s="220" t="s">
        <v>296</v>
      </c>
      <c r="D135" s="220" t="s">
        <v>191</v>
      </c>
      <c r="E135" s="221" t="s">
        <v>2012</v>
      </c>
      <c r="F135" s="222" t="s">
        <v>2013</v>
      </c>
      <c r="G135" s="223" t="s">
        <v>1066</v>
      </c>
      <c r="H135" s="224">
        <v>26</v>
      </c>
      <c r="I135" s="225"/>
      <c r="J135" s="226">
        <f>ROUND(I135*H135,2)</f>
        <v>0</v>
      </c>
      <c r="K135" s="222" t="s">
        <v>1</v>
      </c>
      <c r="L135" s="45"/>
      <c r="M135" s="227" t="s">
        <v>1</v>
      </c>
      <c r="N135" s="228" t="s">
        <v>45</v>
      </c>
      <c r="O135" s="92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1" t="s">
        <v>195</v>
      </c>
      <c r="AT135" s="231" t="s">
        <v>191</v>
      </c>
      <c r="AU135" s="231" t="s">
        <v>88</v>
      </c>
      <c r="AY135" s="18" t="s">
        <v>188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8" t="s">
        <v>88</v>
      </c>
      <c r="BK135" s="232">
        <f>ROUND(I135*H135,2)</f>
        <v>0</v>
      </c>
      <c r="BL135" s="18" t="s">
        <v>195</v>
      </c>
      <c r="BM135" s="231" t="s">
        <v>389</v>
      </c>
    </row>
    <row r="136" s="2" customFormat="1" ht="21.75" customHeight="1">
      <c r="A136" s="39"/>
      <c r="B136" s="40"/>
      <c r="C136" s="220" t="s">
        <v>301</v>
      </c>
      <c r="D136" s="220" t="s">
        <v>191</v>
      </c>
      <c r="E136" s="221" t="s">
        <v>2014</v>
      </c>
      <c r="F136" s="222" t="s">
        <v>2015</v>
      </c>
      <c r="G136" s="223" t="s">
        <v>1066</v>
      </c>
      <c r="H136" s="224">
        <v>8</v>
      </c>
      <c r="I136" s="225"/>
      <c r="J136" s="226">
        <f>ROUND(I136*H136,2)</f>
        <v>0</v>
      </c>
      <c r="K136" s="222" t="s">
        <v>1</v>
      </c>
      <c r="L136" s="45"/>
      <c r="M136" s="227" t="s">
        <v>1</v>
      </c>
      <c r="N136" s="228" t="s">
        <v>45</v>
      </c>
      <c r="O136" s="92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1" t="s">
        <v>195</v>
      </c>
      <c r="AT136" s="231" t="s">
        <v>191</v>
      </c>
      <c r="AU136" s="231" t="s">
        <v>88</v>
      </c>
      <c r="AY136" s="18" t="s">
        <v>188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8" t="s">
        <v>88</v>
      </c>
      <c r="BK136" s="232">
        <f>ROUND(I136*H136,2)</f>
        <v>0</v>
      </c>
      <c r="BL136" s="18" t="s">
        <v>195</v>
      </c>
      <c r="BM136" s="231" t="s">
        <v>402</v>
      </c>
    </row>
    <row r="137" s="2" customFormat="1" ht="16.5" customHeight="1">
      <c r="A137" s="39"/>
      <c r="B137" s="40"/>
      <c r="C137" s="220" t="s">
        <v>305</v>
      </c>
      <c r="D137" s="220" t="s">
        <v>191</v>
      </c>
      <c r="E137" s="221" t="s">
        <v>2016</v>
      </c>
      <c r="F137" s="222" t="s">
        <v>2017</v>
      </c>
      <c r="G137" s="223" t="s">
        <v>209</v>
      </c>
      <c r="H137" s="224">
        <v>80</v>
      </c>
      <c r="I137" s="225"/>
      <c r="J137" s="226">
        <f>ROUND(I137*H137,2)</f>
        <v>0</v>
      </c>
      <c r="K137" s="222" t="s">
        <v>1</v>
      </c>
      <c r="L137" s="45"/>
      <c r="M137" s="227" t="s">
        <v>1</v>
      </c>
      <c r="N137" s="228" t="s">
        <v>45</v>
      </c>
      <c r="O137" s="92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1" t="s">
        <v>195</v>
      </c>
      <c r="AT137" s="231" t="s">
        <v>191</v>
      </c>
      <c r="AU137" s="231" t="s">
        <v>88</v>
      </c>
      <c r="AY137" s="18" t="s">
        <v>188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8" t="s">
        <v>88</v>
      </c>
      <c r="BK137" s="232">
        <f>ROUND(I137*H137,2)</f>
        <v>0</v>
      </c>
      <c r="BL137" s="18" t="s">
        <v>195</v>
      </c>
      <c r="BM137" s="231" t="s">
        <v>414</v>
      </c>
    </row>
    <row r="138" s="2" customFormat="1" ht="21.75" customHeight="1">
      <c r="A138" s="39"/>
      <c r="B138" s="40"/>
      <c r="C138" s="220" t="s">
        <v>312</v>
      </c>
      <c r="D138" s="220" t="s">
        <v>191</v>
      </c>
      <c r="E138" s="221" t="s">
        <v>2018</v>
      </c>
      <c r="F138" s="222" t="s">
        <v>2019</v>
      </c>
      <c r="G138" s="223" t="s">
        <v>1066</v>
      </c>
      <c r="H138" s="224">
        <v>5</v>
      </c>
      <c r="I138" s="225"/>
      <c r="J138" s="226">
        <f>ROUND(I138*H138,2)</f>
        <v>0</v>
      </c>
      <c r="K138" s="222" t="s">
        <v>1</v>
      </c>
      <c r="L138" s="45"/>
      <c r="M138" s="227" t="s">
        <v>1</v>
      </c>
      <c r="N138" s="228" t="s">
        <v>45</v>
      </c>
      <c r="O138" s="92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1" t="s">
        <v>195</v>
      </c>
      <c r="AT138" s="231" t="s">
        <v>191</v>
      </c>
      <c r="AU138" s="231" t="s">
        <v>88</v>
      </c>
      <c r="AY138" s="18" t="s">
        <v>188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8" t="s">
        <v>88</v>
      </c>
      <c r="BK138" s="232">
        <f>ROUND(I138*H138,2)</f>
        <v>0</v>
      </c>
      <c r="BL138" s="18" t="s">
        <v>195</v>
      </c>
      <c r="BM138" s="231" t="s">
        <v>428</v>
      </c>
    </row>
    <row r="139" s="2" customFormat="1" ht="16.5" customHeight="1">
      <c r="A139" s="39"/>
      <c r="B139" s="40"/>
      <c r="C139" s="220" t="s">
        <v>7</v>
      </c>
      <c r="D139" s="220" t="s">
        <v>191</v>
      </c>
      <c r="E139" s="221" t="s">
        <v>2020</v>
      </c>
      <c r="F139" s="222" t="s">
        <v>2021</v>
      </c>
      <c r="G139" s="223" t="s">
        <v>1066</v>
      </c>
      <c r="H139" s="224">
        <v>5</v>
      </c>
      <c r="I139" s="225"/>
      <c r="J139" s="226">
        <f>ROUND(I139*H139,2)</f>
        <v>0</v>
      </c>
      <c r="K139" s="222" t="s">
        <v>1</v>
      </c>
      <c r="L139" s="45"/>
      <c r="M139" s="227" t="s">
        <v>1</v>
      </c>
      <c r="N139" s="228" t="s">
        <v>45</v>
      </c>
      <c r="O139" s="92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1" t="s">
        <v>195</v>
      </c>
      <c r="AT139" s="231" t="s">
        <v>191</v>
      </c>
      <c r="AU139" s="231" t="s">
        <v>88</v>
      </c>
      <c r="AY139" s="18" t="s">
        <v>188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8" t="s">
        <v>88</v>
      </c>
      <c r="BK139" s="232">
        <f>ROUND(I139*H139,2)</f>
        <v>0</v>
      </c>
      <c r="BL139" s="18" t="s">
        <v>195</v>
      </c>
      <c r="BM139" s="231" t="s">
        <v>441</v>
      </c>
    </row>
    <row r="140" s="2" customFormat="1" ht="16.5" customHeight="1">
      <c r="A140" s="39"/>
      <c r="B140" s="40"/>
      <c r="C140" s="220" t="s">
        <v>325</v>
      </c>
      <c r="D140" s="220" t="s">
        <v>191</v>
      </c>
      <c r="E140" s="221" t="s">
        <v>2022</v>
      </c>
      <c r="F140" s="222" t="s">
        <v>2023</v>
      </c>
      <c r="G140" s="223" t="s">
        <v>1066</v>
      </c>
      <c r="H140" s="224">
        <v>1</v>
      </c>
      <c r="I140" s="225"/>
      <c r="J140" s="226">
        <f>ROUND(I140*H140,2)</f>
        <v>0</v>
      </c>
      <c r="K140" s="222" t="s">
        <v>1</v>
      </c>
      <c r="L140" s="45"/>
      <c r="M140" s="227" t="s">
        <v>1</v>
      </c>
      <c r="N140" s="228" t="s">
        <v>45</v>
      </c>
      <c r="O140" s="92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1" t="s">
        <v>195</v>
      </c>
      <c r="AT140" s="231" t="s">
        <v>191</v>
      </c>
      <c r="AU140" s="231" t="s">
        <v>88</v>
      </c>
      <c r="AY140" s="18" t="s">
        <v>188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8" t="s">
        <v>88</v>
      </c>
      <c r="BK140" s="232">
        <f>ROUND(I140*H140,2)</f>
        <v>0</v>
      </c>
      <c r="BL140" s="18" t="s">
        <v>195</v>
      </c>
      <c r="BM140" s="231" t="s">
        <v>449</v>
      </c>
    </row>
    <row r="141" s="2" customFormat="1" ht="16.5" customHeight="1">
      <c r="A141" s="39"/>
      <c r="B141" s="40"/>
      <c r="C141" s="220" t="s">
        <v>330</v>
      </c>
      <c r="D141" s="220" t="s">
        <v>191</v>
      </c>
      <c r="E141" s="221" t="s">
        <v>2024</v>
      </c>
      <c r="F141" s="222" t="s">
        <v>2025</v>
      </c>
      <c r="G141" s="223" t="s">
        <v>1066</v>
      </c>
      <c r="H141" s="224">
        <v>8</v>
      </c>
      <c r="I141" s="225"/>
      <c r="J141" s="226">
        <f>ROUND(I141*H141,2)</f>
        <v>0</v>
      </c>
      <c r="K141" s="222" t="s">
        <v>1</v>
      </c>
      <c r="L141" s="45"/>
      <c r="M141" s="227" t="s">
        <v>1</v>
      </c>
      <c r="N141" s="228" t="s">
        <v>45</v>
      </c>
      <c r="O141" s="92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1" t="s">
        <v>195</v>
      </c>
      <c r="AT141" s="231" t="s">
        <v>191</v>
      </c>
      <c r="AU141" s="231" t="s">
        <v>88</v>
      </c>
      <c r="AY141" s="18" t="s">
        <v>188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8" t="s">
        <v>88</v>
      </c>
      <c r="BK141" s="232">
        <f>ROUND(I141*H141,2)</f>
        <v>0</v>
      </c>
      <c r="BL141" s="18" t="s">
        <v>195</v>
      </c>
      <c r="BM141" s="231" t="s">
        <v>459</v>
      </c>
    </row>
    <row r="142" s="2" customFormat="1" ht="16.5" customHeight="1">
      <c r="A142" s="39"/>
      <c r="B142" s="40"/>
      <c r="C142" s="220" t="s">
        <v>338</v>
      </c>
      <c r="D142" s="220" t="s">
        <v>191</v>
      </c>
      <c r="E142" s="221" t="s">
        <v>2026</v>
      </c>
      <c r="F142" s="222" t="s">
        <v>2027</v>
      </c>
      <c r="G142" s="223" t="s">
        <v>1066</v>
      </c>
      <c r="H142" s="224">
        <v>1</v>
      </c>
      <c r="I142" s="225"/>
      <c r="J142" s="226">
        <f>ROUND(I142*H142,2)</f>
        <v>0</v>
      </c>
      <c r="K142" s="222" t="s">
        <v>1</v>
      </c>
      <c r="L142" s="45"/>
      <c r="M142" s="227" t="s">
        <v>1</v>
      </c>
      <c r="N142" s="228" t="s">
        <v>45</v>
      </c>
      <c r="O142" s="92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1" t="s">
        <v>195</v>
      </c>
      <c r="AT142" s="231" t="s">
        <v>191</v>
      </c>
      <c r="AU142" s="231" t="s">
        <v>88</v>
      </c>
      <c r="AY142" s="18" t="s">
        <v>188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8" t="s">
        <v>88</v>
      </c>
      <c r="BK142" s="232">
        <f>ROUND(I142*H142,2)</f>
        <v>0</v>
      </c>
      <c r="BL142" s="18" t="s">
        <v>195</v>
      </c>
      <c r="BM142" s="231" t="s">
        <v>467</v>
      </c>
    </row>
    <row r="143" s="2" customFormat="1" ht="21.75" customHeight="1">
      <c r="A143" s="39"/>
      <c r="B143" s="40"/>
      <c r="C143" s="220" t="s">
        <v>343</v>
      </c>
      <c r="D143" s="220" t="s">
        <v>191</v>
      </c>
      <c r="E143" s="221" t="s">
        <v>2028</v>
      </c>
      <c r="F143" s="222" t="s">
        <v>2029</v>
      </c>
      <c r="G143" s="223" t="s">
        <v>1066</v>
      </c>
      <c r="H143" s="224">
        <v>1</v>
      </c>
      <c r="I143" s="225"/>
      <c r="J143" s="226">
        <f>ROUND(I143*H143,2)</f>
        <v>0</v>
      </c>
      <c r="K143" s="222" t="s">
        <v>1</v>
      </c>
      <c r="L143" s="45"/>
      <c r="M143" s="227" t="s">
        <v>1</v>
      </c>
      <c r="N143" s="228" t="s">
        <v>45</v>
      </c>
      <c r="O143" s="92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1" t="s">
        <v>195</v>
      </c>
      <c r="AT143" s="231" t="s">
        <v>191</v>
      </c>
      <c r="AU143" s="231" t="s">
        <v>88</v>
      </c>
      <c r="AY143" s="18" t="s">
        <v>188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8" t="s">
        <v>88</v>
      </c>
      <c r="BK143" s="232">
        <f>ROUND(I143*H143,2)</f>
        <v>0</v>
      </c>
      <c r="BL143" s="18" t="s">
        <v>195</v>
      </c>
      <c r="BM143" s="231" t="s">
        <v>479</v>
      </c>
    </row>
    <row r="144" s="2" customFormat="1" ht="21.75" customHeight="1">
      <c r="A144" s="39"/>
      <c r="B144" s="40"/>
      <c r="C144" s="220" t="s">
        <v>349</v>
      </c>
      <c r="D144" s="220" t="s">
        <v>191</v>
      </c>
      <c r="E144" s="221" t="s">
        <v>2030</v>
      </c>
      <c r="F144" s="222" t="s">
        <v>2031</v>
      </c>
      <c r="G144" s="223" t="s">
        <v>1066</v>
      </c>
      <c r="H144" s="224">
        <v>12</v>
      </c>
      <c r="I144" s="225"/>
      <c r="J144" s="226">
        <f>ROUND(I144*H144,2)</f>
        <v>0</v>
      </c>
      <c r="K144" s="222" t="s">
        <v>1</v>
      </c>
      <c r="L144" s="45"/>
      <c r="M144" s="227" t="s">
        <v>1</v>
      </c>
      <c r="N144" s="228" t="s">
        <v>45</v>
      </c>
      <c r="O144" s="92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1" t="s">
        <v>195</v>
      </c>
      <c r="AT144" s="231" t="s">
        <v>191</v>
      </c>
      <c r="AU144" s="231" t="s">
        <v>88</v>
      </c>
      <c r="AY144" s="18" t="s">
        <v>188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8" t="s">
        <v>88</v>
      </c>
      <c r="BK144" s="232">
        <f>ROUND(I144*H144,2)</f>
        <v>0</v>
      </c>
      <c r="BL144" s="18" t="s">
        <v>195</v>
      </c>
      <c r="BM144" s="231" t="s">
        <v>489</v>
      </c>
    </row>
    <row r="145" s="2" customFormat="1" ht="16.5" customHeight="1">
      <c r="A145" s="39"/>
      <c r="B145" s="40"/>
      <c r="C145" s="220" t="s">
        <v>354</v>
      </c>
      <c r="D145" s="220" t="s">
        <v>191</v>
      </c>
      <c r="E145" s="221" t="s">
        <v>2032</v>
      </c>
      <c r="F145" s="222" t="s">
        <v>2033</v>
      </c>
      <c r="G145" s="223" t="s">
        <v>1066</v>
      </c>
      <c r="H145" s="224">
        <v>1</v>
      </c>
      <c r="I145" s="225"/>
      <c r="J145" s="226">
        <f>ROUND(I145*H145,2)</f>
        <v>0</v>
      </c>
      <c r="K145" s="222" t="s">
        <v>1</v>
      </c>
      <c r="L145" s="45"/>
      <c r="M145" s="227" t="s">
        <v>1</v>
      </c>
      <c r="N145" s="228" t="s">
        <v>45</v>
      </c>
      <c r="O145" s="92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1" t="s">
        <v>195</v>
      </c>
      <c r="AT145" s="231" t="s">
        <v>191</v>
      </c>
      <c r="AU145" s="231" t="s">
        <v>88</v>
      </c>
      <c r="AY145" s="18" t="s">
        <v>188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8" t="s">
        <v>88</v>
      </c>
      <c r="BK145" s="232">
        <f>ROUND(I145*H145,2)</f>
        <v>0</v>
      </c>
      <c r="BL145" s="18" t="s">
        <v>195</v>
      </c>
      <c r="BM145" s="231" t="s">
        <v>497</v>
      </c>
    </row>
    <row r="146" s="2" customFormat="1" ht="16.5" customHeight="1">
      <c r="A146" s="39"/>
      <c r="B146" s="40"/>
      <c r="C146" s="220" t="s">
        <v>359</v>
      </c>
      <c r="D146" s="220" t="s">
        <v>191</v>
      </c>
      <c r="E146" s="221" t="s">
        <v>2034</v>
      </c>
      <c r="F146" s="222" t="s">
        <v>2035</v>
      </c>
      <c r="G146" s="223" t="s">
        <v>532</v>
      </c>
      <c r="H146" s="224">
        <v>12</v>
      </c>
      <c r="I146" s="225"/>
      <c r="J146" s="226">
        <f>ROUND(I146*H146,2)</f>
        <v>0</v>
      </c>
      <c r="K146" s="222" t="s">
        <v>1</v>
      </c>
      <c r="L146" s="45"/>
      <c r="M146" s="227" t="s">
        <v>1</v>
      </c>
      <c r="N146" s="228" t="s">
        <v>45</v>
      </c>
      <c r="O146" s="92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1" t="s">
        <v>195</v>
      </c>
      <c r="AT146" s="231" t="s">
        <v>191</v>
      </c>
      <c r="AU146" s="231" t="s">
        <v>88</v>
      </c>
      <c r="AY146" s="18" t="s">
        <v>188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8" t="s">
        <v>88</v>
      </c>
      <c r="BK146" s="232">
        <f>ROUND(I146*H146,2)</f>
        <v>0</v>
      </c>
      <c r="BL146" s="18" t="s">
        <v>195</v>
      </c>
      <c r="BM146" s="231" t="s">
        <v>507</v>
      </c>
    </row>
    <row r="147" s="2" customFormat="1" ht="16.5" customHeight="1">
      <c r="A147" s="39"/>
      <c r="B147" s="40"/>
      <c r="C147" s="220" t="s">
        <v>365</v>
      </c>
      <c r="D147" s="220" t="s">
        <v>191</v>
      </c>
      <c r="E147" s="221" t="s">
        <v>2036</v>
      </c>
      <c r="F147" s="222" t="s">
        <v>2037</v>
      </c>
      <c r="G147" s="223" t="s">
        <v>1066</v>
      </c>
      <c r="H147" s="224">
        <v>8</v>
      </c>
      <c r="I147" s="225"/>
      <c r="J147" s="226">
        <f>ROUND(I147*H147,2)</f>
        <v>0</v>
      </c>
      <c r="K147" s="222" t="s">
        <v>1</v>
      </c>
      <c r="L147" s="45"/>
      <c r="M147" s="227" t="s">
        <v>1</v>
      </c>
      <c r="N147" s="228" t="s">
        <v>45</v>
      </c>
      <c r="O147" s="92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1" t="s">
        <v>195</v>
      </c>
      <c r="AT147" s="231" t="s">
        <v>191</v>
      </c>
      <c r="AU147" s="231" t="s">
        <v>88</v>
      </c>
      <c r="AY147" s="18" t="s">
        <v>188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8" t="s">
        <v>88</v>
      </c>
      <c r="BK147" s="232">
        <f>ROUND(I147*H147,2)</f>
        <v>0</v>
      </c>
      <c r="BL147" s="18" t="s">
        <v>195</v>
      </c>
      <c r="BM147" s="231" t="s">
        <v>519</v>
      </c>
    </row>
    <row r="148" s="2" customFormat="1" ht="21.75" customHeight="1">
      <c r="A148" s="39"/>
      <c r="B148" s="40"/>
      <c r="C148" s="220" t="s">
        <v>370</v>
      </c>
      <c r="D148" s="220" t="s">
        <v>191</v>
      </c>
      <c r="E148" s="221" t="s">
        <v>2038</v>
      </c>
      <c r="F148" s="222" t="s">
        <v>2039</v>
      </c>
      <c r="G148" s="223" t="s">
        <v>1066</v>
      </c>
      <c r="H148" s="224">
        <v>1</v>
      </c>
      <c r="I148" s="225"/>
      <c r="J148" s="226">
        <f>ROUND(I148*H148,2)</f>
        <v>0</v>
      </c>
      <c r="K148" s="222" t="s">
        <v>1</v>
      </c>
      <c r="L148" s="45"/>
      <c r="M148" s="227" t="s">
        <v>1</v>
      </c>
      <c r="N148" s="228" t="s">
        <v>45</v>
      </c>
      <c r="O148" s="92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1" t="s">
        <v>195</v>
      </c>
      <c r="AT148" s="231" t="s">
        <v>191</v>
      </c>
      <c r="AU148" s="231" t="s">
        <v>88</v>
      </c>
      <c r="AY148" s="18" t="s">
        <v>188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8" t="s">
        <v>88</v>
      </c>
      <c r="BK148" s="232">
        <f>ROUND(I148*H148,2)</f>
        <v>0</v>
      </c>
      <c r="BL148" s="18" t="s">
        <v>195</v>
      </c>
      <c r="BM148" s="231" t="s">
        <v>529</v>
      </c>
    </row>
    <row r="149" s="2" customFormat="1" ht="16.5" customHeight="1">
      <c r="A149" s="39"/>
      <c r="B149" s="40"/>
      <c r="C149" s="220" t="s">
        <v>375</v>
      </c>
      <c r="D149" s="220" t="s">
        <v>191</v>
      </c>
      <c r="E149" s="221" t="s">
        <v>2040</v>
      </c>
      <c r="F149" s="222" t="s">
        <v>2041</v>
      </c>
      <c r="G149" s="223" t="s">
        <v>1066</v>
      </c>
      <c r="H149" s="224">
        <v>110</v>
      </c>
      <c r="I149" s="225"/>
      <c r="J149" s="226">
        <f>ROUND(I149*H149,2)</f>
        <v>0</v>
      </c>
      <c r="K149" s="222" t="s">
        <v>1</v>
      </c>
      <c r="L149" s="45"/>
      <c r="M149" s="227" t="s">
        <v>1</v>
      </c>
      <c r="N149" s="228" t="s">
        <v>45</v>
      </c>
      <c r="O149" s="92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1" t="s">
        <v>195</v>
      </c>
      <c r="AT149" s="231" t="s">
        <v>191</v>
      </c>
      <c r="AU149" s="231" t="s">
        <v>88</v>
      </c>
      <c r="AY149" s="18" t="s">
        <v>188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8" t="s">
        <v>88</v>
      </c>
      <c r="BK149" s="232">
        <f>ROUND(I149*H149,2)</f>
        <v>0</v>
      </c>
      <c r="BL149" s="18" t="s">
        <v>195</v>
      </c>
      <c r="BM149" s="231" t="s">
        <v>538</v>
      </c>
    </row>
    <row r="150" s="2" customFormat="1" ht="16.5" customHeight="1">
      <c r="A150" s="39"/>
      <c r="B150" s="40"/>
      <c r="C150" s="220" t="s">
        <v>379</v>
      </c>
      <c r="D150" s="220" t="s">
        <v>191</v>
      </c>
      <c r="E150" s="221" t="s">
        <v>2042</v>
      </c>
      <c r="F150" s="222" t="s">
        <v>2043</v>
      </c>
      <c r="G150" s="223" t="s">
        <v>1066</v>
      </c>
      <c r="H150" s="224">
        <v>55</v>
      </c>
      <c r="I150" s="225"/>
      <c r="J150" s="226">
        <f>ROUND(I150*H150,2)</f>
        <v>0</v>
      </c>
      <c r="K150" s="222" t="s">
        <v>1</v>
      </c>
      <c r="L150" s="45"/>
      <c r="M150" s="227" t="s">
        <v>1</v>
      </c>
      <c r="N150" s="228" t="s">
        <v>45</v>
      </c>
      <c r="O150" s="92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1" t="s">
        <v>195</v>
      </c>
      <c r="AT150" s="231" t="s">
        <v>191</v>
      </c>
      <c r="AU150" s="231" t="s">
        <v>88</v>
      </c>
      <c r="AY150" s="18" t="s">
        <v>188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8" t="s">
        <v>88</v>
      </c>
      <c r="BK150" s="232">
        <f>ROUND(I150*H150,2)</f>
        <v>0</v>
      </c>
      <c r="BL150" s="18" t="s">
        <v>195</v>
      </c>
      <c r="BM150" s="231" t="s">
        <v>546</v>
      </c>
    </row>
    <row r="151" s="2" customFormat="1" ht="16.5" customHeight="1">
      <c r="A151" s="39"/>
      <c r="B151" s="40"/>
      <c r="C151" s="220" t="s">
        <v>384</v>
      </c>
      <c r="D151" s="220" t="s">
        <v>191</v>
      </c>
      <c r="E151" s="221" t="s">
        <v>2044</v>
      </c>
      <c r="F151" s="222" t="s">
        <v>2045</v>
      </c>
      <c r="G151" s="223" t="s">
        <v>1066</v>
      </c>
      <c r="H151" s="224">
        <v>15</v>
      </c>
      <c r="I151" s="225"/>
      <c r="J151" s="226">
        <f>ROUND(I151*H151,2)</f>
        <v>0</v>
      </c>
      <c r="K151" s="222" t="s">
        <v>1</v>
      </c>
      <c r="L151" s="45"/>
      <c r="M151" s="227" t="s">
        <v>1</v>
      </c>
      <c r="N151" s="228" t="s">
        <v>45</v>
      </c>
      <c r="O151" s="92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1" t="s">
        <v>195</v>
      </c>
      <c r="AT151" s="231" t="s">
        <v>191</v>
      </c>
      <c r="AU151" s="231" t="s">
        <v>88</v>
      </c>
      <c r="AY151" s="18" t="s">
        <v>188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8" t="s">
        <v>88</v>
      </c>
      <c r="BK151" s="232">
        <f>ROUND(I151*H151,2)</f>
        <v>0</v>
      </c>
      <c r="BL151" s="18" t="s">
        <v>195</v>
      </c>
      <c r="BM151" s="231" t="s">
        <v>554</v>
      </c>
    </row>
    <row r="152" s="2" customFormat="1" ht="16.5" customHeight="1">
      <c r="A152" s="39"/>
      <c r="B152" s="40"/>
      <c r="C152" s="220" t="s">
        <v>389</v>
      </c>
      <c r="D152" s="220" t="s">
        <v>191</v>
      </c>
      <c r="E152" s="221" t="s">
        <v>2046</v>
      </c>
      <c r="F152" s="222" t="s">
        <v>2047</v>
      </c>
      <c r="G152" s="223" t="s">
        <v>532</v>
      </c>
      <c r="H152" s="224">
        <v>1</v>
      </c>
      <c r="I152" s="225"/>
      <c r="J152" s="226">
        <f>ROUND(I152*H152,2)</f>
        <v>0</v>
      </c>
      <c r="K152" s="222" t="s">
        <v>1</v>
      </c>
      <c r="L152" s="45"/>
      <c r="M152" s="227" t="s">
        <v>1</v>
      </c>
      <c r="N152" s="228" t="s">
        <v>45</v>
      </c>
      <c r="O152" s="92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1" t="s">
        <v>195</v>
      </c>
      <c r="AT152" s="231" t="s">
        <v>191</v>
      </c>
      <c r="AU152" s="231" t="s">
        <v>88</v>
      </c>
      <c r="AY152" s="18" t="s">
        <v>188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8" t="s">
        <v>88</v>
      </c>
      <c r="BK152" s="232">
        <f>ROUND(I152*H152,2)</f>
        <v>0</v>
      </c>
      <c r="BL152" s="18" t="s">
        <v>195</v>
      </c>
      <c r="BM152" s="231" t="s">
        <v>562</v>
      </c>
    </row>
    <row r="153" s="2" customFormat="1" ht="16.5" customHeight="1">
      <c r="A153" s="39"/>
      <c r="B153" s="40"/>
      <c r="C153" s="220" t="s">
        <v>393</v>
      </c>
      <c r="D153" s="220" t="s">
        <v>191</v>
      </c>
      <c r="E153" s="221" t="s">
        <v>2048</v>
      </c>
      <c r="F153" s="222" t="s">
        <v>2049</v>
      </c>
      <c r="G153" s="223" t="s">
        <v>1066</v>
      </c>
      <c r="H153" s="224">
        <v>48</v>
      </c>
      <c r="I153" s="225"/>
      <c r="J153" s="226">
        <f>ROUND(I153*H153,2)</f>
        <v>0</v>
      </c>
      <c r="K153" s="222" t="s">
        <v>1</v>
      </c>
      <c r="L153" s="45"/>
      <c r="M153" s="227" t="s">
        <v>1</v>
      </c>
      <c r="N153" s="228" t="s">
        <v>45</v>
      </c>
      <c r="O153" s="92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1" t="s">
        <v>195</v>
      </c>
      <c r="AT153" s="231" t="s">
        <v>191</v>
      </c>
      <c r="AU153" s="231" t="s">
        <v>88</v>
      </c>
      <c r="AY153" s="18" t="s">
        <v>188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8" t="s">
        <v>88</v>
      </c>
      <c r="BK153" s="232">
        <f>ROUND(I153*H153,2)</f>
        <v>0</v>
      </c>
      <c r="BL153" s="18" t="s">
        <v>195</v>
      </c>
      <c r="BM153" s="231" t="s">
        <v>570</v>
      </c>
    </row>
    <row r="154" s="2" customFormat="1" ht="16.5" customHeight="1">
      <c r="A154" s="39"/>
      <c r="B154" s="40"/>
      <c r="C154" s="220" t="s">
        <v>402</v>
      </c>
      <c r="D154" s="220" t="s">
        <v>191</v>
      </c>
      <c r="E154" s="221" t="s">
        <v>2050</v>
      </c>
      <c r="F154" s="222" t="s">
        <v>2051</v>
      </c>
      <c r="G154" s="223" t="s">
        <v>1066</v>
      </c>
      <c r="H154" s="224">
        <v>90</v>
      </c>
      <c r="I154" s="225"/>
      <c r="J154" s="226">
        <f>ROUND(I154*H154,2)</f>
        <v>0</v>
      </c>
      <c r="K154" s="222" t="s">
        <v>1</v>
      </c>
      <c r="L154" s="45"/>
      <c r="M154" s="227" t="s">
        <v>1</v>
      </c>
      <c r="N154" s="228" t="s">
        <v>45</v>
      </c>
      <c r="O154" s="92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1" t="s">
        <v>195</v>
      </c>
      <c r="AT154" s="231" t="s">
        <v>191</v>
      </c>
      <c r="AU154" s="231" t="s">
        <v>88</v>
      </c>
      <c r="AY154" s="18" t="s">
        <v>188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8" t="s">
        <v>88</v>
      </c>
      <c r="BK154" s="232">
        <f>ROUND(I154*H154,2)</f>
        <v>0</v>
      </c>
      <c r="BL154" s="18" t="s">
        <v>195</v>
      </c>
      <c r="BM154" s="231" t="s">
        <v>580</v>
      </c>
    </row>
    <row r="155" s="2" customFormat="1" ht="16.5" customHeight="1">
      <c r="A155" s="39"/>
      <c r="B155" s="40"/>
      <c r="C155" s="220" t="s">
        <v>408</v>
      </c>
      <c r="D155" s="220" t="s">
        <v>191</v>
      </c>
      <c r="E155" s="221" t="s">
        <v>2052</v>
      </c>
      <c r="F155" s="222" t="s">
        <v>2053</v>
      </c>
      <c r="G155" s="223" t="s">
        <v>1057</v>
      </c>
      <c r="H155" s="224">
        <v>12</v>
      </c>
      <c r="I155" s="225"/>
      <c r="J155" s="226">
        <f>ROUND(I155*H155,2)</f>
        <v>0</v>
      </c>
      <c r="K155" s="222" t="s">
        <v>1</v>
      </c>
      <c r="L155" s="45"/>
      <c r="M155" s="227" t="s">
        <v>1</v>
      </c>
      <c r="N155" s="228" t="s">
        <v>45</v>
      </c>
      <c r="O155" s="92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1" t="s">
        <v>195</v>
      </c>
      <c r="AT155" s="231" t="s">
        <v>191</v>
      </c>
      <c r="AU155" s="231" t="s">
        <v>88</v>
      </c>
      <c r="AY155" s="18" t="s">
        <v>188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8" t="s">
        <v>88</v>
      </c>
      <c r="BK155" s="232">
        <f>ROUND(I155*H155,2)</f>
        <v>0</v>
      </c>
      <c r="BL155" s="18" t="s">
        <v>195</v>
      </c>
      <c r="BM155" s="231" t="s">
        <v>588</v>
      </c>
    </row>
    <row r="156" s="2" customFormat="1" ht="21.75" customHeight="1">
      <c r="A156" s="39"/>
      <c r="B156" s="40"/>
      <c r="C156" s="220" t="s">
        <v>414</v>
      </c>
      <c r="D156" s="220" t="s">
        <v>191</v>
      </c>
      <c r="E156" s="221" t="s">
        <v>2054</v>
      </c>
      <c r="F156" s="222" t="s">
        <v>2055</v>
      </c>
      <c r="G156" s="223" t="s">
        <v>1057</v>
      </c>
      <c r="H156" s="224">
        <v>20</v>
      </c>
      <c r="I156" s="225"/>
      <c r="J156" s="226">
        <f>ROUND(I156*H156,2)</f>
        <v>0</v>
      </c>
      <c r="K156" s="222" t="s">
        <v>1</v>
      </c>
      <c r="L156" s="45"/>
      <c r="M156" s="227" t="s">
        <v>1</v>
      </c>
      <c r="N156" s="228" t="s">
        <v>45</v>
      </c>
      <c r="O156" s="92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1" t="s">
        <v>195</v>
      </c>
      <c r="AT156" s="231" t="s">
        <v>191</v>
      </c>
      <c r="AU156" s="231" t="s">
        <v>88</v>
      </c>
      <c r="AY156" s="18" t="s">
        <v>188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8" t="s">
        <v>88</v>
      </c>
      <c r="BK156" s="232">
        <f>ROUND(I156*H156,2)</f>
        <v>0</v>
      </c>
      <c r="BL156" s="18" t="s">
        <v>195</v>
      </c>
      <c r="BM156" s="231" t="s">
        <v>599</v>
      </c>
    </row>
    <row r="157" s="2" customFormat="1" ht="16.5" customHeight="1">
      <c r="A157" s="39"/>
      <c r="B157" s="40"/>
      <c r="C157" s="220" t="s">
        <v>420</v>
      </c>
      <c r="D157" s="220" t="s">
        <v>191</v>
      </c>
      <c r="E157" s="221" t="s">
        <v>2056</v>
      </c>
      <c r="F157" s="222" t="s">
        <v>2057</v>
      </c>
      <c r="G157" s="223" t="s">
        <v>1057</v>
      </c>
      <c r="H157" s="224">
        <v>10</v>
      </c>
      <c r="I157" s="225"/>
      <c r="J157" s="226">
        <f>ROUND(I157*H157,2)</f>
        <v>0</v>
      </c>
      <c r="K157" s="222" t="s">
        <v>1</v>
      </c>
      <c r="L157" s="45"/>
      <c r="M157" s="227" t="s">
        <v>1</v>
      </c>
      <c r="N157" s="228" t="s">
        <v>45</v>
      </c>
      <c r="O157" s="92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1" t="s">
        <v>195</v>
      </c>
      <c r="AT157" s="231" t="s">
        <v>191</v>
      </c>
      <c r="AU157" s="231" t="s">
        <v>88</v>
      </c>
      <c r="AY157" s="18" t="s">
        <v>188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8" t="s">
        <v>88</v>
      </c>
      <c r="BK157" s="232">
        <f>ROUND(I157*H157,2)</f>
        <v>0</v>
      </c>
      <c r="BL157" s="18" t="s">
        <v>195</v>
      </c>
      <c r="BM157" s="231" t="s">
        <v>608</v>
      </c>
    </row>
    <row r="158" s="2" customFormat="1" ht="16.5" customHeight="1">
      <c r="A158" s="39"/>
      <c r="B158" s="40"/>
      <c r="C158" s="220" t="s">
        <v>428</v>
      </c>
      <c r="D158" s="220" t="s">
        <v>191</v>
      </c>
      <c r="E158" s="221" t="s">
        <v>1961</v>
      </c>
      <c r="F158" s="222" t="s">
        <v>1962</v>
      </c>
      <c r="G158" s="223" t="s">
        <v>1057</v>
      </c>
      <c r="H158" s="224">
        <v>30</v>
      </c>
      <c r="I158" s="225"/>
      <c r="J158" s="226">
        <f>ROUND(I158*H158,2)</f>
        <v>0</v>
      </c>
      <c r="K158" s="222" t="s">
        <v>1</v>
      </c>
      <c r="L158" s="45"/>
      <c r="M158" s="227" t="s">
        <v>1</v>
      </c>
      <c r="N158" s="228" t="s">
        <v>45</v>
      </c>
      <c r="O158" s="92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1" t="s">
        <v>195</v>
      </c>
      <c r="AT158" s="231" t="s">
        <v>191</v>
      </c>
      <c r="AU158" s="231" t="s">
        <v>88</v>
      </c>
      <c r="AY158" s="18" t="s">
        <v>188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8" t="s">
        <v>88</v>
      </c>
      <c r="BK158" s="232">
        <f>ROUND(I158*H158,2)</f>
        <v>0</v>
      </c>
      <c r="BL158" s="18" t="s">
        <v>195</v>
      </c>
      <c r="BM158" s="231" t="s">
        <v>618</v>
      </c>
    </row>
    <row r="159" s="2" customFormat="1" ht="16.5" customHeight="1">
      <c r="A159" s="39"/>
      <c r="B159" s="40"/>
      <c r="C159" s="220" t="s">
        <v>436</v>
      </c>
      <c r="D159" s="220" t="s">
        <v>191</v>
      </c>
      <c r="E159" s="221" t="s">
        <v>1963</v>
      </c>
      <c r="F159" s="222" t="s">
        <v>1964</v>
      </c>
      <c r="G159" s="223" t="s">
        <v>1057</v>
      </c>
      <c r="H159" s="224">
        <v>16</v>
      </c>
      <c r="I159" s="225"/>
      <c r="J159" s="226">
        <f>ROUND(I159*H159,2)</f>
        <v>0</v>
      </c>
      <c r="K159" s="222" t="s">
        <v>1</v>
      </c>
      <c r="L159" s="45"/>
      <c r="M159" s="227" t="s">
        <v>1</v>
      </c>
      <c r="N159" s="228" t="s">
        <v>45</v>
      </c>
      <c r="O159" s="92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1" t="s">
        <v>195</v>
      </c>
      <c r="AT159" s="231" t="s">
        <v>191</v>
      </c>
      <c r="AU159" s="231" t="s">
        <v>88</v>
      </c>
      <c r="AY159" s="18" t="s">
        <v>188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8" t="s">
        <v>88</v>
      </c>
      <c r="BK159" s="232">
        <f>ROUND(I159*H159,2)</f>
        <v>0</v>
      </c>
      <c r="BL159" s="18" t="s">
        <v>195</v>
      </c>
      <c r="BM159" s="231" t="s">
        <v>628</v>
      </c>
    </row>
    <row r="160" s="2" customFormat="1" ht="16.5" customHeight="1">
      <c r="A160" s="39"/>
      <c r="B160" s="40"/>
      <c r="C160" s="220" t="s">
        <v>441</v>
      </c>
      <c r="D160" s="220" t="s">
        <v>191</v>
      </c>
      <c r="E160" s="221" t="s">
        <v>1965</v>
      </c>
      <c r="F160" s="222" t="s">
        <v>1966</v>
      </c>
      <c r="G160" s="223" t="s">
        <v>1066</v>
      </c>
      <c r="H160" s="224">
        <v>20</v>
      </c>
      <c r="I160" s="225"/>
      <c r="J160" s="226">
        <f>ROUND(I160*H160,2)</f>
        <v>0</v>
      </c>
      <c r="K160" s="222" t="s">
        <v>1</v>
      </c>
      <c r="L160" s="45"/>
      <c r="M160" s="227" t="s">
        <v>1</v>
      </c>
      <c r="N160" s="228" t="s">
        <v>45</v>
      </c>
      <c r="O160" s="92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1" t="s">
        <v>195</v>
      </c>
      <c r="AT160" s="231" t="s">
        <v>191</v>
      </c>
      <c r="AU160" s="231" t="s">
        <v>88</v>
      </c>
      <c r="AY160" s="18" t="s">
        <v>188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8" t="s">
        <v>88</v>
      </c>
      <c r="BK160" s="232">
        <f>ROUND(I160*H160,2)</f>
        <v>0</v>
      </c>
      <c r="BL160" s="18" t="s">
        <v>195</v>
      </c>
      <c r="BM160" s="231" t="s">
        <v>638</v>
      </c>
    </row>
    <row r="161" s="2" customFormat="1" ht="16.5" customHeight="1">
      <c r="A161" s="39"/>
      <c r="B161" s="40"/>
      <c r="C161" s="220" t="s">
        <v>445</v>
      </c>
      <c r="D161" s="220" t="s">
        <v>191</v>
      </c>
      <c r="E161" s="221" t="s">
        <v>1967</v>
      </c>
      <c r="F161" s="222" t="s">
        <v>1968</v>
      </c>
      <c r="G161" s="223" t="s">
        <v>1066</v>
      </c>
      <c r="H161" s="224">
        <v>2</v>
      </c>
      <c r="I161" s="225"/>
      <c r="J161" s="226">
        <f>ROUND(I161*H161,2)</f>
        <v>0</v>
      </c>
      <c r="K161" s="222" t="s">
        <v>1</v>
      </c>
      <c r="L161" s="45"/>
      <c r="M161" s="227" t="s">
        <v>1</v>
      </c>
      <c r="N161" s="228" t="s">
        <v>45</v>
      </c>
      <c r="O161" s="92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1" t="s">
        <v>195</v>
      </c>
      <c r="AT161" s="231" t="s">
        <v>191</v>
      </c>
      <c r="AU161" s="231" t="s">
        <v>88</v>
      </c>
      <c r="AY161" s="18" t="s">
        <v>188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8" t="s">
        <v>88</v>
      </c>
      <c r="BK161" s="232">
        <f>ROUND(I161*H161,2)</f>
        <v>0</v>
      </c>
      <c r="BL161" s="18" t="s">
        <v>195</v>
      </c>
      <c r="BM161" s="231" t="s">
        <v>647</v>
      </c>
    </row>
    <row r="162" s="2" customFormat="1" ht="16.5" customHeight="1">
      <c r="A162" s="39"/>
      <c r="B162" s="40"/>
      <c r="C162" s="220" t="s">
        <v>449</v>
      </c>
      <c r="D162" s="220" t="s">
        <v>191</v>
      </c>
      <c r="E162" s="221" t="s">
        <v>2058</v>
      </c>
      <c r="F162" s="222" t="s">
        <v>2059</v>
      </c>
      <c r="G162" s="223" t="s">
        <v>532</v>
      </c>
      <c r="H162" s="224">
        <v>1</v>
      </c>
      <c r="I162" s="225"/>
      <c r="J162" s="226">
        <f>ROUND(I162*H162,2)</f>
        <v>0</v>
      </c>
      <c r="K162" s="222" t="s">
        <v>1</v>
      </c>
      <c r="L162" s="45"/>
      <c r="M162" s="227" t="s">
        <v>1</v>
      </c>
      <c r="N162" s="228" t="s">
        <v>45</v>
      </c>
      <c r="O162" s="92"/>
      <c r="P162" s="229">
        <f>O162*H162</f>
        <v>0</v>
      </c>
      <c r="Q162" s="229">
        <v>0</v>
      </c>
      <c r="R162" s="229">
        <f>Q162*H162</f>
        <v>0</v>
      </c>
      <c r="S162" s="229">
        <v>0</v>
      </c>
      <c r="T162" s="23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1" t="s">
        <v>195</v>
      </c>
      <c r="AT162" s="231" t="s">
        <v>191</v>
      </c>
      <c r="AU162" s="231" t="s">
        <v>88</v>
      </c>
      <c r="AY162" s="18" t="s">
        <v>188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8" t="s">
        <v>88</v>
      </c>
      <c r="BK162" s="232">
        <f>ROUND(I162*H162,2)</f>
        <v>0</v>
      </c>
      <c r="BL162" s="18" t="s">
        <v>195</v>
      </c>
      <c r="BM162" s="231" t="s">
        <v>656</v>
      </c>
    </row>
    <row r="163" s="2" customFormat="1" ht="16.5" customHeight="1">
      <c r="A163" s="39"/>
      <c r="B163" s="40"/>
      <c r="C163" s="220" t="s">
        <v>453</v>
      </c>
      <c r="D163" s="220" t="s">
        <v>191</v>
      </c>
      <c r="E163" s="221" t="s">
        <v>1969</v>
      </c>
      <c r="F163" s="222" t="s">
        <v>1970</v>
      </c>
      <c r="G163" s="223" t="s">
        <v>1971</v>
      </c>
      <c r="H163" s="224">
        <v>40</v>
      </c>
      <c r="I163" s="225"/>
      <c r="J163" s="226">
        <f>ROUND(I163*H163,2)</f>
        <v>0</v>
      </c>
      <c r="K163" s="222" t="s">
        <v>1</v>
      </c>
      <c r="L163" s="45"/>
      <c r="M163" s="227" t="s">
        <v>1</v>
      </c>
      <c r="N163" s="228" t="s">
        <v>45</v>
      </c>
      <c r="O163" s="92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1" t="s">
        <v>195</v>
      </c>
      <c r="AT163" s="231" t="s">
        <v>191</v>
      </c>
      <c r="AU163" s="231" t="s">
        <v>88</v>
      </c>
      <c r="AY163" s="18" t="s">
        <v>188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8" t="s">
        <v>88</v>
      </c>
      <c r="BK163" s="232">
        <f>ROUND(I163*H163,2)</f>
        <v>0</v>
      </c>
      <c r="BL163" s="18" t="s">
        <v>195</v>
      </c>
      <c r="BM163" s="231" t="s">
        <v>671</v>
      </c>
    </row>
    <row r="164" s="2" customFormat="1" ht="16.5" customHeight="1">
      <c r="A164" s="39"/>
      <c r="B164" s="40"/>
      <c r="C164" s="220" t="s">
        <v>459</v>
      </c>
      <c r="D164" s="220" t="s">
        <v>191</v>
      </c>
      <c r="E164" s="221" t="s">
        <v>2060</v>
      </c>
      <c r="F164" s="222" t="s">
        <v>2061</v>
      </c>
      <c r="G164" s="223" t="s">
        <v>1066</v>
      </c>
      <c r="H164" s="224">
        <v>15</v>
      </c>
      <c r="I164" s="225"/>
      <c r="J164" s="226">
        <f>ROUND(I164*H164,2)</f>
        <v>0</v>
      </c>
      <c r="K164" s="222" t="s">
        <v>1</v>
      </c>
      <c r="L164" s="45"/>
      <c r="M164" s="227" t="s">
        <v>1</v>
      </c>
      <c r="N164" s="228" t="s">
        <v>45</v>
      </c>
      <c r="O164" s="92"/>
      <c r="P164" s="229">
        <f>O164*H164</f>
        <v>0</v>
      </c>
      <c r="Q164" s="229">
        <v>0</v>
      </c>
      <c r="R164" s="229">
        <f>Q164*H164</f>
        <v>0</v>
      </c>
      <c r="S164" s="229">
        <v>0</v>
      </c>
      <c r="T164" s="23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1" t="s">
        <v>195</v>
      </c>
      <c r="AT164" s="231" t="s">
        <v>191</v>
      </c>
      <c r="AU164" s="231" t="s">
        <v>88</v>
      </c>
      <c r="AY164" s="18" t="s">
        <v>188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8" t="s">
        <v>88</v>
      </c>
      <c r="BK164" s="232">
        <f>ROUND(I164*H164,2)</f>
        <v>0</v>
      </c>
      <c r="BL164" s="18" t="s">
        <v>195</v>
      </c>
      <c r="BM164" s="231" t="s">
        <v>682</v>
      </c>
    </row>
    <row r="165" s="2" customFormat="1" ht="16.5" customHeight="1">
      <c r="A165" s="39"/>
      <c r="B165" s="40"/>
      <c r="C165" s="220" t="s">
        <v>463</v>
      </c>
      <c r="D165" s="220" t="s">
        <v>191</v>
      </c>
      <c r="E165" s="221" t="s">
        <v>2062</v>
      </c>
      <c r="F165" s="222" t="s">
        <v>2063</v>
      </c>
      <c r="G165" s="223" t="s">
        <v>1066</v>
      </c>
      <c r="H165" s="224">
        <v>10</v>
      </c>
      <c r="I165" s="225"/>
      <c r="J165" s="226">
        <f>ROUND(I165*H165,2)</f>
        <v>0</v>
      </c>
      <c r="K165" s="222" t="s">
        <v>1</v>
      </c>
      <c r="L165" s="45"/>
      <c r="M165" s="227" t="s">
        <v>1</v>
      </c>
      <c r="N165" s="228" t="s">
        <v>45</v>
      </c>
      <c r="O165" s="92"/>
      <c r="P165" s="229">
        <f>O165*H165</f>
        <v>0</v>
      </c>
      <c r="Q165" s="229">
        <v>0</v>
      </c>
      <c r="R165" s="229">
        <f>Q165*H165</f>
        <v>0</v>
      </c>
      <c r="S165" s="229">
        <v>0</v>
      </c>
      <c r="T165" s="23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1" t="s">
        <v>195</v>
      </c>
      <c r="AT165" s="231" t="s">
        <v>191</v>
      </c>
      <c r="AU165" s="231" t="s">
        <v>88</v>
      </c>
      <c r="AY165" s="18" t="s">
        <v>188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8" t="s">
        <v>88</v>
      </c>
      <c r="BK165" s="232">
        <f>ROUND(I165*H165,2)</f>
        <v>0</v>
      </c>
      <c r="BL165" s="18" t="s">
        <v>195</v>
      </c>
      <c r="BM165" s="231" t="s">
        <v>690</v>
      </c>
    </row>
    <row r="166" s="2" customFormat="1" ht="16.5" customHeight="1">
      <c r="A166" s="39"/>
      <c r="B166" s="40"/>
      <c r="C166" s="220" t="s">
        <v>467</v>
      </c>
      <c r="D166" s="220" t="s">
        <v>191</v>
      </c>
      <c r="E166" s="221" t="s">
        <v>2064</v>
      </c>
      <c r="F166" s="222" t="s">
        <v>2065</v>
      </c>
      <c r="G166" s="223" t="s">
        <v>1066</v>
      </c>
      <c r="H166" s="224">
        <v>0</v>
      </c>
      <c r="I166" s="225"/>
      <c r="J166" s="226">
        <f>ROUND(I166*H166,2)</f>
        <v>0</v>
      </c>
      <c r="K166" s="222" t="s">
        <v>1</v>
      </c>
      <c r="L166" s="45"/>
      <c r="M166" s="227" t="s">
        <v>1</v>
      </c>
      <c r="N166" s="228" t="s">
        <v>45</v>
      </c>
      <c r="O166" s="92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1" t="s">
        <v>195</v>
      </c>
      <c r="AT166" s="231" t="s">
        <v>191</v>
      </c>
      <c r="AU166" s="231" t="s">
        <v>88</v>
      </c>
      <c r="AY166" s="18" t="s">
        <v>188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8" t="s">
        <v>88</v>
      </c>
      <c r="BK166" s="232">
        <f>ROUND(I166*H166,2)</f>
        <v>0</v>
      </c>
      <c r="BL166" s="18" t="s">
        <v>195</v>
      </c>
      <c r="BM166" s="231" t="s">
        <v>700</v>
      </c>
    </row>
    <row r="167" s="2" customFormat="1" ht="16.5" customHeight="1">
      <c r="A167" s="39"/>
      <c r="B167" s="40"/>
      <c r="C167" s="220" t="s">
        <v>473</v>
      </c>
      <c r="D167" s="220" t="s">
        <v>191</v>
      </c>
      <c r="E167" s="221" t="s">
        <v>2066</v>
      </c>
      <c r="F167" s="222" t="s">
        <v>2067</v>
      </c>
      <c r="G167" s="223" t="s">
        <v>1066</v>
      </c>
      <c r="H167" s="224">
        <v>1</v>
      </c>
      <c r="I167" s="225"/>
      <c r="J167" s="226">
        <f>ROUND(I167*H167,2)</f>
        <v>0</v>
      </c>
      <c r="K167" s="222" t="s">
        <v>1</v>
      </c>
      <c r="L167" s="45"/>
      <c r="M167" s="227" t="s">
        <v>1</v>
      </c>
      <c r="N167" s="228" t="s">
        <v>45</v>
      </c>
      <c r="O167" s="92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1" t="s">
        <v>195</v>
      </c>
      <c r="AT167" s="231" t="s">
        <v>191</v>
      </c>
      <c r="AU167" s="231" t="s">
        <v>88</v>
      </c>
      <c r="AY167" s="18" t="s">
        <v>188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8" t="s">
        <v>88</v>
      </c>
      <c r="BK167" s="232">
        <f>ROUND(I167*H167,2)</f>
        <v>0</v>
      </c>
      <c r="BL167" s="18" t="s">
        <v>195</v>
      </c>
      <c r="BM167" s="231" t="s">
        <v>709</v>
      </c>
    </row>
    <row r="168" s="2" customFormat="1" ht="16.5" customHeight="1">
      <c r="A168" s="39"/>
      <c r="B168" s="40"/>
      <c r="C168" s="220" t="s">
        <v>479</v>
      </c>
      <c r="D168" s="220" t="s">
        <v>191</v>
      </c>
      <c r="E168" s="221" t="s">
        <v>2068</v>
      </c>
      <c r="F168" s="222" t="s">
        <v>2069</v>
      </c>
      <c r="G168" s="223" t="s">
        <v>1066</v>
      </c>
      <c r="H168" s="224">
        <v>11</v>
      </c>
      <c r="I168" s="225"/>
      <c r="J168" s="226">
        <f>ROUND(I168*H168,2)</f>
        <v>0</v>
      </c>
      <c r="K168" s="222" t="s">
        <v>1</v>
      </c>
      <c r="L168" s="45"/>
      <c r="M168" s="227" t="s">
        <v>1</v>
      </c>
      <c r="N168" s="228" t="s">
        <v>45</v>
      </c>
      <c r="O168" s="92"/>
      <c r="P168" s="229">
        <f>O168*H168</f>
        <v>0</v>
      </c>
      <c r="Q168" s="229">
        <v>0</v>
      </c>
      <c r="R168" s="229">
        <f>Q168*H168</f>
        <v>0</v>
      </c>
      <c r="S168" s="229">
        <v>0</v>
      </c>
      <c r="T168" s="230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1" t="s">
        <v>195</v>
      </c>
      <c r="AT168" s="231" t="s">
        <v>191</v>
      </c>
      <c r="AU168" s="231" t="s">
        <v>88</v>
      </c>
      <c r="AY168" s="18" t="s">
        <v>188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8" t="s">
        <v>88</v>
      </c>
      <c r="BK168" s="232">
        <f>ROUND(I168*H168,2)</f>
        <v>0</v>
      </c>
      <c r="BL168" s="18" t="s">
        <v>195</v>
      </c>
      <c r="BM168" s="231" t="s">
        <v>719</v>
      </c>
    </row>
    <row r="169" s="2" customFormat="1" ht="21.75" customHeight="1">
      <c r="A169" s="39"/>
      <c r="B169" s="40"/>
      <c r="C169" s="220" t="s">
        <v>484</v>
      </c>
      <c r="D169" s="220" t="s">
        <v>191</v>
      </c>
      <c r="E169" s="221" t="s">
        <v>2070</v>
      </c>
      <c r="F169" s="222" t="s">
        <v>2071</v>
      </c>
      <c r="G169" s="223" t="s">
        <v>1066</v>
      </c>
      <c r="H169" s="224">
        <v>4</v>
      </c>
      <c r="I169" s="225"/>
      <c r="J169" s="226">
        <f>ROUND(I169*H169,2)</f>
        <v>0</v>
      </c>
      <c r="K169" s="222" t="s">
        <v>1</v>
      </c>
      <c r="L169" s="45"/>
      <c r="M169" s="227" t="s">
        <v>1</v>
      </c>
      <c r="N169" s="228" t="s">
        <v>45</v>
      </c>
      <c r="O169" s="92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1" t="s">
        <v>195</v>
      </c>
      <c r="AT169" s="231" t="s">
        <v>191</v>
      </c>
      <c r="AU169" s="231" t="s">
        <v>88</v>
      </c>
      <c r="AY169" s="18" t="s">
        <v>188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8" t="s">
        <v>88</v>
      </c>
      <c r="BK169" s="232">
        <f>ROUND(I169*H169,2)</f>
        <v>0</v>
      </c>
      <c r="BL169" s="18" t="s">
        <v>195</v>
      </c>
      <c r="BM169" s="231" t="s">
        <v>730</v>
      </c>
    </row>
    <row r="170" s="2" customFormat="1" ht="21.75" customHeight="1">
      <c r="A170" s="39"/>
      <c r="B170" s="40"/>
      <c r="C170" s="220" t="s">
        <v>489</v>
      </c>
      <c r="D170" s="220" t="s">
        <v>191</v>
      </c>
      <c r="E170" s="221" t="s">
        <v>2072</v>
      </c>
      <c r="F170" s="222" t="s">
        <v>2073</v>
      </c>
      <c r="G170" s="223" t="s">
        <v>1066</v>
      </c>
      <c r="H170" s="224">
        <v>2</v>
      </c>
      <c r="I170" s="225"/>
      <c r="J170" s="226">
        <f>ROUND(I170*H170,2)</f>
        <v>0</v>
      </c>
      <c r="K170" s="222" t="s">
        <v>1</v>
      </c>
      <c r="L170" s="45"/>
      <c r="M170" s="227" t="s">
        <v>1</v>
      </c>
      <c r="N170" s="228" t="s">
        <v>45</v>
      </c>
      <c r="O170" s="92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1" t="s">
        <v>195</v>
      </c>
      <c r="AT170" s="231" t="s">
        <v>191</v>
      </c>
      <c r="AU170" s="231" t="s">
        <v>88</v>
      </c>
      <c r="AY170" s="18" t="s">
        <v>188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8" t="s">
        <v>88</v>
      </c>
      <c r="BK170" s="232">
        <f>ROUND(I170*H170,2)</f>
        <v>0</v>
      </c>
      <c r="BL170" s="18" t="s">
        <v>195</v>
      </c>
      <c r="BM170" s="231" t="s">
        <v>737</v>
      </c>
    </row>
    <row r="171" s="2" customFormat="1" ht="21.75" customHeight="1">
      <c r="A171" s="39"/>
      <c r="B171" s="40"/>
      <c r="C171" s="220" t="s">
        <v>493</v>
      </c>
      <c r="D171" s="220" t="s">
        <v>191</v>
      </c>
      <c r="E171" s="221" t="s">
        <v>2074</v>
      </c>
      <c r="F171" s="222" t="s">
        <v>2075</v>
      </c>
      <c r="G171" s="223" t="s">
        <v>1066</v>
      </c>
      <c r="H171" s="224">
        <v>6</v>
      </c>
      <c r="I171" s="225"/>
      <c r="J171" s="226">
        <f>ROUND(I171*H171,2)</f>
        <v>0</v>
      </c>
      <c r="K171" s="222" t="s">
        <v>1</v>
      </c>
      <c r="L171" s="45"/>
      <c r="M171" s="227" t="s">
        <v>1</v>
      </c>
      <c r="N171" s="228" t="s">
        <v>45</v>
      </c>
      <c r="O171" s="92"/>
      <c r="P171" s="229">
        <f>O171*H171</f>
        <v>0</v>
      </c>
      <c r="Q171" s="229">
        <v>0</v>
      </c>
      <c r="R171" s="229">
        <f>Q171*H171</f>
        <v>0</v>
      </c>
      <c r="S171" s="229">
        <v>0</v>
      </c>
      <c r="T171" s="23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1" t="s">
        <v>195</v>
      </c>
      <c r="AT171" s="231" t="s">
        <v>191</v>
      </c>
      <c r="AU171" s="231" t="s">
        <v>88</v>
      </c>
      <c r="AY171" s="18" t="s">
        <v>188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8" t="s">
        <v>88</v>
      </c>
      <c r="BK171" s="232">
        <f>ROUND(I171*H171,2)</f>
        <v>0</v>
      </c>
      <c r="BL171" s="18" t="s">
        <v>195</v>
      </c>
      <c r="BM171" s="231" t="s">
        <v>747</v>
      </c>
    </row>
    <row r="172" s="2" customFormat="1" ht="16.5" customHeight="1">
      <c r="A172" s="39"/>
      <c r="B172" s="40"/>
      <c r="C172" s="220" t="s">
        <v>497</v>
      </c>
      <c r="D172" s="220" t="s">
        <v>191</v>
      </c>
      <c r="E172" s="221" t="s">
        <v>2076</v>
      </c>
      <c r="F172" s="222" t="s">
        <v>2077</v>
      </c>
      <c r="G172" s="223" t="s">
        <v>1066</v>
      </c>
      <c r="H172" s="224">
        <v>1</v>
      </c>
      <c r="I172" s="225"/>
      <c r="J172" s="226">
        <f>ROUND(I172*H172,2)</f>
        <v>0</v>
      </c>
      <c r="K172" s="222" t="s">
        <v>1</v>
      </c>
      <c r="L172" s="45"/>
      <c r="M172" s="227" t="s">
        <v>1</v>
      </c>
      <c r="N172" s="228" t="s">
        <v>45</v>
      </c>
      <c r="O172" s="92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1" t="s">
        <v>195</v>
      </c>
      <c r="AT172" s="231" t="s">
        <v>191</v>
      </c>
      <c r="AU172" s="231" t="s">
        <v>88</v>
      </c>
      <c r="AY172" s="18" t="s">
        <v>188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8" t="s">
        <v>88</v>
      </c>
      <c r="BK172" s="232">
        <f>ROUND(I172*H172,2)</f>
        <v>0</v>
      </c>
      <c r="BL172" s="18" t="s">
        <v>195</v>
      </c>
      <c r="BM172" s="231" t="s">
        <v>755</v>
      </c>
    </row>
    <row r="173" s="2" customFormat="1" ht="16.5" customHeight="1">
      <c r="A173" s="39"/>
      <c r="B173" s="40"/>
      <c r="C173" s="220" t="s">
        <v>503</v>
      </c>
      <c r="D173" s="220" t="s">
        <v>191</v>
      </c>
      <c r="E173" s="221" t="s">
        <v>2078</v>
      </c>
      <c r="F173" s="222" t="s">
        <v>2079</v>
      </c>
      <c r="G173" s="223" t="s">
        <v>1066</v>
      </c>
      <c r="H173" s="224">
        <v>1</v>
      </c>
      <c r="I173" s="225"/>
      <c r="J173" s="226">
        <f>ROUND(I173*H173,2)</f>
        <v>0</v>
      </c>
      <c r="K173" s="222" t="s">
        <v>1</v>
      </c>
      <c r="L173" s="45"/>
      <c r="M173" s="227" t="s">
        <v>1</v>
      </c>
      <c r="N173" s="228" t="s">
        <v>45</v>
      </c>
      <c r="O173" s="92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1" t="s">
        <v>195</v>
      </c>
      <c r="AT173" s="231" t="s">
        <v>191</v>
      </c>
      <c r="AU173" s="231" t="s">
        <v>88</v>
      </c>
      <c r="AY173" s="18" t="s">
        <v>188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8" t="s">
        <v>88</v>
      </c>
      <c r="BK173" s="232">
        <f>ROUND(I173*H173,2)</f>
        <v>0</v>
      </c>
      <c r="BL173" s="18" t="s">
        <v>195</v>
      </c>
      <c r="BM173" s="231" t="s">
        <v>763</v>
      </c>
    </row>
    <row r="174" s="2" customFormat="1" ht="16.5" customHeight="1">
      <c r="A174" s="39"/>
      <c r="B174" s="40"/>
      <c r="C174" s="220" t="s">
        <v>507</v>
      </c>
      <c r="D174" s="220" t="s">
        <v>191</v>
      </c>
      <c r="E174" s="221" t="s">
        <v>2080</v>
      </c>
      <c r="F174" s="222" t="s">
        <v>1981</v>
      </c>
      <c r="G174" s="223" t="s">
        <v>1066</v>
      </c>
      <c r="H174" s="224">
        <v>1</v>
      </c>
      <c r="I174" s="225"/>
      <c r="J174" s="226">
        <f>ROUND(I174*H174,2)</f>
        <v>0</v>
      </c>
      <c r="K174" s="222" t="s">
        <v>1</v>
      </c>
      <c r="L174" s="45"/>
      <c r="M174" s="297" t="s">
        <v>1</v>
      </c>
      <c r="N174" s="298" t="s">
        <v>45</v>
      </c>
      <c r="O174" s="295"/>
      <c r="P174" s="299">
        <f>O174*H174</f>
        <v>0</v>
      </c>
      <c r="Q174" s="299">
        <v>0</v>
      </c>
      <c r="R174" s="299">
        <f>Q174*H174</f>
        <v>0</v>
      </c>
      <c r="S174" s="299">
        <v>0</v>
      </c>
      <c r="T174" s="300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1" t="s">
        <v>195</v>
      </c>
      <c r="AT174" s="231" t="s">
        <v>191</v>
      </c>
      <c r="AU174" s="231" t="s">
        <v>88</v>
      </c>
      <c r="AY174" s="18" t="s">
        <v>188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8" t="s">
        <v>88</v>
      </c>
      <c r="BK174" s="232">
        <f>ROUND(I174*H174,2)</f>
        <v>0</v>
      </c>
      <c r="BL174" s="18" t="s">
        <v>195</v>
      </c>
      <c r="BM174" s="231" t="s">
        <v>774</v>
      </c>
    </row>
    <row r="175" s="2" customFormat="1" ht="6.96" customHeight="1">
      <c r="A175" s="39"/>
      <c r="B175" s="67"/>
      <c r="C175" s="68"/>
      <c r="D175" s="68"/>
      <c r="E175" s="68"/>
      <c r="F175" s="68"/>
      <c r="G175" s="68"/>
      <c r="H175" s="68"/>
      <c r="I175" s="68"/>
      <c r="J175" s="68"/>
      <c r="K175" s="68"/>
      <c r="L175" s="45"/>
      <c r="M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</row>
  </sheetData>
  <sheetProtection sheet="1" autoFilter="0" formatColumns="0" formatRows="0" objects="1" scenarios="1" spinCount="100000" saltValue="69fkueyW2xleI5CJ9bauDHvuxcs4RW44ES2CSzGftEKWk+c8BUIrhBgV6IB7v+nU6SVBqbdB7FQ4OEErTxYd/w==" hashValue="Kxy+3oouA3mD8XOHIIWhUGFrHUO0D0ljdMhoxTRY2yixSS0nWwsCtk/tWYl56eCnzorWX79sIZJVTQqeCvy1fA==" algorithmName="SHA-512" password="88D2"/>
  <autoFilter ref="C116:K174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Michael Hlušek</dc:creator>
  <cp:lastModifiedBy>Michael Hlušek</cp:lastModifiedBy>
  <dcterms:created xsi:type="dcterms:W3CDTF">2026-03-24T08:53:58Z</dcterms:created>
  <dcterms:modified xsi:type="dcterms:W3CDTF">2026-03-24T08:54:23Z</dcterms:modified>
</cp:coreProperties>
</file>