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1.01. - Bourací práce" sheetId="2" r:id="rId2"/>
    <sheet name="SO 01.02. - Nové konstrukce" sheetId="3" r:id="rId3"/>
    <sheet name="VRN 00 - Vedlejší a ostat..." sheetId="4" r:id="rId4"/>
    <sheet name="Seznam figur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01.01. - Bourací práce'!$C$93:$K$178</definedName>
    <definedName name="_xlnm.Print_Area" localSheetId="1">'SO 01.01. - Bourací práce'!$C$4:$J$41,'SO 01.01. - Bourací práce'!$C$47:$J$73,'SO 01.01. - Bourací práce'!$C$79:$K$178</definedName>
    <definedName name="_xlnm.Print_Titles" localSheetId="1">'SO 01.01. - Bourací práce'!$93:$93</definedName>
    <definedName name="_xlnm._FilterDatabase" localSheetId="2" hidden="1">'SO 01.02. - Nové konstrukce'!$C$101:$K$439</definedName>
    <definedName name="_xlnm.Print_Area" localSheetId="2">'SO 01.02. - Nové konstrukce'!$C$4:$J$41,'SO 01.02. - Nové konstrukce'!$C$47:$J$81,'SO 01.02. - Nové konstrukce'!$C$87:$K$439</definedName>
    <definedName name="_xlnm.Print_Titles" localSheetId="2">'SO 01.02. - Nové konstrukce'!$101:$101</definedName>
    <definedName name="_xlnm._FilterDatabase" localSheetId="3" hidden="1">'VRN 00 - Vedlejší a ostat...'!$C$88:$K$99</definedName>
    <definedName name="_xlnm.Print_Area" localSheetId="3">'VRN 00 - Vedlejší a ostat...'!$C$4:$J$41,'VRN 00 - Vedlejší a ostat...'!$C$47:$J$68,'VRN 00 - Vedlejší a ostat...'!$C$74:$K$99</definedName>
    <definedName name="_xlnm.Print_Titles" localSheetId="3">'VRN 00 - Vedlejší a ostat...'!$88:$88</definedName>
    <definedName name="_xlnm.Print_Area" localSheetId="4">'Seznam figur'!$C$4:$G$69</definedName>
    <definedName name="_xlnm.Print_Titles" localSheetId="4">'Seznam figur'!$9:$9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D7"/>
  <c i="4" r="J39"/>
  <c r="J38"/>
  <c i="1" r="AY58"/>
  <c i="4" r="J37"/>
  <c i="1" r="AX58"/>
  <c i="4" r="BI98"/>
  <c r="BH98"/>
  <c r="BG98"/>
  <c r="BE98"/>
  <c r="T98"/>
  <c r="T97"/>
  <c r="R98"/>
  <c r="R97"/>
  <c r="P98"/>
  <c r="P97"/>
  <c r="BI95"/>
  <c r="BH95"/>
  <c r="BG95"/>
  <c r="BE95"/>
  <c r="T95"/>
  <c r="T94"/>
  <c r="R95"/>
  <c r="R94"/>
  <c r="P95"/>
  <c r="P94"/>
  <c r="BI92"/>
  <c r="BH92"/>
  <c r="BG92"/>
  <c r="BE92"/>
  <c r="T92"/>
  <c r="T91"/>
  <c r="T90"/>
  <c r="T89"/>
  <c r="R92"/>
  <c r="R91"/>
  <c r="R90"/>
  <c r="R89"/>
  <c r="P92"/>
  <c r="P91"/>
  <c r="P90"/>
  <c r="P89"/>
  <c i="1" r="AU58"/>
  <c i="4" r="J85"/>
  <c r="F85"/>
  <c r="F83"/>
  <c r="E81"/>
  <c r="J58"/>
  <c r="F58"/>
  <c r="F56"/>
  <c r="E54"/>
  <c r="J26"/>
  <c r="E26"/>
  <c r="J86"/>
  <c r="J25"/>
  <c r="J20"/>
  <c r="E20"/>
  <c r="F59"/>
  <c r="J19"/>
  <c r="J14"/>
  <c r="J83"/>
  <c r="E7"/>
  <c r="E77"/>
  <c i="1" r="AX57"/>
  <c i="3" r="J39"/>
  <c r="J38"/>
  <c i="1" r="AY57"/>
  <c i="3" r="J37"/>
  <c r="BI432"/>
  <c r="BH432"/>
  <c r="BG432"/>
  <c r="BE432"/>
  <c r="T432"/>
  <c r="T431"/>
  <c r="R432"/>
  <c r="R431"/>
  <c r="P432"/>
  <c r="P431"/>
  <c r="BI429"/>
  <c r="BH429"/>
  <c r="BG429"/>
  <c r="BE429"/>
  <c r="T429"/>
  <c r="R429"/>
  <c r="P429"/>
  <c r="BI428"/>
  <c r="BH428"/>
  <c r="BG428"/>
  <c r="BE428"/>
  <c r="T428"/>
  <c r="R428"/>
  <c r="P428"/>
  <c r="BI425"/>
  <c r="BH425"/>
  <c r="BG425"/>
  <c r="BE425"/>
  <c r="T425"/>
  <c r="R425"/>
  <c r="P425"/>
  <c r="BI420"/>
  <c r="BH420"/>
  <c r="BG420"/>
  <c r="BE420"/>
  <c r="T420"/>
  <c r="R420"/>
  <c r="P420"/>
  <c r="BI417"/>
  <c r="BH417"/>
  <c r="BG417"/>
  <c r="BE417"/>
  <c r="T417"/>
  <c r="R417"/>
  <c r="P417"/>
  <c r="BI414"/>
  <c r="BH414"/>
  <c r="BG414"/>
  <c r="BE414"/>
  <c r="T414"/>
  <c r="R414"/>
  <c r="P414"/>
  <c r="BI412"/>
  <c r="BH412"/>
  <c r="BG412"/>
  <c r="BE412"/>
  <c r="T412"/>
  <c r="R412"/>
  <c r="P412"/>
  <c r="BI411"/>
  <c r="BH411"/>
  <c r="BG411"/>
  <c r="BE411"/>
  <c r="T411"/>
  <c r="R411"/>
  <c r="P411"/>
  <c r="BI402"/>
  <c r="BH402"/>
  <c r="BG402"/>
  <c r="BE402"/>
  <c r="T402"/>
  <c r="R402"/>
  <c r="P402"/>
  <c r="BI391"/>
  <c r="BH391"/>
  <c r="BG391"/>
  <c r="BE391"/>
  <c r="T391"/>
  <c r="R391"/>
  <c r="P391"/>
  <c r="BI376"/>
  <c r="BH376"/>
  <c r="BG376"/>
  <c r="BE376"/>
  <c r="T376"/>
  <c r="R376"/>
  <c r="P376"/>
  <c r="BI364"/>
  <c r="BH364"/>
  <c r="BG364"/>
  <c r="BE364"/>
  <c r="T364"/>
  <c r="R364"/>
  <c r="P364"/>
  <c r="BI359"/>
  <c r="BH359"/>
  <c r="BG359"/>
  <c r="BE359"/>
  <c r="T359"/>
  <c r="R359"/>
  <c r="P359"/>
  <c r="BI354"/>
  <c r="BH354"/>
  <c r="BG354"/>
  <c r="BE354"/>
  <c r="T354"/>
  <c r="R354"/>
  <c r="P354"/>
  <c r="BI349"/>
  <c r="BH349"/>
  <c r="BG349"/>
  <c r="BE349"/>
  <c r="T349"/>
  <c r="R349"/>
  <c r="P349"/>
  <c r="BI343"/>
  <c r="BH343"/>
  <c r="BG343"/>
  <c r="BE343"/>
  <c r="T343"/>
  <c r="R343"/>
  <c r="P343"/>
  <c r="BI338"/>
  <c r="BH338"/>
  <c r="BG338"/>
  <c r="BE338"/>
  <c r="T338"/>
  <c r="R338"/>
  <c r="P338"/>
  <c r="BI333"/>
  <c r="BH333"/>
  <c r="BG333"/>
  <c r="BE333"/>
  <c r="T333"/>
  <c r="R333"/>
  <c r="P333"/>
  <c r="BI328"/>
  <c r="BH328"/>
  <c r="BG328"/>
  <c r="BE328"/>
  <c r="T328"/>
  <c r="R328"/>
  <c r="P328"/>
  <c r="BI323"/>
  <c r="BH323"/>
  <c r="BG323"/>
  <c r="BE323"/>
  <c r="T323"/>
  <c r="R323"/>
  <c r="P323"/>
  <c r="BI321"/>
  <c r="BH321"/>
  <c r="BG321"/>
  <c r="BE321"/>
  <c r="T321"/>
  <c r="R321"/>
  <c r="P321"/>
  <c r="BI318"/>
  <c r="BH318"/>
  <c r="BG318"/>
  <c r="BE318"/>
  <c r="T318"/>
  <c r="R318"/>
  <c r="P318"/>
  <c r="BI312"/>
  <c r="BH312"/>
  <c r="BG312"/>
  <c r="BE312"/>
  <c r="T312"/>
  <c r="R312"/>
  <c r="P312"/>
  <c r="BI310"/>
  <c r="BH310"/>
  <c r="BG310"/>
  <c r="BE310"/>
  <c r="T310"/>
  <c r="R310"/>
  <c r="P310"/>
  <c r="BI307"/>
  <c r="BH307"/>
  <c r="BG307"/>
  <c r="BE307"/>
  <c r="T307"/>
  <c r="R307"/>
  <c r="P307"/>
  <c r="BI300"/>
  <c r="BH300"/>
  <c r="BG300"/>
  <c r="BE300"/>
  <c r="T300"/>
  <c r="R300"/>
  <c r="P300"/>
  <c r="BI298"/>
  <c r="BH298"/>
  <c r="BG298"/>
  <c r="BE298"/>
  <c r="T298"/>
  <c r="R298"/>
  <c r="P298"/>
  <c r="BI290"/>
  <c r="BH290"/>
  <c r="BG290"/>
  <c r="BE290"/>
  <c r="T290"/>
  <c r="R290"/>
  <c r="P290"/>
  <c r="BI280"/>
  <c r="BH280"/>
  <c r="BG280"/>
  <c r="BE280"/>
  <c r="T280"/>
  <c r="R280"/>
  <c r="P280"/>
  <c r="BI278"/>
  <c r="BH278"/>
  <c r="BG278"/>
  <c r="BE278"/>
  <c r="T278"/>
  <c r="R278"/>
  <c r="P278"/>
  <c r="BI274"/>
  <c r="BH274"/>
  <c r="BG274"/>
  <c r="BE274"/>
  <c r="T274"/>
  <c r="R274"/>
  <c r="P274"/>
  <c r="BI273"/>
  <c r="BH273"/>
  <c r="BG273"/>
  <c r="BE273"/>
  <c r="T273"/>
  <c r="R273"/>
  <c r="P273"/>
  <c r="BI268"/>
  <c r="BH268"/>
  <c r="BG268"/>
  <c r="BE268"/>
  <c r="T268"/>
  <c r="R268"/>
  <c r="P268"/>
  <c r="BI265"/>
  <c r="BH265"/>
  <c r="BG265"/>
  <c r="BE265"/>
  <c r="T265"/>
  <c r="R265"/>
  <c r="P265"/>
  <c r="BI262"/>
  <c r="BH262"/>
  <c r="BG262"/>
  <c r="BE262"/>
  <c r="T262"/>
  <c r="R262"/>
  <c r="P262"/>
  <c r="BI259"/>
  <c r="BH259"/>
  <c r="BG259"/>
  <c r="BE259"/>
  <c r="T259"/>
  <c r="R259"/>
  <c r="P259"/>
  <c r="BI257"/>
  <c r="BH257"/>
  <c r="BG257"/>
  <c r="BE257"/>
  <c r="T257"/>
  <c r="R257"/>
  <c r="P257"/>
  <c r="BI253"/>
  <c r="BH253"/>
  <c r="BG253"/>
  <c r="BE253"/>
  <c r="T253"/>
  <c r="R253"/>
  <c r="P253"/>
  <c r="BI248"/>
  <c r="BH248"/>
  <c r="BG248"/>
  <c r="BE248"/>
  <c r="T248"/>
  <c r="R248"/>
  <c r="P248"/>
  <c r="BI245"/>
  <c r="BH245"/>
  <c r="BG245"/>
  <c r="BE245"/>
  <c r="T245"/>
  <c r="R245"/>
  <c r="P245"/>
  <c r="BI241"/>
  <c r="BH241"/>
  <c r="BG241"/>
  <c r="BE241"/>
  <c r="T241"/>
  <c r="R241"/>
  <c r="P241"/>
  <c r="BI238"/>
  <c r="BH238"/>
  <c r="BG238"/>
  <c r="BE238"/>
  <c r="T238"/>
  <c r="R238"/>
  <c r="P238"/>
  <c r="BI236"/>
  <c r="BH236"/>
  <c r="BG236"/>
  <c r="BE236"/>
  <c r="T236"/>
  <c r="R236"/>
  <c r="P236"/>
  <c r="BI233"/>
  <c r="BH233"/>
  <c r="BG233"/>
  <c r="BE233"/>
  <c r="T233"/>
  <c r="R233"/>
  <c r="P233"/>
  <c r="BI231"/>
  <c r="BH231"/>
  <c r="BG231"/>
  <c r="BE231"/>
  <c r="T231"/>
  <c r="R231"/>
  <c r="P231"/>
  <c r="BI227"/>
  <c r="BH227"/>
  <c r="BG227"/>
  <c r="BE227"/>
  <c r="T227"/>
  <c r="R227"/>
  <c r="P227"/>
  <c r="BI223"/>
  <c r="BH223"/>
  <c r="BG223"/>
  <c r="BE223"/>
  <c r="T223"/>
  <c r="T222"/>
  <c r="R223"/>
  <c r="R222"/>
  <c r="P223"/>
  <c r="P222"/>
  <c r="BI219"/>
  <c r="BH219"/>
  <c r="BG219"/>
  <c r="BE219"/>
  <c r="T219"/>
  <c r="R219"/>
  <c r="P219"/>
  <c r="BI216"/>
  <c r="BH216"/>
  <c r="BG216"/>
  <c r="BE216"/>
  <c r="T216"/>
  <c r="R216"/>
  <c r="P216"/>
  <c r="BI214"/>
  <c r="BH214"/>
  <c r="BG214"/>
  <c r="BE214"/>
  <c r="T214"/>
  <c r="R214"/>
  <c r="P214"/>
  <c r="BI211"/>
  <c r="BH211"/>
  <c r="BG211"/>
  <c r="BE211"/>
  <c r="T211"/>
  <c r="R211"/>
  <c r="P211"/>
  <c r="BI209"/>
  <c r="BH209"/>
  <c r="BG209"/>
  <c r="BE209"/>
  <c r="T209"/>
  <c r="R209"/>
  <c r="P209"/>
  <c r="BI206"/>
  <c r="BH206"/>
  <c r="BG206"/>
  <c r="BE206"/>
  <c r="T206"/>
  <c r="R206"/>
  <c r="P206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4"/>
  <c r="BH194"/>
  <c r="BG194"/>
  <c r="BE194"/>
  <c r="T194"/>
  <c r="R194"/>
  <c r="P194"/>
  <c r="BI190"/>
  <c r="BH190"/>
  <c r="BG190"/>
  <c r="BE190"/>
  <c r="T190"/>
  <c r="R190"/>
  <c r="P190"/>
  <c r="BI187"/>
  <c r="BH187"/>
  <c r="BG187"/>
  <c r="BE187"/>
  <c r="T187"/>
  <c r="R187"/>
  <c r="P187"/>
  <c r="BI185"/>
  <c r="BH185"/>
  <c r="BG185"/>
  <c r="BE185"/>
  <c r="T185"/>
  <c r="R185"/>
  <c r="P185"/>
  <c r="BI181"/>
  <c r="BH181"/>
  <c r="BG181"/>
  <c r="BE181"/>
  <c r="T181"/>
  <c r="R181"/>
  <c r="P181"/>
  <c r="BI179"/>
  <c r="BH179"/>
  <c r="BG179"/>
  <c r="BE179"/>
  <c r="T179"/>
  <c r="R179"/>
  <c r="P179"/>
  <c r="BI174"/>
  <c r="BH174"/>
  <c r="BG174"/>
  <c r="BE174"/>
  <c r="T174"/>
  <c r="R174"/>
  <c r="P174"/>
  <c r="BI172"/>
  <c r="BH172"/>
  <c r="BG172"/>
  <c r="BE172"/>
  <c r="T172"/>
  <c r="R172"/>
  <c r="P172"/>
  <c r="BI168"/>
  <c r="BH168"/>
  <c r="BG168"/>
  <c r="BE168"/>
  <c r="T168"/>
  <c r="R168"/>
  <c r="P168"/>
  <c r="BI165"/>
  <c r="BH165"/>
  <c r="BG165"/>
  <c r="BE165"/>
  <c r="T165"/>
  <c r="R165"/>
  <c r="P165"/>
  <c r="BI160"/>
  <c r="BH160"/>
  <c r="BG160"/>
  <c r="BE160"/>
  <c r="T160"/>
  <c r="R160"/>
  <c r="P160"/>
  <c r="BI158"/>
  <c r="BH158"/>
  <c r="BG158"/>
  <c r="BE158"/>
  <c r="T158"/>
  <c r="R158"/>
  <c r="P158"/>
  <c r="BI154"/>
  <c r="BH154"/>
  <c r="BG154"/>
  <c r="BE154"/>
  <c r="T154"/>
  <c r="R154"/>
  <c r="P154"/>
  <c r="BI152"/>
  <c r="BH152"/>
  <c r="BG152"/>
  <c r="BE152"/>
  <c r="T152"/>
  <c r="R152"/>
  <c r="P152"/>
  <c r="BI147"/>
  <c r="BH147"/>
  <c r="BG147"/>
  <c r="BE147"/>
  <c r="T147"/>
  <c r="R147"/>
  <c r="P147"/>
  <c r="BI144"/>
  <c r="BH144"/>
  <c r="BG144"/>
  <c r="BE144"/>
  <c r="T144"/>
  <c r="R144"/>
  <c r="P144"/>
  <c r="BI142"/>
  <c r="BH142"/>
  <c r="BG142"/>
  <c r="BE142"/>
  <c r="T142"/>
  <c r="R142"/>
  <c r="P142"/>
  <c r="BI138"/>
  <c r="BH138"/>
  <c r="BG138"/>
  <c r="BE138"/>
  <c r="T138"/>
  <c r="R138"/>
  <c r="P138"/>
  <c r="BI134"/>
  <c r="BH134"/>
  <c r="BG134"/>
  <c r="BE134"/>
  <c r="T134"/>
  <c r="R134"/>
  <c r="P134"/>
  <c r="BI130"/>
  <c r="BH130"/>
  <c r="BG130"/>
  <c r="BE130"/>
  <c r="T130"/>
  <c r="R130"/>
  <c r="P130"/>
  <c r="BI126"/>
  <c r="BH126"/>
  <c r="BG126"/>
  <c r="BE126"/>
  <c r="T126"/>
  <c r="R126"/>
  <c r="P126"/>
  <c r="BI123"/>
  <c r="BH123"/>
  <c r="BG123"/>
  <c r="BE123"/>
  <c r="T123"/>
  <c r="R123"/>
  <c r="P123"/>
  <c r="BI120"/>
  <c r="BH120"/>
  <c r="BG120"/>
  <c r="BE120"/>
  <c r="T120"/>
  <c r="R120"/>
  <c r="P120"/>
  <c r="BI117"/>
  <c r="BH117"/>
  <c r="BG117"/>
  <c r="BE117"/>
  <c r="T117"/>
  <c r="R117"/>
  <c r="P117"/>
  <c r="BI113"/>
  <c r="BH113"/>
  <c r="BG113"/>
  <c r="BE113"/>
  <c r="T113"/>
  <c r="R113"/>
  <c r="P113"/>
  <c r="BI109"/>
  <c r="BH109"/>
  <c r="BG109"/>
  <c r="BE109"/>
  <c r="T109"/>
  <c r="R109"/>
  <c r="P109"/>
  <c r="BI105"/>
  <c r="BH105"/>
  <c r="BG105"/>
  <c r="BE105"/>
  <c r="T105"/>
  <c r="R105"/>
  <c r="P105"/>
  <c r="J98"/>
  <c r="F98"/>
  <c r="F96"/>
  <c r="E94"/>
  <c r="J58"/>
  <c r="F58"/>
  <c r="F56"/>
  <c r="E54"/>
  <c r="J26"/>
  <c r="E26"/>
  <c r="J59"/>
  <c r="J25"/>
  <c r="J20"/>
  <c r="E20"/>
  <c r="F99"/>
  <c r="J19"/>
  <c r="J14"/>
  <c r="J96"/>
  <c r="E7"/>
  <c r="E50"/>
  <c i="2" r="J39"/>
  <c r="J38"/>
  <c i="1" r="AY56"/>
  <c i="2" r="J37"/>
  <c i="1" r="AX56"/>
  <c i="2" r="BI177"/>
  <c r="BH177"/>
  <c r="BG177"/>
  <c r="BE177"/>
  <c r="T177"/>
  <c r="T176"/>
  <c r="R177"/>
  <c r="R176"/>
  <c r="P177"/>
  <c r="P176"/>
  <c r="BI174"/>
  <c r="BH174"/>
  <c r="BG174"/>
  <c r="BE174"/>
  <c r="T174"/>
  <c r="T173"/>
  <c r="R174"/>
  <c r="R173"/>
  <c r="P174"/>
  <c r="P173"/>
  <c r="BI170"/>
  <c r="BH170"/>
  <c r="BG170"/>
  <c r="BE170"/>
  <c r="T170"/>
  <c r="R170"/>
  <c r="P170"/>
  <c r="BI167"/>
  <c r="BH167"/>
  <c r="BG167"/>
  <c r="BE167"/>
  <c r="T167"/>
  <c r="R167"/>
  <c r="P167"/>
  <c r="BI164"/>
  <c r="BH164"/>
  <c r="BG164"/>
  <c r="BE164"/>
  <c r="T164"/>
  <c r="R164"/>
  <c r="P164"/>
  <c r="BI160"/>
  <c r="BH160"/>
  <c r="BG160"/>
  <c r="BE160"/>
  <c r="T160"/>
  <c r="R160"/>
  <c r="P160"/>
  <c r="BI156"/>
  <c r="BH156"/>
  <c r="BG156"/>
  <c r="BE156"/>
  <c r="T156"/>
  <c r="R156"/>
  <c r="P156"/>
  <c r="BI153"/>
  <c r="BH153"/>
  <c r="BG153"/>
  <c r="BE153"/>
  <c r="T153"/>
  <c r="T152"/>
  <c r="R153"/>
  <c r="R152"/>
  <c r="P153"/>
  <c r="P152"/>
  <c r="BI147"/>
  <c r="BH147"/>
  <c r="BG147"/>
  <c r="BE147"/>
  <c r="T147"/>
  <c r="T146"/>
  <c r="R147"/>
  <c r="R146"/>
  <c r="P147"/>
  <c r="P146"/>
  <c r="BI142"/>
  <c r="BH142"/>
  <c r="BG142"/>
  <c r="BE142"/>
  <c r="T142"/>
  <c r="R142"/>
  <c r="P142"/>
  <c r="BI139"/>
  <c r="BH139"/>
  <c r="BG139"/>
  <c r="BE139"/>
  <c r="T139"/>
  <c r="R139"/>
  <c r="P139"/>
  <c r="BI136"/>
  <c r="BH136"/>
  <c r="BG136"/>
  <c r="BE136"/>
  <c r="T136"/>
  <c r="R136"/>
  <c r="P136"/>
  <c r="BI133"/>
  <c r="BH133"/>
  <c r="BG133"/>
  <c r="BE133"/>
  <c r="T133"/>
  <c r="R133"/>
  <c r="P133"/>
  <c r="BI131"/>
  <c r="BH131"/>
  <c r="BG131"/>
  <c r="BE131"/>
  <c r="T131"/>
  <c r="R131"/>
  <c r="P131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1"/>
  <c r="BH121"/>
  <c r="BG121"/>
  <c r="BE121"/>
  <c r="T121"/>
  <c r="R121"/>
  <c r="P121"/>
  <c r="BI119"/>
  <c r="BH119"/>
  <c r="BG119"/>
  <c r="BE119"/>
  <c r="T119"/>
  <c r="R119"/>
  <c r="P119"/>
  <c r="BI116"/>
  <c r="BH116"/>
  <c r="BG116"/>
  <c r="BE116"/>
  <c r="T116"/>
  <c r="R116"/>
  <c r="P116"/>
  <c r="BI113"/>
  <c r="BH113"/>
  <c r="BG113"/>
  <c r="BE113"/>
  <c r="T113"/>
  <c r="R113"/>
  <c r="P113"/>
  <c r="BI109"/>
  <c r="BH109"/>
  <c r="BG109"/>
  <c r="BE109"/>
  <c r="T109"/>
  <c r="R109"/>
  <c r="P109"/>
  <c r="BI106"/>
  <c r="BH106"/>
  <c r="BG106"/>
  <c r="BE106"/>
  <c r="T106"/>
  <c r="R106"/>
  <c r="P106"/>
  <c r="BI103"/>
  <c r="BH103"/>
  <c r="BG103"/>
  <c r="BE103"/>
  <c r="T103"/>
  <c r="R103"/>
  <c r="P103"/>
  <c r="BI100"/>
  <c r="BH100"/>
  <c r="BG100"/>
  <c r="BE100"/>
  <c r="T100"/>
  <c r="R100"/>
  <c r="P100"/>
  <c r="BI97"/>
  <c r="BH97"/>
  <c r="BG97"/>
  <c r="BE97"/>
  <c r="T97"/>
  <c r="R97"/>
  <c r="P97"/>
  <c r="J90"/>
  <c r="F90"/>
  <c r="F88"/>
  <c r="E86"/>
  <c r="J58"/>
  <c r="F58"/>
  <c r="F56"/>
  <c r="E54"/>
  <c r="J26"/>
  <c r="E26"/>
  <c r="J91"/>
  <c r="J25"/>
  <c r="J20"/>
  <c r="E20"/>
  <c r="F91"/>
  <c r="J19"/>
  <c r="J14"/>
  <c r="J88"/>
  <c r="E7"/>
  <c r="E82"/>
  <c i="1" r="L50"/>
  <c r="AM50"/>
  <c r="AM49"/>
  <c r="L49"/>
  <c r="AM47"/>
  <c r="L47"/>
  <c r="L45"/>
  <c r="L44"/>
  <c i="4" r="BK95"/>
  <c i="3" r="BK359"/>
  <c r="J333"/>
  <c r="BK257"/>
  <c r="J214"/>
  <c r="J152"/>
  <c r="J120"/>
  <c r="J391"/>
  <c r="J280"/>
  <c r="BK238"/>
  <c r="J414"/>
  <c r="BK411"/>
  <c r="J417"/>
  <c r="BK338"/>
  <c r="J321"/>
  <c r="J274"/>
  <c r="J219"/>
  <c r="BK154"/>
  <c r="BK290"/>
  <c r="BK142"/>
  <c i="2" r="BK136"/>
  <c i="3" r="BK318"/>
  <c r="J268"/>
  <c r="BK233"/>
  <c r="J209"/>
  <c r="J194"/>
  <c r="BK214"/>
  <c r="J190"/>
  <c r="J165"/>
  <c r="BK209"/>
  <c i="2" r="J164"/>
  <c i="3" r="J160"/>
  <c i="2" r="J156"/>
  <c r="BK113"/>
  <c r="BK106"/>
  <c i="1" r="AS55"/>
  <c i="3" r="BK105"/>
  <c i="2" r="BK124"/>
  <c r="BK153"/>
  <c r="BK174"/>
  <c r="J133"/>
  <c i="3" r="J420"/>
  <c r="BK364"/>
  <c r="BK265"/>
  <c r="J245"/>
  <c r="BK216"/>
  <c r="BK185"/>
  <c r="BK160"/>
  <c r="J126"/>
  <c r="BK300"/>
  <c r="BK219"/>
  <c i="2" r="J170"/>
  <c i="4" r="J95"/>
  <c i="3" r="BK278"/>
  <c r="J318"/>
  <c r="BK268"/>
  <c r="BK223"/>
  <c r="BK168"/>
  <c r="J312"/>
  <c r="BK147"/>
  <c i="2" r="BK164"/>
  <c r="J119"/>
  <c i="3" r="BK298"/>
  <c r="J265"/>
  <c r="BK197"/>
  <c r="J206"/>
  <c r="J187"/>
  <c r="J117"/>
  <c r="BK201"/>
  <c r="J168"/>
  <c r="BK126"/>
  <c i="2" r="BK126"/>
  <c r="J109"/>
  <c r="J100"/>
  <c i="3" r="J158"/>
  <c r="BK134"/>
  <c i="2" r="J136"/>
  <c r="J160"/>
  <c r="J121"/>
  <c r="BK119"/>
  <c r="J153"/>
  <c i="3" r="BK429"/>
  <c r="BK321"/>
  <c r="J231"/>
  <c r="BK187"/>
  <c r="J154"/>
  <c i="4" r="J92"/>
  <c i="3" r="BK310"/>
  <c r="BK253"/>
  <c i="2" r="BK156"/>
  <c i="3" r="BK420"/>
  <c r="BK425"/>
  <c r="J354"/>
  <c r="BK280"/>
  <c r="J262"/>
  <c r="BK241"/>
  <c r="J425"/>
  <c r="J338"/>
  <c r="BK274"/>
  <c r="J238"/>
  <c r="BK211"/>
  <c r="BK109"/>
  <c r="J411"/>
  <c r="J343"/>
  <c r="J211"/>
  <c i="2" r="BK160"/>
  <c i="3" r="BK428"/>
  <c r="J428"/>
  <c i="4" r="BK98"/>
  <c i="3" r="BK354"/>
  <c r="J328"/>
  <c r="BK236"/>
  <c r="J199"/>
  <c r="BK172"/>
  <c r="J144"/>
  <c r="J412"/>
  <c r="BK333"/>
  <c r="J241"/>
  <c r="BK417"/>
  <c i="2" r="BK147"/>
  <c i="3" r="J300"/>
  <c r="J429"/>
  <c r="J364"/>
  <c r="J278"/>
  <c r="BK245"/>
  <c r="BK181"/>
  <c r="J138"/>
  <c r="BK248"/>
  <c r="BK117"/>
  <c i="2" r="BK128"/>
  <c i="3" r="BK312"/>
  <c r="BK273"/>
  <c r="J248"/>
  <c r="BK231"/>
  <c r="BK206"/>
  <c r="J216"/>
  <c r="J201"/>
  <c r="J185"/>
  <c r="BK113"/>
  <c r="BK194"/>
  <c r="BK179"/>
  <c r="BK138"/>
  <c i="2" r="J131"/>
  <c r="J113"/>
  <c r="J106"/>
  <c i="3" r="J142"/>
  <c i="2" r="J167"/>
  <c r="J116"/>
  <c r="BK133"/>
  <c r="J147"/>
  <c r="BK167"/>
  <c i="3" r="J147"/>
  <c i="2" r="BK109"/>
  <c r="BK100"/>
  <c i="3" r="BK152"/>
  <c r="J113"/>
  <c i="2" r="J128"/>
  <c r="J177"/>
  <c i="3" r="BK402"/>
  <c r="BK259"/>
  <c r="BK174"/>
  <c r="J359"/>
  <c i="4" r="J98"/>
  <c i="3" r="J298"/>
  <c r="BK328"/>
  <c r="J203"/>
  <c r="J197"/>
  <c r="BK349"/>
  <c r="BK262"/>
  <c r="BK199"/>
  <c r="J134"/>
  <c r="J181"/>
  <c i="2" r="J124"/>
  <c r="BK97"/>
  <c i="3" r="BK120"/>
  <c i="2" r="BK177"/>
  <c i="3" r="J123"/>
  <c i="2" r="BK103"/>
  <c r="J97"/>
  <c i="3" r="BK130"/>
  <c i="2" r="J139"/>
  <c i="3" r="J109"/>
  <c i="2" r="BK116"/>
  <c r="BK131"/>
  <c r="BK139"/>
  <c i="3" r="BK391"/>
  <c r="J223"/>
  <c r="J179"/>
  <c r="BK376"/>
  <c i="4" r="BK92"/>
  <c i="3" r="BK414"/>
  <c r="J402"/>
  <c r="J273"/>
  <c r="J130"/>
  <c i="2" r="BK170"/>
  <c i="3" r="J323"/>
  <c r="J253"/>
  <c r="J227"/>
  <c r="J105"/>
  <c r="BK165"/>
  <c i="2" r="BK121"/>
  <c r="J103"/>
  <c i="3" r="BK144"/>
  <c i="2" r="J174"/>
  <c r="J126"/>
  <c i="3" r="BK432"/>
  <c r="J376"/>
  <c r="J310"/>
  <c r="J233"/>
  <c r="BK203"/>
  <c r="BK158"/>
  <c r="J432"/>
  <c r="BK307"/>
  <c r="J236"/>
  <c r="J349"/>
  <c i="2" r="J142"/>
  <c i="3" r="J307"/>
  <c r="BK412"/>
  <c r="BK323"/>
  <c r="J257"/>
  <c r="J172"/>
  <c r="BK123"/>
  <c r="J174"/>
  <c i="2" r="BK142"/>
  <c i="3" r="BK343"/>
  <c r="J290"/>
  <c r="J259"/>
  <c r="BK227"/>
  <c r="BK190"/>
  <c i="4" l="1" r="E50"/>
  <c i="2" r="BK96"/>
  <c r="J96"/>
  <c r="J65"/>
  <c r="R123"/>
  <c r="R155"/>
  <c r="R145"/>
  <c r="BK123"/>
  <c r="J123"/>
  <c r="J66"/>
  <c r="P155"/>
  <c r="P145"/>
  <c r="P96"/>
  <c r="P123"/>
  <c r="T155"/>
  <c r="T145"/>
  <c r="R96"/>
  <c r="R95"/>
  <c r="T123"/>
  <c r="BK155"/>
  <c r="J155"/>
  <c r="J70"/>
  <c r="T96"/>
  <c r="T95"/>
  <c i="3" r="R104"/>
  <c r="BK129"/>
  <c r="J129"/>
  <c r="J66"/>
  <c r="R129"/>
  <c r="T157"/>
  <c r="T240"/>
  <c r="BK141"/>
  <c r="J141"/>
  <c r="J67"/>
  <c r="BK267"/>
  <c r="J267"/>
  <c r="J77"/>
  <c r="R141"/>
  <c r="R157"/>
  <c r="T196"/>
  <c r="P226"/>
  <c r="BK235"/>
  <c r="J235"/>
  <c r="J73"/>
  <c r="T235"/>
  <c r="P240"/>
  <c r="P247"/>
  <c r="P267"/>
  <c r="BK416"/>
  <c r="J416"/>
  <c r="J78"/>
  <c r="R416"/>
  <c r="P424"/>
  <c r="P104"/>
  <c r="P141"/>
  <c r="T141"/>
  <c r="R196"/>
  <c r="BK226"/>
  <c r="J226"/>
  <c r="J72"/>
  <c r="P235"/>
  <c r="T247"/>
  <c r="BK261"/>
  <c r="J261"/>
  <c r="J76"/>
  <c r="P261"/>
  <c r="R261"/>
  <c r="T261"/>
  <c r="P416"/>
  <c r="T104"/>
  <c r="P129"/>
  <c r="T129"/>
  <c r="BK157"/>
  <c r="J157"/>
  <c r="J68"/>
  <c r="BK196"/>
  <c r="J196"/>
  <c r="J69"/>
  <c r="T226"/>
  <c r="R235"/>
  <c r="BK247"/>
  <c r="J247"/>
  <c r="J75"/>
  <c r="T267"/>
  <c r="BK424"/>
  <c r="J424"/>
  <c r="J79"/>
  <c r="T424"/>
  <c r="BK104"/>
  <c r="J104"/>
  <c r="J65"/>
  <c r="P157"/>
  <c r="P196"/>
  <c r="R226"/>
  <c r="BK240"/>
  <c r="J240"/>
  <c r="J74"/>
  <c r="R240"/>
  <c r="R247"/>
  <c r="R267"/>
  <c r="T416"/>
  <c r="R424"/>
  <c i="2" r="BF126"/>
  <c r="BF133"/>
  <c r="BF113"/>
  <c r="BF167"/>
  <c r="BF164"/>
  <c r="BF174"/>
  <c i="3" r="F59"/>
  <c r="J99"/>
  <c r="BF123"/>
  <c r="BF126"/>
  <c r="BF134"/>
  <c i="2" r="BF119"/>
  <c r="BF124"/>
  <c r="BF142"/>
  <c i="3" r="E90"/>
  <c r="BF117"/>
  <c r="BF144"/>
  <c r="BF154"/>
  <c i="2" r="E50"/>
  <c r="J56"/>
  <c r="F59"/>
  <c r="J59"/>
  <c r="BF97"/>
  <c r="BF100"/>
  <c r="BF103"/>
  <c r="BF106"/>
  <c r="BF109"/>
  <c r="BF139"/>
  <c r="BF160"/>
  <c r="BF177"/>
  <c r="BK152"/>
  <c r="J152"/>
  <c r="J69"/>
  <c r="BK173"/>
  <c r="J173"/>
  <c r="J71"/>
  <c r="BK176"/>
  <c r="J176"/>
  <c r="J72"/>
  <c i="3" r="BF109"/>
  <c r="BF152"/>
  <c r="BF160"/>
  <c r="BF174"/>
  <c r="BF179"/>
  <c i="2" r="BF147"/>
  <c i="3" r="BF181"/>
  <c r="BF190"/>
  <c r="BF203"/>
  <c r="BF105"/>
  <c r="BF113"/>
  <c r="BF120"/>
  <c r="BF187"/>
  <c r="BF194"/>
  <c r="BF199"/>
  <c r="BF209"/>
  <c r="BF216"/>
  <c r="BF223"/>
  <c r="BF231"/>
  <c r="BF245"/>
  <c r="BF262"/>
  <c r="BF278"/>
  <c r="BF307"/>
  <c i="2" r="BF121"/>
  <c r="BF131"/>
  <c r="BK146"/>
  <c r="J146"/>
  <c r="J68"/>
  <c i="3" r="BF165"/>
  <c r="BF211"/>
  <c r="BF219"/>
  <c r="BF130"/>
  <c r="BF138"/>
  <c r="BF142"/>
  <c r="BF172"/>
  <c r="BF206"/>
  <c r="BF241"/>
  <c r="BF257"/>
  <c r="BF259"/>
  <c r="BF265"/>
  <c r="BF273"/>
  <c r="BF274"/>
  <c r="BF280"/>
  <c r="BF298"/>
  <c r="BF312"/>
  <c r="BF321"/>
  <c r="BF349"/>
  <c r="BF364"/>
  <c r="BF391"/>
  <c r="BF411"/>
  <c r="BF429"/>
  <c r="BF343"/>
  <c r="BF402"/>
  <c i="4" r="J56"/>
  <c i="2" r="BF116"/>
  <c r="BF128"/>
  <c r="BF136"/>
  <c r="BF153"/>
  <c r="BF156"/>
  <c r="BF170"/>
  <c i="3" r="BF354"/>
  <c r="BF376"/>
  <c i="4" r="F86"/>
  <c r="BF92"/>
  <c i="3" r="BF253"/>
  <c r="BF300"/>
  <c r="BF310"/>
  <c r="BF318"/>
  <c r="BF338"/>
  <c r="BF359"/>
  <c r="BF420"/>
  <c r="BK222"/>
  <c r="J222"/>
  <c r="J70"/>
  <c r="J56"/>
  <c r="BF147"/>
  <c r="BF158"/>
  <c r="BF168"/>
  <c r="BF185"/>
  <c r="BF197"/>
  <c r="BF201"/>
  <c r="BF214"/>
  <c r="BF227"/>
  <c r="BF233"/>
  <c r="BF236"/>
  <c r="BF238"/>
  <c r="BF248"/>
  <c r="BF268"/>
  <c r="BF290"/>
  <c r="BF323"/>
  <c r="BF328"/>
  <c r="BF333"/>
  <c r="BF412"/>
  <c r="BF414"/>
  <c r="BF417"/>
  <c r="BF425"/>
  <c r="BF428"/>
  <c r="BF432"/>
  <c r="BK431"/>
  <c r="J431"/>
  <c r="J80"/>
  <c i="4" r="J59"/>
  <c r="BF95"/>
  <c r="BF98"/>
  <c r="BK91"/>
  <c r="J91"/>
  <c r="J65"/>
  <c r="BK94"/>
  <c r="J94"/>
  <c r="J66"/>
  <c r="BK97"/>
  <c r="J97"/>
  <c r="J67"/>
  <c i="2" r="J35"/>
  <c i="1" r="AV56"/>
  <c i="2" r="F35"/>
  <c i="1" r="AZ56"/>
  <c i="3" r="F35"/>
  <c i="1" r="AZ57"/>
  <c i="3" r="F38"/>
  <c i="1" r="BC57"/>
  <c i="2" r="F38"/>
  <c i="1" r="BC56"/>
  <c i="2" r="F39"/>
  <c i="1" r="BD56"/>
  <c i="4" r="F38"/>
  <c i="1" r="BC58"/>
  <c i="4" r="J35"/>
  <c i="1" r="AV58"/>
  <c i="4" r="F37"/>
  <c i="1" r="BB58"/>
  <c i="4" r="F35"/>
  <c i="1" r="AZ58"/>
  <c i="2" r="F37"/>
  <c i="1" r="BB56"/>
  <c i="4" r="F39"/>
  <c i="1" r="BD58"/>
  <c i="3" r="J35"/>
  <c i="1" r="AV57"/>
  <c i="3" r="F39"/>
  <c i="1" r="BD57"/>
  <c r="AS54"/>
  <c i="3" r="F37"/>
  <c i="1" r="BB57"/>
  <c i="2" l="1" r="P95"/>
  <c i="3" r="T103"/>
  <c r="P103"/>
  <c i="2" r="T94"/>
  <c i="3" r="T225"/>
  <c r="T102"/>
  <c i="2" r="R94"/>
  <c i="3" r="R103"/>
  <c r="R225"/>
  <c i="2" r="P94"/>
  <c i="1" r="AU56"/>
  <c i="3" r="P225"/>
  <c i="2" r="BK95"/>
  <c r="BK145"/>
  <c r="J145"/>
  <c r="J67"/>
  <c i="3" r="BK103"/>
  <c r="J103"/>
  <c r="J64"/>
  <c r="BK225"/>
  <c r="J225"/>
  <c r="J71"/>
  <c i="4" r="BK90"/>
  <c r="J90"/>
  <c r="J64"/>
  <c i="1" r="BD55"/>
  <c r="BD54"/>
  <c r="W33"/>
  <c i="3" r="F36"/>
  <c i="1" r="BA57"/>
  <c i="2" r="F36"/>
  <c i="1" r="BA56"/>
  <c i="2" r="J36"/>
  <c i="1" r="AW56"/>
  <c r="AT56"/>
  <c i="4" r="F36"/>
  <c i="1" r="BA58"/>
  <c i="4" r="J36"/>
  <c i="1" r="AW58"/>
  <c r="AT58"/>
  <c r="BB55"/>
  <c r="AX55"/>
  <c r="AZ55"/>
  <c r="AZ54"/>
  <c r="W29"/>
  <c r="BC55"/>
  <c r="AY55"/>
  <c i="3" r="J36"/>
  <c i="1" r="AW57"/>
  <c r="AT57"/>
  <c i="2" l="1" r="BK94"/>
  <c r="J94"/>
  <c i="3" r="R102"/>
  <c r="P102"/>
  <c i="1" r="AU57"/>
  <c i="2" r="J95"/>
  <c r="J64"/>
  <c i="3" r="BK102"/>
  <c r="J102"/>
  <c i="4" r="BK89"/>
  <c r="J89"/>
  <c r="J63"/>
  <c i="2" r="J32"/>
  <c i="1" r="AG56"/>
  <c r="AN56"/>
  <c i="3" r="J32"/>
  <c i="1" r="AG57"/>
  <c r="AN57"/>
  <c r="AV55"/>
  <c r="AV54"/>
  <c r="AK29"/>
  <c r="BC54"/>
  <c r="W32"/>
  <c r="BB54"/>
  <c r="AX54"/>
  <c r="AU55"/>
  <c r="AU54"/>
  <c r="BA55"/>
  <c r="AW55"/>
  <c i="3" l="1" r="J41"/>
  <c i="2" r="J41"/>
  <c r="J63"/>
  <c i="3" r="J63"/>
  <c i="1" r="AY54"/>
  <c i="4" r="J32"/>
  <c i="1" r="AG58"/>
  <c r="AN58"/>
  <c r="BA54"/>
  <c r="W30"/>
  <c r="W31"/>
  <c r="AT55"/>
  <c i="4" l="1" r="J41"/>
  <c i="1" r="AG55"/>
  <c r="AN55"/>
  <c r="AW54"/>
  <c r="AK30"/>
  <c l="1" r="AG54"/>
  <c r="AK26"/>
  <c r="AK3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<sst xmlns="http://schemas.openxmlformats.org/spreadsheetml/2006/main">
  <si>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</si>
  <si>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</si>
  <si>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</si>
  <si>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</si>
  <si>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</si>
  <si>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{fcd1cf2a-b5fc-4471-8251-28818bf94f90}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</si>
  <si>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</si>
  <si>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</si>
  <si>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</si>
  <si>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</si>
  <si>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</si>
  <si>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</si>
  <si>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</si>
  <si>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</si>
  <si>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</si>
  <si>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251203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</si>
  <si>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</si>
  <si>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</si>
  <si>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DOMOV PRO SENIORY NA TŘEŠŇOVCE - ČESKÁ SKALICE</t>
  </si>
  <si>
    <t>KSO:</t>
  </si>
  <si>
    <t>CC-CZ:</t>
  </si>
  <si>
    <t>Místo:</t>
  </si>
  <si>
    <t>Riegrova ukice st.parc.č.1936,kú Česká Skalice</t>
  </si>
  <si>
    <t>Datum:</t>
  </si>
  <si>
    <t>13. 12. 2025</t>
  </si>
  <si>
    <t>Zadavatel:</t>
  </si>
  <si>
    <t>IČ:</t>
  </si>
  <si>
    <t>Domov pro seniory Na Třešňovce,Riegrova 837,ČS</t>
  </si>
  <si>
    <t>DIČ:</t>
  </si>
  <si>
    <t>Účastník:</t>
  </si>
  <si>
    <t>Vyplň údaj</t>
  </si>
  <si>
    <t>Projektant:</t>
  </si>
  <si>
    <t>Proxion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</si>
  <si>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</si>
  <si>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</si>
  <si>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</si>
  <si>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</si>
  <si>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</si>
  <si>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</si>
  <si>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</si>
  <si>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</si>
  <si>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</si>
  <si>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</si>
  <si>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</si>
  <si>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</si>
  <si>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</si>
  <si>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</si>
  <si>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</si>
  <si>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</si>
  <si>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</si>
  <si>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</si>
  <si>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</si>
  <si>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</si>
  <si>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</si>
  <si>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</si>
  <si>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</si>
  <si>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</si>
  <si>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</si>
  <si>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</si>
  <si>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</si>
  <si>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</si>
  <si>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</si>
  <si>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</si>
  <si>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</si>
  <si>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</si>
  <si>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</si>
  <si>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</si>
  <si>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</si>
  <si>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</si>
  <si>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</si>
  <si>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</si>
  <si>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</si>
  <si>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</si>
  <si>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</si>
  <si>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</si>
  <si>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</si>
  <si>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SO 01</t>
  </si>
  <si>
    <t>OPRAVA VSTUPNÍ TERASY A ZÁDVEŘÍ</t>
  </si>
  <si>
    <t>STA</t>
  </si>
  <si>
    <t>1</t>
  </si>
  <si>
    <t>{9f8fdd5a-5e5d-4ecd-8c61-1578969f383b}</t>
  </si>
  <si>
    <t>/</t>
  </si>
  <si>
    <t>SO 01.01.</t>
  </si>
  <si>
    <t>Bourací práce</t>
  </si>
  <si>
    <t>Soupis</t>
  </si>
  <si>
    <t>2</t>
  </si>
  <si>
    <t>{89f9d4cb-759d-4338-8ecf-cce91b21617a}</t>
  </si>
  <si>
    <t>SO 01.02.</t>
  </si>
  <si>
    <t>Nové konstrukce</t>
  </si>
  <si>
    <t>{0cb63250-74a1-44fb-ae5b-ac0f44fea8cd}</t>
  </si>
  <si>
    <t>VRN 00</t>
  </si>
  <si>
    <t>Vedlejší a ostatní práce</t>
  </si>
  <si>
    <t>{214aac68-ecdb-49f5-b35c-6d365a374c8d}</t>
  </si>
  <si>
    <t>BP</t>
  </si>
  <si>
    <t>bourání podlahy</t>
  </si>
  <si>
    <t>174,4</t>
  </si>
  <si>
    <t>KRYCÍ LIST SOUPISU PRACÍ</t>
  </si>
  <si>
    <t>Objekt:</t>
  </si>
  <si>
    <t>SO 01 - OPRAVA VSTUPNÍ TERASY A ZÁDVEŘÍ</t>
  </si>
  <si>
    <t>Soupis:</t>
  </si>
  <si>
    <t>SO 01.01.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</si>
  <si>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</si>
  <si>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</si>
  <si>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</si>
  <si>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</si>
  <si>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</si>
  <si>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</si>
  <si>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</si>
  <si>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</si>
  <si>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763 - Konstrukce suché výstavby</t>
  </si>
  <si>
    <t xml:space="preserve">    764 - Konstrukce klempířské</t>
  </si>
  <si>
    <t xml:space="preserve">    767 - Konstrukce zámečnické</t>
  </si>
  <si>
    <t xml:space="preserve">    776 - Podlahy povlakové</t>
  </si>
  <si>
    <t xml:space="preserve">    786 - Dokončovací práce - čalounické úpravy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</si>
  <si>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</si>
  <si>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</si>
  <si>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</si>
  <si>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</si>
  <si>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</si>
  <si>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</si>
  <si>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</si>
  <si>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</si>
  <si>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</si>
  <si>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</si>
  <si>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</si>
  <si>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</si>
  <si>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</si>
  <si>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</si>
  <si>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</si>
  <si>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</si>
  <si>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</si>
  <si>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</si>
  <si>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</si>
  <si>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964051111</t>
  </si>
  <si>
    <t>Bourání samostatných trámů, průvlaků nebo pásů ze železobetonu bez přerušení výztuže, průřezu do 0,10 m2</t>
  </si>
  <si>
    <t>m3</t>
  </si>
  <si>
    <t>CS ÚRS 2025 02</t>
  </si>
  <si>
    <t>4</t>
  </si>
  <si>
    <t>-1563917524</t>
  </si>
  <si>
    <t>Online PSC</t>
  </si>
  <si>
    <t>https://podminky.urs.cz/item/CS_URS_2025_02/964051111</t>
  </si>
  <si>
    <t>VV</t>
  </si>
  <si>
    <t>1,75*0,05</t>
  </si>
  <si>
    <t>965043441</t>
  </si>
  <si>
    <t>Bourání mazanin betonových s potěrem nebo teracem tl. do 150 mm, plochy přes 4 m2</t>
  </si>
  <si>
    <t>173201938</t>
  </si>
  <si>
    <t>https://podminky.urs.cz/item/CS_URS_2025_02/965043441</t>
  </si>
  <si>
    <t>28,785</t>
  </si>
  <si>
    <t>3</t>
  </si>
  <si>
    <t>965046111</t>
  </si>
  <si>
    <t>Broušení stávajících betonových podlah úběr do 3 mm</t>
  </si>
  <si>
    <t>m2</t>
  </si>
  <si>
    <t>62537421</t>
  </si>
  <si>
    <t>https://podminky.urs.cz/item/CS_URS_2025_02/965046111</t>
  </si>
  <si>
    <t>3,0*0,65</t>
  </si>
  <si>
    <t>965049112</t>
  </si>
  <si>
    <t>Bourání mazanin Příplatek k cenám za bourání mazanin betonových se svařovanou sítí, tl. přes 100 mm</t>
  </si>
  <si>
    <t>330742220</t>
  </si>
  <si>
    <t>https://podminky.urs.cz/item/CS_URS_2025_02/965049112</t>
  </si>
  <si>
    <t>BP*0,15</t>
  </si>
  <si>
    <t>5</t>
  </si>
  <si>
    <t>965081213</t>
  </si>
  <si>
    <t>Bourání podlah z dlaždic bez podkladního lože nebo mazaniny, s jakoukoliv výplní spár keramických nebo xylolitových tl. do 10 mm, plochy přes 1 m2</t>
  </si>
  <si>
    <t>411418632</t>
  </si>
  <si>
    <t>https://podminky.urs.cz/item/CS_URS_2025_02/965081213</t>
  </si>
  <si>
    <t>"výměra gp"151,9+3,0*7,5</t>
  </si>
  <si>
    <t>Součet</t>
  </si>
  <si>
    <t>6</t>
  </si>
  <si>
    <t>965082933</t>
  </si>
  <si>
    <t>Odstranění násypu pod podlahami nebo ochranného násypu na střechách tl. do 200 mm, plochy přes 2 m2</t>
  </si>
  <si>
    <t>-769517690</t>
  </si>
  <si>
    <t>https://podminky.urs.cz/item/CS_URS_2025_02/965082933</t>
  </si>
  <si>
    <t>7</t>
  </si>
  <si>
    <t>977151117</t>
  </si>
  <si>
    <t>Jádrové vrty diamantovými korunkami do stavebních materiálů (železobetonu, betonu, cihel, obkladů, dlažeb, kamene) průměru přes 80 do 90 mm</t>
  </si>
  <si>
    <t>m</t>
  </si>
  <si>
    <t>1254851490</t>
  </si>
  <si>
    <t>https://podminky.urs.cz/item/CS_URS_2025_02/977151117</t>
  </si>
  <si>
    <t>"drenáž"0,4*13</t>
  </si>
  <si>
    <t>8</t>
  </si>
  <si>
    <t>978059619.R</t>
  </si>
  <si>
    <t>Odebrání obkladů stěn z vnějších obkládaček provětávané fasády plochy plochy do 0,09 m2</t>
  </si>
  <si>
    <t>kus</t>
  </si>
  <si>
    <t>-1888507912</t>
  </si>
  <si>
    <t>21+13</t>
  </si>
  <si>
    <t>978059649.R</t>
  </si>
  <si>
    <t>Odebrání obkladů stěn z vnějších obkládaček provětávané fasády plochy přes 1 m2</t>
  </si>
  <si>
    <t>-1623881609</t>
  </si>
  <si>
    <t>36,000*0,3</t>
  </si>
  <si>
    <t>997</t>
  </si>
  <si>
    <t>Doprava suti a vybouraných hmot</t>
  </si>
  <si>
    <t>10</t>
  </si>
  <si>
    <t>997013151</t>
  </si>
  <si>
    <t>Vnitrostaveništní doprava suti a vybouraných hmot vodorovně do 50 m s naložením s omezením mechanizace pro budovy a haly výšky do 6 m</t>
  </si>
  <si>
    <t>t</t>
  </si>
  <si>
    <t>-61191012</t>
  </si>
  <si>
    <t>https://podminky.urs.cz/item/CS_URS_2025_02/997013151</t>
  </si>
  <si>
    <t>11</t>
  </si>
  <si>
    <t>997013501</t>
  </si>
  <si>
    <t>Odvoz suti a vybouraných hmot na skládku nebo meziskládku se složením, na vzdálenost do 1 km</t>
  </si>
  <si>
    <t>418285383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</si>
  <si>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</si>
  <si>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</si>
  <si>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</si>
  <si>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-1654512609</t>
  </si>
  <si>
    <t>https://podminky.urs.cz/item/CS_URS_2025_02/997013509</t>
  </si>
  <si>
    <t>110,934*29 'Přepočtené koeficientem množství</t>
  </si>
  <si>
    <t>13</t>
  </si>
  <si>
    <t>997013812</t>
  </si>
  <si>
    <t>Poplatek za uložení stavebního odpadu na skládce (skládkovné) z materiálů na bázi sádry zatříděného do Katalogu odpadů pod kódem 17 08 02</t>
  </si>
  <si>
    <t>361586232</t>
  </si>
  <si>
    <t>https://podminky.urs.cz/item/CS_URS_2025_02/997013812</t>
  </si>
  <si>
    <t>14</t>
  </si>
  <si>
    <t>997013861</t>
  </si>
  <si>
    <t>Poplatek za uložení stavebního odpadu na recyklační skládce (skládkovné) z prostého betonu zatříděného do Katalogu odpadů pod kódem 17 01 01</t>
  </si>
  <si>
    <t>1030416852</t>
  </si>
  <si>
    <t>https://podminky.urs.cz/item/CS_URS_2025_02/997013861</t>
  </si>
  <si>
    <t>65,047</t>
  </si>
  <si>
    <t>15</t>
  </si>
  <si>
    <t>997013862</t>
  </si>
  <si>
    <t>Poplatek za uložení stavebního odpadu na recyklační skládce (skládkovné) z armovaného betonu zatříděného do Katalogu odpadů pod kódem 17 01 01</t>
  </si>
  <si>
    <t>-441960870</t>
  </si>
  <si>
    <t>https://podminky.urs.cz/item/CS_URS_2025_02/997013862</t>
  </si>
  <si>
    <t>0,284</t>
  </si>
  <si>
    <t>16</t>
  </si>
  <si>
    <t>997013867</t>
  </si>
  <si>
    <t>Poplatek za uložení stavebního odpadu na recyklační skládce (skládkovné) z tašek a keramických výrobků zatříděného do Katalogu odpadů pod kódem 17 01 03</t>
  </si>
  <si>
    <t>1774339872</t>
  </si>
  <si>
    <t>https://podminky.urs.cz/item/CS_URS_2025_02/997013867</t>
  </si>
  <si>
    <t>6,104</t>
  </si>
  <si>
    <t>17</t>
  </si>
  <si>
    <t>997013873</t>
  </si>
  <si>
    <t>Poplatek za uložení stavebního odpadu na recyklační skládce (skládkovné) zeminy a kamení zatříděného do Katalogu odpadů pod kódem 17 05 04</t>
  </si>
  <si>
    <t>1626080392</t>
  </si>
  <si>
    <t>https://podminky.urs.cz/item/CS_URS_2025_02/997013873</t>
  </si>
  <si>
    <t>36,624</t>
  </si>
  <si>
    <t>PSV</t>
  </si>
  <si>
    <t>Práce a dodávky PSV</t>
  </si>
  <si>
    <t>763</t>
  </si>
  <si>
    <t>Konstrukce suché výstavby</t>
  </si>
  <si>
    <t>18</t>
  </si>
  <si>
    <t>763135812</t>
  </si>
  <si>
    <t>Demontáž podhledu sádrokartonového kazetového zavěšeného na roštu polozapuštěném</t>
  </si>
  <si>
    <t>1363125346</t>
  </si>
  <si>
    <t>https://podminky.urs.cz/item/CS_URS_2025_02/763135812</t>
  </si>
  <si>
    <t>15,5</t>
  </si>
  <si>
    <t>"okolo zádveří" (2,0+2,75+2,0)*0,65</t>
  </si>
  <si>
    <t>764</t>
  </si>
  <si>
    <t>Konstrukce klempířské</t>
  </si>
  <si>
    <t>19</t>
  </si>
  <si>
    <t>764002871</t>
  </si>
  <si>
    <t>Demontáž klempířských konstrukcí lemování zdí do suti</t>
  </si>
  <si>
    <t>-1817683851</t>
  </si>
  <si>
    <t>https://podminky.urs.cz/item/CS_URS_2025_02/764002871</t>
  </si>
  <si>
    <t>767</t>
  </si>
  <si>
    <t>Konstrukce zámečnické</t>
  </si>
  <si>
    <t>20</t>
  </si>
  <si>
    <t>767114815</t>
  </si>
  <si>
    <t>Demontáž stěn a příček rámových zasklených z hliníkových nebo ocelových profilů vnitřních přes 15 m2</t>
  </si>
  <si>
    <t>-166946488</t>
  </si>
  <si>
    <t>https://podminky.urs.cz/item/CS_URS_2025_02/767114815</t>
  </si>
  <si>
    <t>(1,4+2,13+1,4)*3,29+1,1*3,0</t>
  </si>
  <si>
    <t>767114825</t>
  </si>
  <si>
    <t>Demontáž stěn a příček rámových zasklených z hliníkových nebo ocelových profilů vnějších přes 15 m2</t>
  </si>
  <si>
    <t>-1633877520</t>
  </si>
  <si>
    <t>https://podminky.urs.cz/item/CS_URS_2025_02/767114825</t>
  </si>
  <si>
    <t>(1,5+2,13+1,5)*3,08</t>
  </si>
  <si>
    <t>22</t>
  </si>
  <si>
    <t>767161813</t>
  </si>
  <si>
    <t>Demontáž zábradlí do suti rovného nerozebíratelný spoj hmotnosti 1 m zábradlí do 20 kg</t>
  </si>
  <si>
    <t>-244967208</t>
  </si>
  <si>
    <t>https://podminky.urs.cz/item/CS_URS_2025_02/767161813</t>
  </si>
  <si>
    <t>35,5</t>
  </si>
  <si>
    <t>23</t>
  </si>
  <si>
    <t>767531811</t>
  </si>
  <si>
    <t>Demontáž vstupních čisticích zón rohoží kovových nebo plastových</t>
  </si>
  <si>
    <t>94734743</t>
  </si>
  <si>
    <t>https://podminky.urs.cz/item/CS_URS_2025_02/767531811</t>
  </si>
  <si>
    <t>6,0+5,5+3,4</t>
  </si>
  <si>
    <t>24</t>
  </si>
  <si>
    <t>767590840</t>
  </si>
  <si>
    <t>Demontáž podlahových konstrukcí šroubovaných , nýtovaných nebo svařovaných z podlahových roštů</t>
  </si>
  <si>
    <t>1201858550</t>
  </si>
  <si>
    <t>https://podminky.urs.cz/item/CS_URS_2025_02/767590840</t>
  </si>
  <si>
    <t>0,25*0,3*2+1,2*0,6</t>
  </si>
  <si>
    <t>776</t>
  </si>
  <si>
    <t>Podlahy povlakové</t>
  </si>
  <si>
    <t>25</t>
  </si>
  <si>
    <t>776201913</t>
  </si>
  <si>
    <t>Ostatní opravy výměna poškozené povlakové podlahoviny bez podložky, s vyříznutím a očistěním podkladu plochy přes 1,00 do 2,00 m2</t>
  </si>
  <si>
    <t>-2011897939</t>
  </si>
  <si>
    <t>https://podminky.urs.cz/item/CS_URS_2025_02/776201913</t>
  </si>
  <si>
    <t>786</t>
  </si>
  <si>
    <t>Dokončovací práce - čalounické úpravy</t>
  </si>
  <si>
    <t>26</t>
  </si>
  <si>
    <t>786924121.R</t>
  </si>
  <si>
    <t>Demontáž žaluzie do oken zdvojených kovových otevíravých, sklápěcích a vyklápěcích</t>
  </si>
  <si>
    <t>-47312393</t>
  </si>
  <si>
    <t>1,1*3,0</t>
  </si>
  <si>
    <t>S1</t>
  </si>
  <si>
    <t>velkoformátová dlažba</t>
  </si>
  <si>
    <t>150,943</t>
  </si>
  <si>
    <t>S2</t>
  </si>
  <si>
    <t>čistící koberec</t>
  </si>
  <si>
    <t>11,4</t>
  </si>
  <si>
    <t>151,9</t>
  </si>
  <si>
    <t>Odk</t>
  </si>
  <si>
    <t>odkopávka na terase</t>
  </si>
  <si>
    <t>24,304</t>
  </si>
  <si>
    <t>M</t>
  </si>
  <si>
    <t>malby</t>
  </si>
  <si>
    <t>SO 01.02. - Nové konstrukce</t>
  </si>
  <si>
    <t xml:space="preserve">    1 - Zemní práce</t>
  </si>
  <si>
    <t xml:space="preserve">    2 - Zakládání</t>
  </si>
  <si>
    <t xml:space="preserve">    5 - Komunikace pozemní</t>
  </si>
  <si>
    <t xml:space="preserve">    6 - Úpravy povrchů, podlahy a osazování výplní</t>
  </si>
  <si>
    <t xml:space="preserve">    998 - Přesun hmot</t>
  </si>
  <si>
    <t xml:space="preserve">    711 - Izolace proti vodě, vlhkosti a plynům</t>
  </si>
  <si>
    <t xml:space="preserve">    713 - Izolace tepelné</t>
  </si>
  <si>
    <t xml:space="preserve">    722 - Zdravotechnika - vnitřní vodovod</t>
  </si>
  <si>
    <t xml:space="preserve">    784 - Dokončovací práce - malby a tapety</t>
  </si>
  <si>
    <t xml:space="preserve">    786 - Dokončovací práce - stínění a čalounické úpravy</t>
  </si>
  <si>
    <t xml:space="preserve">    789 - Povrchové úpravy ocelových konstrukcí a technologických zařízení</t>
  </si>
  <si>
    <t>Zemní práce</t>
  </si>
  <si>
    <t>122251102</t>
  </si>
  <si>
    <t>Odkopávky a prokopávky nezapažené strojně v hornině třídy těžitelnosti I skupiny 3 přes 20 do 50 m3</t>
  </si>
  <si>
    <t>1306864484</t>
  </si>
  <si>
    <t>https://podminky.urs.cz/item/CS_URS_2025_02/122251102</t>
  </si>
  <si>
    <t>BP*0,16</t>
  </si>
  <si>
    <t>132251101</t>
  </si>
  <si>
    <t>Hloubení nezapažených rýh šířky do 800 mm strojně s urovnáním dna do předepsaného profilu a spádu v hornině třídy těžitelnosti I skupiny 3 do 20 m3</t>
  </si>
  <si>
    <t>-1899821203</t>
  </si>
  <si>
    <t>https://podminky.urs.cz/item/CS_URS_2025_02/132251101</t>
  </si>
  <si>
    <t>29,0*0,4*0,5</t>
  </si>
  <si>
    <t>R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</si>
  <si>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</si>
  <si>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</si>
  <si>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1984074723</t>
  </si>
  <si>
    <t>https://podminky.urs.cz/item/CS_URS_2025_02/162751117</t>
  </si>
  <si>
    <t>OI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</si>
  <si>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</si>
  <si>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</si>
  <si>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718872434</t>
  </si>
  <si>
    <t>https://podminky.urs.cz/item/CS_URS_2025_02/162751119</t>
  </si>
  <si>
    <t>Odk*20</t>
  </si>
  <si>
    <t>171201231</t>
  </si>
  <si>
    <t>614718750</t>
  </si>
  <si>
    <t>https://podminky.urs.cz/item/CS_URS_2025_02/171201231</t>
  </si>
  <si>
    <t>Odk*1,4</t>
  </si>
  <si>
    <t>171251201</t>
  </si>
  <si>
    <t>Uložení sypaniny na skládky nebo meziskládky bez hutnění s upravením uložené sypaniny do předepsaného tvaru</t>
  </si>
  <si>
    <t>-2055630884</t>
  </si>
  <si>
    <t>https://podminky.urs.cz/item/CS_URS_2025_02/171251201</t>
  </si>
  <si>
    <t>181951112</t>
  </si>
  <si>
    <t>Úprava pláně vyrovnáním výškových rozdílů strojně v hornině třídy těžitelnosti I, skupiny 1 až 3 se zhutněním</t>
  </si>
  <si>
    <t>CS ÚRS 2026 01</t>
  </si>
  <si>
    <t>1712342696</t>
  </si>
  <si>
    <t>https://podminky.urs.cz/item/CS_URS_2026_01/181951112</t>
  </si>
  <si>
    <t>Zakládání</t>
  </si>
  <si>
    <t>211561111</t>
  </si>
  <si>
    <t>Výplň kamenivem do rýh odvodňovacích žeber nebo trativodů bez zhutnění, s úpravou povrchu výplně kamenivem hrubým drceným frakce 4 až 16 mm</t>
  </si>
  <si>
    <t>-1200568533</t>
  </si>
  <si>
    <t>https://podminky.urs.cz/item/CS_URS_2026_01/211561111</t>
  </si>
  <si>
    <t>32,0*0,4*0,4</t>
  </si>
  <si>
    <t>212572121</t>
  </si>
  <si>
    <t>Lože pro trativody z kameniva drobného těženého</t>
  </si>
  <si>
    <t>-1642040329</t>
  </si>
  <si>
    <t>https://podminky.urs.cz/item/CS_URS_2026_01/212572121</t>
  </si>
  <si>
    <t>32,0*0,4*0,1</t>
  </si>
  <si>
    <t>212755213</t>
  </si>
  <si>
    <t>Trativody bez lože a obsypu z drenážních trubek plastových flexibilních DN 80 mm</t>
  </si>
  <si>
    <t>-1551307104</t>
  </si>
  <si>
    <t>https://podminky.urs.cz/item/CS_URS_2026_01/212755213</t>
  </si>
  <si>
    <t>"výměra gp"32,0</t>
  </si>
  <si>
    <t>Komunikace pozemní</t>
  </si>
  <si>
    <t>564761111.S</t>
  </si>
  <si>
    <t>Podklad nebo kryt z kameniva hrubého drceného vel. 0-63 mm s rozprostřením a zhutněním plochy přes 100 m2, po zhutnění tl. 200 mm</t>
  </si>
  <si>
    <t>-1344861589</t>
  </si>
  <si>
    <t>564962111</t>
  </si>
  <si>
    <t>Podklad z mechanicky zpevněného kameniva MZK (minerální beton) s rozprostřením a s hutněním, po zhutnění tl. 200 mm</t>
  </si>
  <si>
    <t>778137634</t>
  </si>
  <si>
    <t>https://podminky.urs.cz/item/CS_URS_2026_01/564962111</t>
  </si>
  <si>
    <t>596811311</t>
  </si>
  <si>
    <t>Kladení velkoformátové dlažby pozemních komunikací a komunikací pro pěší s ložem z kameniva tl. 40 mm, s vyplněním spár, s hutněním, vibrováním a se smetením přebytečného materiálu tl. do 100 mm, velikosti dlaždic do 0,5 m2, pro plochy do 300 m2</t>
  </si>
  <si>
    <t>2025137774</t>
  </si>
  <si>
    <t>https://podminky.urs.cz/item/CS_URS_2026_01/596811311</t>
  </si>
  <si>
    <t>"výměra gp"150,0</t>
  </si>
  <si>
    <t>"rozšíření"0,65*1,45</t>
  </si>
  <si>
    <t>59246018</t>
  </si>
  <si>
    <t>dlažba velkoformátová betonová plochy do 0,5m2 tl 80mm tryskaný povrch</t>
  </si>
  <si>
    <t>-1485881729</t>
  </si>
  <si>
    <t>150,943*1,03 'Přepočtené koeficientem množství</t>
  </si>
  <si>
    <t>596991112</t>
  </si>
  <si>
    <t>Řezání betonové, kameninové a kamenné dlažby tl přes 60 do 80 mm</t>
  </si>
  <si>
    <t>1459175284</t>
  </si>
  <si>
    <t>https://podminky.urs.cz/item/CS_URS_2026_01/596991112</t>
  </si>
  <si>
    <t>"odhad"60,0</t>
  </si>
  <si>
    <t>Úpravy povrchů, podlahy a osazování výplní</t>
  </si>
  <si>
    <t>612325223</t>
  </si>
  <si>
    <t>Vápenocementová omítka jednotlivých malých ploch štuková dvouvrstvá na stěnách, plochy jednotlivě přes 0,25 do 1 m2</t>
  </si>
  <si>
    <t>883226224</t>
  </si>
  <si>
    <t>https://podminky.urs.cz/item/CS_URS_2026_01/612325223</t>
  </si>
  <si>
    <t>619996127</t>
  </si>
  <si>
    <t>Ochrana stavebních konstrukcí a samostatných prvků včetně pozdějšího odstranění obedněním z OSB desek svislých ploch</t>
  </si>
  <si>
    <t>-855329325</t>
  </si>
  <si>
    <t>https://podminky.urs.cz/item/CS_URS_2026_01/619996127</t>
  </si>
  <si>
    <t>0,5*5*2,0</t>
  </si>
  <si>
    <t>10,0*1,5</t>
  </si>
  <si>
    <t>619996145</t>
  </si>
  <si>
    <t>Ochrana stavebních konstrukcí a samostatných prvků včetně pozdějšího odstranění geotextilií obalením samostatných konstrukcí a prvků</t>
  </si>
  <si>
    <t>-2078089612</t>
  </si>
  <si>
    <t>https://podminky.urs.cz/item/CS_URS_2025_02/619996145</t>
  </si>
  <si>
    <t>20,0*2,0</t>
  </si>
  <si>
    <t>622261311</t>
  </si>
  <si>
    <t>Provětrávané zateplení vnějších ploch - systém suchého zdění stěn z obkladových cihel z vibrolisovaného betonu tl. do 65 mm včetně startovací lišty na vymezovací kovové lišty bez tepelné izolace</t>
  </si>
  <si>
    <t>-1512571888</t>
  </si>
  <si>
    <t>https://podminky.urs.cz/item/CS_URS_2025_02/622261311</t>
  </si>
  <si>
    <t>"oprava obkladu</t>
  </si>
  <si>
    <t>37,0*0,5</t>
  </si>
  <si>
    <t>622261532</t>
  </si>
  <si>
    <t>Provětrávané zateplení vnějších ploch obkladem z obkladových prvků z lehčeného betonu stěn tl. do 30 mm ukončení fasádního obkladu perforovaným plechem (tahokov), šířky do 40 mm</t>
  </si>
  <si>
    <t>685203377</t>
  </si>
  <si>
    <t>https://podminky.urs.cz/item/CS_URS_2026_01/622261532</t>
  </si>
  <si>
    <t>622271031</t>
  </si>
  <si>
    <t>Montáž zavěšené odvětrávané fasády na kombinované nosné konstrukci z fasádních desek na jednosměrné nosné konstrukci opláštění připevněné mechanickým viditelným spojem, (nýty) stěn s vložením tepelné izolace, tloušťky 100 mm</t>
  </si>
  <si>
    <t>-1342494751</t>
  </si>
  <si>
    <t>https://podminky.urs.cz/item/CS_URS_2026_01/622271031</t>
  </si>
  <si>
    <t>"vnější nadpraží</t>
  </si>
  <si>
    <t>(1,75+1,14*2)*0,134</t>
  </si>
  <si>
    <t>59155109</t>
  </si>
  <si>
    <t>deska cementovláknitá fasádní s povrchovým akrylátovým nátěrem tl 8mm</t>
  </si>
  <si>
    <t>-2032463144</t>
  </si>
  <si>
    <t>0,54*1,25 'Přepočtené koeficientem množství</t>
  </si>
  <si>
    <t>622273001</t>
  </si>
  <si>
    <t>Montáž zavěšené odvětrávané fasády na hliníkové nosné konstrukci z fasádních desek na jednosměrné nosné konstrukci opláštění připevněné mechanickým viditelným spojem (nýty) stěn bez tepelné izolace</t>
  </si>
  <si>
    <t>-924219291</t>
  </si>
  <si>
    <t>https://podminky.urs.cz/item/CS_URS_2026_01/622273001</t>
  </si>
  <si>
    <t>632451111</t>
  </si>
  <si>
    <t>Potěr cementový samonivelační ze suchých směsí tloušťky přes 25 do 30 mm</t>
  </si>
  <si>
    <t>-199190860</t>
  </si>
  <si>
    <t>https://podminky.urs.cz/item/CS_URS_2026_01/632451111</t>
  </si>
  <si>
    <t>632451445</t>
  </si>
  <si>
    <t>Potěr pískocementový běžný tl. přes 30 do 40 mm tř. C 20</t>
  </si>
  <si>
    <t>796285325</t>
  </si>
  <si>
    <t>https://podminky.urs.cz/item/CS_URS_2026_01/632451445</t>
  </si>
  <si>
    <t>4,25</t>
  </si>
  <si>
    <t>636311121.S</t>
  </si>
  <si>
    <t>Kladení dlažby z betonových dlaždic na sucho na terče rozměr dlažby 500x500 mm, výška terče do 25 mm</t>
  </si>
  <si>
    <t>1648200174</t>
  </si>
  <si>
    <t>"obklad hlavy"</t>
  </si>
  <si>
    <t>(5,9+1,3)*0,32</t>
  </si>
  <si>
    <t>27</t>
  </si>
  <si>
    <t>-1574648230</t>
  </si>
  <si>
    <t>2,304*1,02 'Přepočtené koeficientem množství</t>
  </si>
  <si>
    <t>28</t>
  </si>
  <si>
    <t>946111112</t>
  </si>
  <si>
    <t>Věže pojízdné trubkové nebo dílcové s maximálním zatížením podlahy do 200 kg/m2 šířky od 0,6 do 0,9 m, délky do 3,2 m výšky přes 1,5 m do 2,5 m montáž</t>
  </si>
  <si>
    <t>-1964271402</t>
  </si>
  <si>
    <t>https://podminky.urs.cz/item/CS_URS_2025_02/946111112</t>
  </si>
  <si>
    <t>29</t>
  </si>
  <si>
    <t>946111212</t>
  </si>
  <si>
    <t>Věže pojízdné trubkové nebo dílcové s maximálním zatížením podlahy do 200 kg/m2 šířky od 0,6 do 0,9 m, délky do 3,2 m výšky přes 1,5 m do 2,5 m příplatek k ceně za každý den použití</t>
  </si>
  <si>
    <t>-1847628231</t>
  </si>
  <si>
    <t>https://podminky.urs.cz/item/CS_URS_2025_02/946111212</t>
  </si>
  <si>
    <t>30</t>
  </si>
  <si>
    <t>946111812</t>
  </si>
  <si>
    <t>Věže pojízdné trubkové nebo dílcové s maximálním zatížením podlahy do 200 kg/m2 šířky od 0,6 do 0,9 m, délky do 3,2 m výšky přes 1,5 m do 2,5 m demontáž</t>
  </si>
  <si>
    <t>-906182608</t>
  </si>
  <si>
    <t>https://podminky.urs.cz/item/CS_URS_2025_02/946111812</t>
  </si>
  <si>
    <t>31</t>
  </si>
  <si>
    <t>949101111</t>
  </si>
  <si>
    <t>Lešení pomocné pracovní pro objekty pozemních staveb pro zatížení do 150 kg/m2, o výšce lešeňové podlahy do 1,9 m</t>
  </si>
  <si>
    <t>-717412433</t>
  </si>
  <si>
    <t>https://podminky.urs.cz/item/CS_URS_2026_01/949101111</t>
  </si>
  <si>
    <t>32</t>
  </si>
  <si>
    <t>952902021</t>
  </si>
  <si>
    <t>Čištění budov při provádění oprav a udržovacích prací podlah hladkých zametením</t>
  </si>
  <si>
    <t>1279569958</t>
  </si>
  <si>
    <t>https://podminky.urs.cz/item/CS_URS_2026_01/952902021</t>
  </si>
  <si>
    <t>80*2</t>
  </si>
  <si>
    <t>33</t>
  </si>
  <si>
    <t>952902041</t>
  </si>
  <si>
    <t>Čištění budov při provádění oprav a udržovacích prací podlah hladkých drhnutím s chemickými prostředky</t>
  </si>
  <si>
    <t>-1408511116</t>
  </si>
  <si>
    <t>https://podminky.urs.cz/item/CS_URS_2026_01/952902041</t>
  </si>
  <si>
    <t>34</t>
  </si>
  <si>
    <t>952902121</t>
  </si>
  <si>
    <t>Čištění budov při provádění oprav a udržovacích prací podlah drsných nebo chodníků zametením</t>
  </si>
  <si>
    <t>1060596485</t>
  </si>
  <si>
    <t>https://podminky.urs.cz/item/CS_URS_2026_01/952902121</t>
  </si>
  <si>
    <t>152</t>
  </si>
  <si>
    <t>35</t>
  </si>
  <si>
    <t>952902131</t>
  </si>
  <si>
    <t>Čištění budov při provádění oprav a udržovacích prací podlah drsných nebo chodníků omytím</t>
  </si>
  <si>
    <t>-1453742880</t>
  </si>
  <si>
    <t>https://podminky.urs.cz/item/CS_URS_2026_01/952902131</t>
  </si>
  <si>
    <t>36</t>
  </si>
  <si>
    <t>953332112</t>
  </si>
  <si>
    <t>Vložky svislé do dilatačních spár z pryže kladené volně, včetně dodání a osazení, v jakémkoliv zdivu, tl. 6 mm</t>
  </si>
  <si>
    <t>2022624822</t>
  </si>
  <si>
    <t>https://podminky.urs.cz/item/CS_URS_2026_01/953332112</t>
  </si>
  <si>
    <t>"k Z03"37,0*0,1</t>
  </si>
  <si>
    <t>37</t>
  </si>
  <si>
    <t>953961111</t>
  </si>
  <si>
    <t>Kotva chemická s vyvrtáním otvoru do betonu, železobetonu nebo tvrdého kamene tmel, velikost M 8, hloubka 80 mm</t>
  </si>
  <si>
    <t>122125899</t>
  </si>
  <si>
    <t>https://podminky.urs.cz/item/CS_URS_2026_01/953961111</t>
  </si>
  <si>
    <t>160*4</t>
  </si>
  <si>
    <t>998</t>
  </si>
  <si>
    <t>Přesun hmot</t>
  </si>
  <si>
    <t>38</t>
  </si>
  <si>
    <t>998011008</t>
  </si>
  <si>
    <t>Přesun hmot pro budovy občanské výstavby, bydlení, výrobu a služby s nosnou svislou konstrukcí zděnou z cihel, tvárnic nebo kamene vodorovná dopravní vzdálenost do 100 m s omezením mechanizace pro budovy výšky do 6 m</t>
  </si>
  <si>
    <t>1309726450</t>
  </si>
  <si>
    <t>https://podminky.urs.cz/item/CS_URS_2026_01/998011008</t>
  </si>
  <si>
    <t>711</t>
  </si>
  <si>
    <t>Izolace proti vodě, vlhkosti a plynům</t>
  </si>
  <si>
    <t>39</t>
  </si>
  <si>
    <t>711491272</t>
  </si>
  <si>
    <t>Provedení doplňků izolace proti vodě textilií na ploše svislé S vrstva ochranná</t>
  </si>
  <si>
    <t>-191675568</t>
  </si>
  <si>
    <t>https://podminky.urs.cz/item/CS_URS_2026_01/711491272</t>
  </si>
  <si>
    <t>"budova</t>
  </si>
  <si>
    <t>28,0*0,55</t>
  </si>
  <si>
    <t>40</t>
  </si>
  <si>
    <t>69311068</t>
  </si>
  <si>
    <t>geotextilie netkaná separační, ochranná, filtrační, drenážní PP 300g/m2</t>
  </si>
  <si>
    <t>707744297</t>
  </si>
  <si>
    <t>15,4*1,05 'Přepočtené koeficientem množství</t>
  </si>
  <si>
    <t>41</t>
  </si>
  <si>
    <t>998711111</t>
  </si>
  <si>
    <t>Přesun hmot pro izolace proti vodě, vlhkosti a plynům stanovený z hmotnosti přesunovaného materiálu vodorovná dopravní vzdálenost do 50 m s omezením mechanizace v objektech výšky do 6 m</t>
  </si>
  <si>
    <t>1154453746</t>
  </si>
  <si>
    <t>https://podminky.urs.cz/item/CS_URS_2026_01/998711111</t>
  </si>
  <si>
    <t>713</t>
  </si>
  <si>
    <t>Izolace tepelné</t>
  </si>
  <si>
    <t>42</t>
  </si>
  <si>
    <t>713191232</t>
  </si>
  <si>
    <t>Montáž tepelné izolace stavebních konstrukcí - doplňky a konstrukční součásti stěn a sloupů překrytí fólií separační z PE</t>
  </si>
  <si>
    <t>-1201309481</t>
  </si>
  <si>
    <t>https://podminky.urs.cz/item/CS_URS_2026_01/713191232</t>
  </si>
  <si>
    <t>43</t>
  </si>
  <si>
    <t>28343111</t>
  </si>
  <si>
    <t>fólie PE nevyztužená pro parotěsnou vrstvu podlah, stěn, stropů a střech nad 200g/m2</t>
  </si>
  <si>
    <t>-2129303432</t>
  </si>
  <si>
    <t>0,54*1,221 'Přepočtené koeficientem množství</t>
  </si>
  <si>
    <t>722</t>
  </si>
  <si>
    <t>Zdravotechnika - vnitřní vodovod</t>
  </si>
  <si>
    <t>44</t>
  </si>
  <si>
    <t>722140117</t>
  </si>
  <si>
    <t>Potrubí z ocelových trubek z ušlechtilé oceli (nerez) spojované lisováním PN 16 do 85°C Ø 54/2</t>
  </si>
  <si>
    <t>-1871314737</t>
  </si>
  <si>
    <t>https://podminky.urs.cz/item/CS_URS_2025_02/722140117</t>
  </si>
  <si>
    <t>"napojení drenáže</t>
  </si>
  <si>
    <t>0,7*13</t>
  </si>
  <si>
    <t>45</t>
  </si>
  <si>
    <t>998722111</t>
  </si>
  <si>
    <t>Přesun hmot pro vnitřní vodovod stanovený z hmotnosti přesunovaného materiálu vodorovná dopravní vzdálenost do 50 m s omezením mechanizace v objektech výšky do 6 m</t>
  </si>
  <si>
    <t>-1820442203</t>
  </si>
  <si>
    <t>https://podminky.urs.cz/item/CS_URS_2026_01/998722111</t>
  </si>
  <si>
    <t>46</t>
  </si>
  <si>
    <t>763121411</t>
  </si>
  <si>
    <t>Stěna předsazená ze sádrokartonových desek s nosnou konstrukcí z ocelových profilů CW, UW jednoduše opláštěná deskou standardní A tl. 12,5 mm bez izolace, EI 15, stěna tl. 62,5 mm, profil 50</t>
  </si>
  <si>
    <t>-260592412</t>
  </si>
  <si>
    <t>https://podminky.urs.cz/item/CS_URS_2026_01/763121411</t>
  </si>
  <si>
    <t xml:space="preserve">"nadpraží </t>
  </si>
  <si>
    <t>(2,75+1,32*2)*0,34</t>
  </si>
  <si>
    <t>47</t>
  </si>
  <si>
    <t>763431001</t>
  </si>
  <si>
    <t>Montáž podhledu minerálního včetně zavěšeného roštu viditelného s panely vyjímatelnými, velikosti panelů do 0,36 m2</t>
  </si>
  <si>
    <t>1372659411</t>
  </si>
  <si>
    <t>https://podminky.urs.cz/item/CS_URS_2026_01/763431001</t>
  </si>
  <si>
    <t>7,15+(2,0*2+2,75)*0,65</t>
  </si>
  <si>
    <t>48</t>
  </si>
  <si>
    <t>63126300</t>
  </si>
  <si>
    <t>panel akustický povrch velice porézní skelná tkanina hrana zatřená rovná αw=1,00 viditelný rastr š 24mm bílý tl 20mm</t>
  </si>
  <si>
    <t>-2013718095</t>
  </si>
  <si>
    <t>11,538*1,05 'Přepočtené koeficientem množství</t>
  </si>
  <si>
    <t>49</t>
  </si>
  <si>
    <t>998763321</t>
  </si>
  <si>
    <t>Přesun hmot pro konstrukce montované z desek sádrokartonových, sádrovláknitých, cementovláknitých nebo cementových stanovený z hmotnosti přesunovaného materiálu vodorovná dopravní vzdálenost do 50 m s omezením mechanizace v objektech výšky do 6 m</t>
  </si>
  <si>
    <t>1313802240</t>
  </si>
  <si>
    <t>https://podminky.urs.cz/item/CS_URS_2026_01/998763321</t>
  </si>
  <si>
    <t>50</t>
  </si>
  <si>
    <t>764321409.R</t>
  </si>
  <si>
    <t>Okapnicová lišta Al r.š. 210</t>
  </si>
  <si>
    <t>842792392</t>
  </si>
  <si>
    <t>P</t>
  </si>
  <si>
    <t>Poznámka k položce:_x000d_
materiál: barvený legovaný AL tl.07 mm s povrchovou úpravou,barva tmavě šedá</t>
  </si>
  <si>
    <t>"K 01"37,0</t>
  </si>
  <si>
    <t>51</t>
  </si>
  <si>
    <t>998764111</t>
  </si>
  <si>
    <t>Přesun hmot pro konstrukce klempířské stanovený z hmotnosti přesunovaného materiálu vodorovná dopravní vzdálenost do 50 m s omezením mechanizace v objektech výšky do 6 m</t>
  </si>
  <si>
    <t>-1280872281</t>
  </si>
  <si>
    <t>https://podminky.urs.cz/item/CS_URS_2026_01/998764111</t>
  </si>
  <si>
    <t>52</t>
  </si>
  <si>
    <t>767113231</t>
  </si>
  <si>
    <t>Montáž stěn a příček pro zasklení z hliníkových nebo ocelových profilů bez požární odolnosti do zdiva nebo lehčeného betonu, plochy jednotlivých stěn do 6 m2</t>
  </si>
  <si>
    <t>-421993069</t>
  </si>
  <si>
    <t>https://podminky.urs.cz/item/CS_URS_2026_01/767113231</t>
  </si>
  <si>
    <t>"Z 01 -5</t>
  </si>
  <si>
    <t>0,48*2,92</t>
  </si>
  <si>
    <t>53</t>
  </si>
  <si>
    <t>55341360</t>
  </si>
  <si>
    <t>stěna rámová prosklená fixní Al komaxit dle RAL bez požární odolnosti čiré dvojsklo exteriér</t>
  </si>
  <si>
    <t>-736067271</t>
  </si>
  <si>
    <t>54</t>
  </si>
  <si>
    <t>767113232</t>
  </si>
  <si>
    <t>Montáž stěn a příček pro zasklení z hliníkových nebo ocelových profilů bez požární odolnosti do zdiva nebo lehčeného betonu, plochy jednotlivých stěn přes 6 do 9 m2</t>
  </si>
  <si>
    <t>1623367415</t>
  </si>
  <si>
    <t>https://podminky.urs.cz/item/CS_URS_2026_01/767113232</t>
  </si>
  <si>
    <t>"Z 01-3,Z01-4</t>
  </si>
  <si>
    <t>2,75*2,92*2</t>
  </si>
  <si>
    <t>55</t>
  </si>
  <si>
    <t>272982696</t>
  </si>
  <si>
    <t>Poznámka k položce:_x000d_
vč.podkladních profilů</t>
  </si>
  <si>
    <t>56</t>
  </si>
  <si>
    <t>767163122</t>
  </si>
  <si>
    <t>Montáž zábradlí přímého v exteriéru v rovině (na rovné ploše) kotveného do betonu</t>
  </si>
  <si>
    <t>-165333053</t>
  </si>
  <si>
    <t>https://podminky.urs.cz/item/CS_URS_2026_01/767163122</t>
  </si>
  <si>
    <t>"Z 04</t>
  </si>
  <si>
    <t>1,85*10</t>
  </si>
  <si>
    <t>0,85*5</t>
  </si>
  <si>
    <t>1,28*2</t>
  </si>
  <si>
    <t>1,6</t>
  </si>
  <si>
    <t>1,85</t>
  </si>
  <si>
    <t>1,78</t>
  </si>
  <si>
    <t>57</t>
  </si>
  <si>
    <t>767531121</t>
  </si>
  <si>
    <t>Montáž vstupních čisticích zón z rohoží osazení rámu mosazného nebo hliníkového zapuštěného z L profilů</t>
  </si>
  <si>
    <t>-919516807</t>
  </si>
  <si>
    <t>https://podminky.urs.cz/item/CS_URS_2026_01/767531121</t>
  </si>
  <si>
    <t>"Z 02</t>
  </si>
  <si>
    <t>(0,6+1,2)*2</t>
  </si>
  <si>
    <t>(0,25+0,3)*2</t>
  </si>
  <si>
    <t>"rozšíření čistících zón</t>
  </si>
  <si>
    <t>0,6+1,6</t>
  </si>
  <si>
    <t>58</t>
  </si>
  <si>
    <t>69752163.R</t>
  </si>
  <si>
    <t>rám pro zapuštění profil L 30x30x4 mm žárévě zinkovaný</t>
  </si>
  <si>
    <t>-268780062</t>
  </si>
  <si>
    <t>6,9*1,1 'Přepočtené koeficientem množství</t>
  </si>
  <si>
    <t>59</t>
  </si>
  <si>
    <t>767531215</t>
  </si>
  <si>
    <t>Montáž vstupních čisticích zón z rohoží kovových nebo plastových plochy přes 2 m2</t>
  </si>
  <si>
    <t>1072248831</t>
  </si>
  <si>
    <t>https://podminky.urs.cz/item/CS_URS_2026_01/767531215</t>
  </si>
  <si>
    <t>7,15+4,25</t>
  </si>
  <si>
    <t>Mezisoučet</t>
  </si>
  <si>
    <t>S3</t>
  </si>
  <si>
    <t>60</t>
  </si>
  <si>
    <t>69752100</t>
  </si>
  <si>
    <t>rohož textilní provedení 100% PP, zatavený do měkčeného PVC</t>
  </si>
  <si>
    <t>1512382323</t>
  </si>
  <si>
    <t>11,4*1,1 'Přepočtené koeficientem množství</t>
  </si>
  <si>
    <t>61</t>
  </si>
  <si>
    <t>27344003.R</t>
  </si>
  <si>
    <t>gumová čistící rohož</t>
  </si>
  <si>
    <t>-1329760292</t>
  </si>
  <si>
    <t>6*1,1 'Přepočtené koeficientem množství</t>
  </si>
  <si>
    <t>62</t>
  </si>
  <si>
    <t>767590122</t>
  </si>
  <si>
    <t>Montáž podlahových konstrukcí podlahových roštů, podlah připevněných svařováním</t>
  </si>
  <si>
    <t>-172292922</t>
  </si>
  <si>
    <t>https://podminky.urs.cz/item/CS_URS_2026_01/767590122</t>
  </si>
  <si>
    <t>"stávající</t>
  </si>
  <si>
    <t>0,6*1,2</t>
  </si>
  <si>
    <t>0,25+0,3</t>
  </si>
  <si>
    <t>63</t>
  </si>
  <si>
    <t>767640222</t>
  </si>
  <si>
    <t>Montáž dveří ocelových nebo hliníkových vchodových dvoukřídlové s nadsvětlíkem</t>
  </si>
  <si>
    <t>312525831</t>
  </si>
  <si>
    <t>https://podminky.urs.cz/item/CS_URS_2026_01/767640222</t>
  </si>
  <si>
    <t>"Z 01-1,Z 01-2"2</t>
  </si>
  <si>
    <t>64</t>
  </si>
  <si>
    <t>55341335.S</t>
  </si>
  <si>
    <t>dveře dvoukřídlé Al prosklené max rozměru otvoru 4,84m2 bezpečnostní třídy RC2</t>
  </si>
  <si>
    <t>685023640</t>
  </si>
  <si>
    <t>65</t>
  </si>
  <si>
    <t>767995112</t>
  </si>
  <si>
    <t>Montáž ostatních atypických zámečnických konstrukcí hmotnosti přes 5 do 10 kg</t>
  </si>
  <si>
    <t>kg</t>
  </si>
  <si>
    <t>310553982</t>
  </si>
  <si>
    <t>https://podminky.urs.cz/item/CS_URS_2026_01/767995112</t>
  </si>
  <si>
    <t>"díl 6</t>
  </si>
  <si>
    <t>9,37*21</t>
  </si>
  <si>
    <t>66</t>
  </si>
  <si>
    <t>14550246</t>
  </si>
  <si>
    <t>profil ocelový svařovaný jakost S235 průřez čtvercový 50x50x3mm</t>
  </si>
  <si>
    <t>-2082023913</t>
  </si>
  <si>
    <t>"díl 1</t>
  </si>
  <si>
    <t>7,8*21/1000</t>
  </si>
  <si>
    <t>0,164*1,08 'Přepočtené koeficientem množství</t>
  </si>
  <si>
    <t>67</t>
  </si>
  <si>
    <t>13010218</t>
  </si>
  <si>
    <t>tyč ocelová plochá jakost S235JR (11 375) 50x5mm</t>
  </si>
  <si>
    <t>2143967009</t>
  </si>
  <si>
    <t>0,39*21/1000</t>
  </si>
  <si>
    <t>0,008*1,08 'Přepočtené koeficientem množství</t>
  </si>
  <si>
    <t>68</t>
  </si>
  <si>
    <t>13010312</t>
  </si>
  <si>
    <t>tyč ocelová plochá jakost S235JR (11 375) 150x5mm</t>
  </si>
  <si>
    <t>-1325980086</t>
  </si>
  <si>
    <t>1,18*21/1000</t>
  </si>
  <si>
    <t>0,025*1,08 'Přepočtené koeficientem množství</t>
  </si>
  <si>
    <t>69</t>
  </si>
  <si>
    <t>767995113</t>
  </si>
  <si>
    <t>Montáž ostatních atypických zámečnických konstrukcí hmotnosti přes 10 do 20 kg</t>
  </si>
  <si>
    <t>388013881</t>
  </si>
  <si>
    <t>https://podminky.urs.cz/item/CS_URS_2026_01/767995113</t>
  </si>
  <si>
    <t>"díl 2</t>
  </si>
  <si>
    <t>19,65*5</t>
  </si>
  <si>
    <t>70</t>
  </si>
  <si>
    <t>14550250</t>
  </si>
  <si>
    <t>profil ocelový svařovaný jakost S235 průřez čtvercový 50x50x5mm</t>
  </si>
  <si>
    <t>185554090</t>
  </si>
  <si>
    <t>7,45*5/1000*2</t>
  </si>
  <si>
    <t>0,075*1,08 'Přepočtené koeficientem množství</t>
  </si>
  <si>
    <t>71</t>
  </si>
  <si>
    <t>14550128</t>
  </si>
  <si>
    <t>profil ocelový svařovaný jakost S235 průřez obdelníkový 40x30x2mm</t>
  </si>
  <si>
    <t>-910499880</t>
  </si>
  <si>
    <t>4,36*5/1000*2</t>
  </si>
  <si>
    <t>0,044*1,08 'Přepočtené koeficientem množství</t>
  </si>
  <si>
    <t>72</t>
  </si>
  <si>
    <t>-152397118</t>
  </si>
  <si>
    <t>0,39*5/1000</t>
  </si>
  <si>
    <t>0,002*1,08 'Přepočtené koeficientem množství</t>
  </si>
  <si>
    <t>73</t>
  </si>
  <si>
    <t>767995114</t>
  </si>
  <si>
    <t>Montáž ostatních atypických zámečnických konstrukcí hmotnosti přes 20 do 50 kg</t>
  </si>
  <si>
    <t>-1184816843</t>
  </si>
  <si>
    <t>https://podminky.urs.cz/item/CS_URS_2026_01/767995114</t>
  </si>
  <si>
    <t>37,03*10</t>
  </si>
  <si>
    <t>"díl 3</t>
  </si>
  <si>
    <t>24,65*2</t>
  </si>
  <si>
    <t>"díl 4</t>
  </si>
  <si>
    <t>34,23</t>
  </si>
  <si>
    <t>"díl 5</t>
  </si>
  <si>
    <t>37,03</t>
  </si>
  <si>
    <t>74</t>
  </si>
  <si>
    <t>1723753518</t>
  </si>
  <si>
    <t>16,21*10/1000</t>
  </si>
  <si>
    <t>11,17*10/1000</t>
  </si>
  <si>
    <t>11,21*2/1000</t>
  </si>
  <si>
    <t>7,45*2/1000</t>
  </si>
  <si>
    <t>14,02/1000</t>
  </si>
  <si>
    <t>11,17/1000</t>
  </si>
  <si>
    <t>16,21/1000</t>
  </si>
  <si>
    <t>0,363*1,08 'Přepočtené koeficientem množství</t>
  </si>
  <si>
    <t>75</t>
  </si>
  <si>
    <t>-1512786459</t>
  </si>
  <si>
    <t>9,26*10/1000</t>
  </si>
  <si>
    <t>5,6*2/1000</t>
  </si>
  <si>
    <t>8,65/1000</t>
  </si>
  <si>
    <t>9,26/1000</t>
  </si>
  <si>
    <t>0,122*1,08 'Přepočtené koeficientem množství</t>
  </si>
  <si>
    <t>76</t>
  </si>
  <si>
    <t>-673073563</t>
  </si>
  <si>
    <t>0,39*10/1000</t>
  </si>
  <si>
    <t>0,39*2/1000</t>
  </si>
  <si>
    <t>"díl 4,5</t>
  </si>
  <si>
    <t>0,006*1,08 'Přepočtené koeficientem množství</t>
  </si>
  <si>
    <t>77</t>
  </si>
  <si>
    <t>767995544.R</t>
  </si>
  <si>
    <t>D+M výplń zábradlí lankovou sítí</t>
  </si>
  <si>
    <t>1961515272</t>
  </si>
  <si>
    <t>78</t>
  </si>
  <si>
    <t>767995999.R</t>
  </si>
  <si>
    <t xml:space="preserve">D+M nerezová krajová lišta L 25x50x2 mm,lemující podsyp dlažby </t>
  </si>
  <si>
    <t>-382263472</t>
  </si>
  <si>
    <t>"Z 03"37,0</t>
  </si>
  <si>
    <t>79</t>
  </si>
  <si>
    <t>998767111</t>
  </si>
  <si>
    <t>Přesun hmot pro zámečnické konstrukce stanovený z hmotnosti přesunovaného materiálu vodorovná dopravní vzdálenost do 50 m s omezením mechanizace v objektech výšky do 6 m</t>
  </si>
  <si>
    <t>-1312451176</t>
  </si>
  <si>
    <t>https://podminky.urs.cz/item/CS_URS_2026_01/998767111</t>
  </si>
  <si>
    <t>784</t>
  </si>
  <si>
    <t>Dokončovací práce - malby a tapety</t>
  </si>
  <si>
    <t>80</t>
  </si>
  <si>
    <t>784181101</t>
  </si>
  <si>
    <t>Penetrace podkladu jednonásobná základní akrylátová bezbarvá v místnostech výšky do 3,80 m</t>
  </si>
  <si>
    <t>-1990414057</t>
  </si>
  <si>
    <t>https://podminky.urs.cz/item/CS_URS_2026_01/784181101</t>
  </si>
  <si>
    <t>81</t>
  </si>
  <si>
    <t>784211121</t>
  </si>
  <si>
    <t>Malby z malířských směsí oděruvzdorných za mokra dvojnásobné, bílé za mokra oděruvzdorné středně v místnostech výšky do 3,80 m</t>
  </si>
  <si>
    <t>122685631</t>
  </si>
  <si>
    <t>https://podminky.urs.cz/item/CS_URS_2026_01/784211121</t>
  </si>
  <si>
    <t>15,0</t>
  </si>
  <si>
    <t>Dokončovací práce - stínění a čalounické úpravy</t>
  </si>
  <si>
    <t>82</t>
  </si>
  <si>
    <t>786624121</t>
  </si>
  <si>
    <t>Montáž zastiňujících žaluzií lamelových do oken zdvojených otevíravých, sklápěcích nebo vyklápěcích kovových</t>
  </si>
  <si>
    <t>1946577089</t>
  </si>
  <si>
    <t>https://podminky.urs.cz/item/CS_URS_2026_01/786624121</t>
  </si>
  <si>
    <t>0,48*3,0</t>
  </si>
  <si>
    <t>83</t>
  </si>
  <si>
    <t>55346200.S</t>
  </si>
  <si>
    <t>žaluzie vertikáln íinteriérové</t>
  </si>
  <si>
    <t>723100691</t>
  </si>
  <si>
    <t>84</t>
  </si>
  <si>
    <t>998786111</t>
  </si>
  <si>
    <t>Přesun hmot pro stínění a čalounické úpravy stanovený z hmotnosti přesunovaného materiálu vodorovná dopravní vzdálenost do 50 m s omezením mechanizace v objektech výšky (hloubky) do 6 m</t>
  </si>
  <si>
    <t>-495663325</t>
  </si>
  <si>
    <t>https://podminky.urs.cz/item/CS_URS_2026_01/998786111</t>
  </si>
  <si>
    <t>789</t>
  </si>
  <si>
    <t>Povrchové úpravy ocelových konstrukcí a technologických zařízení</t>
  </si>
  <si>
    <t>85</t>
  </si>
  <si>
    <t>789421532</t>
  </si>
  <si>
    <t>Žárové stříkání ocelových konstrukcí slitinou zinacor ZnAl, tloušťky 100 μm, třídy II</t>
  </si>
  <si>
    <t>-195142603</t>
  </si>
  <si>
    <t>https://podminky.urs.cz/item/CS_URS_2026_01/789421532</t>
  </si>
  <si>
    <t>(1,85*2*10+0,85*3*10+0,85*2*2*5+1,28*2*2+0,85*2*2+1,6*2+0,85*3+1,85*2+0,85*3+1,78)*0,2*2</t>
  </si>
  <si>
    <t>(1,2*4*10+1,13*2*5+1,45*2*2+1,12*4+1,2*4)*0,14*2</t>
  </si>
  <si>
    <t>0,05*0,05*2*160*3</t>
  </si>
  <si>
    <t>0,15*0,2*21</t>
  </si>
  <si>
    <t>VRN 00 - Vedlejší a ostatní práce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</si>
  <si>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</si>
  <si>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</si>
  <si>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</si>
  <si>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</si>
  <si>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VRN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</si>
  <si>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</si>
  <si>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</si>
  <si>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</si>
  <si>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</si>
  <si>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</si>
  <si>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hod</t>
  </si>
  <si>
    <t>1024</t>
  </si>
  <si>
    <t>1097341110</t>
  </si>
  <si>
    <t>https://podminky.urs.cz/item/CS_URS_2025_02/013254000</t>
  </si>
  <si>
    <t>VRN3</t>
  </si>
  <si>
    <t>Zařízení staveniště</t>
  </si>
  <si>
    <t>030001000</t>
  </si>
  <si>
    <t>%</t>
  </si>
  <si>
    <t>-14104474</t>
  </si>
  <si>
    <t>https://podminky.urs.cz/item/CS_URS_2025_02/030001000</t>
  </si>
  <si>
    <t>VRN7</t>
  </si>
  <si>
    <t>Provozní vlivy</t>
  </si>
  <si>
    <t>070001000</t>
  </si>
  <si>
    <t>2069872977</t>
  </si>
  <si>
    <t>https://podminky.urs.cz/item/CS_URS_2025_02/070001000</t>
  </si>
  <si>
    <t>SEZNAM FIGUR</t>
  </si>
  <si>
    <t>Výměra</t>
  </si>
  <si>
    <t>SO 01/ SO 01.01.</t>
  </si>
  <si>
    <t>Použití figury:</t>
  </si>
  <si>
    <t>Bourání podlah z dlaždic keramických nebo xylolitových tl do 10 mm plochy přes 1 m2</t>
  </si>
  <si>
    <t>Příplatek k bourání betonových mazanin za bourání mazanin se svařovanou sítí tl přes 100 mm</t>
  </si>
  <si>
    <t>Odstranění násypů pod podlahami tl do 200 mm pl přes 2 m2</t>
  </si>
  <si>
    <t>odvoz zeminy</t>
  </si>
  <si>
    <t>výkop rýh</t>
  </si>
  <si>
    <t>SO 01/ SO 01.02.</t>
  </si>
  <si>
    <t>Odkopávky a prokopávky nezapažené v hornině třídy těžitelnosti I skupiny 3 objem do 50 m3 strojně</t>
  </si>
  <si>
    <t>Dvojnásobné bílé malby ze směsí za mokra středně oděruvzdorných v místnostech v do 3,80 m</t>
  </si>
  <si>
    <t>Základní akrylátová jednonásobná bezbarvá penetrace podkladu v místnostech v do 3,80 m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</si>
  <si>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</si>
  <si>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</si>
  <si>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Poplatek za uložení zeminy a kamení na recyklační skládce (skládkovné) kód odpadu 17 05 04</t>
  </si>
  <si>
    <t>Uložení sypaniny na skládky nebo meziskládky</t>
  </si>
  <si>
    <t>Kladení velkoformátové betonové dlažby tl do 100 mm velikosti do 0,5 m2 pl do 300 m2</t>
  </si>
  <si>
    <t>Úprava pláně v hornině třídy těžitelnosti I skupiny 1 až 3 se zhutněním strojně</t>
  </si>
  <si>
    <t>Podklad nebo kryt z kameniva hrubého drceného vel. 0-63 mm plochy přes 100 m2 tl 200 mm</t>
  </si>
  <si>
    <t>Podklad z mechanicky zpevněného kameniva MZK tl 200 mm</t>
  </si>
  <si>
    <t>Montáž vstupních kovových nebo plastových rohoží čisticích zón plochy přes 2 m2</t>
  </si>
  <si>
    <t>gumová rohož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</si>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</sst>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9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20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right" vertical="center"/>
    </xf>
    <xf numFmtId="0" fontId="23" fillId="5" borderId="9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5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166" fontId="1" fillId="0" borderId="21" xfId="0" applyNumberFormat="1" applyFont="1" applyBorder="1" applyAlignment="1">
      <alignment vertical="center"/>
    </xf>
    <xf numFmtId="4" fontId="1" fillId="0" borderId="22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5" fillId="0" borderId="13" xfId="0" applyNumberFormat="1" applyFont="1" applyBorder="1" applyAlignment="1"/>
    <xf numFmtId="166" fontId="35" fillId="0" borderId="14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3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24" fillId="3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6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7" fillId="0" borderId="0" xfId="0" applyFont="1" applyAlignment="1">
      <alignment horizontal="left" vertical="center"/>
    </xf>
    <xf numFmtId="0" fontId="38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40" fillId="0" borderId="23" xfId="0" applyFont="1" applyBorder="1" applyAlignment="1" applyProtection="1">
      <alignment horizontal="center" vertical="center"/>
      <protection locked="0"/>
    </xf>
    <xf numFmtId="49" fontId="40" fillId="0" borderId="23" xfId="0" applyNumberFormat="1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left" vertical="center" wrapText="1"/>
      <protection locked="0"/>
    </xf>
    <xf numFmtId="0" fontId="40" fillId="0" borderId="23" xfId="0" applyFont="1" applyBorder="1" applyAlignment="1" applyProtection="1">
      <alignment horizontal="center" vertical="center" wrapText="1"/>
      <protection locked="0"/>
    </xf>
    <xf numFmtId="167" fontId="40" fillId="0" borderId="23" xfId="0" applyNumberFormat="1" applyFont="1" applyBorder="1" applyAlignment="1" applyProtection="1">
      <alignment vertical="center"/>
      <protection locked="0"/>
    </xf>
    <xf numFmtId="4" fontId="40" fillId="3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  <protection locked="0"/>
    </xf>
    <xf numFmtId="0" fontId="41" fillId="0" borderId="4" xfId="0" applyFont="1" applyBorder="1" applyAlignment="1">
      <alignment vertical="center"/>
    </xf>
    <xf numFmtId="0" fontId="40" fillId="3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4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167" fontId="23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64051111" TargetMode="External" /><Relationship Id="rId2" Type="http://schemas.openxmlformats.org/officeDocument/2006/relationships/hyperlink" Target="https://podminky.urs.cz/item/CS_URS_2025_02/965043441" TargetMode="External" /><Relationship Id="rId3" Type="http://schemas.openxmlformats.org/officeDocument/2006/relationships/hyperlink" Target="https://podminky.urs.cz/item/CS_URS_2025_02/965046111" TargetMode="External" /><Relationship Id="rId4" Type="http://schemas.openxmlformats.org/officeDocument/2006/relationships/hyperlink" Target="https://podminky.urs.cz/item/CS_URS_2025_02/965049112" TargetMode="External" /><Relationship Id="rId5" Type="http://schemas.openxmlformats.org/officeDocument/2006/relationships/hyperlink" Target="https://podminky.urs.cz/item/CS_URS_2025_02/965081213" TargetMode="External" /><Relationship Id="rId6" Type="http://schemas.openxmlformats.org/officeDocument/2006/relationships/hyperlink" Target="https://podminky.urs.cz/item/CS_URS_2025_02/965082933" TargetMode="External" /><Relationship Id="rId7" Type="http://schemas.openxmlformats.org/officeDocument/2006/relationships/hyperlink" Target="https://podminky.urs.cz/item/CS_URS_2025_02/977151117" TargetMode="External" /><Relationship Id="rId8" Type="http://schemas.openxmlformats.org/officeDocument/2006/relationships/hyperlink" Target="https://podminky.urs.cz/item/CS_URS_2025_02/997013151" TargetMode="External" /><Relationship Id="rId9" Type="http://schemas.openxmlformats.org/officeDocument/2006/relationships/hyperlink" Target="https://podminky.urs.cz/item/CS_URS_2025_02/997013501" TargetMode="External" /><Relationship Id="rId10" Type="http://schemas.openxmlformats.org/officeDocument/2006/relationships/hyperlink" Target="https://podminky.urs.cz/item/CS_URS_2025_02/997013509" TargetMode="External" /><Relationship Id="rId11" Type="http://schemas.openxmlformats.org/officeDocument/2006/relationships/hyperlink" Target="https://podminky.urs.cz/item/CS_URS_2025_02/997013812" TargetMode="External" /><Relationship Id="rId12" Type="http://schemas.openxmlformats.org/officeDocument/2006/relationships/hyperlink" Target="https://podminky.urs.cz/item/CS_URS_2025_02/997013861" TargetMode="External" /><Relationship Id="rId13" Type="http://schemas.openxmlformats.org/officeDocument/2006/relationships/hyperlink" Target="https://podminky.urs.cz/item/CS_URS_2025_02/997013862" TargetMode="External" /><Relationship Id="rId14" Type="http://schemas.openxmlformats.org/officeDocument/2006/relationships/hyperlink" Target="https://podminky.urs.cz/item/CS_URS_2025_02/997013867" TargetMode="External" /><Relationship Id="rId15" Type="http://schemas.openxmlformats.org/officeDocument/2006/relationships/hyperlink" Target="https://podminky.urs.cz/item/CS_URS_2025_02/997013873" TargetMode="External" /><Relationship Id="rId16" Type="http://schemas.openxmlformats.org/officeDocument/2006/relationships/hyperlink" Target="https://podminky.urs.cz/item/CS_URS_2025_02/763135812" TargetMode="External" /><Relationship Id="rId17" Type="http://schemas.openxmlformats.org/officeDocument/2006/relationships/hyperlink" Target="https://podminky.urs.cz/item/CS_URS_2025_02/764002871" TargetMode="External" /><Relationship Id="rId18" Type="http://schemas.openxmlformats.org/officeDocument/2006/relationships/hyperlink" Target="https://podminky.urs.cz/item/CS_URS_2025_02/767114815" TargetMode="External" /><Relationship Id="rId19" Type="http://schemas.openxmlformats.org/officeDocument/2006/relationships/hyperlink" Target="https://podminky.urs.cz/item/CS_URS_2025_02/767114825" TargetMode="External" /><Relationship Id="rId20" Type="http://schemas.openxmlformats.org/officeDocument/2006/relationships/hyperlink" Target="https://podminky.urs.cz/item/CS_URS_2025_02/767161813" TargetMode="External" /><Relationship Id="rId21" Type="http://schemas.openxmlformats.org/officeDocument/2006/relationships/hyperlink" Target="https://podminky.urs.cz/item/CS_URS_2025_02/767531811" TargetMode="External" /><Relationship Id="rId22" Type="http://schemas.openxmlformats.org/officeDocument/2006/relationships/hyperlink" Target="https://podminky.urs.cz/item/CS_URS_2025_02/767590840" TargetMode="External" /><Relationship Id="rId23" Type="http://schemas.openxmlformats.org/officeDocument/2006/relationships/hyperlink" Target="https://podminky.urs.cz/item/CS_URS_2025_02/776201913" TargetMode="External" /><Relationship Id="rId24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2251102" TargetMode="External" /><Relationship Id="rId2" Type="http://schemas.openxmlformats.org/officeDocument/2006/relationships/hyperlink" Target="https://podminky.urs.cz/item/CS_URS_2025_02/132251101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62751119" TargetMode="External" /><Relationship Id="rId5" Type="http://schemas.openxmlformats.org/officeDocument/2006/relationships/hyperlink" Target="https://podminky.urs.cz/item/CS_URS_2025_02/171201231" TargetMode="External" /><Relationship Id="rId6" Type="http://schemas.openxmlformats.org/officeDocument/2006/relationships/hyperlink" Target="https://podminky.urs.cz/item/CS_URS_2025_02/171251201" TargetMode="External" /><Relationship Id="rId7" Type="http://schemas.openxmlformats.org/officeDocument/2006/relationships/hyperlink" Target="https://podminky.urs.cz/item/CS_URS_2026_01/181951112" TargetMode="External" /><Relationship Id="rId8" Type="http://schemas.openxmlformats.org/officeDocument/2006/relationships/hyperlink" Target="https://podminky.urs.cz/item/CS_URS_2026_01/211561111" TargetMode="External" /><Relationship Id="rId9" Type="http://schemas.openxmlformats.org/officeDocument/2006/relationships/hyperlink" Target="https://podminky.urs.cz/item/CS_URS_2026_01/212572121" TargetMode="External" /><Relationship Id="rId10" Type="http://schemas.openxmlformats.org/officeDocument/2006/relationships/hyperlink" Target="https://podminky.urs.cz/item/CS_URS_2026_01/212755213" TargetMode="External" /><Relationship Id="rId11" Type="http://schemas.openxmlformats.org/officeDocument/2006/relationships/hyperlink" Target="https://podminky.urs.cz/item/CS_URS_2026_01/564962111" TargetMode="External" /><Relationship Id="rId12" Type="http://schemas.openxmlformats.org/officeDocument/2006/relationships/hyperlink" Target="https://podminky.urs.cz/item/CS_URS_2026_01/596811311" TargetMode="External" /><Relationship Id="rId13" Type="http://schemas.openxmlformats.org/officeDocument/2006/relationships/hyperlink" Target="https://podminky.urs.cz/item/CS_URS_2026_01/596991112" TargetMode="External" /><Relationship Id="rId14" Type="http://schemas.openxmlformats.org/officeDocument/2006/relationships/hyperlink" Target="https://podminky.urs.cz/item/CS_URS_2026_01/612325223" TargetMode="External" /><Relationship Id="rId15" Type="http://schemas.openxmlformats.org/officeDocument/2006/relationships/hyperlink" Target="https://podminky.urs.cz/item/CS_URS_2026_01/619996127" TargetMode="External" /><Relationship Id="rId16" Type="http://schemas.openxmlformats.org/officeDocument/2006/relationships/hyperlink" Target="https://podminky.urs.cz/item/CS_URS_2025_02/619996145" TargetMode="External" /><Relationship Id="rId17" Type="http://schemas.openxmlformats.org/officeDocument/2006/relationships/hyperlink" Target="https://podminky.urs.cz/item/CS_URS_2025_02/622261311" TargetMode="External" /><Relationship Id="rId18" Type="http://schemas.openxmlformats.org/officeDocument/2006/relationships/hyperlink" Target="https://podminky.urs.cz/item/CS_URS_2026_01/622261532" TargetMode="External" /><Relationship Id="rId19" Type="http://schemas.openxmlformats.org/officeDocument/2006/relationships/hyperlink" Target="https://podminky.urs.cz/item/CS_URS_2026_01/622271031" TargetMode="External" /><Relationship Id="rId20" Type="http://schemas.openxmlformats.org/officeDocument/2006/relationships/hyperlink" Target="https://podminky.urs.cz/item/CS_URS_2026_01/622273001" TargetMode="External" /><Relationship Id="rId21" Type="http://schemas.openxmlformats.org/officeDocument/2006/relationships/hyperlink" Target="https://podminky.urs.cz/item/CS_URS_2026_01/632451111" TargetMode="External" /><Relationship Id="rId22" Type="http://schemas.openxmlformats.org/officeDocument/2006/relationships/hyperlink" Target="https://podminky.urs.cz/item/CS_URS_2026_01/632451445" TargetMode="External" /><Relationship Id="rId23" Type="http://schemas.openxmlformats.org/officeDocument/2006/relationships/hyperlink" Target="https://podminky.urs.cz/item/CS_URS_2025_02/946111112" TargetMode="External" /><Relationship Id="rId24" Type="http://schemas.openxmlformats.org/officeDocument/2006/relationships/hyperlink" Target="https://podminky.urs.cz/item/CS_URS_2025_02/946111212" TargetMode="External" /><Relationship Id="rId25" Type="http://schemas.openxmlformats.org/officeDocument/2006/relationships/hyperlink" Target="https://podminky.urs.cz/item/CS_URS_2025_02/946111812" TargetMode="External" /><Relationship Id="rId26" Type="http://schemas.openxmlformats.org/officeDocument/2006/relationships/hyperlink" Target="https://podminky.urs.cz/item/CS_URS_2026_01/949101111" TargetMode="External" /><Relationship Id="rId27" Type="http://schemas.openxmlformats.org/officeDocument/2006/relationships/hyperlink" Target="https://podminky.urs.cz/item/CS_URS_2026_01/952902021" TargetMode="External" /><Relationship Id="rId28" Type="http://schemas.openxmlformats.org/officeDocument/2006/relationships/hyperlink" Target="https://podminky.urs.cz/item/CS_URS_2026_01/952902041" TargetMode="External" /><Relationship Id="rId29" Type="http://schemas.openxmlformats.org/officeDocument/2006/relationships/hyperlink" Target="https://podminky.urs.cz/item/CS_URS_2026_01/952902121" TargetMode="External" /><Relationship Id="rId30" Type="http://schemas.openxmlformats.org/officeDocument/2006/relationships/hyperlink" Target="https://podminky.urs.cz/item/CS_URS_2026_01/952902131" TargetMode="External" /><Relationship Id="rId31" Type="http://schemas.openxmlformats.org/officeDocument/2006/relationships/hyperlink" Target="https://podminky.urs.cz/item/CS_URS_2026_01/953332112" TargetMode="External" /><Relationship Id="rId32" Type="http://schemas.openxmlformats.org/officeDocument/2006/relationships/hyperlink" Target="https://podminky.urs.cz/item/CS_URS_2026_01/953961111" TargetMode="External" /><Relationship Id="rId33" Type="http://schemas.openxmlformats.org/officeDocument/2006/relationships/hyperlink" Target="https://podminky.urs.cz/item/CS_URS_2026_01/998011008" TargetMode="External" /><Relationship Id="rId34" Type="http://schemas.openxmlformats.org/officeDocument/2006/relationships/hyperlink" Target="https://podminky.urs.cz/item/CS_URS_2026_01/711491272" TargetMode="External" /><Relationship Id="rId35" Type="http://schemas.openxmlformats.org/officeDocument/2006/relationships/hyperlink" Target="https://podminky.urs.cz/item/CS_URS_2026_01/998711111" TargetMode="External" /><Relationship Id="rId36" Type="http://schemas.openxmlformats.org/officeDocument/2006/relationships/hyperlink" Target="https://podminky.urs.cz/item/CS_URS_2026_01/713191232" TargetMode="External" /><Relationship Id="rId37" Type="http://schemas.openxmlformats.org/officeDocument/2006/relationships/hyperlink" Target="https://podminky.urs.cz/item/CS_URS_2025_02/722140117" TargetMode="External" /><Relationship Id="rId38" Type="http://schemas.openxmlformats.org/officeDocument/2006/relationships/hyperlink" Target="https://podminky.urs.cz/item/CS_URS_2026_01/998722111" TargetMode="External" /><Relationship Id="rId39" Type="http://schemas.openxmlformats.org/officeDocument/2006/relationships/hyperlink" Target="https://podminky.urs.cz/item/CS_URS_2026_01/763121411" TargetMode="External" /><Relationship Id="rId40" Type="http://schemas.openxmlformats.org/officeDocument/2006/relationships/hyperlink" Target="https://podminky.urs.cz/item/CS_URS_2026_01/763431001" TargetMode="External" /><Relationship Id="rId41" Type="http://schemas.openxmlformats.org/officeDocument/2006/relationships/hyperlink" Target="https://podminky.urs.cz/item/CS_URS_2026_01/998763321" TargetMode="External" /><Relationship Id="rId42" Type="http://schemas.openxmlformats.org/officeDocument/2006/relationships/hyperlink" Target="https://podminky.urs.cz/item/CS_URS_2026_01/998764111" TargetMode="External" /><Relationship Id="rId43" Type="http://schemas.openxmlformats.org/officeDocument/2006/relationships/hyperlink" Target="https://podminky.urs.cz/item/CS_URS_2026_01/767113231" TargetMode="External" /><Relationship Id="rId44" Type="http://schemas.openxmlformats.org/officeDocument/2006/relationships/hyperlink" Target="https://podminky.urs.cz/item/CS_URS_2026_01/767113232" TargetMode="External" /><Relationship Id="rId45" Type="http://schemas.openxmlformats.org/officeDocument/2006/relationships/hyperlink" Target="https://podminky.urs.cz/item/CS_URS_2026_01/767163122" TargetMode="External" /><Relationship Id="rId46" Type="http://schemas.openxmlformats.org/officeDocument/2006/relationships/hyperlink" Target="https://podminky.urs.cz/item/CS_URS_2026_01/767531121" TargetMode="External" /><Relationship Id="rId47" Type="http://schemas.openxmlformats.org/officeDocument/2006/relationships/hyperlink" Target="https://podminky.urs.cz/item/CS_URS_2026_01/767531215" TargetMode="External" /><Relationship Id="rId48" Type="http://schemas.openxmlformats.org/officeDocument/2006/relationships/hyperlink" Target="https://podminky.urs.cz/item/CS_URS_2026_01/767590122" TargetMode="External" /><Relationship Id="rId49" Type="http://schemas.openxmlformats.org/officeDocument/2006/relationships/hyperlink" Target="https://podminky.urs.cz/item/CS_URS_2026_01/767640222" TargetMode="External" /><Relationship Id="rId50" Type="http://schemas.openxmlformats.org/officeDocument/2006/relationships/hyperlink" Target="https://podminky.urs.cz/item/CS_URS_2026_01/767995112" TargetMode="External" /><Relationship Id="rId51" Type="http://schemas.openxmlformats.org/officeDocument/2006/relationships/hyperlink" Target="https://podminky.urs.cz/item/CS_URS_2026_01/767995113" TargetMode="External" /><Relationship Id="rId52" Type="http://schemas.openxmlformats.org/officeDocument/2006/relationships/hyperlink" Target="https://podminky.urs.cz/item/CS_URS_2026_01/767995114" TargetMode="External" /><Relationship Id="rId53" Type="http://schemas.openxmlformats.org/officeDocument/2006/relationships/hyperlink" Target="https://podminky.urs.cz/item/CS_URS_2026_01/998767111" TargetMode="External" /><Relationship Id="rId54" Type="http://schemas.openxmlformats.org/officeDocument/2006/relationships/hyperlink" Target="https://podminky.urs.cz/item/CS_URS_2026_01/784181101" TargetMode="External" /><Relationship Id="rId55" Type="http://schemas.openxmlformats.org/officeDocument/2006/relationships/hyperlink" Target="https://podminky.urs.cz/item/CS_URS_2026_01/784211121" TargetMode="External" /><Relationship Id="rId56" Type="http://schemas.openxmlformats.org/officeDocument/2006/relationships/hyperlink" Target="https://podminky.urs.cz/item/CS_URS_2026_01/786624121" TargetMode="External" /><Relationship Id="rId57" Type="http://schemas.openxmlformats.org/officeDocument/2006/relationships/hyperlink" Target="https://podminky.urs.cz/item/CS_URS_2026_01/998786111" TargetMode="External" /><Relationship Id="rId58" Type="http://schemas.openxmlformats.org/officeDocument/2006/relationships/hyperlink" Target="https://podminky.urs.cz/item/CS_URS_2026_01/789421532" TargetMode="External" /><Relationship Id="rId5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54000" TargetMode="External" /><Relationship Id="rId2" Type="http://schemas.openxmlformats.org/officeDocument/2006/relationships/hyperlink" Target="https://podminky.urs.cz/item/CS_URS_2025_02/030001000" TargetMode="External" /><Relationship Id="rId3" Type="http://schemas.openxmlformats.org/officeDocument/2006/relationships/hyperlink" Target="https://podminky.urs.cz/item/CS_URS_2025_02/070001000" TargetMode="External" /><Relationship Id="rId4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20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1" t="s">
        <v>7</v>
      </c>
      <c r="BT2" s="21" t="s">
        <v>8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BS3" s="21" t="s">
        <v>7</v>
      </c>
      <c r="BT3" s="21" t="s">
        <v>9</v>
      </c>
    </row>
    <row r="4" s="1" customFormat="1" ht="24.96" customHeight="1">
      <c r="B4" s="24"/>
      <c r="D4" s="25" t="s">
        <v>10</v>
      </c>
      <c r="AR4" s="24"/>
      <c r="AS4" s="26" t="s">
        <v>11</v>
      </c>
      <c r="BE4" s="27" t="s">
        <v>12</v>
      </c>
      <c r="BS4" s="21" t="s">
        <v>13</v>
      </c>
    </row>
    <row r="5" s="1" customFormat="1" ht="12" customHeight="1">
      <c r="B5" s="24"/>
      <c r="D5" s="28" t="s">
        <v>14</v>
      </c>
      <c r="K5" s="29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4"/>
      <c r="BE5" s="30" t="s">
        <v>16</v>
      </c>
      <c r="BS5" s="21" t="s">
        <v>7</v>
      </c>
    </row>
    <row r="6" s="1" customFormat="1" ht="36.96" customHeight="1">
      <c r="B6" s="24"/>
      <c r="D6" s="31" t="s">
        <v>17</v>
      </c>
      <c r="K6" s="32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4"/>
      <c r="BE6" s="33"/>
      <c r="BS6" s="21" t="s">
        <v>7</v>
      </c>
    </row>
    <row r="7" s="1" customFormat="1" ht="12" customHeight="1">
      <c r="B7" s="24"/>
      <c r="D7" s="34" t="s">
        <v>19</v>
      </c>
      <c r="K7" s="29" t="s">
        <v>3</v>
      </c>
      <c r="AK7" s="34" t="s">
        <v>20</v>
      </c>
      <c r="AN7" s="29" t="s">
        <v>3</v>
      </c>
      <c r="AR7" s="24"/>
      <c r="BE7" s="33"/>
      <c r="BS7" s="21" t="s">
        <v>7</v>
      </c>
    </row>
    <row r="8" s="1" customFormat="1" ht="12" customHeight="1">
      <c r="B8" s="24"/>
      <c r="D8" s="34" t="s">
        <v>21</v>
      </c>
      <c r="K8" s="29" t="s">
        <v>22</v>
      </c>
      <c r="AK8" s="34" t="s">
        <v>23</v>
      </c>
      <c r="AN8" s="35" t="s">
        <v>24</v>
      </c>
      <c r="AR8" s="24"/>
      <c r="BE8" s="33"/>
      <c r="BS8" s="21" t="s">
        <v>7</v>
      </c>
    </row>
    <row r="9" s="1" customFormat="1" ht="14.4" customHeight="1">
      <c r="B9" s="24"/>
      <c r="AR9" s="24"/>
      <c r="BE9" s="33"/>
      <c r="BS9" s="21" t="s">
        <v>7</v>
      </c>
    </row>
    <row r="10" s="1" customFormat="1" ht="12" customHeight="1">
      <c r="B10" s="24"/>
      <c r="D10" s="34" t="s">
        <v>25</v>
      </c>
      <c r="AK10" s="34" t="s">
        <v>26</v>
      </c>
      <c r="AN10" s="29" t="s">
        <v>3</v>
      </c>
      <c r="AR10" s="24"/>
      <c r="BE10" s="33"/>
      <c r="BS10" s="21" t="s">
        <v>7</v>
      </c>
    </row>
    <row r="11" s="1" customFormat="1" ht="18.48" customHeight="1">
      <c r="B11" s="24"/>
      <c r="E11" s="29" t="s">
        <v>27</v>
      </c>
      <c r="AK11" s="34" t="s">
        <v>28</v>
      </c>
      <c r="AN11" s="29" t="s">
        <v>3</v>
      </c>
      <c r="AR11" s="24"/>
      <c r="BE11" s="33"/>
      <c r="BS11" s="21" t="s">
        <v>7</v>
      </c>
    </row>
    <row r="12" s="1" customFormat="1" ht="6.96" customHeight="1">
      <c r="B12" s="24"/>
      <c r="AR12" s="24"/>
      <c r="BE12" s="33"/>
      <c r="BS12" s="21" t="s">
        <v>7</v>
      </c>
    </row>
    <row r="13" s="1" customFormat="1" ht="12" customHeight="1">
      <c r="B13" s="24"/>
      <c r="D13" s="34" t="s">
        <v>29</v>
      </c>
      <c r="AK13" s="34" t="s">
        <v>26</v>
      </c>
      <c r="AN13" s="36" t="s">
        <v>30</v>
      </c>
      <c r="AR13" s="24"/>
      <c r="BE13" s="33"/>
      <c r="BS13" s="21" t="s">
        <v>7</v>
      </c>
    </row>
    <row r="14">
      <c r="B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N14" s="36" t="s">
        <v>30</v>
      </c>
      <c r="AR14" s="24"/>
      <c r="BE14" s="33"/>
      <c r="BS14" s="21" t="s">
        <v>7</v>
      </c>
    </row>
    <row r="15" s="1" customFormat="1" ht="6.96" customHeight="1">
      <c r="B15" s="24"/>
      <c r="AR15" s="24"/>
      <c r="BE15" s="33"/>
      <c r="BS15" s="21" t="s">
        <v>4</v>
      </c>
    </row>
    <row r="16" s="1" customFormat="1" ht="12" customHeight="1">
      <c r="B16" s="24"/>
      <c r="D16" s="34" t="s">
        <v>31</v>
      </c>
      <c r="AK16" s="34" t="s">
        <v>26</v>
      </c>
      <c r="AN16" s="29" t="s">
        <v>3</v>
      </c>
      <c r="AR16" s="24"/>
      <c r="BE16" s="33"/>
      <c r="BS16" s="21" t="s">
        <v>4</v>
      </c>
    </row>
    <row r="17" s="1" customFormat="1" ht="18.48" customHeight="1">
      <c r="B17" s="24"/>
      <c r="E17" s="29" t="s">
        <v>32</v>
      </c>
      <c r="AK17" s="34" t="s">
        <v>28</v>
      </c>
      <c r="AN17" s="29" t="s">
        <v>3</v>
      </c>
      <c r="AR17" s="24"/>
      <c r="BE17" s="33"/>
      <c r="BS17" s="21" t="s">
        <v>33</v>
      </c>
    </row>
    <row r="18" s="1" customFormat="1" ht="6.96" customHeight="1">
      <c r="B18" s="24"/>
      <c r="AR18" s="24"/>
      <c r="BE18" s="33"/>
      <c r="BS18" s="21" t="s">
        <v>7</v>
      </c>
    </row>
    <row r="19" s="1" customFormat="1" ht="12" customHeight="1">
      <c r="B19" s="24"/>
      <c r="D19" s="34" t="s">
        <v>34</v>
      </c>
      <c r="AK19" s="34" t="s">
        <v>26</v>
      </c>
      <c r="AN19" s="29" t="s">
        <v>3</v>
      </c>
      <c r="AR19" s="24"/>
      <c r="BE19" s="33"/>
      <c r="BS19" s="21" t="s">
        <v>7</v>
      </c>
    </row>
    <row r="20" s="1" customFormat="1" ht="18.48" customHeight="1">
      <c r="B20" s="24"/>
      <c r="E20" s="29" t="s">
        <v>35</v>
      </c>
      <c r="AK20" s="34" t="s">
        <v>28</v>
      </c>
      <c r="AN20" s="29" t="s">
        <v>3</v>
      </c>
      <c r="AR20" s="24"/>
      <c r="BE20" s="33"/>
      <c r="BS20" s="21" t="s">
        <v>4</v>
      </c>
    </row>
    <row r="21" s="1" customFormat="1" ht="6.96" customHeight="1">
      <c r="B21" s="24"/>
      <c r="AR21" s="24"/>
      <c r="BE21" s="33"/>
    </row>
    <row r="22" s="1" customFormat="1" ht="12" customHeight="1">
      <c r="B22" s="24"/>
      <c r="D22" s="34" t="s">
        <v>36</v>
      </c>
      <c r="AR22" s="24"/>
      <c r="BE22" s="33"/>
    </row>
    <row r="23" s="1" customFormat="1" ht="47.25" customHeight="1">
      <c r="B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R23" s="24"/>
      <c r="BE23" s="33"/>
    </row>
    <row r="24" s="1" customFormat="1" ht="6.96" customHeight="1">
      <c r="B24" s="24"/>
      <c r="AR24" s="24"/>
      <c r="BE24" s="33"/>
    </row>
    <row r="25" s="1" customFormat="1" ht="6.96" customHeight="1">
      <c r="B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R25" s="24"/>
      <c r="BE25" s="33"/>
    </row>
    <row r="26" s="2" customFormat="1" ht="25.92" customHeight="1">
      <c r="A26" s="40"/>
      <c r="B26" s="41"/>
      <c r="C26" s="40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0"/>
      <c r="AQ26" s="40"/>
      <c r="AR26" s="41"/>
      <c r="BE26" s="33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BE27" s="33"/>
    </row>
    <row r="28" s="2" customFormat="1">
      <c r="A28" s="40"/>
      <c r="B28" s="41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39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40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41</v>
      </c>
      <c r="AL28" s="45"/>
      <c r="AM28" s="45"/>
      <c r="AN28" s="45"/>
      <c r="AO28" s="45"/>
      <c r="AP28" s="40"/>
      <c r="AQ28" s="40"/>
      <c r="AR28" s="41"/>
      <c r="BE28" s="33"/>
    </row>
    <row r="29" s="3" customFormat="1" ht="14.4" customHeight="1">
      <c r="A29" s="3"/>
      <c r="B29" s="46"/>
      <c r="C29" s="3"/>
      <c r="D29" s="34" t="s">
        <v>42</v>
      </c>
      <c r="E29" s="3"/>
      <c r="F29" s="34" t="s">
        <v>43</v>
      </c>
      <c r="G29" s="3"/>
      <c r="H29" s="3"/>
      <c r="I29" s="3"/>
      <c r="J29" s="3"/>
      <c r="K29" s="3"/>
      <c r="L29" s="47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8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8">
        <f>ROUND(AV54, 2)</f>
        <v>0</v>
      </c>
      <c r="AL29" s="3"/>
      <c r="AM29" s="3"/>
      <c r="AN29" s="3"/>
      <c r="AO29" s="3"/>
      <c r="AP29" s="3"/>
      <c r="AQ29" s="3"/>
      <c r="AR29" s="46"/>
      <c r="BE29" s="49"/>
    </row>
    <row r="30" s="3" customFormat="1" ht="14.4" customHeight="1">
      <c r="A30" s="3"/>
      <c r="B30" s="46"/>
      <c r="C30" s="3"/>
      <c r="D30" s="3"/>
      <c r="E30" s="3"/>
      <c r="F30" s="34" t="s">
        <v>44</v>
      </c>
      <c r="G30" s="3"/>
      <c r="H30" s="3"/>
      <c r="I30" s="3"/>
      <c r="J30" s="3"/>
      <c r="K30" s="3"/>
      <c r="L30" s="47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8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8">
        <f>ROUND(AW54, 2)</f>
        <v>0</v>
      </c>
      <c r="AL30" s="3"/>
      <c r="AM30" s="3"/>
      <c r="AN30" s="3"/>
      <c r="AO30" s="3"/>
      <c r="AP30" s="3"/>
      <c r="AQ30" s="3"/>
      <c r="AR30" s="46"/>
      <c r="BE30" s="49"/>
    </row>
    <row r="31" hidden="1" s="3" customFormat="1" ht="14.4" customHeight="1">
      <c r="A31" s="3"/>
      <c r="B31" s="46"/>
      <c r="C31" s="3"/>
      <c r="D31" s="3"/>
      <c r="E31" s="3"/>
      <c r="F31" s="34" t="s">
        <v>45</v>
      </c>
      <c r="G31" s="3"/>
      <c r="H31" s="3"/>
      <c r="I31" s="3"/>
      <c r="J31" s="3"/>
      <c r="K31" s="3"/>
      <c r="L31" s="47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6"/>
      <c r="BE31" s="49"/>
    </row>
    <row r="32" hidden="1" s="3" customFormat="1" ht="14.4" customHeight="1">
      <c r="A32" s="3"/>
      <c r="B32" s="46"/>
      <c r="C32" s="3"/>
      <c r="D32" s="3"/>
      <c r="E32" s="3"/>
      <c r="F32" s="34" t="s">
        <v>46</v>
      </c>
      <c r="G32" s="3"/>
      <c r="H32" s="3"/>
      <c r="I32" s="3"/>
      <c r="J32" s="3"/>
      <c r="K32" s="3"/>
      <c r="L32" s="47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6"/>
      <c r="BE32" s="49"/>
    </row>
    <row r="33" hidden="1" s="3" customFormat="1" ht="14.4" customHeight="1">
      <c r="A33" s="3"/>
      <c r="B33" s="46"/>
      <c r="C33" s="3"/>
      <c r="D33" s="3"/>
      <c r="E33" s="3"/>
      <c r="F33" s="34" t="s">
        <v>47</v>
      </c>
      <c r="G33" s="3"/>
      <c r="H33" s="3"/>
      <c r="I33" s="3"/>
      <c r="J33" s="3"/>
      <c r="K33" s="3"/>
      <c r="L33" s="47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8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8">
        <v>0</v>
      </c>
      <c r="AL33" s="3"/>
      <c r="AM33" s="3"/>
      <c r="AN33" s="3"/>
      <c r="AO33" s="3"/>
      <c r="AP33" s="3"/>
      <c r="AQ33" s="3"/>
      <c r="AR33" s="46"/>
      <c r="BE33" s="3"/>
    </row>
    <row r="34" s="2" customFormat="1" ht="6.96" customHeight="1">
      <c r="A34" s="40"/>
      <c r="B34" s="41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BE34" s="40"/>
    </row>
    <row r="35" s="2" customFormat="1" ht="25.92" customHeight="1">
      <c r="A35" s="40"/>
      <c r="B35" s="41"/>
      <c r="C35" s="50"/>
      <c r="D35" s="51" t="s">
        <v>48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49</v>
      </c>
      <c r="U35" s="52"/>
      <c r="V35" s="52"/>
      <c r="W35" s="52"/>
      <c r="X35" s="54" t="s">
        <v>50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1"/>
      <c r="BE35" s="40"/>
    </row>
    <row r="36" s="2" customFormat="1" ht="6.96" customHeight="1">
      <c r="A36" s="40"/>
      <c r="B36" s="41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BE36" s="40"/>
    </row>
    <row r="37" s="2" customFormat="1" ht="6.96" customHeight="1">
      <c r="A37" s="40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1"/>
      <c r="BE37" s="40"/>
    </row>
    <row r="41" s="2" customFormat="1" ht="6.96" customHeight="1">
      <c r="A41" s="40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1"/>
      <c r="BE41" s="40"/>
    </row>
    <row r="42" s="2" customFormat="1" ht="24.96" customHeight="1">
      <c r="A42" s="40"/>
      <c r="B42" s="41"/>
      <c r="C42" s="25" t="s">
        <v>51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1"/>
      <c r="BE42" s="40"/>
    </row>
    <row r="43" s="2" customFormat="1" ht="6.96" customHeight="1">
      <c r="A43" s="40"/>
      <c r="B43" s="41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1"/>
      <c r="BE43" s="40"/>
    </row>
    <row r="44" s="4" customFormat="1" ht="12" customHeight="1">
      <c r="A44" s="4"/>
      <c r="B44" s="61"/>
      <c r="C44" s="34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251203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1"/>
      <c r="BE44" s="4"/>
    </row>
    <row r="45" s="5" customFormat="1" ht="36.96" customHeight="1">
      <c r="A45" s="5"/>
      <c r="B45" s="62"/>
      <c r="C45" s="63" t="s">
        <v>17</v>
      </c>
      <c r="D45" s="5"/>
      <c r="E45" s="5"/>
      <c r="F45" s="5"/>
      <c r="G45" s="5"/>
      <c r="H45" s="5"/>
      <c r="I45" s="5"/>
      <c r="J45" s="5"/>
      <c r="K45" s="5"/>
      <c r="L45" s="64" t="str">
        <f>K6</f>
        <v>DOMOV PRO SENIORY NA TŘEŠŇOVCE - ČESKÁ SKALICE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2"/>
      <c r="BE45" s="5"/>
    </row>
    <row r="46" s="2" customFormat="1" ht="6.96" customHeight="1">
      <c r="A46" s="40"/>
      <c r="B46" s="41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1"/>
      <c r="BE46" s="40"/>
    </row>
    <row r="47" s="2" customFormat="1" ht="12" customHeight="1">
      <c r="A47" s="40"/>
      <c r="B47" s="41"/>
      <c r="C47" s="34" t="s">
        <v>21</v>
      </c>
      <c r="D47" s="40"/>
      <c r="E47" s="40"/>
      <c r="F47" s="40"/>
      <c r="G47" s="40"/>
      <c r="H47" s="40"/>
      <c r="I47" s="40"/>
      <c r="J47" s="40"/>
      <c r="K47" s="40"/>
      <c r="L47" s="65" t="str">
        <f>IF(K8="","",K8)</f>
        <v>Riegrova ukice st.parc.č.1936,kú Česká Skalice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4" t="s">
        <v>23</v>
      </c>
      <c r="AJ47" s="40"/>
      <c r="AK47" s="40"/>
      <c r="AL47" s="40"/>
      <c r="AM47" s="66" t="str">
        <f>IF(AN8= "","",AN8)</f>
        <v>13. 12. 2025</v>
      </c>
      <c r="AN47" s="66"/>
      <c r="AO47" s="40"/>
      <c r="AP47" s="40"/>
      <c r="AQ47" s="40"/>
      <c r="AR47" s="41"/>
      <c r="B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1"/>
      <c r="BE48" s="40"/>
    </row>
    <row r="49" s="2" customFormat="1" ht="15.15" customHeight="1">
      <c r="A49" s="40"/>
      <c r="B49" s="41"/>
      <c r="C49" s="34" t="s">
        <v>25</v>
      </c>
      <c r="D49" s="40"/>
      <c r="E49" s="40"/>
      <c r="F49" s="40"/>
      <c r="G49" s="40"/>
      <c r="H49" s="40"/>
      <c r="I49" s="40"/>
      <c r="J49" s="40"/>
      <c r="K49" s="40"/>
      <c r="L49" s="4" t="str">
        <f>IF(E11= "","",E11)</f>
        <v>Domov pro seniory Na Třešňovce,Riegrova 837,ČS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4" t="s">
        <v>31</v>
      </c>
      <c r="AJ49" s="40"/>
      <c r="AK49" s="40"/>
      <c r="AL49" s="40"/>
      <c r="AM49" s="67" t="str">
        <f>IF(E17="","",E17)</f>
        <v>Proxion s.r.o.</v>
      </c>
      <c r="AN49" s="4"/>
      <c r="AO49" s="4"/>
      <c r="AP49" s="4"/>
      <c r="AQ49" s="40"/>
      <c r="AR49" s="41"/>
      <c r="AS49" s="68" t="s">
        <v>52</v>
      </c>
      <c r="AT49" s="69"/>
      <c r="AU49" s="70"/>
      <c r="AV49" s="70"/>
      <c r="AW49" s="70"/>
      <c r="AX49" s="70"/>
      <c r="AY49" s="70"/>
      <c r="AZ49" s="70"/>
      <c r="BA49" s="70"/>
      <c r="BB49" s="70"/>
      <c r="BC49" s="70"/>
      <c r="BD49" s="71"/>
      <c r="BE49" s="40"/>
    </row>
    <row r="50" s="2" customFormat="1" ht="15.15" customHeight="1">
      <c r="A50" s="40"/>
      <c r="B50" s="41"/>
      <c r="C50" s="34" t="s">
        <v>29</v>
      </c>
      <c r="D50" s="40"/>
      <c r="E50" s="40"/>
      <c r="F50" s="40"/>
      <c r="G50" s="40"/>
      <c r="H50" s="40"/>
      <c r="I50" s="40"/>
      <c r="J50" s="40"/>
      <c r="K50" s="40"/>
      <c r="L50" s="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4" t="s">
        <v>34</v>
      </c>
      <c r="AJ50" s="40"/>
      <c r="AK50" s="40"/>
      <c r="AL50" s="40"/>
      <c r="AM50" s="67" t="str">
        <f>IF(E20="","",E20)</f>
        <v xml:space="preserve"> </v>
      </c>
      <c r="AN50" s="4"/>
      <c r="AO50" s="4"/>
      <c r="AP50" s="4"/>
      <c r="AQ50" s="40"/>
      <c r="AR50" s="41"/>
      <c r="AS50" s="72"/>
      <c r="AT50" s="73"/>
      <c r="AU50" s="74"/>
      <c r="AV50" s="74"/>
      <c r="AW50" s="74"/>
      <c r="AX50" s="74"/>
      <c r="AY50" s="74"/>
      <c r="AZ50" s="74"/>
      <c r="BA50" s="74"/>
      <c r="BB50" s="74"/>
      <c r="BC50" s="74"/>
      <c r="BD50" s="75"/>
      <c r="BE50" s="40"/>
    </row>
    <row r="51" s="2" customFormat="1" ht="10.8" customHeight="1">
      <c r="A51" s="40"/>
      <c r="B51" s="41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1"/>
      <c r="AS51" s="72"/>
      <c r="AT51" s="73"/>
      <c r="AU51" s="74"/>
      <c r="AV51" s="74"/>
      <c r="AW51" s="74"/>
      <c r="AX51" s="74"/>
      <c r="AY51" s="74"/>
      <c r="AZ51" s="74"/>
      <c r="BA51" s="74"/>
      <c r="BB51" s="74"/>
      <c r="BC51" s="74"/>
      <c r="BD51" s="75"/>
      <c r="BE51" s="40"/>
    </row>
    <row r="52" s="2" customFormat="1" ht="29.28" customHeight="1">
      <c r="A52" s="40"/>
      <c r="B52" s="41"/>
      <c r="C52" s="76" t="s">
        <v>53</v>
      </c>
      <c r="D52" s="77"/>
      <c r="E52" s="77"/>
      <c r="F52" s="77"/>
      <c r="G52" s="77"/>
      <c r="H52" s="78"/>
      <c r="I52" s="79" t="s">
        <v>54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80" t="s">
        <v>55</v>
      </c>
      <c r="AH52" s="77"/>
      <c r="AI52" s="77"/>
      <c r="AJ52" s="77"/>
      <c r="AK52" s="77"/>
      <c r="AL52" s="77"/>
      <c r="AM52" s="77"/>
      <c r="AN52" s="79" t="s">
        <v>56</v>
      </c>
      <c r="AO52" s="77"/>
      <c r="AP52" s="77"/>
      <c r="AQ52" s="81" t="s">
        <v>57</v>
      </c>
      <c r="AR52" s="41"/>
      <c r="AS52" s="82" t="s">
        <v>58</v>
      </c>
      <c r="AT52" s="83" t="s">
        <v>59</v>
      </c>
      <c r="AU52" s="83" t="s">
        <v>60</v>
      </c>
      <c r="AV52" s="83" t="s">
        <v>61</v>
      </c>
      <c r="AW52" s="83" t="s">
        <v>62</v>
      </c>
      <c r="AX52" s="83" t="s">
        <v>63</v>
      </c>
      <c r="AY52" s="83" t="s">
        <v>64</v>
      </c>
      <c r="AZ52" s="83" t="s">
        <v>65</v>
      </c>
      <c r="BA52" s="83" t="s">
        <v>66</v>
      </c>
      <c r="BB52" s="83" t="s">
        <v>67</v>
      </c>
      <c r="BC52" s="83" t="s">
        <v>68</v>
      </c>
      <c r="BD52" s="84" t="s">
        <v>69</v>
      </c>
      <c r="BE52" s="40"/>
    </row>
    <row r="53" s="2" customFormat="1" ht="10.8" customHeight="1">
      <c r="A53" s="40"/>
      <c r="B53" s="4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1"/>
      <c r="AS53" s="85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7"/>
      <c r="BE53" s="40"/>
    </row>
    <row r="54" s="6" customFormat="1" ht="32.4" customHeight="1">
      <c r="A54" s="6"/>
      <c r="B54" s="88"/>
      <c r="C54" s="89" t="s">
        <v>70</v>
      </c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1">
        <f>ROUND(AG55,2)</f>
        <v>0</v>
      </c>
      <c r="AH54" s="91"/>
      <c r="AI54" s="91"/>
      <c r="AJ54" s="91"/>
      <c r="AK54" s="91"/>
      <c r="AL54" s="91"/>
      <c r="AM54" s="91"/>
      <c r="AN54" s="92">
        <f>SUM(AG54,AT54)</f>
        <v>0</v>
      </c>
      <c r="AO54" s="92"/>
      <c r="AP54" s="92"/>
      <c r="AQ54" s="93" t="s">
        <v>3</v>
      </c>
      <c r="AR54" s="88"/>
      <c r="AS54" s="94">
        <f>ROUND(AS55,2)</f>
        <v>0</v>
      </c>
      <c r="AT54" s="95">
        <f>ROUND(SUM(AV54:AW54),2)</f>
        <v>0</v>
      </c>
      <c r="AU54" s="96">
        <f>ROUND(AU55,5)</f>
        <v>0</v>
      </c>
      <c r="AV54" s="95">
        <f>ROUND(AZ54*L29,2)</f>
        <v>0</v>
      </c>
      <c r="AW54" s="95">
        <f>ROUND(BA54*L30,2)</f>
        <v>0</v>
      </c>
      <c r="AX54" s="95">
        <f>ROUND(BB54*L29,2)</f>
        <v>0</v>
      </c>
      <c r="AY54" s="95">
        <f>ROUND(BC54*L30,2)</f>
        <v>0</v>
      </c>
      <c r="AZ54" s="95">
        <f>ROUND(AZ55,2)</f>
        <v>0</v>
      </c>
      <c r="BA54" s="95">
        <f>ROUND(BA55,2)</f>
        <v>0</v>
      </c>
      <c r="BB54" s="95">
        <f>ROUND(BB55,2)</f>
        <v>0</v>
      </c>
      <c r="BC54" s="95">
        <f>ROUND(BC55,2)</f>
        <v>0</v>
      </c>
      <c r="BD54" s="97">
        <f>ROUND(BD55,2)</f>
        <v>0</v>
      </c>
      <c r="BE54" s="6"/>
      <c r="BS54" s="98" t="s">
        <v>71</v>
      </c>
      <c r="BT54" s="98" t="s">
        <v>72</v>
      </c>
      <c r="BU54" s="99" t="s">
        <v>73</v>
      </c>
      <c r="BV54" s="98" t="s">
        <v>74</v>
      </c>
      <c r="BW54" s="98" t="s">
        <v>5</v>
      </c>
      <c r="BX54" s="98" t="s">
        <v>75</v>
      </c>
      <c r="CL54" s="98" t="s">
        <v>3</v>
      </c>
    </row>
    <row r="55" s="7" customFormat="1" ht="16.5" customHeight="1">
      <c r="A55" s="7"/>
      <c r="B55" s="100"/>
      <c r="C55" s="101"/>
      <c r="D55" s="102" t="s">
        <v>76</v>
      </c>
      <c r="E55" s="102"/>
      <c r="F55" s="102"/>
      <c r="G55" s="102"/>
      <c r="H55" s="102"/>
      <c r="I55" s="103"/>
      <c r="J55" s="102" t="s">
        <v>77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ROUND(SUM(AG56:AG58),2)</f>
        <v>0</v>
      </c>
      <c r="AH55" s="103"/>
      <c r="AI55" s="103"/>
      <c r="AJ55" s="103"/>
      <c r="AK55" s="103"/>
      <c r="AL55" s="103"/>
      <c r="AM55" s="103"/>
      <c r="AN55" s="105">
        <f>SUM(AG55,AT55)</f>
        <v>0</v>
      </c>
      <c r="AO55" s="103"/>
      <c r="AP55" s="103"/>
      <c r="AQ55" s="106" t="s">
        <v>78</v>
      </c>
      <c r="AR55" s="100"/>
      <c r="AS55" s="107">
        <f>ROUND(SUM(AS56:AS58),2)</f>
        <v>0</v>
      </c>
      <c r="AT55" s="108">
        <f>ROUND(SUM(AV55:AW55),2)</f>
        <v>0</v>
      </c>
      <c r="AU55" s="109">
        <f>ROUND(SUM(AU56:AU58),5)</f>
        <v>0</v>
      </c>
      <c r="AV55" s="108">
        <f>ROUND(AZ55*L29,2)</f>
        <v>0</v>
      </c>
      <c r="AW55" s="108">
        <f>ROUND(BA55*L30,2)</f>
        <v>0</v>
      </c>
      <c r="AX55" s="108">
        <f>ROUND(BB55*L29,2)</f>
        <v>0</v>
      </c>
      <c r="AY55" s="108">
        <f>ROUND(BC55*L30,2)</f>
        <v>0</v>
      </c>
      <c r="AZ55" s="108">
        <f>ROUND(SUM(AZ56:AZ58),2)</f>
        <v>0</v>
      </c>
      <c r="BA55" s="108">
        <f>ROUND(SUM(BA56:BA58),2)</f>
        <v>0</v>
      </c>
      <c r="BB55" s="108">
        <f>ROUND(SUM(BB56:BB58),2)</f>
        <v>0</v>
      </c>
      <c r="BC55" s="108">
        <f>ROUND(SUM(BC56:BC58),2)</f>
        <v>0</v>
      </c>
      <c r="BD55" s="110">
        <f>ROUND(SUM(BD56:BD58),2)</f>
        <v>0</v>
      </c>
      <c r="BE55" s="7"/>
      <c r="BS55" s="111" t="s">
        <v>71</v>
      </c>
      <c r="BT55" s="111" t="s">
        <v>79</v>
      </c>
      <c r="BU55" s="111" t="s">
        <v>73</v>
      </c>
      <c r="BV55" s="111" t="s">
        <v>74</v>
      </c>
      <c r="BW55" s="111" t="s">
        <v>80</v>
      </c>
      <c r="BX55" s="111" t="s">
        <v>5</v>
      </c>
      <c r="CL55" s="111" t="s">
        <v>3</v>
      </c>
      <c r="CM55" s="111" t="s">
        <v>79</v>
      </c>
    </row>
    <row r="56" s="4" customFormat="1" ht="23.25" customHeight="1">
      <c r="A56" s="112" t="s">
        <v>81</v>
      </c>
      <c r="B56" s="61"/>
      <c r="C56" s="10"/>
      <c r="D56" s="10"/>
      <c r="E56" s="113" t="s">
        <v>82</v>
      </c>
      <c r="F56" s="113"/>
      <c r="G56" s="113"/>
      <c r="H56" s="113"/>
      <c r="I56" s="113"/>
      <c r="J56" s="10"/>
      <c r="K56" s="113" t="s">
        <v>83</v>
      </c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4">
        <f>'SO 01.01. - Bourací práce'!J32</f>
        <v>0</v>
      </c>
      <c r="AH56" s="10"/>
      <c r="AI56" s="10"/>
      <c r="AJ56" s="10"/>
      <c r="AK56" s="10"/>
      <c r="AL56" s="10"/>
      <c r="AM56" s="10"/>
      <c r="AN56" s="114">
        <f>SUM(AG56,AT56)</f>
        <v>0</v>
      </c>
      <c r="AO56" s="10"/>
      <c r="AP56" s="10"/>
      <c r="AQ56" s="115" t="s">
        <v>84</v>
      </c>
      <c r="AR56" s="61"/>
      <c r="AS56" s="116">
        <v>0</v>
      </c>
      <c r="AT56" s="117">
        <f>ROUND(SUM(AV56:AW56),2)</f>
        <v>0</v>
      </c>
      <c r="AU56" s="118">
        <f>'SO 01.01. - Bourací práce'!P94</f>
        <v>0</v>
      </c>
      <c r="AV56" s="117">
        <f>'SO 01.01. - Bourací práce'!J35</f>
        <v>0</v>
      </c>
      <c r="AW56" s="117">
        <f>'SO 01.01. - Bourací práce'!J36</f>
        <v>0</v>
      </c>
      <c r="AX56" s="117">
        <f>'SO 01.01. - Bourací práce'!J37</f>
        <v>0</v>
      </c>
      <c r="AY56" s="117">
        <f>'SO 01.01. - Bourací práce'!J38</f>
        <v>0</v>
      </c>
      <c r="AZ56" s="117">
        <f>'SO 01.01. - Bourací práce'!F35</f>
        <v>0</v>
      </c>
      <c r="BA56" s="117">
        <f>'SO 01.01. - Bourací práce'!F36</f>
        <v>0</v>
      </c>
      <c r="BB56" s="117">
        <f>'SO 01.01. - Bourací práce'!F37</f>
        <v>0</v>
      </c>
      <c r="BC56" s="117">
        <f>'SO 01.01. - Bourací práce'!F38</f>
        <v>0</v>
      </c>
      <c r="BD56" s="119">
        <f>'SO 01.01. - Bourací práce'!F39</f>
        <v>0</v>
      </c>
      <c r="BE56" s="4"/>
      <c r="BT56" s="29" t="s">
        <v>85</v>
      </c>
      <c r="BV56" s="29" t="s">
        <v>74</v>
      </c>
      <c r="BW56" s="29" t="s">
        <v>86</v>
      </c>
      <c r="BX56" s="29" t="s">
        <v>80</v>
      </c>
      <c r="CL56" s="29" t="s">
        <v>3</v>
      </c>
    </row>
    <row r="57" s="4" customFormat="1" ht="23.25" customHeight="1">
      <c r="A57" s="112" t="s">
        <v>81</v>
      </c>
      <c r="B57" s="61"/>
      <c r="C57" s="10"/>
      <c r="D57" s="10"/>
      <c r="E57" s="113" t="s">
        <v>87</v>
      </c>
      <c r="F57" s="113"/>
      <c r="G57" s="113"/>
      <c r="H57" s="113"/>
      <c r="I57" s="113"/>
      <c r="J57" s="10"/>
      <c r="K57" s="113" t="s">
        <v>88</v>
      </c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4">
        <f>'SO 01.02. - Nové konstrukce'!J32</f>
        <v>0</v>
      </c>
      <c r="AH57" s="10"/>
      <c r="AI57" s="10"/>
      <c r="AJ57" s="10"/>
      <c r="AK57" s="10"/>
      <c r="AL57" s="10"/>
      <c r="AM57" s="10"/>
      <c r="AN57" s="114">
        <f>SUM(AG57,AT57)</f>
        <v>0</v>
      </c>
      <c r="AO57" s="10"/>
      <c r="AP57" s="10"/>
      <c r="AQ57" s="115" t="s">
        <v>84</v>
      </c>
      <c r="AR57" s="61"/>
      <c r="AS57" s="116">
        <v>0</v>
      </c>
      <c r="AT57" s="117">
        <f>ROUND(SUM(AV57:AW57),2)</f>
        <v>0</v>
      </c>
      <c r="AU57" s="118">
        <f>'SO 01.02. - Nové konstrukce'!P102</f>
        <v>0</v>
      </c>
      <c r="AV57" s="117">
        <f>'SO 01.02. - Nové konstrukce'!J35</f>
        <v>0</v>
      </c>
      <c r="AW57" s="117">
        <f>'SO 01.02. - Nové konstrukce'!J36</f>
        <v>0</v>
      </c>
      <c r="AX57" s="117">
        <f>'SO 01.02. - Nové konstrukce'!J37</f>
        <v>0</v>
      </c>
      <c r="AY57" s="117">
        <f>'SO 01.02. - Nové konstrukce'!J38</f>
        <v>0</v>
      </c>
      <c r="AZ57" s="117">
        <f>'SO 01.02. - Nové konstrukce'!F35</f>
        <v>0</v>
      </c>
      <c r="BA57" s="117">
        <f>'SO 01.02. - Nové konstrukce'!F36</f>
        <v>0</v>
      </c>
      <c r="BB57" s="117">
        <f>'SO 01.02. - Nové konstrukce'!F37</f>
        <v>0</v>
      </c>
      <c r="BC57" s="117">
        <f>'SO 01.02. - Nové konstrukce'!F38</f>
        <v>0</v>
      </c>
      <c r="BD57" s="119">
        <f>'SO 01.02. - Nové konstrukce'!F39</f>
        <v>0</v>
      </c>
      <c r="BE57" s="4"/>
      <c r="BT57" s="29" t="s">
        <v>85</v>
      </c>
      <c r="BV57" s="29" t="s">
        <v>74</v>
      </c>
      <c r="BW57" s="29" t="s">
        <v>89</v>
      </c>
      <c r="BX57" s="29" t="s">
        <v>80</v>
      </c>
      <c r="CL57" s="29" t="s">
        <v>3</v>
      </c>
    </row>
    <row r="58" s="4" customFormat="1" ht="16.5" customHeight="1">
      <c r="A58" s="112" t="s">
        <v>81</v>
      </c>
      <c r="B58" s="61"/>
      <c r="C58" s="10"/>
      <c r="D58" s="10"/>
      <c r="E58" s="113" t="s">
        <v>90</v>
      </c>
      <c r="F58" s="113"/>
      <c r="G58" s="113"/>
      <c r="H58" s="113"/>
      <c r="I58" s="113"/>
      <c r="J58" s="10"/>
      <c r="K58" s="113" t="s">
        <v>91</v>
      </c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4">
        <f>'VRN 00 - Vedlejší a ostat...'!J32</f>
        <v>0</v>
      </c>
      <c r="AH58" s="10"/>
      <c r="AI58" s="10"/>
      <c r="AJ58" s="10"/>
      <c r="AK58" s="10"/>
      <c r="AL58" s="10"/>
      <c r="AM58" s="10"/>
      <c r="AN58" s="114">
        <f>SUM(AG58,AT58)</f>
        <v>0</v>
      </c>
      <c r="AO58" s="10"/>
      <c r="AP58" s="10"/>
      <c r="AQ58" s="115" t="s">
        <v>84</v>
      </c>
      <c r="AR58" s="61"/>
      <c r="AS58" s="120">
        <v>0</v>
      </c>
      <c r="AT58" s="121">
        <f>ROUND(SUM(AV58:AW58),2)</f>
        <v>0</v>
      </c>
      <c r="AU58" s="122">
        <f>'VRN 00 - Vedlejší a ostat...'!P89</f>
        <v>0</v>
      </c>
      <c r="AV58" s="121">
        <f>'VRN 00 - Vedlejší a ostat...'!J35</f>
        <v>0</v>
      </c>
      <c r="AW58" s="121">
        <f>'VRN 00 - Vedlejší a ostat...'!J36</f>
        <v>0</v>
      </c>
      <c r="AX58" s="121">
        <f>'VRN 00 - Vedlejší a ostat...'!J37</f>
        <v>0</v>
      </c>
      <c r="AY58" s="121">
        <f>'VRN 00 - Vedlejší a ostat...'!J38</f>
        <v>0</v>
      </c>
      <c r="AZ58" s="121">
        <f>'VRN 00 - Vedlejší a ostat...'!F35</f>
        <v>0</v>
      </c>
      <c r="BA58" s="121">
        <f>'VRN 00 - Vedlejší a ostat...'!F36</f>
        <v>0</v>
      </c>
      <c r="BB58" s="121">
        <f>'VRN 00 - Vedlejší a ostat...'!F37</f>
        <v>0</v>
      </c>
      <c r="BC58" s="121">
        <f>'VRN 00 - Vedlejší a ostat...'!F38</f>
        <v>0</v>
      </c>
      <c r="BD58" s="123">
        <f>'VRN 00 - Vedlejší a ostat...'!F39</f>
        <v>0</v>
      </c>
      <c r="BE58" s="4"/>
      <c r="BT58" s="29" t="s">
        <v>85</v>
      </c>
      <c r="BV58" s="29" t="s">
        <v>74</v>
      </c>
      <c r="BW58" s="29" t="s">
        <v>92</v>
      </c>
      <c r="BX58" s="29" t="s">
        <v>80</v>
      </c>
      <c r="CL58" s="29" t="s">
        <v>3</v>
      </c>
    </row>
    <row r="59" s="2" customFormat="1" ht="30" customHeight="1">
      <c r="A59" s="40"/>
      <c r="B59" s="41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1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41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mergeCells count="54">
    <mergeCell ref="L45:AO45"/>
    <mergeCell ref="AM47:AN47"/>
    <mergeCell ref="AS49:AT51"/>
    <mergeCell ref="AM49:AP49"/>
    <mergeCell ref="AM50:AP50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AG58:AM58"/>
    <mergeCell ref="AN58:AP58"/>
    <mergeCell ref="E58:I58"/>
    <mergeCell ref="K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56" location="'SO 01.01. - Bourací práce'!C2" display="/"/>
    <hyperlink ref="A57" location="'SO 01.02. - Nové konstrukce'!C2" display="/"/>
    <hyperlink ref="A58" location="'VRN 00 - Vedlejší a osta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86</v>
      </c>
      <c r="AZ2" s="124" t="s">
        <v>93</v>
      </c>
      <c r="BA2" s="124" t="s">
        <v>94</v>
      </c>
      <c r="BB2" s="124" t="s">
        <v>3</v>
      </c>
      <c r="BC2" s="124" t="s">
        <v>95</v>
      </c>
      <c r="BD2" s="124" t="s">
        <v>85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96</v>
      </c>
      <c r="L4" s="24"/>
      <c r="M4" s="125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6" t="str">
        <f>'Rekapitulace stavby'!K6</f>
        <v>DOMOV PRO SENIORY NA TŘEŠŇOVCE - ČESKÁ SKALICE</v>
      </c>
      <c r="F7" s="34"/>
      <c r="G7" s="34"/>
      <c r="H7" s="34"/>
      <c r="L7" s="24"/>
    </row>
    <row r="8" s="1" customFormat="1" ht="12" customHeight="1">
      <c r="B8" s="24"/>
      <c r="D8" s="34" t="s">
        <v>97</v>
      </c>
      <c r="L8" s="24"/>
    </row>
    <row r="9" s="2" customFormat="1" ht="16.5" customHeight="1">
      <c r="A9" s="40"/>
      <c r="B9" s="41"/>
      <c r="C9" s="40"/>
      <c r="D9" s="40"/>
      <c r="E9" s="126" t="s">
        <v>98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99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100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13. 12. 2025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3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27</v>
      </c>
      <c r="F17" s="40"/>
      <c r="G17" s="40"/>
      <c r="H17" s="40"/>
      <c r="I17" s="34" t="s">
        <v>28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">
        <v>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32</v>
      </c>
      <c r="F23" s="40"/>
      <c r="G23" s="40"/>
      <c r="H23" s="40"/>
      <c r="I23" s="34" t="s">
        <v>28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34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36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8"/>
      <c r="B29" s="129"/>
      <c r="C29" s="128"/>
      <c r="D29" s="128"/>
      <c r="E29" s="38" t="s">
        <v>3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1" t="s">
        <v>38</v>
      </c>
      <c r="E32" s="40"/>
      <c r="F32" s="40"/>
      <c r="G32" s="40"/>
      <c r="H32" s="40"/>
      <c r="I32" s="40"/>
      <c r="J32" s="92">
        <f>ROUND(J94,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40</v>
      </c>
      <c r="G34" s="40"/>
      <c r="H34" s="40"/>
      <c r="I34" s="45" t="s">
        <v>39</v>
      </c>
      <c r="J34" s="45" t="s">
        <v>41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2" t="s">
        <v>42</v>
      </c>
      <c r="E35" s="34" t="s">
        <v>43</v>
      </c>
      <c r="F35" s="133">
        <f>ROUND((SUM(BE94:BE178)),  2)</f>
        <v>0</v>
      </c>
      <c r="G35" s="40"/>
      <c r="H35" s="40"/>
      <c r="I35" s="134">
        <v>0.20999999999999999</v>
      </c>
      <c r="J35" s="133">
        <f>ROUND(((SUM(BE94:BE178))*I35),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44</v>
      </c>
      <c r="F36" s="133">
        <f>ROUND((SUM(BF94:BF178)),  2)</f>
        <v>0</v>
      </c>
      <c r="G36" s="40"/>
      <c r="H36" s="40"/>
      <c r="I36" s="134">
        <v>0.12</v>
      </c>
      <c r="J36" s="133">
        <f>ROUND(((SUM(BF94:BF178))*I36),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45</v>
      </c>
      <c r="F37" s="133">
        <f>ROUND((SUM(BG94:BG178)),  2)</f>
        <v>0</v>
      </c>
      <c r="G37" s="40"/>
      <c r="H37" s="40"/>
      <c r="I37" s="134">
        <v>0.20999999999999999</v>
      </c>
      <c r="J37" s="133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46</v>
      </c>
      <c r="F38" s="133">
        <f>ROUND((SUM(BH94:BH178)),  2)</f>
        <v>0</v>
      </c>
      <c r="G38" s="40"/>
      <c r="H38" s="40"/>
      <c r="I38" s="134">
        <v>0.12</v>
      </c>
      <c r="J38" s="133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47</v>
      </c>
      <c r="F39" s="133">
        <f>ROUND((SUM(BI94:BI178)),  2)</f>
        <v>0</v>
      </c>
      <c r="G39" s="40"/>
      <c r="H39" s="40"/>
      <c r="I39" s="134">
        <v>0</v>
      </c>
      <c r="J39" s="133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5"/>
      <c r="D41" s="136" t="s">
        <v>48</v>
      </c>
      <c r="E41" s="78"/>
      <c r="F41" s="78"/>
      <c r="G41" s="137" t="s">
        <v>49</v>
      </c>
      <c r="H41" s="138" t="s">
        <v>50</v>
      </c>
      <c r="I41" s="78"/>
      <c r="J41" s="139">
        <f>SUM(J32:J39)</f>
        <v>0</v>
      </c>
      <c r="K41" s="140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6" t="str">
        <f>E7</f>
        <v>DOMOV PRO SENIORY NA TŘEŠŇOVCE - ČESKÁ SKALICE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97</v>
      </c>
      <c r="L51" s="24"/>
    </row>
    <row r="52" s="2" customFormat="1" ht="16.5" customHeight="1">
      <c r="A52" s="40"/>
      <c r="B52" s="41"/>
      <c r="C52" s="40"/>
      <c r="D52" s="40"/>
      <c r="E52" s="126" t="s">
        <v>98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99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 01.01. - Bourací práce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Riegrova ukice st.parc.č.1936,kú Česká Skalice</v>
      </c>
      <c r="G56" s="40"/>
      <c r="H56" s="40"/>
      <c r="I56" s="34" t="s">
        <v>23</v>
      </c>
      <c r="J56" s="66" t="str">
        <f>IF(J14="","",J14)</f>
        <v>13. 12. 2025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Domov pro seniory Na Třešňovce,Riegrova 837,ČS</v>
      </c>
      <c r="G58" s="40"/>
      <c r="H58" s="40"/>
      <c r="I58" s="34" t="s">
        <v>31</v>
      </c>
      <c r="J58" s="38" t="str">
        <f>E23</f>
        <v>Proxion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34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1" t="s">
        <v>102</v>
      </c>
      <c r="D61" s="135"/>
      <c r="E61" s="135"/>
      <c r="F61" s="135"/>
      <c r="G61" s="135"/>
      <c r="H61" s="135"/>
      <c r="I61" s="135"/>
      <c r="J61" s="142" t="s">
        <v>103</v>
      </c>
      <c r="K61" s="135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3" t="s">
        <v>70</v>
      </c>
      <c r="D63" s="40"/>
      <c r="E63" s="40"/>
      <c r="F63" s="40"/>
      <c r="G63" s="40"/>
      <c r="H63" s="40"/>
      <c r="I63" s="40"/>
      <c r="J63" s="92">
        <f>J94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104</v>
      </c>
    </row>
    <row r="64" s="9" customFormat="1" ht="24.96" customHeight="1">
      <c r="A64" s="9"/>
      <c r="B64" s="144"/>
      <c r="C64" s="9"/>
      <c r="D64" s="145" t="s">
        <v>105</v>
      </c>
      <c r="E64" s="146"/>
      <c r="F64" s="146"/>
      <c r="G64" s="146"/>
      <c r="H64" s="146"/>
      <c r="I64" s="146"/>
      <c r="J64" s="147">
        <f>J95</f>
        <v>0</v>
      </c>
      <c r="K64" s="9"/>
      <c r="L64" s="14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8"/>
      <c r="C65" s="10"/>
      <c r="D65" s="149" t="s">
        <v>106</v>
      </c>
      <c r="E65" s="150"/>
      <c r="F65" s="150"/>
      <c r="G65" s="150"/>
      <c r="H65" s="150"/>
      <c r="I65" s="150"/>
      <c r="J65" s="151">
        <f>J96</f>
        <v>0</v>
      </c>
      <c r="K65" s="10"/>
      <c r="L65" s="14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8"/>
      <c r="C66" s="10"/>
      <c r="D66" s="149" t="s">
        <v>107</v>
      </c>
      <c r="E66" s="150"/>
      <c r="F66" s="150"/>
      <c r="G66" s="150"/>
      <c r="H66" s="150"/>
      <c r="I66" s="150"/>
      <c r="J66" s="151">
        <f>J123</f>
        <v>0</v>
      </c>
      <c r="K66" s="10"/>
      <c r="L66" s="14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44"/>
      <c r="C67" s="9"/>
      <c r="D67" s="145" t="s">
        <v>108</v>
      </c>
      <c r="E67" s="146"/>
      <c r="F67" s="146"/>
      <c r="G67" s="146"/>
      <c r="H67" s="146"/>
      <c r="I67" s="146"/>
      <c r="J67" s="147">
        <f>J145</f>
        <v>0</v>
      </c>
      <c r="K67" s="9"/>
      <c r="L67" s="14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48"/>
      <c r="C68" s="10"/>
      <c r="D68" s="149" t="s">
        <v>109</v>
      </c>
      <c r="E68" s="150"/>
      <c r="F68" s="150"/>
      <c r="G68" s="150"/>
      <c r="H68" s="150"/>
      <c r="I68" s="150"/>
      <c r="J68" s="151">
        <f>J146</f>
        <v>0</v>
      </c>
      <c r="K68" s="10"/>
      <c r="L68" s="14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8"/>
      <c r="C69" s="10"/>
      <c r="D69" s="149" t="s">
        <v>110</v>
      </c>
      <c r="E69" s="150"/>
      <c r="F69" s="150"/>
      <c r="G69" s="150"/>
      <c r="H69" s="150"/>
      <c r="I69" s="150"/>
      <c r="J69" s="151">
        <f>J152</f>
        <v>0</v>
      </c>
      <c r="K69" s="10"/>
      <c r="L69" s="14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8"/>
      <c r="C70" s="10"/>
      <c r="D70" s="149" t="s">
        <v>111</v>
      </c>
      <c r="E70" s="150"/>
      <c r="F70" s="150"/>
      <c r="G70" s="150"/>
      <c r="H70" s="150"/>
      <c r="I70" s="150"/>
      <c r="J70" s="151">
        <f>J155</f>
        <v>0</v>
      </c>
      <c r="K70" s="10"/>
      <c r="L70" s="14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48"/>
      <c r="C71" s="10"/>
      <c r="D71" s="149" t="s">
        <v>112</v>
      </c>
      <c r="E71" s="150"/>
      <c r="F71" s="150"/>
      <c r="G71" s="150"/>
      <c r="H71" s="150"/>
      <c r="I71" s="150"/>
      <c r="J71" s="151">
        <f>J173</f>
        <v>0</v>
      </c>
      <c r="K71" s="10"/>
      <c r="L71" s="14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48"/>
      <c r="C72" s="10"/>
      <c r="D72" s="149" t="s">
        <v>113</v>
      </c>
      <c r="E72" s="150"/>
      <c r="F72" s="150"/>
      <c r="G72" s="150"/>
      <c r="H72" s="150"/>
      <c r="I72" s="150"/>
      <c r="J72" s="151">
        <f>J176</f>
        <v>0</v>
      </c>
      <c r="K72" s="10"/>
      <c r="L72" s="14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0"/>
      <c r="D73" s="40"/>
      <c r="E73" s="40"/>
      <c r="F73" s="40"/>
      <c r="G73" s="40"/>
      <c r="H73" s="40"/>
      <c r="I73" s="40"/>
      <c r="J73" s="40"/>
      <c r="K73" s="40"/>
      <c r="L73" s="12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57"/>
      <c r="C74" s="58"/>
      <c r="D74" s="58"/>
      <c r="E74" s="58"/>
      <c r="F74" s="58"/>
      <c r="G74" s="58"/>
      <c r="H74" s="58"/>
      <c r="I74" s="58"/>
      <c r="J74" s="58"/>
      <c r="K74" s="58"/>
      <c r="L74" s="12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59"/>
      <c r="C78" s="60"/>
      <c r="D78" s="60"/>
      <c r="E78" s="60"/>
      <c r="F78" s="60"/>
      <c r="G78" s="60"/>
      <c r="H78" s="60"/>
      <c r="I78" s="60"/>
      <c r="J78" s="60"/>
      <c r="K78" s="60"/>
      <c r="L78" s="12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114</v>
      </c>
      <c r="D79" s="40"/>
      <c r="E79" s="40"/>
      <c r="F79" s="40"/>
      <c r="G79" s="40"/>
      <c r="H79" s="40"/>
      <c r="I79" s="40"/>
      <c r="J79" s="40"/>
      <c r="K79" s="40"/>
      <c r="L79" s="12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0"/>
      <c r="D80" s="40"/>
      <c r="E80" s="40"/>
      <c r="F80" s="40"/>
      <c r="G80" s="40"/>
      <c r="H80" s="40"/>
      <c r="I80" s="40"/>
      <c r="J80" s="40"/>
      <c r="K80" s="40"/>
      <c r="L80" s="12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17</v>
      </c>
      <c r="D81" s="40"/>
      <c r="E81" s="40"/>
      <c r="F81" s="40"/>
      <c r="G81" s="40"/>
      <c r="H81" s="40"/>
      <c r="I81" s="40"/>
      <c r="J81" s="40"/>
      <c r="K81" s="40"/>
      <c r="L81" s="12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0"/>
      <c r="D82" s="40"/>
      <c r="E82" s="126" t="str">
        <f>E7</f>
        <v>DOMOV PRO SENIORY NA TŘEŠŇOVCE - ČESKÁ SKALICE</v>
      </c>
      <c r="F82" s="34"/>
      <c r="G82" s="34"/>
      <c r="H82" s="34"/>
      <c r="I82" s="40"/>
      <c r="J82" s="40"/>
      <c r="K82" s="40"/>
      <c r="L82" s="12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" customFormat="1" ht="12" customHeight="1">
      <c r="B83" s="24"/>
      <c r="C83" s="34" t="s">
        <v>97</v>
      </c>
      <c r="L83" s="24"/>
    </row>
    <row r="84" s="2" customFormat="1" ht="16.5" customHeight="1">
      <c r="A84" s="40"/>
      <c r="B84" s="41"/>
      <c r="C84" s="40"/>
      <c r="D84" s="40"/>
      <c r="E84" s="126" t="s">
        <v>98</v>
      </c>
      <c r="F84" s="40"/>
      <c r="G84" s="40"/>
      <c r="H84" s="40"/>
      <c r="I84" s="40"/>
      <c r="J84" s="40"/>
      <c r="K84" s="40"/>
      <c r="L84" s="12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99</v>
      </c>
      <c r="D85" s="40"/>
      <c r="E85" s="40"/>
      <c r="F85" s="40"/>
      <c r="G85" s="40"/>
      <c r="H85" s="40"/>
      <c r="I85" s="40"/>
      <c r="J85" s="40"/>
      <c r="K85" s="40"/>
      <c r="L85" s="12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6.5" customHeight="1">
      <c r="A86" s="40"/>
      <c r="B86" s="41"/>
      <c r="C86" s="40"/>
      <c r="D86" s="40"/>
      <c r="E86" s="64" t="str">
        <f>E11</f>
        <v>SO 01.01. - Bourací práce</v>
      </c>
      <c r="F86" s="40"/>
      <c r="G86" s="40"/>
      <c r="H86" s="40"/>
      <c r="I86" s="40"/>
      <c r="J86" s="40"/>
      <c r="K86" s="40"/>
      <c r="L86" s="12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2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4" t="s">
        <v>21</v>
      </c>
      <c r="D88" s="40"/>
      <c r="E88" s="40"/>
      <c r="F88" s="29" t="str">
        <f>F14</f>
        <v>Riegrova ukice st.parc.č.1936,kú Česká Skalice</v>
      </c>
      <c r="G88" s="40"/>
      <c r="H88" s="40"/>
      <c r="I88" s="34" t="s">
        <v>23</v>
      </c>
      <c r="J88" s="66" t="str">
        <f>IF(J14="","",J14)</f>
        <v>13. 12. 2025</v>
      </c>
      <c r="K88" s="40"/>
      <c r="L88" s="12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0"/>
      <c r="D89" s="40"/>
      <c r="E89" s="40"/>
      <c r="F89" s="40"/>
      <c r="G89" s="40"/>
      <c r="H89" s="40"/>
      <c r="I89" s="40"/>
      <c r="J89" s="40"/>
      <c r="K89" s="40"/>
      <c r="L89" s="12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5.15" customHeight="1">
      <c r="A90" s="40"/>
      <c r="B90" s="41"/>
      <c r="C90" s="34" t="s">
        <v>25</v>
      </c>
      <c r="D90" s="40"/>
      <c r="E90" s="40"/>
      <c r="F90" s="29" t="str">
        <f>E17</f>
        <v>Domov pro seniory Na Třešňovce,Riegrova 837,ČS</v>
      </c>
      <c r="G90" s="40"/>
      <c r="H90" s="40"/>
      <c r="I90" s="34" t="s">
        <v>31</v>
      </c>
      <c r="J90" s="38" t="str">
        <f>E23</f>
        <v>Proxion s.r.o.</v>
      </c>
      <c r="K90" s="40"/>
      <c r="L90" s="12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5.15" customHeight="1">
      <c r="A91" s="40"/>
      <c r="B91" s="41"/>
      <c r="C91" s="34" t="s">
        <v>29</v>
      </c>
      <c r="D91" s="40"/>
      <c r="E91" s="40"/>
      <c r="F91" s="29" t="str">
        <f>IF(E20="","",E20)</f>
        <v>Vyplň údaj</v>
      </c>
      <c r="G91" s="40"/>
      <c r="H91" s="40"/>
      <c r="I91" s="34" t="s">
        <v>34</v>
      </c>
      <c r="J91" s="38" t="str">
        <f>E26</f>
        <v xml:space="preserve"> </v>
      </c>
      <c r="K91" s="40"/>
      <c r="L91" s="12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0.32" customHeight="1">
      <c r="A92" s="40"/>
      <c r="B92" s="41"/>
      <c r="C92" s="40"/>
      <c r="D92" s="40"/>
      <c r="E92" s="40"/>
      <c r="F92" s="40"/>
      <c r="G92" s="40"/>
      <c r="H92" s="40"/>
      <c r="I92" s="40"/>
      <c r="J92" s="40"/>
      <c r="K92" s="40"/>
      <c r="L92" s="12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11" customFormat="1" ht="29.28" customHeight="1">
      <c r="A93" s="152"/>
      <c r="B93" s="153"/>
      <c r="C93" s="154" t="s">
        <v>115</v>
      </c>
      <c r="D93" s="155" t="s">
        <v>57</v>
      </c>
      <c r="E93" s="155" t="s">
        <v>53</v>
      </c>
      <c r="F93" s="155" t="s">
        <v>54</v>
      </c>
      <c r="G93" s="155" t="s">
        <v>116</v>
      </c>
      <c r="H93" s="155" t="s">
        <v>117</v>
      </c>
      <c r="I93" s="155" t="s">
        <v>118</v>
      </c>
      <c r="J93" s="155" t="s">
        <v>103</v>
      </c>
      <c r="K93" s="156" t="s">
        <v>119</v>
      </c>
      <c r="L93" s="157"/>
      <c r="M93" s="82" t="s">
        <v>3</v>
      </c>
      <c r="N93" s="83" t="s">
        <v>42</v>
      </c>
      <c r="O93" s="83" t="s">
        <v>120</v>
      </c>
      <c r="P93" s="83" t="s">
        <v>121</v>
      </c>
      <c r="Q93" s="83" t="s">
        <v>122</v>
      </c>
      <c r="R93" s="83" t="s">
        <v>123</v>
      </c>
      <c r="S93" s="83" t="s">
        <v>124</v>
      </c>
      <c r="T93" s="84" t="s">
        <v>125</v>
      </c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</row>
    <row r="94" s="2" customFormat="1" ht="22.8" customHeight="1">
      <c r="A94" s="40"/>
      <c r="B94" s="41"/>
      <c r="C94" s="89" t="s">
        <v>126</v>
      </c>
      <c r="D94" s="40"/>
      <c r="E94" s="40"/>
      <c r="F94" s="40"/>
      <c r="G94" s="40"/>
      <c r="H94" s="40"/>
      <c r="I94" s="40"/>
      <c r="J94" s="158">
        <f>BK94</f>
        <v>0</v>
      </c>
      <c r="K94" s="40"/>
      <c r="L94" s="41"/>
      <c r="M94" s="85"/>
      <c r="N94" s="70"/>
      <c r="O94" s="86"/>
      <c r="P94" s="159">
        <f>P95+P145</f>
        <v>0</v>
      </c>
      <c r="Q94" s="86"/>
      <c r="R94" s="159">
        <f>R95+R145</f>
        <v>0.0075260000000000006</v>
      </c>
      <c r="S94" s="86"/>
      <c r="T94" s="160">
        <f>T95+T145</f>
        <v>110.93386512000001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21" t="s">
        <v>71</v>
      </c>
      <c r="AU94" s="21" t="s">
        <v>104</v>
      </c>
      <c r="BK94" s="161">
        <f>BK95+BK145</f>
        <v>0</v>
      </c>
    </row>
    <row r="95" s="12" customFormat="1" ht="25.92" customHeight="1">
      <c r="A95" s="12"/>
      <c r="B95" s="162"/>
      <c r="C95" s="12"/>
      <c r="D95" s="163" t="s">
        <v>71</v>
      </c>
      <c r="E95" s="164" t="s">
        <v>127</v>
      </c>
      <c r="F95" s="164" t="s">
        <v>128</v>
      </c>
      <c r="G95" s="12"/>
      <c r="H95" s="12"/>
      <c r="I95" s="165"/>
      <c r="J95" s="166">
        <f>BK95</f>
        <v>0</v>
      </c>
      <c r="K95" s="12"/>
      <c r="L95" s="162"/>
      <c r="M95" s="167"/>
      <c r="N95" s="168"/>
      <c r="O95" s="168"/>
      <c r="P95" s="169">
        <f>P96+P123</f>
        <v>0</v>
      </c>
      <c r="Q95" s="168"/>
      <c r="R95" s="169">
        <f>R96+R123</f>
        <v>0.0061360000000000008</v>
      </c>
      <c r="S95" s="168"/>
      <c r="T95" s="170">
        <f>T96+T123</f>
        <v>108.36144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63" t="s">
        <v>79</v>
      </c>
      <c r="AT95" s="171" t="s">
        <v>71</v>
      </c>
      <c r="AU95" s="171" t="s">
        <v>72</v>
      </c>
      <c r="AY95" s="163" t="s">
        <v>129</v>
      </c>
      <c r="BK95" s="172">
        <f>BK96+BK123</f>
        <v>0</v>
      </c>
    </row>
    <row r="96" s="12" customFormat="1" ht="22.8" customHeight="1">
      <c r="A96" s="12"/>
      <c r="B96" s="162"/>
      <c r="C96" s="12"/>
      <c r="D96" s="163" t="s">
        <v>71</v>
      </c>
      <c r="E96" s="173" t="s">
        <v>130</v>
      </c>
      <c r="F96" s="173" t="s">
        <v>131</v>
      </c>
      <c r="G96" s="12"/>
      <c r="H96" s="12"/>
      <c r="I96" s="165"/>
      <c r="J96" s="174">
        <f>BK96</f>
        <v>0</v>
      </c>
      <c r="K96" s="12"/>
      <c r="L96" s="162"/>
      <c r="M96" s="167"/>
      <c r="N96" s="168"/>
      <c r="O96" s="168"/>
      <c r="P96" s="169">
        <f>SUM(P97:P122)</f>
        <v>0</v>
      </c>
      <c r="Q96" s="168"/>
      <c r="R96" s="169">
        <f>SUM(R97:R122)</f>
        <v>0.0061360000000000008</v>
      </c>
      <c r="S96" s="168"/>
      <c r="T96" s="170">
        <f>SUM(T97:T122)</f>
        <v>108.36144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63" t="s">
        <v>79</v>
      </c>
      <c r="AT96" s="171" t="s">
        <v>71</v>
      </c>
      <c r="AU96" s="171" t="s">
        <v>79</v>
      </c>
      <c r="AY96" s="163" t="s">
        <v>129</v>
      </c>
      <c r="BK96" s="172">
        <f>SUM(BK97:BK122)</f>
        <v>0</v>
      </c>
    </row>
    <row r="97" s="2" customFormat="1" ht="37.8" customHeight="1">
      <c r="A97" s="40"/>
      <c r="B97" s="175"/>
      <c r="C97" s="176" t="s">
        <v>79</v>
      </c>
      <c r="D97" s="176" t="s">
        <v>132</v>
      </c>
      <c r="E97" s="177" t="s">
        <v>133</v>
      </c>
      <c r="F97" s="178" t="s">
        <v>134</v>
      </c>
      <c r="G97" s="179" t="s">
        <v>135</v>
      </c>
      <c r="H97" s="180">
        <v>0.087999999999999995</v>
      </c>
      <c r="I97" s="181"/>
      <c r="J97" s="182">
        <f>ROUND(I97*H97,2)</f>
        <v>0</v>
      </c>
      <c r="K97" s="178" t="s">
        <v>136</v>
      </c>
      <c r="L97" s="41"/>
      <c r="M97" s="183" t="s">
        <v>3</v>
      </c>
      <c r="N97" s="184" t="s">
        <v>44</v>
      </c>
      <c r="O97" s="74"/>
      <c r="P97" s="185">
        <f>O97*H97</f>
        <v>0</v>
      </c>
      <c r="Q97" s="185">
        <v>0</v>
      </c>
      <c r="R97" s="185">
        <f>Q97*H97</f>
        <v>0</v>
      </c>
      <c r="S97" s="185">
        <v>2.3999999999999999</v>
      </c>
      <c r="T97" s="186">
        <f>S97*H97</f>
        <v>0.21119999999999997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187" t="s">
        <v>137</v>
      </c>
      <c r="AT97" s="187" t="s">
        <v>132</v>
      </c>
      <c r="AU97" s="187" t="s">
        <v>85</v>
      </c>
      <c r="AY97" s="21" t="s">
        <v>129</v>
      </c>
      <c r="BE97" s="188">
        <f>IF(N97="základní",J97,0)</f>
        <v>0</v>
      </c>
      <c r="BF97" s="188">
        <f>IF(N97="snížená",J97,0)</f>
        <v>0</v>
      </c>
      <c r="BG97" s="188">
        <f>IF(N97="zákl. přenesená",J97,0)</f>
        <v>0</v>
      </c>
      <c r="BH97" s="188">
        <f>IF(N97="sníž. přenesená",J97,0)</f>
        <v>0</v>
      </c>
      <c r="BI97" s="188">
        <f>IF(N97="nulová",J97,0)</f>
        <v>0</v>
      </c>
      <c r="BJ97" s="21" t="s">
        <v>85</v>
      </c>
      <c r="BK97" s="188">
        <f>ROUND(I97*H97,2)</f>
        <v>0</v>
      </c>
      <c r="BL97" s="21" t="s">
        <v>137</v>
      </c>
      <c r="BM97" s="187" t="s">
        <v>138</v>
      </c>
    </row>
    <row r="98" s="2" customFormat="1">
      <c r="A98" s="40"/>
      <c r="B98" s="41"/>
      <c r="C98" s="40"/>
      <c r="D98" s="189" t="s">
        <v>139</v>
      </c>
      <c r="E98" s="40"/>
      <c r="F98" s="190" t="s">
        <v>140</v>
      </c>
      <c r="G98" s="40"/>
      <c r="H98" s="40"/>
      <c r="I98" s="191"/>
      <c r="J98" s="40"/>
      <c r="K98" s="40"/>
      <c r="L98" s="41"/>
      <c r="M98" s="192"/>
      <c r="N98" s="193"/>
      <c r="O98" s="74"/>
      <c r="P98" s="74"/>
      <c r="Q98" s="74"/>
      <c r="R98" s="74"/>
      <c r="S98" s="74"/>
      <c r="T98" s="75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21" t="s">
        <v>139</v>
      </c>
      <c r="AU98" s="21" t="s">
        <v>85</v>
      </c>
    </row>
    <row r="99" s="13" customFormat="1">
      <c r="A99" s="13"/>
      <c r="B99" s="194"/>
      <c r="C99" s="13"/>
      <c r="D99" s="195" t="s">
        <v>141</v>
      </c>
      <c r="E99" s="196" t="s">
        <v>3</v>
      </c>
      <c r="F99" s="197" t="s">
        <v>142</v>
      </c>
      <c r="G99" s="13"/>
      <c r="H99" s="198">
        <v>0.087999999999999995</v>
      </c>
      <c r="I99" s="199"/>
      <c r="J99" s="13"/>
      <c r="K99" s="13"/>
      <c r="L99" s="194"/>
      <c r="M99" s="200"/>
      <c r="N99" s="201"/>
      <c r="O99" s="201"/>
      <c r="P99" s="201"/>
      <c r="Q99" s="201"/>
      <c r="R99" s="201"/>
      <c r="S99" s="201"/>
      <c r="T99" s="202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196" t="s">
        <v>141</v>
      </c>
      <c r="AU99" s="196" t="s">
        <v>85</v>
      </c>
      <c r="AV99" s="13" t="s">
        <v>85</v>
      </c>
      <c r="AW99" s="13" t="s">
        <v>33</v>
      </c>
      <c r="AX99" s="13" t="s">
        <v>79</v>
      </c>
      <c r="AY99" s="196" t="s">
        <v>129</v>
      </c>
    </row>
    <row r="100" s="2" customFormat="1" ht="24.15" customHeight="1">
      <c r="A100" s="40"/>
      <c r="B100" s="175"/>
      <c r="C100" s="176" t="s">
        <v>85</v>
      </c>
      <c r="D100" s="176" t="s">
        <v>132</v>
      </c>
      <c r="E100" s="177" t="s">
        <v>143</v>
      </c>
      <c r="F100" s="178" t="s">
        <v>144</v>
      </c>
      <c r="G100" s="179" t="s">
        <v>135</v>
      </c>
      <c r="H100" s="180">
        <v>28.785</v>
      </c>
      <c r="I100" s="181"/>
      <c r="J100" s="182">
        <f>ROUND(I100*H100,2)</f>
        <v>0</v>
      </c>
      <c r="K100" s="178" t="s">
        <v>136</v>
      </c>
      <c r="L100" s="41"/>
      <c r="M100" s="183" t="s">
        <v>3</v>
      </c>
      <c r="N100" s="184" t="s">
        <v>44</v>
      </c>
      <c r="O100" s="74"/>
      <c r="P100" s="185">
        <f>O100*H100</f>
        <v>0</v>
      </c>
      <c r="Q100" s="185">
        <v>0</v>
      </c>
      <c r="R100" s="185">
        <f>Q100*H100</f>
        <v>0</v>
      </c>
      <c r="S100" s="185">
        <v>2.2000000000000002</v>
      </c>
      <c r="T100" s="186">
        <f>S100*H100</f>
        <v>63.327000000000005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187" t="s">
        <v>137</v>
      </c>
      <c r="AT100" s="187" t="s">
        <v>132</v>
      </c>
      <c r="AU100" s="187" t="s">
        <v>85</v>
      </c>
      <c r="AY100" s="21" t="s">
        <v>129</v>
      </c>
      <c r="BE100" s="188">
        <f>IF(N100="základní",J100,0)</f>
        <v>0</v>
      </c>
      <c r="BF100" s="188">
        <f>IF(N100="snížená",J100,0)</f>
        <v>0</v>
      </c>
      <c r="BG100" s="188">
        <f>IF(N100="zákl. přenesená",J100,0)</f>
        <v>0</v>
      </c>
      <c r="BH100" s="188">
        <f>IF(N100="sníž. přenesená",J100,0)</f>
        <v>0</v>
      </c>
      <c r="BI100" s="188">
        <f>IF(N100="nulová",J100,0)</f>
        <v>0</v>
      </c>
      <c r="BJ100" s="21" t="s">
        <v>85</v>
      </c>
      <c r="BK100" s="188">
        <f>ROUND(I100*H100,2)</f>
        <v>0</v>
      </c>
      <c r="BL100" s="21" t="s">
        <v>137</v>
      </c>
      <c r="BM100" s="187" t="s">
        <v>145</v>
      </c>
    </row>
    <row r="101" s="2" customFormat="1">
      <c r="A101" s="40"/>
      <c r="B101" s="41"/>
      <c r="C101" s="40"/>
      <c r="D101" s="189" t="s">
        <v>139</v>
      </c>
      <c r="E101" s="40"/>
      <c r="F101" s="190" t="s">
        <v>146</v>
      </c>
      <c r="G101" s="40"/>
      <c r="H101" s="40"/>
      <c r="I101" s="191"/>
      <c r="J101" s="40"/>
      <c r="K101" s="40"/>
      <c r="L101" s="41"/>
      <c r="M101" s="192"/>
      <c r="N101" s="193"/>
      <c r="O101" s="74"/>
      <c r="P101" s="74"/>
      <c r="Q101" s="74"/>
      <c r="R101" s="74"/>
      <c r="S101" s="74"/>
      <c r="T101" s="75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21" t="s">
        <v>139</v>
      </c>
      <c r="AU101" s="21" t="s">
        <v>85</v>
      </c>
    </row>
    <row r="102" s="13" customFormat="1">
      <c r="A102" s="13"/>
      <c r="B102" s="194"/>
      <c r="C102" s="13"/>
      <c r="D102" s="195" t="s">
        <v>141</v>
      </c>
      <c r="E102" s="196" t="s">
        <v>3</v>
      </c>
      <c r="F102" s="197" t="s">
        <v>147</v>
      </c>
      <c r="G102" s="13"/>
      <c r="H102" s="198">
        <v>28.785</v>
      </c>
      <c r="I102" s="199"/>
      <c r="J102" s="13"/>
      <c r="K102" s="13"/>
      <c r="L102" s="194"/>
      <c r="M102" s="200"/>
      <c r="N102" s="201"/>
      <c r="O102" s="201"/>
      <c r="P102" s="201"/>
      <c r="Q102" s="201"/>
      <c r="R102" s="201"/>
      <c r="S102" s="201"/>
      <c r="T102" s="202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96" t="s">
        <v>141</v>
      </c>
      <c r="AU102" s="196" t="s">
        <v>85</v>
      </c>
      <c r="AV102" s="13" t="s">
        <v>85</v>
      </c>
      <c r="AW102" s="13" t="s">
        <v>33</v>
      </c>
      <c r="AX102" s="13" t="s">
        <v>79</v>
      </c>
      <c r="AY102" s="196" t="s">
        <v>129</v>
      </c>
    </row>
    <row r="103" s="2" customFormat="1" ht="21.75" customHeight="1">
      <c r="A103" s="40"/>
      <c r="B103" s="175"/>
      <c r="C103" s="176" t="s">
        <v>148</v>
      </c>
      <c r="D103" s="176" t="s">
        <v>132</v>
      </c>
      <c r="E103" s="177" t="s">
        <v>149</v>
      </c>
      <c r="F103" s="178" t="s">
        <v>150</v>
      </c>
      <c r="G103" s="179" t="s">
        <v>151</v>
      </c>
      <c r="H103" s="180">
        <v>1.95</v>
      </c>
      <c r="I103" s="181"/>
      <c r="J103" s="182">
        <f>ROUND(I103*H103,2)</f>
        <v>0</v>
      </c>
      <c r="K103" s="178" t="s">
        <v>136</v>
      </c>
      <c r="L103" s="41"/>
      <c r="M103" s="183" t="s">
        <v>3</v>
      </c>
      <c r="N103" s="184" t="s">
        <v>44</v>
      </c>
      <c r="O103" s="74"/>
      <c r="P103" s="185">
        <f>O103*H103</f>
        <v>0</v>
      </c>
      <c r="Q103" s="185">
        <v>0</v>
      </c>
      <c r="R103" s="185">
        <f>Q103*H103</f>
        <v>0</v>
      </c>
      <c r="S103" s="185">
        <v>0</v>
      </c>
      <c r="T103" s="18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187" t="s">
        <v>137</v>
      </c>
      <c r="AT103" s="187" t="s">
        <v>132</v>
      </c>
      <c r="AU103" s="187" t="s">
        <v>85</v>
      </c>
      <c r="AY103" s="21" t="s">
        <v>129</v>
      </c>
      <c r="BE103" s="188">
        <f>IF(N103="základní",J103,0)</f>
        <v>0</v>
      </c>
      <c r="BF103" s="188">
        <f>IF(N103="snížená",J103,0)</f>
        <v>0</v>
      </c>
      <c r="BG103" s="188">
        <f>IF(N103="zákl. přenesená",J103,0)</f>
        <v>0</v>
      </c>
      <c r="BH103" s="188">
        <f>IF(N103="sníž. přenesená",J103,0)</f>
        <v>0</v>
      </c>
      <c r="BI103" s="188">
        <f>IF(N103="nulová",J103,0)</f>
        <v>0</v>
      </c>
      <c r="BJ103" s="21" t="s">
        <v>85</v>
      </c>
      <c r="BK103" s="188">
        <f>ROUND(I103*H103,2)</f>
        <v>0</v>
      </c>
      <c r="BL103" s="21" t="s">
        <v>137</v>
      </c>
      <c r="BM103" s="187" t="s">
        <v>152</v>
      </c>
    </row>
    <row r="104" s="2" customFormat="1">
      <c r="A104" s="40"/>
      <c r="B104" s="41"/>
      <c r="C104" s="40"/>
      <c r="D104" s="189" t="s">
        <v>139</v>
      </c>
      <c r="E104" s="40"/>
      <c r="F104" s="190" t="s">
        <v>153</v>
      </c>
      <c r="G104" s="40"/>
      <c r="H104" s="40"/>
      <c r="I104" s="191"/>
      <c r="J104" s="40"/>
      <c r="K104" s="40"/>
      <c r="L104" s="41"/>
      <c r="M104" s="192"/>
      <c r="N104" s="193"/>
      <c r="O104" s="74"/>
      <c r="P104" s="74"/>
      <c r="Q104" s="74"/>
      <c r="R104" s="74"/>
      <c r="S104" s="74"/>
      <c r="T104" s="75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21" t="s">
        <v>139</v>
      </c>
      <c r="AU104" s="21" t="s">
        <v>85</v>
      </c>
    </row>
    <row r="105" s="13" customFormat="1">
      <c r="A105" s="13"/>
      <c r="B105" s="194"/>
      <c r="C105" s="13"/>
      <c r="D105" s="195" t="s">
        <v>141</v>
      </c>
      <c r="E105" s="196" t="s">
        <v>3</v>
      </c>
      <c r="F105" s="197" t="s">
        <v>154</v>
      </c>
      <c r="G105" s="13"/>
      <c r="H105" s="198">
        <v>1.95</v>
      </c>
      <c r="I105" s="199"/>
      <c r="J105" s="13"/>
      <c r="K105" s="13"/>
      <c r="L105" s="194"/>
      <c r="M105" s="200"/>
      <c r="N105" s="201"/>
      <c r="O105" s="201"/>
      <c r="P105" s="201"/>
      <c r="Q105" s="201"/>
      <c r="R105" s="201"/>
      <c r="S105" s="201"/>
      <c r="T105" s="202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96" t="s">
        <v>141</v>
      </c>
      <c r="AU105" s="196" t="s">
        <v>85</v>
      </c>
      <c r="AV105" s="13" t="s">
        <v>85</v>
      </c>
      <c r="AW105" s="13" t="s">
        <v>33</v>
      </c>
      <c r="AX105" s="13" t="s">
        <v>79</v>
      </c>
      <c r="AY105" s="196" t="s">
        <v>129</v>
      </c>
    </row>
    <row r="106" s="2" customFormat="1" ht="37.8" customHeight="1">
      <c r="A106" s="40"/>
      <c r="B106" s="175"/>
      <c r="C106" s="176" t="s">
        <v>137</v>
      </c>
      <c r="D106" s="176" t="s">
        <v>132</v>
      </c>
      <c r="E106" s="177" t="s">
        <v>155</v>
      </c>
      <c r="F106" s="178" t="s">
        <v>156</v>
      </c>
      <c r="G106" s="179" t="s">
        <v>135</v>
      </c>
      <c r="H106" s="180">
        <v>26.16</v>
      </c>
      <c r="I106" s="181"/>
      <c r="J106" s="182">
        <f>ROUND(I106*H106,2)</f>
        <v>0</v>
      </c>
      <c r="K106" s="178" t="s">
        <v>136</v>
      </c>
      <c r="L106" s="41"/>
      <c r="M106" s="183" t="s">
        <v>3</v>
      </c>
      <c r="N106" s="184" t="s">
        <v>44</v>
      </c>
      <c r="O106" s="74"/>
      <c r="P106" s="185">
        <f>O106*H106</f>
        <v>0</v>
      </c>
      <c r="Q106" s="185">
        <v>0</v>
      </c>
      <c r="R106" s="185">
        <f>Q106*H106</f>
        <v>0</v>
      </c>
      <c r="S106" s="185">
        <v>0.029000000000000001</v>
      </c>
      <c r="T106" s="186">
        <f>S106*H106</f>
        <v>0.75864000000000009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187" t="s">
        <v>137</v>
      </c>
      <c r="AT106" s="187" t="s">
        <v>132</v>
      </c>
      <c r="AU106" s="187" t="s">
        <v>85</v>
      </c>
      <c r="AY106" s="21" t="s">
        <v>129</v>
      </c>
      <c r="BE106" s="188">
        <f>IF(N106="základní",J106,0)</f>
        <v>0</v>
      </c>
      <c r="BF106" s="188">
        <f>IF(N106="snížená",J106,0)</f>
        <v>0</v>
      </c>
      <c r="BG106" s="188">
        <f>IF(N106="zákl. přenesená",J106,0)</f>
        <v>0</v>
      </c>
      <c r="BH106" s="188">
        <f>IF(N106="sníž. přenesená",J106,0)</f>
        <v>0</v>
      </c>
      <c r="BI106" s="188">
        <f>IF(N106="nulová",J106,0)</f>
        <v>0</v>
      </c>
      <c r="BJ106" s="21" t="s">
        <v>85</v>
      </c>
      <c r="BK106" s="188">
        <f>ROUND(I106*H106,2)</f>
        <v>0</v>
      </c>
      <c r="BL106" s="21" t="s">
        <v>137</v>
      </c>
      <c r="BM106" s="187" t="s">
        <v>157</v>
      </c>
    </row>
    <row r="107" s="2" customFormat="1">
      <c r="A107" s="40"/>
      <c r="B107" s="41"/>
      <c r="C107" s="40"/>
      <c r="D107" s="189" t="s">
        <v>139</v>
      </c>
      <c r="E107" s="40"/>
      <c r="F107" s="190" t="s">
        <v>158</v>
      </c>
      <c r="G107" s="40"/>
      <c r="H107" s="40"/>
      <c r="I107" s="191"/>
      <c r="J107" s="40"/>
      <c r="K107" s="40"/>
      <c r="L107" s="41"/>
      <c r="M107" s="192"/>
      <c r="N107" s="193"/>
      <c r="O107" s="74"/>
      <c r="P107" s="74"/>
      <c r="Q107" s="74"/>
      <c r="R107" s="74"/>
      <c r="S107" s="74"/>
      <c r="T107" s="75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21" t="s">
        <v>139</v>
      </c>
      <c r="AU107" s="21" t="s">
        <v>85</v>
      </c>
    </row>
    <row r="108" s="13" customFormat="1">
      <c r="A108" s="13"/>
      <c r="B108" s="194"/>
      <c r="C108" s="13"/>
      <c r="D108" s="195" t="s">
        <v>141</v>
      </c>
      <c r="E108" s="196" t="s">
        <v>3</v>
      </c>
      <c r="F108" s="197" t="s">
        <v>159</v>
      </c>
      <c r="G108" s="13"/>
      <c r="H108" s="198">
        <v>26.16</v>
      </c>
      <c r="I108" s="199"/>
      <c r="J108" s="13"/>
      <c r="K108" s="13"/>
      <c r="L108" s="194"/>
      <c r="M108" s="200"/>
      <c r="N108" s="201"/>
      <c r="O108" s="201"/>
      <c r="P108" s="201"/>
      <c r="Q108" s="201"/>
      <c r="R108" s="201"/>
      <c r="S108" s="201"/>
      <c r="T108" s="202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196" t="s">
        <v>141</v>
      </c>
      <c r="AU108" s="196" t="s">
        <v>85</v>
      </c>
      <c r="AV108" s="13" t="s">
        <v>85</v>
      </c>
      <c r="AW108" s="13" t="s">
        <v>33</v>
      </c>
      <c r="AX108" s="13" t="s">
        <v>79</v>
      </c>
      <c r="AY108" s="196" t="s">
        <v>129</v>
      </c>
    </row>
    <row r="109" s="2" customFormat="1" ht="44.25" customHeight="1">
      <c r="A109" s="40"/>
      <c r="B109" s="175"/>
      <c r="C109" s="176" t="s">
        <v>160</v>
      </c>
      <c r="D109" s="176" t="s">
        <v>132</v>
      </c>
      <c r="E109" s="177" t="s">
        <v>161</v>
      </c>
      <c r="F109" s="178" t="s">
        <v>162</v>
      </c>
      <c r="G109" s="179" t="s">
        <v>151</v>
      </c>
      <c r="H109" s="180">
        <v>174.40000000000001</v>
      </c>
      <c r="I109" s="181"/>
      <c r="J109" s="182">
        <f>ROUND(I109*H109,2)</f>
        <v>0</v>
      </c>
      <c r="K109" s="178" t="s">
        <v>136</v>
      </c>
      <c r="L109" s="41"/>
      <c r="M109" s="183" t="s">
        <v>3</v>
      </c>
      <c r="N109" s="184" t="s">
        <v>44</v>
      </c>
      <c r="O109" s="74"/>
      <c r="P109" s="185">
        <f>O109*H109</f>
        <v>0</v>
      </c>
      <c r="Q109" s="185">
        <v>0</v>
      </c>
      <c r="R109" s="185">
        <f>Q109*H109</f>
        <v>0</v>
      </c>
      <c r="S109" s="185">
        <v>0.035000000000000003</v>
      </c>
      <c r="T109" s="186">
        <f>S109*H109</f>
        <v>6.104000000000001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187" t="s">
        <v>137</v>
      </c>
      <c r="AT109" s="187" t="s">
        <v>132</v>
      </c>
      <c r="AU109" s="187" t="s">
        <v>85</v>
      </c>
      <c r="AY109" s="21" t="s">
        <v>129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1" t="s">
        <v>85</v>
      </c>
      <c r="BK109" s="188">
        <f>ROUND(I109*H109,2)</f>
        <v>0</v>
      </c>
      <c r="BL109" s="21" t="s">
        <v>137</v>
      </c>
      <c r="BM109" s="187" t="s">
        <v>163</v>
      </c>
    </row>
    <row r="110" s="2" customFormat="1">
      <c r="A110" s="40"/>
      <c r="B110" s="41"/>
      <c r="C110" s="40"/>
      <c r="D110" s="189" t="s">
        <v>139</v>
      </c>
      <c r="E110" s="40"/>
      <c r="F110" s="190" t="s">
        <v>164</v>
      </c>
      <c r="G110" s="40"/>
      <c r="H110" s="40"/>
      <c r="I110" s="191"/>
      <c r="J110" s="40"/>
      <c r="K110" s="40"/>
      <c r="L110" s="41"/>
      <c r="M110" s="192"/>
      <c r="N110" s="193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139</v>
      </c>
      <c r="AU110" s="21" t="s">
        <v>85</v>
      </c>
    </row>
    <row r="111" s="13" customFormat="1">
      <c r="A111" s="13"/>
      <c r="B111" s="194"/>
      <c r="C111" s="13"/>
      <c r="D111" s="195" t="s">
        <v>141</v>
      </c>
      <c r="E111" s="196" t="s">
        <v>3</v>
      </c>
      <c r="F111" s="197" t="s">
        <v>165</v>
      </c>
      <c r="G111" s="13"/>
      <c r="H111" s="198">
        <v>174.40000000000001</v>
      </c>
      <c r="I111" s="199"/>
      <c r="J111" s="13"/>
      <c r="K111" s="13"/>
      <c r="L111" s="194"/>
      <c r="M111" s="200"/>
      <c r="N111" s="201"/>
      <c r="O111" s="201"/>
      <c r="P111" s="201"/>
      <c r="Q111" s="201"/>
      <c r="R111" s="201"/>
      <c r="S111" s="201"/>
      <c r="T111" s="20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96" t="s">
        <v>141</v>
      </c>
      <c r="AU111" s="196" t="s">
        <v>85</v>
      </c>
      <c r="AV111" s="13" t="s">
        <v>85</v>
      </c>
      <c r="AW111" s="13" t="s">
        <v>33</v>
      </c>
      <c r="AX111" s="13" t="s">
        <v>72</v>
      </c>
      <c r="AY111" s="196" t="s">
        <v>129</v>
      </c>
    </row>
    <row r="112" s="14" customFormat="1">
      <c r="A112" s="14"/>
      <c r="B112" s="203"/>
      <c r="C112" s="14"/>
      <c r="D112" s="195" t="s">
        <v>141</v>
      </c>
      <c r="E112" s="204" t="s">
        <v>93</v>
      </c>
      <c r="F112" s="205" t="s">
        <v>166</v>
      </c>
      <c r="G112" s="14"/>
      <c r="H112" s="206">
        <v>174.40000000000001</v>
      </c>
      <c r="I112" s="207"/>
      <c r="J112" s="14"/>
      <c r="K112" s="14"/>
      <c r="L112" s="203"/>
      <c r="M112" s="208"/>
      <c r="N112" s="209"/>
      <c r="O112" s="209"/>
      <c r="P112" s="209"/>
      <c r="Q112" s="209"/>
      <c r="R112" s="209"/>
      <c r="S112" s="209"/>
      <c r="T112" s="21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04" t="s">
        <v>141</v>
      </c>
      <c r="AU112" s="204" t="s">
        <v>85</v>
      </c>
      <c r="AV112" s="14" t="s">
        <v>137</v>
      </c>
      <c r="AW112" s="14" t="s">
        <v>33</v>
      </c>
      <c r="AX112" s="14" t="s">
        <v>79</v>
      </c>
      <c r="AY112" s="204" t="s">
        <v>129</v>
      </c>
    </row>
    <row r="113" s="2" customFormat="1" ht="33" customHeight="1">
      <c r="A113" s="40"/>
      <c r="B113" s="175"/>
      <c r="C113" s="176" t="s">
        <v>167</v>
      </c>
      <c r="D113" s="176" t="s">
        <v>132</v>
      </c>
      <c r="E113" s="177" t="s">
        <v>168</v>
      </c>
      <c r="F113" s="178" t="s">
        <v>169</v>
      </c>
      <c r="G113" s="179" t="s">
        <v>135</v>
      </c>
      <c r="H113" s="180">
        <v>26.16</v>
      </c>
      <c r="I113" s="181"/>
      <c r="J113" s="182">
        <f>ROUND(I113*H113,2)</f>
        <v>0</v>
      </c>
      <c r="K113" s="178" t="s">
        <v>136</v>
      </c>
      <c r="L113" s="41"/>
      <c r="M113" s="183" t="s">
        <v>3</v>
      </c>
      <c r="N113" s="184" t="s">
        <v>44</v>
      </c>
      <c r="O113" s="74"/>
      <c r="P113" s="185">
        <f>O113*H113</f>
        <v>0</v>
      </c>
      <c r="Q113" s="185">
        <v>0</v>
      </c>
      <c r="R113" s="185">
        <f>Q113*H113</f>
        <v>0</v>
      </c>
      <c r="S113" s="185">
        <v>1.3999999999999999</v>
      </c>
      <c r="T113" s="186">
        <f>S113*H113</f>
        <v>36.623999999999995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87" t="s">
        <v>137</v>
      </c>
      <c r="AT113" s="187" t="s">
        <v>132</v>
      </c>
      <c r="AU113" s="187" t="s">
        <v>85</v>
      </c>
      <c r="AY113" s="21" t="s">
        <v>129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1" t="s">
        <v>85</v>
      </c>
      <c r="BK113" s="188">
        <f>ROUND(I113*H113,2)</f>
        <v>0</v>
      </c>
      <c r="BL113" s="21" t="s">
        <v>137</v>
      </c>
      <c r="BM113" s="187" t="s">
        <v>170</v>
      </c>
    </row>
    <row r="114" s="2" customFormat="1">
      <c r="A114" s="40"/>
      <c r="B114" s="41"/>
      <c r="C114" s="40"/>
      <c r="D114" s="189" t="s">
        <v>139</v>
      </c>
      <c r="E114" s="40"/>
      <c r="F114" s="190" t="s">
        <v>171</v>
      </c>
      <c r="G114" s="40"/>
      <c r="H114" s="40"/>
      <c r="I114" s="191"/>
      <c r="J114" s="40"/>
      <c r="K114" s="40"/>
      <c r="L114" s="41"/>
      <c r="M114" s="192"/>
      <c r="N114" s="193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139</v>
      </c>
      <c r="AU114" s="21" t="s">
        <v>85</v>
      </c>
    </row>
    <row r="115" s="13" customFormat="1">
      <c r="A115" s="13"/>
      <c r="B115" s="194"/>
      <c r="C115" s="13"/>
      <c r="D115" s="195" t="s">
        <v>141</v>
      </c>
      <c r="E115" s="196" t="s">
        <v>3</v>
      </c>
      <c r="F115" s="197" t="s">
        <v>159</v>
      </c>
      <c r="G115" s="13"/>
      <c r="H115" s="198">
        <v>26.16</v>
      </c>
      <c r="I115" s="199"/>
      <c r="J115" s="13"/>
      <c r="K115" s="13"/>
      <c r="L115" s="194"/>
      <c r="M115" s="200"/>
      <c r="N115" s="201"/>
      <c r="O115" s="201"/>
      <c r="P115" s="201"/>
      <c r="Q115" s="201"/>
      <c r="R115" s="201"/>
      <c r="S115" s="201"/>
      <c r="T115" s="20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6" t="s">
        <v>141</v>
      </c>
      <c r="AU115" s="196" t="s">
        <v>85</v>
      </c>
      <c r="AV115" s="13" t="s">
        <v>85</v>
      </c>
      <c r="AW115" s="13" t="s">
        <v>33</v>
      </c>
      <c r="AX115" s="13" t="s">
        <v>79</v>
      </c>
      <c r="AY115" s="196" t="s">
        <v>129</v>
      </c>
    </row>
    <row r="116" s="2" customFormat="1" ht="44.25" customHeight="1">
      <c r="A116" s="40"/>
      <c r="B116" s="175"/>
      <c r="C116" s="176" t="s">
        <v>172</v>
      </c>
      <c r="D116" s="176" t="s">
        <v>132</v>
      </c>
      <c r="E116" s="177" t="s">
        <v>173</v>
      </c>
      <c r="F116" s="178" t="s">
        <v>174</v>
      </c>
      <c r="G116" s="179" t="s">
        <v>175</v>
      </c>
      <c r="H116" s="180">
        <v>5.2000000000000002</v>
      </c>
      <c r="I116" s="181"/>
      <c r="J116" s="182">
        <f>ROUND(I116*H116,2)</f>
        <v>0</v>
      </c>
      <c r="K116" s="178" t="s">
        <v>136</v>
      </c>
      <c r="L116" s="41"/>
      <c r="M116" s="183" t="s">
        <v>3</v>
      </c>
      <c r="N116" s="184" t="s">
        <v>44</v>
      </c>
      <c r="O116" s="74"/>
      <c r="P116" s="185">
        <f>O116*H116</f>
        <v>0</v>
      </c>
      <c r="Q116" s="185">
        <v>0.0011800000000000001</v>
      </c>
      <c r="R116" s="185">
        <f>Q116*H116</f>
        <v>0.0061360000000000008</v>
      </c>
      <c r="S116" s="185">
        <v>0.014</v>
      </c>
      <c r="T116" s="186">
        <f>S116*H116</f>
        <v>0.072800000000000004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187" t="s">
        <v>137</v>
      </c>
      <c r="AT116" s="187" t="s">
        <v>132</v>
      </c>
      <c r="AU116" s="187" t="s">
        <v>85</v>
      </c>
      <c r="AY116" s="21" t="s">
        <v>129</v>
      </c>
      <c r="BE116" s="188">
        <f>IF(N116="základní",J116,0)</f>
        <v>0</v>
      </c>
      <c r="BF116" s="188">
        <f>IF(N116="snížená",J116,0)</f>
        <v>0</v>
      </c>
      <c r="BG116" s="188">
        <f>IF(N116="zákl. přenesená",J116,0)</f>
        <v>0</v>
      </c>
      <c r="BH116" s="188">
        <f>IF(N116="sníž. přenesená",J116,0)</f>
        <v>0</v>
      </c>
      <c r="BI116" s="188">
        <f>IF(N116="nulová",J116,0)</f>
        <v>0</v>
      </c>
      <c r="BJ116" s="21" t="s">
        <v>85</v>
      </c>
      <c r="BK116" s="188">
        <f>ROUND(I116*H116,2)</f>
        <v>0</v>
      </c>
      <c r="BL116" s="21" t="s">
        <v>137</v>
      </c>
      <c r="BM116" s="187" t="s">
        <v>176</v>
      </c>
    </row>
    <row r="117" s="2" customFormat="1">
      <c r="A117" s="40"/>
      <c r="B117" s="41"/>
      <c r="C117" s="40"/>
      <c r="D117" s="189" t="s">
        <v>139</v>
      </c>
      <c r="E117" s="40"/>
      <c r="F117" s="190" t="s">
        <v>177</v>
      </c>
      <c r="G117" s="40"/>
      <c r="H117" s="40"/>
      <c r="I117" s="191"/>
      <c r="J117" s="40"/>
      <c r="K117" s="40"/>
      <c r="L117" s="41"/>
      <c r="M117" s="192"/>
      <c r="N117" s="193"/>
      <c r="O117" s="74"/>
      <c r="P117" s="74"/>
      <c r="Q117" s="74"/>
      <c r="R117" s="74"/>
      <c r="S117" s="74"/>
      <c r="T117" s="75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21" t="s">
        <v>139</v>
      </c>
      <c r="AU117" s="21" t="s">
        <v>85</v>
      </c>
    </row>
    <row r="118" s="13" customFormat="1">
      <c r="A118" s="13"/>
      <c r="B118" s="194"/>
      <c r="C118" s="13"/>
      <c r="D118" s="195" t="s">
        <v>141</v>
      </c>
      <c r="E118" s="196" t="s">
        <v>3</v>
      </c>
      <c r="F118" s="197" t="s">
        <v>178</v>
      </c>
      <c r="G118" s="13"/>
      <c r="H118" s="198">
        <v>5.2000000000000002</v>
      </c>
      <c r="I118" s="199"/>
      <c r="J118" s="13"/>
      <c r="K118" s="13"/>
      <c r="L118" s="194"/>
      <c r="M118" s="200"/>
      <c r="N118" s="201"/>
      <c r="O118" s="201"/>
      <c r="P118" s="201"/>
      <c r="Q118" s="201"/>
      <c r="R118" s="201"/>
      <c r="S118" s="201"/>
      <c r="T118" s="202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96" t="s">
        <v>141</v>
      </c>
      <c r="AU118" s="196" t="s">
        <v>85</v>
      </c>
      <c r="AV118" s="13" t="s">
        <v>85</v>
      </c>
      <c r="AW118" s="13" t="s">
        <v>33</v>
      </c>
      <c r="AX118" s="13" t="s">
        <v>79</v>
      </c>
      <c r="AY118" s="196" t="s">
        <v>129</v>
      </c>
    </row>
    <row r="119" s="2" customFormat="1" ht="24.15" customHeight="1">
      <c r="A119" s="40"/>
      <c r="B119" s="175"/>
      <c r="C119" s="176" t="s">
        <v>179</v>
      </c>
      <c r="D119" s="176" t="s">
        <v>132</v>
      </c>
      <c r="E119" s="177" t="s">
        <v>180</v>
      </c>
      <c r="F119" s="178" t="s">
        <v>181</v>
      </c>
      <c r="G119" s="179" t="s">
        <v>182</v>
      </c>
      <c r="H119" s="180">
        <v>34</v>
      </c>
      <c r="I119" s="181"/>
      <c r="J119" s="182">
        <f>ROUND(I119*H119,2)</f>
        <v>0</v>
      </c>
      <c r="K119" s="178" t="s">
        <v>3</v>
      </c>
      <c r="L119" s="41"/>
      <c r="M119" s="183" t="s">
        <v>3</v>
      </c>
      <c r="N119" s="184" t="s">
        <v>44</v>
      </c>
      <c r="O119" s="74"/>
      <c r="P119" s="185">
        <f>O119*H119</f>
        <v>0</v>
      </c>
      <c r="Q119" s="185">
        <v>0</v>
      </c>
      <c r="R119" s="185">
        <f>Q119*H119</f>
        <v>0</v>
      </c>
      <c r="S119" s="185">
        <v>0.0088999999999999999</v>
      </c>
      <c r="T119" s="186">
        <f>S119*H119</f>
        <v>0.30259999999999998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187" t="s">
        <v>137</v>
      </c>
      <c r="AT119" s="187" t="s">
        <v>132</v>
      </c>
      <c r="AU119" s="187" t="s">
        <v>85</v>
      </c>
      <c r="AY119" s="21" t="s">
        <v>129</v>
      </c>
      <c r="BE119" s="188">
        <f>IF(N119="základní",J119,0)</f>
        <v>0</v>
      </c>
      <c r="BF119" s="188">
        <f>IF(N119="snížená",J119,0)</f>
        <v>0</v>
      </c>
      <c r="BG119" s="188">
        <f>IF(N119="zákl. přenesená",J119,0)</f>
        <v>0</v>
      </c>
      <c r="BH119" s="188">
        <f>IF(N119="sníž. přenesená",J119,0)</f>
        <v>0</v>
      </c>
      <c r="BI119" s="188">
        <f>IF(N119="nulová",J119,0)</f>
        <v>0</v>
      </c>
      <c r="BJ119" s="21" t="s">
        <v>85</v>
      </c>
      <c r="BK119" s="188">
        <f>ROUND(I119*H119,2)</f>
        <v>0</v>
      </c>
      <c r="BL119" s="21" t="s">
        <v>137</v>
      </c>
      <c r="BM119" s="187" t="s">
        <v>183</v>
      </c>
    </row>
    <row r="120" s="13" customFormat="1">
      <c r="A120" s="13"/>
      <c r="B120" s="194"/>
      <c r="C120" s="13"/>
      <c r="D120" s="195" t="s">
        <v>141</v>
      </c>
      <c r="E120" s="196" t="s">
        <v>3</v>
      </c>
      <c r="F120" s="197" t="s">
        <v>184</v>
      </c>
      <c r="G120" s="13"/>
      <c r="H120" s="198">
        <v>34</v>
      </c>
      <c r="I120" s="199"/>
      <c r="J120" s="13"/>
      <c r="K120" s="13"/>
      <c r="L120" s="194"/>
      <c r="M120" s="200"/>
      <c r="N120" s="201"/>
      <c r="O120" s="201"/>
      <c r="P120" s="201"/>
      <c r="Q120" s="201"/>
      <c r="R120" s="201"/>
      <c r="S120" s="201"/>
      <c r="T120" s="202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96" t="s">
        <v>141</v>
      </c>
      <c r="AU120" s="196" t="s">
        <v>85</v>
      </c>
      <c r="AV120" s="13" t="s">
        <v>85</v>
      </c>
      <c r="AW120" s="13" t="s">
        <v>33</v>
      </c>
      <c r="AX120" s="13" t="s">
        <v>79</v>
      </c>
      <c r="AY120" s="196" t="s">
        <v>129</v>
      </c>
    </row>
    <row r="121" s="2" customFormat="1" ht="24.15" customHeight="1">
      <c r="A121" s="40"/>
      <c r="B121" s="175"/>
      <c r="C121" s="176" t="s">
        <v>130</v>
      </c>
      <c r="D121" s="176" t="s">
        <v>132</v>
      </c>
      <c r="E121" s="177" t="s">
        <v>185</v>
      </c>
      <c r="F121" s="178" t="s">
        <v>186</v>
      </c>
      <c r="G121" s="179" t="s">
        <v>151</v>
      </c>
      <c r="H121" s="180">
        <v>10.800000000000001</v>
      </c>
      <c r="I121" s="181"/>
      <c r="J121" s="182">
        <f>ROUND(I121*H121,2)</f>
        <v>0</v>
      </c>
      <c r="K121" s="178" t="s">
        <v>3</v>
      </c>
      <c r="L121" s="41"/>
      <c r="M121" s="183" t="s">
        <v>3</v>
      </c>
      <c r="N121" s="184" t="s">
        <v>44</v>
      </c>
      <c r="O121" s="74"/>
      <c r="P121" s="185">
        <f>O121*H121</f>
        <v>0</v>
      </c>
      <c r="Q121" s="185">
        <v>0</v>
      </c>
      <c r="R121" s="185">
        <f>Q121*H121</f>
        <v>0</v>
      </c>
      <c r="S121" s="185">
        <v>0.088999999999999996</v>
      </c>
      <c r="T121" s="186">
        <f>S121*H121</f>
        <v>0.96120000000000005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187" t="s">
        <v>137</v>
      </c>
      <c r="AT121" s="187" t="s">
        <v>132</v>
      </c>
      <c r="AU121" s="187" t="s">
        <v>85</v>
      </c>
      <c r="AY121" s="21" t="s">
        <v>129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21" t="s">
        <v>85</v>
      </c>
      <c r="BK121" s="188">
        <f>ROUND(I121*H121,2)</f>
        <v>0</v>
      </c>
      <c r="BL121" s="21" t="s">
        <v>137</v>
      </c>
      <c r="BM121" s="187" t="s">
        <v>187</v>
      </c>
    </row>
    <row r="122" s="13" customFormat="1">
      <c r="A122" s="13"/>
      <c r="B122" s="194"/>
      <c r="C122" s="13"/>
      <c r="D122" s="195" t="s">
        <v>141</v>
      </c>
      <c r="E122" s="196" t="s">
        <v>3</v>
      </c>
      <c r="F122" s="197" t="s">
        <v>188</v>
      </c>
      <c r="G122" s="13"/>
      <c r="H122" s="198">
        <v>10.800000000000001</v>
      </c>
      <c r="I122" s="199"/>
      <c r="J122" s="13"/>
      <c r="K122" s="13"/>
      <c r="L122" s="194"/>
      <c r="M122" s="200"/>
      <c r="N122" s="201"/>
      <c r="O122" s="201"/>
      <c r="P122" s="201"/>
      <c r="Q122" s="201"/>
      <c r="R122" s="201"/>
      <c r="S122" s="201"/>
      <c r="T122" s="20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6" t="s">
        <v>141</v>
      </c>
      <c r="AU122" s="196" t="s">
        <v>85</v>
      </c>
      <c r="AV122" s="13" t="s">
        <v>85</v>
      </c>
      <c r="AW122" s="13" t="s">
        <v>33</v>
      </c>
      <c r="AX122" s="13" t="s">
        <v>79</v>
      </c>
      <c r="AY122" s="196" t="s">
        <v>129</v>
      </c>
    </row>
    <row r="123" s="12" customFormat="1" ht="22.8" customHeight="1">
      <c r="A123" s="12"/>
      <c r="B123" s="162"/>
      <c r="C123" s="12"/>
      <c r="D123" s="163" t="s">
        <v>71</v>
      </c>
      <c r="E123" s="173" t="s">
        <v>189</v>
      </c>
      <c r="F123" s="173" t="s">
        <v>190</v>
      </c>
      <c r="G123" s="12"/>
      <c r="H123" s="12"/>
      <c r="I123" s="165"/>
      <c r="J123" s="174">
        <f>BK123</f>
        <v>0</v>
      </c>
      <c r="K123" s="12"/>
      <c r="L123" s="162"/>
      <c r="M123" s="167"/>
      <c r="N123" s="168"/>
      <c r="O123" s="168"/>
      <c r="P123" s="169">
        <f>SUM(P124:P144)</f>
        <v>0</v>
      </c>
      <c r="Q123" s="168"/>
      <c r="R123" s="169">
        <f>SUM(R124:R144)</f>
        <v>0</v>
      </c>
      <c r="S123" s="168"/>
      <c r="T123" s="170">
        <f>SUM(T124:T144)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3" t="s">
        <v>79</v>
      </c>
      <c r="AT123" s="171" t="s">
        <v>71</v>
      </c>
      <c r="AU123" s="171" t="s">
        <v>79</v>
      </c>
      <c r="AY123" s="163" t="s">
        <v>129</v>
      </c>
      <c r="BK123" s="172">
        <f>SUM(BK124:BK144)</f>
        <v>0</v>
      </c>
    </row>
    <row r="124" s="2" customFormat="1" ht="37.8" customHeight="1">
      <c r="A124" s="40"/>
      <c r="B124" s="175"/>
      <c r="C124" s="176" t="s">
        <v>191</v>
      </c>
      <c r="D124" s="176" t="s">
        <v>132</v>
      </c>
      <c r="E124" s="177" t="s">
        <v>192</v>
      </c>
      <c r="F124" s="178" t="s">
        <v>193</v>
      </c>
      <c r="G124" s="179" t="s">
        <v>194</v>
      </c>
      <c r="H124" s="180">
        <v>110.934</v>
      </c>
      <c r="I124" s="181"/>
      <c r="J124" s="182">
        <f>ROUND(I124*H124,2)</f>
        <v>0</v>
      </c>
      <c r="K124" s="178" t="s">
        <v>136</v>
      </c>
      <c r="L124" s="41"/>
      <c r="M124" s="183" t="s">
        <v>3</v>
      </c>
      <c r="N124" s="184" t="s">
        <v>44</v>
      </c>
      <c r="O124" s="74"/>
      <c r="P124" s="185">
        <f>O124*H124</f>
        <v>0</v>
      </c>
      <c r="Q124" s="185">
        <v>0</v>
      </c>
      <c r="R124" s="185">
        <f>Q124*H124</f>
        <v>0</v>
      </c>
      <c r="S124" s="185">
        <v>0</v>
      </c>
      <c r="T124" s="18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187" t="s">
        <v>137</v>
      </c>
      <c r="AT124" s="187" t="s">
        <v>132</v>
      </c>
      <c r="AU124" s="187" t="s">
        <v>85</v>
      </c>
      <c r="AY124" s="21" t="s">
        <v>129</v>
      </c>
      <c r="BE124" s="188">
        <f>IF(N124="základní",J124,0)</f>
        <v>0</v>
      </c>
      <c r="BF124" s="188">
        <f>IF(N124="snížená",J124,0)</f>
        <v>0</v>
      </c>
      <c r="BG124" s="188">
        <f>IF(N124="zákl. přenesená",J124,0)</f>
        <v>0</v>
      </c>
      <c r="BH124" s="188">
        <f>IF(N124="sníž. přenesená",J124,0)</f>
        <v>0</v>
      </c>
      <c r="BI124" s="188">
        <f>IF(N124="nulová",J124,0)</f>
        <v>0</v>
      </c>
      <c r="BJ124" s="21" t="s">
        <v>85</v>
      </c>
      <c r="BK124" s="188">
        <f>ROUND(I124*H124,2)</f>
        <v>0</v>
      </c>
      <c r="BL124" s="21" t="s">
        <v>137</v>
      </c>
      <c r="BM124" s="187" t="s">
        <v>195</v>
      </c>
    </row>
    <row r="125" s="2" customFormat="1">
      <c r="A125" s="40"/>
      <c r="B125" s="41"/>
      <c r="C125" s="40"/>
      <c r="D125" s="189" t="s">
        <v>139</v>
      </c>
      <c r="E125" s="40"/>
      <c r="F125" s="190" t="s">
        <v>196</v>
      </c>
      <c r="G125" s="40"/>
      <c r="H125" s="40"/>
      <c r="I125" s="191"/>
      <c r="J125" s="40"/>
      <c r="K125" s="40"/>
      <c r="L125" s="41"/>
      <c r="M125" s="192"/>
      <c r="N125" s="193"/>
      <c r="O125" s="74"/>
      <c r="P125" s="74"/>
      <c r="Q125" s="74"/>
      <c r="R125" s="74"/>
      <c r="S125" s="74"/>
      <c r="T125" s="75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21" t="s">
        <v>139</v>
      </c>
      <c r="AU125" s="21" t="s">
        <v>85</v>
      </c>
    </row>
    <row r="126" s="2" customFormat="1" ht="33" customHeight="1">
      <c r="A126" s="40"/>
      <c r="B126" s="175"/>
      <c r="C126" s="176" t="s">
        <v>197</v>
      </c>
      <c r="D126" s="176" t="s">
        <v>132</v>
      </c>
      <c r="E126" s="177" t="s">
        <v>198</v>
      </c>
      <c r="F126" s="178" t="s">
        <v>199</v>
      </c>
      <c r="G126" s="179" t="s">
        <v>194</v>
      </c>
      <c r="H126" s="180">
        <v>110.934</v>
      </c>
      <c r="I126" s="181"/>
      <c r="J126" s="182">
        <f>ROUND(I126*H126,2)</f>
        <v>0</v>
      </c>
      <c r="K126" s="178" t="s">
        <v>136</v>
      </c>
      <c r="L126" s="41"/>
      <c r="M126" s="183" t="s">
        <v>3</v>
      </c>
      <c r="N126" s="184" t="s">
        <v>44</v>
      </c>
      <c r="O126" s="74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87" t="s">
        <v>137</v>
      </c>
      <c r="AT126" s="187" t="s">
        <v>132</v>
      </c>
      <c r="AU126" s="187" t="s">
        <v>85</v>
      </c>
      <c r="AY126" s="21" t="s">
        <v>129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1" t="s">
        <v>85</v>
      </c>
      <c r="BK126" s="188">
        <f>ROUND(I126*H126,2)</f>
        <v>0</v>
      </c>
      <c r="BL126" s="21" t="s">
        <v>137</v>
      </c>
      <c r="BM126" s="187" t="s">
        <v>200</v>
      </c>
    </row>
    <row r="127" s="2" customFormat="1">
      <c r="A127" s="40"/>
      <c r="B127" s="41"/>
      <c r="C127" s="40"/>
      <c r="D127" s="189" t="s">
        <v>139</v>
      </c>
      <c r="E127" s="40"/>
      <c r="F127" s="190" t="s">
        <v>201</v>
      </c>
      <c r="G127" s="40"/>
      <c r="H127" s="40"/>
      <c r="I127" s="191"/>
      <c r="J127" s="40"/>
      <c r="K127" s="40"/>
      <c r="L127" s="41"/>
      <c r="M127" s="192"/>
      <c r="N127" s="193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139</v>
      </c>
      <c r="AU127" s="21" t="s">
        <v>85</v>
      </c>
    </row>
    <row r="128" s="2" customFormat="1" ht="44.25" customHeight="1">
      <c r="A128" s="40"/>
      <c r="B128" s="175"/>
      <c r="C128" s="176" t="s">
        <v>9</v>
      </c>
      <c r="D128" s="176" t="s">
        <v>132</v>
      </c>
      <c r="E128" s="177" t="s">
        <v>202</v>
      </c>
      <c r="F128" s="178" t="s">
        <v>203</v>
      </c>
      <c r="G128" s="179" t="s">
        <v>194</v>
      </c>
      <c r="H128" s="180">
        <v>3217.0859999999998</v>
      </c>
      <c r="I128" s="181"/>
      <c r="J128" s="182">
        <f>ROUND(I128*H128,2)</f>
        <v>0</v>
      </c>
      <c r="K128" s="178" t="s">
        <v>136</v>
      </c>
      <c r="L128" s="41"/>
      <c r="M128" s="183" t="s">
        <v>3</v>
      </c>
      <c r="N128" s="184" t="s">
        <v>44</v>
      </c>
      <c r="O128" s="74"/>
      <c r="P128" s="185">
        <f>O128*H128</f>
        <v>0</v>
      </c>
      <c r="Q128" s="185">
        <v>0</v>
      </c>
      <c r="R128" s="185">
        <f>Q128*H128</f>
        <v>0</v>
      </c>
      <c r="S128" s="185">
        <v>0</v>
      </c>
      <c r="T128" s="18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187" t="s">
        <v>137</v>
      </c>
      <c r="AT128" s="187" t="s">
        <v>132</v>
      </c>
      <c r="AU128" s="187" t="s">
        <v>85</v>
      </c>
      <c r="AY128" s="21" t="s">
        <v>129</v>
      </c>
      <c r="BE128" s="188">
        <f>IF(N128="základní",J128,0)</f>
        <v>0</v>
      </c>
      <c r="BF128" s="188">
        <f>IF(N128="snížená",J128,0)</f>
        <v>0</v>
      </c>
      <c r="BG128" s="188">
        <f>IF(N128="zákl. přenesená",J128,0)</f>
        <v>0</v>
      </c>
      <c r="BH128" s="188">
        <f>IF(N128="sníž. přenesená",J128,0)</f>
        <v>0</v>
      </c>
      <c r="BI128" s="188">
        <f>IF(N128="nulová",J128,0)</f>
        <v>0</v>
      </c>
      <c r="BJ128" s="21" t="s">
        <v>85</v>
      </c>
      <c r="BK128" s="188">
        <f>ROUND(I128*H128,2)</f>
        <v>0</v>
      </c>
      <c r="BL128" s="21" t="s">
        <v>137</v>
      </c>
      <c r="BM128" s="187" t="s">
        <v>204</v>
      </c>
    </row>
    <row r="129" s="2" customFormat="1">
      <c r="A129" s="40"/>
      <c r="B129" s="41"/>
      <c r="C129" s="40"/>
      <c r="D129" s="189" t="s">
        <v>139</v>
      </c>
      <c r="E129" s="40"/>
      <c r="F129" s="190" t="s">
        <v>205</v>
      </c>
      <c r="G129" s="40"/>
      <c r="H129" s="40"/>
      <c r="I129" s="191"/>
      <c r="J129" s="40"/>
      <c r="K129" s="40"/>
      <c r="L129" s="41"/>
      <c r="M129" s="192"/>
      <c r="N129" s="193"/>
      <c r="O129" s="74"/>
      <c r="P129" s="74"/>
      <c r="Q129" s="74"/>
      <c r="R129" s="74"/>
      <c r="S129" s="74"/>
      <c r="T129" s="75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21" t="s">
        <v>139</v>
      </c>
      <c r="AU129" s="21" t="s">
        <v>85</v>
      </c>
    </row>
    <row r="130" s="13" customFormat="1">
      <c r="A130" s="13"/>
      <c r="B130" s="194"/>
      <c r="C130" s="13"/>
      <c r="D130" s="195" t="s">
        <v>141</v>
      </c>
      <c r="E130" s="13"/>
      <c r="F130" s="197" t="s">
        <v>206</v>
      </c>
      <c r="G130" s="13"/>
      <c r="H130" s="198">
        <v>3217.0859999999998</v>
      </c>
      <c r="I130" s="199"/>
      <c r="J130" s="13"/>
      <c r="K130" s="13"/>
      <c r="L130" s="194"/>
      <c r="M130" s="200"/>
      <c r="N130" s="201"/>
      <c r="O130" s="201"/>
      <c r="P130" s="201"/>
      <c r="Q130" s="201"/>
      <c r="R130" s="201"/>
      <c r="S130" s="201"/>
      <c r="T130" s="20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6" t="s">
        <v>141</v>
      </c>
      <c r="AU130" s="196" t="s">
        <v>85</v>
      </c>
      <c r="AV130" s="13" t="s">
        <v>85</v>
      </c>
      <c r="AW130" s="13" t="s">
        <v>4</v>
      </c>
      <c r="AX130" s="13" t="s">
        <v>79</v>
      </c>
      <c r="AY130" s="196" t="s">
        <v>129</v>
      </c>
    </row>
    <row r="131" s="2" customFormat="1" ht="44.25" customHeight="1">
      <c r="A131" s="40"/>
      <c r="B131" s="175"/>
      <c r="C131" s="176" t="s">
        <v>207</v>
      </c>
      <c r="D131" s="176" t="s">
        <v>132</v>
      </c>
      <c r="E131" s="177" t="s">
        <v>208</v>
      </c>
      <c r="F131" s="178" t="s">
        <v>209</v>
      </c>
      <c r="G131" s="179" t="s">
        <v>194</v>
      </c>
      <c r="H131" s="180">
        <v>0.20899999999999999</v>
      </c>
      <c r="I131" s="181"/>
      <c r="J131" s="182">
        <f>ROUND(I131*H131,2)</f>
        <v>0</v>
      </c>
      <c r="K131" s="178" t="s">
        <v>136</v>
      </c>
      <c r="L131" s="41"/>
      <c r="M131" s="183" t="s">
        <v>3</v>
      </c>
      <c r="N131" s="184" t="s">
        <v>44</v>
      </c>
      <c r="O131" s="74"/>
      <c r="P131" s="185">
        <f>O131*H131</f>
        <v>0</v>
      </c>
      <c r="Q131" s="185">
        <v>0</v>
      </c>
      <c r="R131" s="185">
        <f>Q131*H131</f>
        <v>0</v>
      </c>
      <c r="S131" s="185">
        <v>0</v>
      </c>
      <c r="T131" s="18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187" t="s">
        <v>137</v>
      </c>
      <c r="AT131" s="187" t="s">
        <v>132</v>
      </c>
      <c r="AU131" s="187" t="s">
        <v>85</v>
      </c>
      <c r="AY131" s="21" t="s">
        <v>129</v>
      </c>
      <c r="BE131" s="188">
        <f>IF(N131="základní",J131,0)</f>
        <v>0</v>
      </c>
      <c r="BF131" s="188">
        <f>IF(N131="snížená",J131,0)</f>
        <v>0</v>
      </c>
      <c r="BG131" s="188">
        <f>IF(N131="zákl. přenesená",J131,0)</f>
        <v>0</v>
      </c>
      <c r="BH131" s="188">
        <f>IF(N131="sníž. přenesená",J131,0)</f>
        <v>0</v>
      </c>
      <c r="BI131" s="188">
        <f>IF(N131="nulová",J131,0)</f>
        <v>0</v>
      </c>
      <c r="BJ131" s="21" t="s">
        <v>85</v>
      </c>
      <c r="BK131" s="188">
        <f>ROUND(I131*H131,2)</f>
        <v>0</v>
      </c>
      <c r="BL131" s="21" t="s">
        <v>137</v>
      </c>
      <c r="BM131" s="187" t="s">
        <v>210</v>
      </c>
    </row>
    <row r="132" s="2" customFormat="1">
      <c r="A132" s="40"/>
      <c r="B132" s="41"/>
      <c r="C132" s="40"/>
      <c r="D132" s="189" t="s">
        <v>139</v>
      </c>
      <c r="E132" s="40"/>
      <c r="F132" s="190" t="s">
        <v>211</v>
      </c>
      <c r="G132" s="40"/>
      <c r="H132" s="40"/>
      <c r="I132" s="191"/>
      <c r="J132" s="40"/>
      <c r="K132" s="40"/>
      <c r="L132" s="41"/>
      <c r="M132" s="192"/>
      <c r="N132" s="193"/>
      <c r="O132" s="74"/>
      <c r="P132" s="74"/>
      <c r="Q132" s="74"/>
      <c r="R132" s="74"/>
      <c r="S132" s="74"/>
      <c r="T132" s="75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21" t="s">
        <v>139</v>
      </c>
      <c r="AU132" s="21" t="s">
        <v>85</v>
      </c>
    </row>
    <row r="133" s="2" customFormat="1" ht="44.25" customHeight="1">
      <c r="A133" s="40"/>
      <c r="B133" s="175"/>
      <c r="C133" s="176" t="s">
        <v>212</v>
      </c>
      <c r="D133" s="176" t="s">
        <v>132</v>
      </c>
      <c r="E133" s="177" t="s">
        <v>213</v>
      </c>
      <c r="F133" s="178" t="s">
        <v>214</v>
      </c>
      <c r="G133" s="179" t="s">
        <v>194</v>
      </c>
      <c r="H133" s="180">
        <v>65.046999999999997</v>
      </c>
      <c r="I133" s="181"/>
      <c r="J133" s="182">
        <f>ROUND(I133*H133,2)</f>
        <v>0</v>
      </c>
      <c r="K133" s="178" t="s">
        <v>136</v>
      </c>
      <c r="L133" s="41"/>
      <c r="M133" s="183" t="s">
        <v>3</v>
      </c>
      <c r="N133" s="184" t="s">
        <v>44</v>
      </c>
      <c r="O133" s="74"/>
      <c r="P133" s="185">
        <f>O133*H133</f>
        <v>0</v>
      </c>
      <c r="Q133" s="185">
        <v>0</v>
      </c>
      <c r="R133" s="185">
        <f>Q133*H133</f>
        <v>0</v>
      </c>
      <c r="S133" s="185">
        <v>0</v>
      </c>
      <c r="T133" s="18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187" t="s">
        <v>137</v>
      </c>
      <c r="AT133" s="187" t="s">
        <v>132</v>
      </c>
      <c r="AU133" s="187" t="s">
        <v>85</v>
      </c>
      <c r="AY133" s="21" t="s">
        <v>129</v>
      </c>
      <c r="BE133" s="188">
        <f>IF(N133="základní",J133,0)</f>
        <v>0</v>
      </c>
      <c r="BF133" s="188">
        <f>IF(N133="snížená",J133,0)</f>
        <v>0</v>
      </c>
      <c r="BG133" s="188">
        <f>IF(N133="zákl. přenesená",J133,0)</f>
        <v>0</v>
      </c>
      <c r="BH133" s="188">
        <f>IF(N133="sníž. přenesená",J133,0)</f>
        <v>0</v>
      </c>
      <c r="BI133" s="188">
        <f>IF(N133="nulová",J133,0)</f>
        <v>0</v>
      </c>
      <c r="BJ133" s="21" t="s">
        <v>85</v>
      </c>
      <c r="BK133" s="188">
        <f>ROUND(I133*H133,2)</f>
        <v>0</v>
      </c>
      <c r="BL133" s="21" t="s">
        <v>137</v>
      </c>
      <c r="BM133" s="187" t="s">
        <v>215</v>
      </c>
    </row>
    <row r="134" s="2" customFormat="1">
      <c r="A134" s="40"/>
      <c r="B134" s="41"/>
      <c r="C134" s="40"/>
      <c r="D134" s="189" t="s">
        <v>139</v>
      </c>
      <c r="E134" s="40"/>
      <c r="F134" s="190" t="s">
        <v>216</v>
      </c>
      <c r="G134" s="40"/>
      <c r="H134" s="40"/>
      <c r="I134" s="191"/>
      <c r="J134" s="40"/>
      <c r="K134" s="40"/>
      <c r="L134" s="41"/>
      <c r="M134" s="192"/>
      <c r="N134" s="193"/>
      <c r="O134" s="74"/>
      <c r="P134" s="74"/>
      <c r="Q134" s="74"/>
      <c r="R134" s="74"/>
      <c r="S134" s="74"/>
      <c r="T134" s="75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21" t="s">
        <v>139</v>
      </c>
      <c r="AU134" s="21" t="s">
        <v>85</v>
      </c>
    </row>
    <row r="135" s="13" customFormat="1">
      <c r="A135" s="13"/>
      <c r="B135" s="194"/>
      <c r="C135" s="13"/>
      <c r="D135" s="195" t="s">
        <v>141</v>
      </c>
      <c r="E135" s="196" t="s">
        <v>3</v>
      </c>
      <c r="F135" s="197" t="s">
        <v>217</v>
      </c>
      <c r="G135" s="13"/>
      <c r="H135" s="198">
        <v>65.046999999999997</v>
      </c>
      <c r="I135" s="199"/>
      <c r="J135" s="13"/>
      <c r="K135" s="13"/>
      <c r="L135" s="194"/>
      <c r="M135" s="200"/>
      <c r="N135" s="201"/>
      <c r="O135" s="201"/>
      <c r="P135" s="201"/>
      <c r="Q135" s="201"/>
      <c r="R135" s="201"/>
      <c r="S135" s="201"/>
      <c r="T135" s="20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6" t="s">
        <v>141</v>
      </c>
      <c r="AU135" s="196" t="s">
        <v>85</v>
      </c>
      <c r="AV135" s="13" t="s">
        <v>85</v>
      </c>
      <c r="AW135" s="13" t="s">
        <v>33</v>
      </c>
      <c r="AX135" s="13" t="s">
        <v>79</v>
      </c>
      <c r="AY135" s="196" t="s">
        <v>129</v>
      </c>
    </row>
    <row r="136" s="2" customFormat="1" ht="44.25" customHeight="1">
      <c r="A136" s="40"/>
      <c r="B136" s="175"/>
      <c r="C136" s="176" t="s">
        <v>218</v>
      </c>
      <c r="D136" s="176" t="s">
        <v>132</v>
      </c>
      <c r="E136" s="177" t="s">
        <v>219</v>
      </c>
      <c r="F136" s="178" t="s">
        <v>220</v>
      </c>
      <c r="G136" s="179" t="s">
        <v>194</v>
      </c>
      <c r="H136" s="180">
        <v>0.28399999999999997</v>
      </c>
      <c r="I136" s="181"/>
      <c r="J136" s="182">
        <f>ROUND(I136*H136,2)</f>
        <v>0</v>
      </c>
      <c r="K136" s="178" t="s">
        <v>136</v>
      </c>
      <c r="L136" s="41"/>
      <c r="M136" s="183" t="s">
        <v>3</v>
      </c>
      <c r="N136" s="184" t="s">
        <v>44</v>
      </c>
      <c r="O136" s="74"/>
      <c r="P136" s="185">
        <f>O136*H136</f>
        <v>0</v>
      </c>
      <c r="Q136" s="185">
        <v>0</v>
      </c>
      <c r="R136" s="185">
        <f>Q136*H136</f>
        <v>0</v>
      </c>
      <c r="S136" s="185">
        <v>0</v>
      </c>
      <c r="T136" s="18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187" t="s">
        <v>137</v>
      </c>
      <c r="AT136" s="187" t="s">
        <v>132</v>
      </c>
      <c r="AU136" s="187" t="s">
        <v>85</v>
      </c>
      <c r="AY136" s="21" t="s">
        <v>129</v>
      </c>
      <c r="BE136" s="188">
        <f>IF(N136="základní",J136,0)</f>
        <v>0</v>
      </c>
      <c r="BF136" s="188">
        <f>IF(N136="snížená",J136,0)</f>
        <v>0</v>
      </c>
      <c r="BG136" s="188">
        <f>IF(N136="zákl. přenesená",J136,0)</f>
        <v>0</v>
      </c>
      <c r="BH136" s="188">
        <f>IF(N136="sníž. přenesená",J136,0)</f>
        <v>0</v>
      </c>
      <c r="BI136" s="188">
        <f>IF(N136="nulová",J136,0)</f>
        <v>0</v>
      </c>
      <c r="BJ136" s="21" t="s">
        <v>85</v>
      </c>
      <c r="BK136" s="188">
        <f>ROUND(I136*H136,2)</f>
        <v>0</v>
      </c>
      <c r="BL136" s="21" t="s">
        <v>137</v>
      </c>
      <c r="BM136" s="187" t="s">
        <v>221</v>
      </c>
    </row>
    <row r="137" s="2" customFormat="1">
      <c r="A137" s="40"/>
      <c r="B137" s="41"/>
      <c r="C137" s="40"/>
      <c r="D137" s="189" t="s">
        <v>139</v>
      </c>
      <c r="E137" s="40"/>
      <c r="F137" s="190" t="s">
        <v>222</v>
      </c>
      <c r="G137" s="40"/>
      <c r="H137" s="40"/>
      <c r="I137" s="191"/>
      <c r="J137" s="40"/>
      <c r="K137" s="40"/>
      <c r="L137" s="41"/>
      <c r="M137" s="192"/>
      <c r="N137" s="193"/>
      <c r="O137" s="74"/>
      <c r="P137" s="74"/>
      <c r="Q137" s="74"/>
      <c r="R137" s="74"/>
      <c r="S137" s="74"/>
      <c r="T137" s="75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21" t="s">
        <v>139</v>
      </c>
      <c r="AU137" s="21" t="s">
        <v>85</v>
      </c>
    </row>
    <row r="138" s="13" customFormat="1">
      <c r="A138" s="13"/>
      <c r="B138" s="194"/>
      <c r="C138" s="13"/>
      <c r="D138" s="195" t="s">
        <v>141</v>
      </c>
      <c r="E138" s="196" t="s">
        <v>3</v>
      </c>
      <c r="F138" s="197" t="s">
        <v>223</v>
      </c>
      <c r="G138" s="13"/>
      <c r="H138" s="198">
        <v>0.28399999999999997</v>
      </c>
      <c r="I138" s="199"/>
      <c r="J138" s="13"/>
      <c r="K138" s="13"/>
      <c r="L138" s="194"/>
      <c r="M138" s="200"/>
      <c r="N138" s="201"/>
      <c r="O138" s="201"/>
      <c r="P138" s="201"/>
      <c r="Q138" s="201"/>
      <c r="R138" s="201"/>
      <c r="S138" s="201"/>
      <c r="T138" s="20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6" t="s">
        <v>141</v>
      </c>
      <c r="AU138" s="196" t="s">
        <v>85</v>
      </c>
      <c r="AV138" s="13" t="s">
        <v>85</v>
      </c>
      <c r="AW138" s="13" t="s">
        <v>33</v>
      </c>
      <c r="AX138" s="13" t="s">
        <v>79</v>
      </c>
      <c r="AY138" s="196" t="s">
        <v>129</v>
      </c>
    </row>
    <row r="139" s="2" customFormat="1" ht="44.25" customHeight="1">
      <c r="A139" s="40"/>
      <c r="B139" s="175"/>
      <c r="C139" s="176" t="s">
        <v>224</v>
      </c>
      <c r="D139" s="176" t="s">
        <v>132</v>
      </c>
      <c r="E139" s="177" t="s">
        <v>225</v>
      </c>
      <c r="F139" s="178" t="s">
        <v>226</v>
      </c>
      <c r="G139" s="179" t="s">
        <v>194</v>
      </c>
      <c r="H139" s="180">
        <v>6.1040000000000001</v>
      </c>
      <c r="I139" s="181"/>
      <c r="J139" s="182">
        <f>ROUND(I139*H139,2)</f>
        <v>0</v>
      </c>
      <c r="K139" s="178" t="s">
        <v>136</v>
      </c>
      <c r="L139" s="41"/>
      <c r="M139" s="183" t="s">
        <v>3</v>
      </c>
      <c r="N139" s="184" t="s">
        <v>44</v>
      </c>
      <c r="O139" s="74"/>
      <c r="P139" s="185">
        <f>O139*H139</f>
        <v>0</v>
      </c>
      <c r="Q139" s="185">
        <v>0</v>
      </c>
      <c r="R139" s="185">
        <f>Q139*H139</f>
        <v>0</v>
      </c>
      <c r="S139" s="185">
        <v>0</v>
      </c>
      <c r="T139" s="18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187" t="s">
        <v>137</v>
      </c>
      <c r="AT139" s="187" t="s">
        <v>132</v>
      </c>
      <c r="AU139" s="187" t="s">
        <v>85</v>
      </c>
      <c r="AY139" s="21" t="s">
        <v>129</v>
      </c>
      <c r="BE139" s="188">
        <f>IF(N139="základní",J139,0)</f>
        <v>0</v>
      </c>
      <c r="BF139" s="188">
        <f>IF(N139="snížená",J139,0)</f>
        <v>0</v>
      </c>
      <c r="BG139" s="188">
        <f>IF(N139="zákl. přenesená",J139,0)</f>
        <v>0</v>
      </c>
      <c r="BH139" s="188">
        <f>IF(N139="sníž. přenesená",J139,0)</f>
        <v>0</v>
      </c>
      <c r="BI139" s="188">
        <f>IF(N139="nulová",J139,0)</f>
        <v>0</v>
      </c>
      <c r="BJ139" s="21" t="s">
        <v>85</v>
      </c>
      <c r="BK139" s="188">
        <f>ROUND(I139*H139,2)</f>
        <v>0</v>
      </c>
      <c r="BL139" s="21" t="s">
        <v>137</v>
      </c>
      <c r="BM139" s="187" t="s">
        <v>227</v>
      </c>
    </row>
    <row r="140" s="2" customFormat="1">
      <c r="A140" s="40"/>
      <c r="B140" s="41"/>
      <c r="C140" s="40"/>
      <c r="D140" s="189" t="s">
        <v>139</v>
      </c>
      <c r="E140" s="40"/>
      <c r="F140" s="190" t="s">
        <v>228</v>
      </c>
      <c r="G140" s="40"/>
      <c r="H140" s="40"/>
      <c r="I140" s="191"/>
      <c r="J140" s="40"/>
      <c r="K140" s="40"/>
      <c r="L140" s="41"/>
      <c r="M140" s="192"/>
      <c r="N140" s="193"/>
      <c r="O140" s="74"/>
      <c r="P140" s="74"/>
      <c r="Q140" s="74"/>
      <c r="R140" s="74"/>
      <c r="S140" s="74"/>
      <c r="T140" s="75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21" t="s">
        <v>139</v>
      </c>
      <c r="AU140" s="21" t="s">
        <v>85</v>
      </c>
    </row>
    <row r="141" s="13" customFormat="1">
      <c r="A141" s="13"/>
      <c r="B141" s="194"/>
      <c r="C141" s="13"/>
      <c r="D141" s="195" t="s">
        <v>141</v>
      </c>
      <c r="E141" s="196" t="s">
        <v>3</v>
      </c>
      <c r="F141" s="197" t="s">
        <v>229</v>
      </c>
      <c r="G141" s="13"/>
      <c r="H141" s="198">
        <v>6.1040000000000001</v>
      </c>
      <c r="I141" s="199"/>
      <c r="J141" s="13"/>
      <c r="K141" s="13"/>
      <c r="L141" s="194"/>
      <c r="M141" s="200"/>
      <c r="N141" s="201"/>
      <c r="O141" s="201"/>
      <c r="P141" s="201"/>
      <c r="Q141" s="201"/>
      <c r="R141" s="201"/>
      <c r="S141" s="201"/>
      <c r="T141" s="20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196" t="s">
        <v>141</v>
      </c>
      <c r="AU141" s="196" t="s">
        <v>85</v>
      </c>
      <c r="AV141" s="13" t="s">
        <v>85</v>
      </c>
      <c r="AW141" s="13" t="s">
        <v>33</v>
      </c>
      <c r="AX141" s="13" t="s">
        <v>79</v>
      </c>
      <c r="AY141" s="196" t="s">
        <v>129</v>
      </c>
    </row>
    <row r="142" s="2" customFormat="1" ht="44.25" customHeight="1">
      <c r="A142" s="40"/>
      <c r="B142" s="175"/>
      <c r="C142" s="176" t="s">
        <v>230</v>
      </c>
      <c r="D142" s="176" t="s">
        <v>132</v>
      </c>
      <c r="E142" s="177" t="s">
        <v>231</v>
      </c>
      <c r="F142" s="178" t="s">
        <v>232</v>
      </c>
      <c r="G142" s="179" t="s">
        <v>194</v>
      </c>
      <c r="H142" s="180">
        <v>36.624000000000002</v>
      </c>
      <c r="I142" s="181"/>
      <c r="J142" s="182">
        <f>ROUND(I142*H142,2)</f>
        <v>0</v>
      </c>
      <c r="K142" s="178" t="s">
        <v>136</v>
      </c>
      <c r="L142" s="41"/>
      <c r="M142" s="183" t="s">
        <v>3</v>
      </c>
      <c r="N142" s="184" t="s">
        <v>44</v>
      </c>
      <c r="O142" s="74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87" t="s">
        <v>137</v>
      </c>
      <c r="AT142" s="187" t="s">
        <v>132</v>
      </c>
      <c r="AU142" s="187" t="s">
        <v>85</v>
      </c>
      <c r="AY142" s="21" t="s">
        <v>129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21" t="s">
        <v>85</v>
      </c>
      <c r="BK142" s="188">
        <f>ROUND(I142*H142,2)</f>
        <v>0</v>
      </c>
      <c r="BL142" s="21" t="s">
        <v>137</v>
      </c>
      <c r="BM142" s="187" t="s">
        <v>233</v>
      </c>
    </row>
    <row r="143" s="2" customFormat="1">
      <c r="A143" s="40"/>
      <c r="B143" s="41"/>
      <c r="C143" s="40"/>
      <c r="D143" s="189" t="s">
        <v>139</v>
      </c>
      <c r="E143" s="40"/>
      <c r="F143" s="190" t="s">
        <v>234</v>
      </c>
      <c r="G143" s="40"/>
      <c r="H143" s="40"/>
      <c r="I143" s="191"/>
      <c r="J143" s="40"/>
      <c r="K143" s="40"/>
      <c r="L143" s="41"/>
      <c r="M143" s="192"/>
      <c r="N143" s="193"/>
      <c r="O143" s="74"/>
      <c r="P143" s="74"/>
      <c r="Q143" s="74"/>
      <c r="R143" s="74"/>
      <c r="S143" s="74"/>
      <c r="T143" s="75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21" t="s">
        <v>139</v>
      </c>
      <c r="AU143" s="21" t="s">
        <v>85</v>
      </c>
    </row>
    <row r="144" s="13" customFormat="1">
      <c r="A144" s="13"/>
      <c r="B144" s="194"/>
      <c r="C144" s="13"/>
      <c r="D144" s="195" t="s">
        <v>141</v>
      </c>
      <c r="E144" s="196" t="s">
        <v>3</v>
      </c>
      <c r="F144" s="197" t="s">
        <v>235</v>
      </c>
      <c r="G144" s="13"/>
      <c r="H144" s="198">
        <v>36.624000000000002</v>
      </c>
      <c r="I144" s="199"/>
      <c r="J144" s="13"/>
      <c r="K144" s="13"/>
      <c r="L144" s="194"/>
      <c r="M144" s="200"/>
      <c r="N144" s="201"/>
      <c r="O144" s="201"/>
      <c r="P144" s="201"/>
      <c r="Q144" s="201"/>
      <c r="R144" s="201"/>
      <c r="S144" s="201"/>
      <c r="T144" s="20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6" t="s">
        <v>141</v>
      </c>
      <c r="AU144" s="196" t="s">
        <v>85</v>
      </c>
      <c r="AV144" s="13" t="s">
        <v>85</v>
      </c>
      <c r="AW144" s="13" t="s">
        <v>33</v>
      </c>
      <c r="AX144" s="13" t="s">
        <v>79</v>
      </c>
      <c r="AY144" s="196" t="s">
        <v>129</v>
      </c>
    </row>
    <row r="145" s="12" customFormat="1" ht="25.92" customHeight="1">
      <c r="A145" s="12"/>
      <c r="B145" s="162"/>
      <c r="C145" s="12"/>
      <c r="D145" s="163" t="s">
        <v>71</v>
      </c>
      <c r="E145" s="164" t="s">
        <v>236</v>
      </c>
      <c r="F145" s="164" t="s">
        <v>237</v>
      </c>
      <c r="G145" s="12"/>
      <c r="H145" s="12"/>
      <c r="I145" s="165"/>
      <c r="J145" s="166">
        <f>BK145</f>
        <v>0</v>
      </c>
      <c r="K145" s="12"/>
      <c r="L145" s="162"/>
      <c r="M145" s="167"/>
      <c r="N145" s="168"/>
      <c r="O145" s="168"/>
      <c r="P145" s="169">
        <f>P146+P152+P155+P173+P176</f>
        <v>0</v>
      </c>
      <c r="Q145" s="168"/>
      <c r="R145" s="169">
        <f>R146+R152+R155+R173+R176</f>
        <v>0.00139</v>
      </c>
      <c r="S145" s="168"/>
      <c r="T145" s="170">
        <f>T146+T152+T155+T173+T176</f>
        <v>2.5724251200000001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63" t="s">
        <v>85</v>
      </c>
      <c r="AT145" s="171" t="s">
        <v>71</v>
      </c>
      <c r="AU145" s="171" t="s">
        <v>72</v>
      </c>
      <c r="AY145" s="163" t="s">
        <v>129</v>
      </c>
      <c r="BK145" s="172">
        <f>BK146+BK152+BK155+BK173+BK176</f>
        <v>0</v>
      </c>
    </row>
    <row r="146" s="12" customFormat="1" ht="22.8" customHeight="1">
      <c r="A146" s="12"/>
      <c r="B146" s="162"/>
      <c r="C146" s="12"/>
      <c r="D146" s="163" t="s">
        <v>71</v>
      </c>
      <c r="E146" s="173" t="s">
        <v>238</v>
      </c>
      <c r="F146" s="173" t="s">
        <v>239</v>
      </c>
      <c r="G146" s="12"/>
      <c r="H146" s="12"/>
      <c r="I146" s="165"/>
      <c r="J146" s="174">
        <f>BK146</f>
        <v>0</v>
      </c>
      <c r="K146" s="12"/>
      <c r="L146" s="162"/>
      <c r="M146" s="167"/>
      <c r="N146" s="168"/>
      <c r="O146" s="168"/>
      <c r="P146" s="169">
        <f>SUM(P147:P151)</f>
        <v>0</v>
      </c>
      <c r="Q146" s="168"/>
      <c r="R146" s="169">
        <f>SUM(R147:R151)</f>
        <v>0</v>
      </c>
      <c r="S146" s="168"/>
      <c r="T146" s="170">
        <f>SUM(T147:T151)</f>
        <v>0.20862512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63" t="s">
        <v>85</v>
      </c>
      <c r="AT146" s="171" t="s">
        <v>71</v>
      </c>
      <c r="AU146" s="171" t="s">
        <v>79</v>
      </c>
      <c r="AY146" s="163" t="s">
        <v>129</v>
      </c>
      <c r="BK146" s="172">
        <f>SUM(BK147:BK151)</f>
        <v>0</v>
      </c>
    </row>
    <row r="147" s="2" customFormat="1" ht="24.15" customHeight="1">
      <c r="A147" s="40"/>
      <c r="B147" s="175"/>
      <c r="C147" s="176" t="s">
        <v>240</v>
      </c>
      <c r="D147" s="176" t="s">
        <v>132</v>
      </c>
      <c r="E147" s="177" t="s">
        <v>241</v>
      </c>
      <c r="F147" s="178" t="s">
        <v>242</v>
      </c>
      <c r="G147" s="179" t="s">
        <v>151</v>
      </c>
      <c r="H147" s="180">
        <v>19.888000000000002</v>
      </c>
      <c r="I147" s="181"/>
      <c r="J147" s="182">
        <f>ROUND(I147*H147,2)</f>
        <v>0</v>
      </c>
      <c r="K147" s="178" t="s">
        <v>136</v>
      </c>
      <c r="L147" s="41"/>
      <c r="M147" s="183" t="s">
        <v>3</v>
      </c>
      <c r="N147" s="184" t="s">
        <v>44</v>
      </c>
      <c r="O147" s="74"/>
      <c r="P147" s="185">
        <f>O147*H147</f>
        <v>0</v>
      </c>
      <c r="Q147" s="185">
        <v>0</v>
      </c>
      <c r="R147" s="185">
        <f>Q147*H147</f>
        <v>0</v>
      </c>
      <c r="S147" s="185">
        <v>0.010489999999999999</v>
      </c>
      <c r="T147" s="186">
        <f>S147*H147</f>
        <v>0.20862512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187" t="s">
        <v>224</v>
      </c>
      <c r="AT147" s="187" t="s">
        <v>132</v>
      </c>
      <c r="AU147" s="187" t="s">
        <v>85</v>
      </c>
      <c r="AY147" s="21" t="s">
        <v>129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1" t="s">
        <v>85</v>
      </c>
      <c r="BK147" s="188">
        <f>ROUND(I147*H147,2)</f>
        <v>0</v>
      </c>
      <c r="BL147" s="21" t="s">
        <v>224</v>
      </c>
      <c r="BM147" s="187" t="s">
        <v>243</v>
      </c>
    </row>
    <row r="148" s="2" customFormat="1">
      <c r="A148" s="40"/>
      <c r="B148" s="41"/>
      <c r="C148" s="40"/>
      <c r="D148" s="189" t="s">
        <v>139</v>
      </c>
      <c r="E148" s="40"/>
      <c r="F148" s="190" t="s">
        <v>244</v>
      </c>
      <c r="G148" s="40"/>
      <c r="H148" s="40"/>
      <c r="I148" s="191"/>
      <c r="J148" s="40"/>
      <c r="K148" s="40"/>
      <c r="L148" s="41"/>
      <c r="M148" s="192"/>
      <c r="N148" s="193"/>
      <c r="O148" s="74"/>
      <c r="P148" s="74"/>
      <c r="Q148" s="74"/>
      <c r="R148" s="74"/>
      <c r="S148" s="74"/>
      <c r="T148" s="75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21" t="s">
        <v>139</v>
      </c>
      <c r="AU148" s="21" t="s">
        <v>85</v>
      </c>
    </row>
    <row r="149" s="13" customFormat="1">
      <c r="A149" s="13"/>
      <c r="B149" s="194"/>
      <c r="C149" s="13"/>
      <c r="D149" s="195" t="s">
        <v>141</v>
      </c>
      <c r="E149" s="196" t="s">
        <v>3</v>
      </c>
      <c r="F149" s="197" t="s">
        <v>245</v>
      </c>
      <c r="G149" s="13"/>
      <c r="H149" s="198">
        <v>15.5</v>
      </c>
      <c r="I149" s="199"/>
      <c r="J149" s="13"/>
      <c r="K149" s="13"/>
      <c r="L149" s="194"/>
      <c r="M149" s="200"/>
      <c r="N149" s="201"/>
      <c r="O149" s="201"/>
      <c r="P149" s="201"/>
      <c r="Q149" s="201"/>
      <c r="R149" s="201"/>
      <c r="S149" s="201"/>
      <c r="T149" s="20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141</v>
      </c>
      <c r="AU149" s="196" t="s">
        <v>85</v>
      </c>
      <c r="AV149" s="13" t="s">
        <v>85</v>
      </c>
      <c r="AW149" s="13" t="s">
        <v>33</v>
      </c>
      <c r="AX149" s="13" t="s">
        <v>72</v>
      </c>
      <c r="AY149" s="196" t="s">
        <v>129</v>
      </c>
    </row>
    <row r="150" s="13" customFormat="1">
      <c r="A150" s="13"/>
      <c r="B150" s="194"/>
      <c r="C150" s="13"/>
      <c r="D150" s="195" t="s">
        <v>141</v>
      </c>
      <c r="E150" s="196" t="s">
        <v>3</v>
      </c>
      <c r="F150" s="197" t="s">
        <v>246</v>
      </c>
      <c r="G150" s="13"/>
      <c r="H150" s="198">
        <v>4.3879999999999999</v>
      </c>
      <c r="I150" s="199"/>
      <c r="J150" s="13"/>
      <c r="K150" s="13"/>
      <c r="L150" s="194"/>
      <c r="M150" s="200"/>
      <c r="N150" s="201"/>
      <c r="O150" s="201"/>
      <c r="P150" s="201"/>
      <c r="Q150" s="201"/>
      <c r="R150" s="201"/>
      <c r="S150" s="201"/>
      <c r="T150" s="20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6" t="s">
        <v>141</v>
      </c>
      <c r="AU150" s="196" t="s">
        <v>85</v>
      </c>
      <c r="AV150" s="13" t="s">
        <v>85</v>
      </c>
      <c r="AW150" s="13" t="s">
        <v>33</v>
      </c>
      <c r="AX150" s="13" t="s">
        <v>72</v>
      </c>
      <c r="AY150" s="196" t="s">
        <v>129</v>
      </c>
    </row>
    <row r="151" s="14" customFormat="1">
      <c r="A151" s="14"/>
      <c r="B151" s="203"/>
      <c r="C151" s="14"/>
      <c r="D151" s="195" t="s">
        <v>141</v>
      </c>
      <c r="E151" s="204" t="s">
        <v>3</v>
      </c>
      <c r="F151" s="205" t="s">
        <v>166</v>
      </c>
      <c r="G151" s="14"/>
      <c r="H151" s="206">
        <v>19.887999999999998</v>
      </c>
      <c r="I151" s="207"/>
      <c r="J151" s="14"/>
      <c r="K151" s="14"/>
      <c r="L151" s="203"/>
      <c r="M151" s="208"/>
      <c r="N151" s="209"/>
      <c r="O151" s="209"/>
      <c r="P151" s="209"/>
      <c r="Q151" s="209"/>
      <c r="R151" s="209"/>
      <c r="S151" s="209"/>
      <c r="T151" s="21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4" t="s">
        <v>141</v>
      </c>
      <c r="AU151" s="204" t="s">
        <v>85</v>
      </c>
      <c r="AV151" s="14" t="s">
        <v>137</v>
      </c>
      <c r="AW151" s="14" t="s">
        <v>33</v>
      </c>
      <c r="AX151" s="14" t="s">
        <v>79</v>
      </c>
      <c r="AY151" s="204" t="s">
        <v>129</v>
      </c>
    </row>
    <row r="152" s="12" customFormat="1" ht="22.8" customHeight="1">
      <c r="A152" s="12"/>
      <c r="B152" s="162"/>
      <c r="C152" s="12"/>
      <c r="D152" s="163" t="s">
        <v>71</v>
      </c>
      <c r="E152" s="173" t="s">
        <v>247</v>
      </c>
      <c r="F152" s="173" t="s">
        <v>248</v>
      </c>
      <c r="G152" s="12"/>
      <c r="H152" s="12"/>
      <c r="I152" s="165"/>
      <c r="J152" s="174">
        <f>BK152</f>
        <v>0</v>
      </c>
      <c r="K152" s="12"/>
      <c r="L152" s="162"/>
      <c r="M152" s="167"/>
      <c r="N152" s="168"/>
      <c r="O152" s="168"/>
      <c r="P152" s="169">
        <f>SUM(P153:P154)</f>
        <v>0</v>
      </c>
      <c r="Q152" s="168"/>
      <c r="R152" s="169">
        <f>SUM(R153:R154)</f>
        <v>0</v>
      </c>
      <c r="S152" s="168"/>
      <c r="T152" s="170">
        <f>SUM(T153:T154)</f>
        <v>0.063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63" t="s">
        <v>85</v>
      </c>
      <c r="AT152" s="171" t="s">
        <v>71</v>
      </c>
      <c r="AU152" s="171" t="s">
        <v>79</v>
      </c>
      <c r="AY152" s="163" t="s">
        <v>129</v>
      </c>
      <c r="BK152" s="172">
        <f>SUM(BK153:BK154)</f>
        <v>0</v>
      </c>
    </row>
    <row r="153" s="2" customFormat="1" ht="21.75" customHeight="1">
      <c r="A153" s="40"/>
      <c r="B153" s="175"/>
      <c r="C153" s="176" t="s">
        <v>249</v>
      </c>
      <c r="D153" s="176" t="s">
        <v>132</v>
      </c>
      <c r="E153" s="177" t="s">
        <v>250</v>
      </c>
      <c r="F153" s="178" t="s">
        <v>251</v>
      </c>
      <c r="G153" s="179" t="s">
        <v>175</v>
      </c>
      <c r="H153" s="180">
        <v>36</v>
      </c>
      <c r="I153" s="181"/>
      <c r="J153" s="182">
        <f>ROUND(I153*H153,2)</f>
        <v>0</v>
      </c>
      <c r="K153" s="178" t="s">
        <v>136</v>
      </c>
      <c r="L153" s="41"/>
      <c r="M153" s="183" t="s">
        <v>3</v>
      </c>
      <c r="N153" s="184" t="s">
        <v>44</v>
      </c>
      <c r="O153" s="74"/>
      <c r="P153" s="185">
        <f>O153*H153</f>
        <v>0</v>
      </c>
      <c r="Q153" s="185">
        <v>0</v>
      </c>
      <c r="R153" s="185">
        <f>Q153*H153</f>
        <v>0</v>
      </c>
      <c r="S153" s="185">
        <v>0.00175</v>
      </c>
      <c r="T153" s="186">
        <f>S153*H153</f>
        <v>0.063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187" t="s">
        <v>224</v>
      </c>
      <c r="AT153" s="187" t="s">
        <v>132</v>
      </c>
      <c r="AU153" s="187" t="s">
        <v>85</v>
      </c>
      <c r="AY153" s="21" t="s">
        <v>129</v>
      </c>
      <c r="BE153" s="188">
        <f>IF(N153="základní",J153,0)</f>
        <v>0</v>
      </c>
      <c r="BF153" s="188">
        <f>IF(N153="snížená",J153,0)</f>
        <v>0</v>
      </c>
      <c r="BG153" s="188">
        <f>IF(N153="zákl. přenesená",J153,0)</f>
        <v>0</v>
      </c>
      <c r="BH153" s="188">
        <f>IF(N153="sníž. přenesená",J153,0)</f>
        <v>0</v>
      </c>
      <c r="BI153" s="188">
        <f>IF(N153="nulová",J153,0)</f>
        <v>0</v>
      </c>
      <c r="BJ153" s="21" t="s">
        <v>85</v>
      </c>
      <c r="BK153" s="188">
        <f>ROUND(I153*H153,2)</f>
        <v>0</v>
      </c>
      <c r="BL153" s="21" t="s">
        <v>224</v>
      </c>
      <c r="BM153" s="187" t="s">
        <v>252</v>
      </c>
    </row>
    <row r="154" s="2" customFormat="1">
      <c r="A154" s="40"/>
      <c r="B154" s="41"/>
      <c r="C154" s="40"/>
      <c r="D154" s="189" t="s">
        <v>139</v>
      </c>
      <c r="E154" s="40"/>
      <c r="F154" s="190" t="s">
        <v>253</v>
      </c>
      <c r="G154" s="40"/>
      <c r="H154" s="40"/>
      <c r="I154" s="191"/>
      <c r="J154" s="40"/>
      <c r="K154" s="40"/>
      <c r="L154" s="41"/>
      <c r="M154" s="192"/>
      <c r="N154" s="193"/>
      <c r="O154" s="74"/>
      <c r="P154" s="74"/>
      <c r="Q154" s="74"/>
      <c r="R154" s="74"/>
      <c r="S154" s="74"/>
      <c r="T154" s="75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21" t="s">
        <v>139</v>
      </c>
      <c r="AU154" s="21" t="s">
        <v>85</v>
      </c>
    </row>
    <row r="155" s="12" customFormat="1" ht="22.8" customHeight="1">
      <c r="A155" s="12"/>
      <c r="B155" s="162"/>
      <c r="C155" s="12"/>
      <c r="D155" s="163" t="s">
        <v>71</v>
      </c>
      <c r="E155" s="173" t="s">
        <v>254</v>
      </c>
      <c r="F155" s="173" t="s">
        <v>255</v>
      </c>
      <c r="G155" s="12"/>
      <c r="H155" s="12"/>
      <c r="I155" s="165"/>
      <c r="J155" s="174">
        <f>BK155</f>
        <v>0</v>
      </c>
      <c r="K155" s="12"/>
      <c r="L155" s="162"/>
      <c r="M155" s="167"/>
      <c r="N155" s="168"/>
      <c r="O155" s="168"/>
      <c r="P155" s="169">
        <f>SUM(P156:P172)</f>
        <v>0</v>
      </c>
      <c r="Q155" s="168"/>
      <c r="R155" s="169">
        <f>SUM(R156:R172)</f>
        <v>0</v>
      </c>
      <c r="S155" s="168"/>
      <c r="T155" s="170">
        <f>SUM(T156:T172)</f>
        <v>2.2875000000000005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3" t="s">
        <v>85</v>
      </c>
      <c r="AT155" s="171" t="s">
        <v>71</v>
      </c>
      <c r="AU155" s="171" t="s">
        <v>79</v>
      </c>
      <c r="AY155" s="163" t="s">
        <v>129</v>
      </c>
      <c r="BK155" s="172">
        <f>SUM(BK156:BK172)</f>
        <v>0</v>
      </c>
    </row>
    <row r="156" s="2" customFormat="1" ht="33" customHeight="1">
      <c r="A156" s="40"/>
      <c r="B156" s="175"/>
      <c r="C156" s="176" t="s">
        <v>256</v>
      </c>
      <c r="D156" s="176" t="s">
        <v>132</v>
      </c>
      <c r="E156" s="177" t="s">
        <v>257</v>
      </c>
      <c r="F156" s="178" t="s">
        <v>258</v>
      </c>
      <c r="G156" s="179" t="s">
        <v>151</v>
      </c>
      <c r="H156" s="180">
        <v>19.52</v>
      </c>
      <c r="I156" s="181"/>
      <c r="J156" s="182">
        <f>ROUND(I156*H156,2)</f>
        <v>0</v>
      </c>
      <c r="K156" s="178" t="s">
        <v>136</v>
      </c>
      <c r="L156" s="41"/>
      <c r="M156" s="183" t="s">
        <v>3</v>
      </c>
      <c r="N156" s="184" t="s">
        <v>44</v>
      </c>
      <c r="O156" s="74"/>
      <c r="P156" s="185">
        <f>O156*H156</f>
        <v>0</v>
      </c>
      <c r="Q156" s="185">
        <v>0</v>
      </c>
      <c r="R156" s="185">
        <f>Q156*H156</f>
        <v>0</v>
      </c>
      <c r="S156" s="185">
        <v>0.040000000000000001</v>
      </c>
      <c r="T156" s="186">
        <f>S156*H156</f>
        <v>0.78080000000000005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187" t="s">
        <v>224</v>
      </c>
      <c r="AT156" s="187" t="s">
        <v>132</v>
      </c>
      <c r="AU156" s="187" t="s">
        <v>85</v>
      </c>
      <c r="AY156" s="21" t="s">
        <v>129</v>
      </c>
      <c r="BE156" s="188">
        <f>IF(N156="základní",J156,0)</f>
        <v>0</v>
      </c>
      <c r="BF156" s="188">
        <f>IF(N156="snížená",J156,0)</f>
        <v>0</v>
      </c>
      <c r="BG156" s="188">
        <f>IF(N156="zákl. přenesená",J156,0)</f>
        <v>0</v>
      </c>
      <c r="BH156" s="188">
        <f>IF(N156="sníž. přenesená",J156,0)</f>
        <v>0</v>
      </c>
      <c r="BI156" s="188">
        <f>IF(N156="nulová",J156,0)</f>
        <v>0</v>
      </c>
      <c r="BJ156" s="21" t="s">
        <v>85</v>
      </c>
      <c r="BK156" s="188">
        <f>ROUND(I156*H156,2)</f>
        <v>0</v>
      </c>
      <c r="BL156" s="21" t="s">
        <v>224</v>
      </c>
      <c r="BM156" s="187" t="s">
        <v>259</v>
      </c>
    </row>
    <row r="157" s="2" customFormat="1">
      <c r="A157" s="40"/>
      <c r="B157" s="41"/>
      <c r="C157" s="40"/>
      <c r="D157" s="189" t="s">
        <v>139</v>
      </c>
      <c r="E157" s="40"/>
      <c r="F157" s="190" t="s">
        <v>260</v>
      </c>
      <c r="G157" s="40"/>
      <c r="H157" s="40"/>
      <c r="I157" s="191"/>
      <c r="J157" s="40"/>
      <c r="K157" s="40"/>
      <c r="L157" s="41"/>
      <c r="M157" s="192"/>
      <c r="N157" s="193"/>
      <c r="O157" s="74"/>
      <c r="P157" s="74"/>
      <c r="Q157" s="74"/>
      <c r="R157" s="74"/>
      <c r="S157" s="74"/>
      <c r="T157" s="75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21" t="s">
        <v>139</v>
      </c>
      <c r="AU157" s="21" t="s">
        <v>85</v>
      </c>
    </row>
    <row r="158" s="13" customFormat="1">
      <c r="A158" s="13"/>
      <c r="B158" s="194"/>
      <c r="C158" s="13"/>
      <c r="D158" s="195" t="s">
        <v>141</v>
      </c>
      <c r="E158" s="196" t="s">
        <v>3</v>
      </c>
      <c r="F158" s="197" t="s">
        <v>261</v>
      </c>
      <c r="G158" s="13"/>
      <c r="H158" s="198">
        <v>19.52</v>
      </c>
      <c r="I158" s="199"/>
      <c r="J158" s="13"/>
      <c r="K158" s="13"/>
      <c r="L158" s="194"/>
      <c r="M158" s="200"/>
      <c r="N158" s="201"/>
      <c r="O158" s="201"/>
      <c r="P158" s="201"/>
      <c r="Q158" s="201"/>
      <c r="R158" s="201"/>
      <c r="S158" s="201"/>
      <c r="T158" s="20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96" t="s">
        <v>141</v>
      </c>
      <c r="AU158" s="196" t="s">
        <v>85</v>
      </c>
      <c r="AV158" s="13" t="s">
        <v>85</v>
      </c>
      <c r="AW158" s="13" t="s">
        <v>33</v>
      </c>
      <c r="AX158" s="13" t="s">
        <v>72</v>
      </c>
      <c r="AY158" s="196" t="s">
        <v>129</v>
      </c>
    </row>
    <row r="159" s="14" customFormat="1">
      <c r="A159" s="14"/>
      <c r="B159" s="203"/>
      <c r="C159" s="14"/>
      <c r="D159" s="195" t="s">
        <v>141</v>
      </c>
      <c r="E159" s="204" t="s">
        <v>3</v>
      </c>
      <c r="F159" s="205" t="s">
        <v>166</v>
      </c>
      <c r="G159" s="14"/>
      <c r="H159" s="206">
        <v>19.52</v>
      </c>
      <c r="I159" s="207"/>
      <c r="J159" s="14"/>
      <c r="K159" s="14"/>
      <c r="L159" s="203"/>
      <c r="M159" s="208"/>
      <c r="N159" s="209"/>
      <c r="O159" s="209"/>
      <c r="P159" s="209"/>
      <c r="Q159" s="209"/>
      <c r="R159" s="209"/>
      <c r="S159" s="209"/>
      <c r="T159" s="210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04" t="s">
        <v>141</v>
      </c>
      <c r="AU159" s="204" t="s">
        <v>85</v>
      </c>
      <c r="AV159" s="14" t="s">
        <v>137</v>
      </c>
      <c r="AW159" s="14" t="s">
        <v>33</v>
      </c>
      <c r="AX159" s="14" t="s">
        <v>79</v>
      </c>
      <c r="AY159" s="204" t="s">
        <v>129</v>
      </c>
    </row>
    <row r="160" s="2" customFormat="1" ht="33" customHeight="1">
      <c r="A160" s="40"/>
      <c r="B160" s="175"/>
      <c r="C160" s="176" t="s">
        <v>8</v>
      </c>
      <c r="D160" s="176" t="s">
        <v>132</v>
      </c>
      <c r="E160" s="177" t="s">
        <v>262</v>
      </c>
      <c r="F160" s="178" t="s">
        <v>263</v>
      </c>
      <c r="G160" s="179" t="s">
        <v>151</v>
      </c>
      <c r="H160" s="180">
        <v>15.800000000000001</v>
      </c>
      <c r="I160" s="181"/>
      <c r="J160" s="182">
        <f>ROUND(I160*H160,2)</f>
        <v>0</v>
      </c>
      <c r="K160" s="178" t="s">
        <v>136</v>
      </c>
      <c r="L160" s="41"/>
      <c r="M160" s="183" t="s">
        <v>3</v>
      </c>
      <c r="N160" s="184" t="s">
        <v>44</v>
      </c>
      <c r="O160" s="74"/>
      <c r="P160" s="185">
        <f>O160*H160</f>
        <v>0</v>
      </c>
      <c r="Q160" s="185">
        <v>0</v>
      </c>
      <c r="R160" s="185">
        <f>Q160*H160</f>
        <v>0</v>
      </c>
      <c r="S160" s="185">
        <v>0.040000000000000001</v>
      </c>
      <c r="T160" s="186">
        <f>S160*H160</f>
        <v>0.63200000000000001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187" t="s">
        <v>224</v>
      </c>
      <c r="AT160" s="187" t="s">
        <v>132</v>
      </c>
      <c r="AU160" s="187" t="s">
        <v>85</v>
      </c>
      <c r="AY160" s="21" t="s">
        <v>129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21" t="s">
        <v>85</v>
      </c>
      <c r="BK160" s="188">
        <f>ROUND(I160*H160,2)</f>
        <v>0</v>
      </c>
      <c r="BL160" s="21" t="s">
        <v>224</v>
      </c>
      <c r="BM160" s="187" t="s">
        <v>264</v>
      </c>
    </row>
    <row r="161" s="2" customFormat="1">
      <c r="A161" s="40"/>
      <c r="B161" s="41"/>
      <c r="C161" s="40"/>
      <c r="D161" s="189" t="s">
        <v>139</v>
      </c>
      <c r="E161" s="40"/>
      <c r="F161" s="190" t="s">
        <v>265</v>
      </c>
      <c r="G161" s="40"/>
      <c r="H161" s="40"/>
      <c r="I161" s="191"/>
      <c r="J161" s="40"/>
      <c r="K161" s="40"/>
      <c r="L161" s="41"/>
      <c r="M161" s="192"/>
      <c r="N161" s="193"/>
      <c r="O161" s="74"/>
      <c r="P161" s="74"/>
      <c r="Q161" s="74"/>
      <c r="R161" s="74"/>
      <c r="S161" s="74"/>
      <c r="T161" s="75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21" t="s">
        <v>139</v>
      </c>
      <c r="AU161" s="21" t="s">
        <v>85</v>
      </c>
    </row>
    <row r="162" s="13" customFormat="1">
      <c r="A162" s="13"/>
      <c r="B162" s="194"/>
      <c r="C162" s="13"/>
      <c r="D162" s="195" t="s">
        <v>141</v>
      </c>
      <c r="E162" s="196" t="s">
        <v>3</v>
      </c>
      <c r="F162" s="197" t="s">
        <v>266</v>
      </c>
      <c r="G162" s="13"/>
      <c r="H162" s="198">
        <v>15.800000000000001</v>
      </c>
      <c r="I162" s="199"/>
      <c r="J162" s="13"/>
      <c r="K162" s="13"/>
      <c r="L162" s="194"/>
      <c r="M162" s="200"/>
      <c r="N162" s="201"/>
      <c r="O162" s="201"/>
      <c r="P162" s="201"/>
      <c r="Q162" s="201"/>
      <c r="R162" s="201"/>
      <c r="S162" s="201"/>
      <c r="T162" s="20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6" t="s">
        <v>141</v>
      </c>
      <c r="AU162" s="196" t="s">
        <v>85</v>
      </c>
      <c r="AV162" s="13" t="s">
        <v>85</v>
      </c>
      <c r="AW162" s="13" t="s">
        <v>33</v>
      </c>
      <c r="AX162" s="13" t="s">
        <v>72</v>
      </c>
      <c r="AY162" s="196" t="s">
        <v>129</v>
      </c>
    </row>
    <row r="163" s="14" customFormat="1">
      <c r="A163" s="14"/>
      <c r="B163" s="203"/>
      <c r="C163" s="14"/>
      <c r="D163" s="195" t="s">
        <v>141</v>
      </c>
      <c r="E163" s="204" t="s">
        <v>3</v>
      </c>
      <c r="F163" s="205" t="s">
        <v>166</v>
      </c>
      <c r="G163" s="14"/>
      <c r="H163" s="206">
        <v>15.800000000000001</v>
      </c>
      <c r="I163" s="207"/>
      <c r="J163" s="14"/>
      <c r="K163" s="14"/>
      <c r="L163" s="203"/>
      <c r="M163" s="208"/>
      <c r="N163" s="209"/>
      <c r="O163" s="209"/>
      <c r="P163" s="209"/>
      <c r="Q163" s="209"/>
      <c r="R163" s="209"/>
      <c r="S163" s="209"/>
      <c r="T163" s="21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04" t="s">
        <v>141</v>
      </c>
      <c r="AU163" s="204" t="s">
        <v>85</v>
      </c>
      <c r="AV163" s="14" t="s">
        <v>137</v>
      </c>
      <c r="AW163" s="14" t="s">
        <v>33</v>
      </c>
      <c r="AX163" s="14" t="s">
        <v>79</v>
      </c>
      <c r="AY163" s="204" t="s">
        <v>129</v>
      </c>
    </row>
    <row r="164" s="2" customFormat="1" ht="33" customHeight="1">
      <c r="A164" s="40"/>
      <c r="B164" s="175"/>
      <c r="C164" s="176" t="s">
        <v>267</v>
      </c>
      <c r="D164" s="176" t="s">
        <v>132</v>
      </c>
      <c r="E164" s="177" t="s">
        <v>268</v>
      </c>
      <c r="F164" s="178" t="s">
        <v>269</v>
      </c>
      <c r="G164" s="179" t="s">
        <v>175</v>
      </c>
      <c r="H164" s="180">
        <v>35.5</v>
      </c>
      <c r="I164" s="181"/>
      <c r="J164" s="182">
        <f>ROUND(I164*H164,2)</f>
        <v>0</v>
      </c>
      <c r="K164" s="178" t="s">
        <v>136</v>
      </c>
      <c r="L164" s="41"/>
      <c r="M164" s="183" t="s">
        <v>3</v>
      </c>
      <c r="N164" s="184" t="s">
        <v>44</v>
      </c>
      <c r="O164" s="74"/>
      <c r="P164" s="185">
        <f>O164*H164</f>
        <v>0</v>
      </c>
      <c r="Q164" s="185">
        <v>0</v>
      </c>
      <c r="R164" s="185">
        <f>Q164*H164</f>
        <v>0</v>
      </c>
      <c r="S164" s="185">
        <v>0.016</v>
      </c>
      <c r="T164" s="186">
        <f>S164*H164</f>
        <v>0.56800000000000006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187" t="s">
        <v>224</v>
      </c>
      <c r="AT164" s="187" t="s">
        <v>132</v>
      </c>
      <c r="AU164" s="187" t="s">
        <v>85</v>
      </c>
      <c r="AY164" s="21" t="s">
        <v>129</v>
      </c>
      <c r="BE164" s="188">
        <f>IF(N164="základní",J164,0)</f>
        <v>0</v>
      </c>
      <c r="BF164" s="188">
        <f>IF(N164="snížená",J164,0)</f>
        <v>0</v>
      </c>
      <c r="BG164" s="188">
        <f>IF(N164="zákl. přenesená",J164,0)</f>
        <v>0</v>
      </c>
      <c r="BH164" s="188">
        <f>IF(N164="sníž. přenesená",J164,0)</f>
        <v>0</v>
      </c>
      <c r="BI164" s="188">
        <f>IF(N164="nulová",J164,0)</f>
        <v>0</v>
      </c>
      <c r="BJ164" s="21" t="s">
        <v>85</v>
      </c>
      <c r="BK164" s="188">
        <f>ROUND(I164*H164,2)</f>
        <v>0</v>
      </c>
      <c r="BL164" s="21" t="s">
        <v>224</v>
      </c>
      <c r="BM164" s="187" t="s">
        <v>270</v>
      </c>
    </row>
    <row r="165" s="2" customFormat="1">
      <c r="A165" s="40"/>
      <c r="B165" s="41"/>
      <c r="C165" s="40"/>
      <c r="D165" s="189" t="s">
        <v>139</v>
      </c>
      <c r="E165" s="40"/>
      <c r="F165" s="190" t="s">
        <v>271</v>
      </c>
      <c r="G165" s="40"/>
      <c r="H165" s="40"/>
      <c r="I165" s="191"/>
      <c r="J165" s="40"/>
      <c r="K165" s="40"/>
      <c r="L165" s="41"/>
      <c r="M165" s="192"/>
      <c r="N165" s="193"/>
      <c r="O165" s="74"/>
      <c r="P165" s="74"/>
      <c r="Q165" s="74"/>
      <c r="R165" s="74"/>
      <c r="S165" s="74"/>
      <c r="T165" s="75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21" t="s">
        <v>139</v>
      </c>
      <c r="AU165" s="21" t="s">
        <v>85</v>
      </c>
    </row>
    <row r="166" s="13" customFormat="1">
      <c r="A166" s="13"/>
      <c r="B166" s="194"/>
      <c r="C166" s="13"/>
      <c r="D166" s="195" t="s">
        <v>141</v>
      </c>
      <c r="E166" s="196" t="s">
        <v>3</v>
      </c>
      <c r="F166" s="197" t="s">
        <v>272</v>
      </c>
      <c r="G166" s="13"/>
      <c r="H166" s="198">
        <v>35.5</v>
      </c>
      <c r="I166" s="199"/>
      <c r="J166" s="13"/>
      <c r="K166" s="13"/>
      <c r="L166" s="194"/>
      <c r="M166" s="200"/>
      <c r="N166" s="201"/>
      <c r="O166" s="201"/>
      <c r="P166" s="201"/>
      <c r="Q166" s="201"/>
      <c r="R166" s="201"/>
      <c r="S166" s="201"/>
      <c r="T166" s="20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96" t="s">
        <v>141</v>
      </c>
      <c r="AU166" s="196" t="s">
        <v>85</v>
      </c>
      <c r="AV166" s="13" t="s">
        <v>85</v>
      </c>
      <c r="AW166" s="13" t="s">
        <v>33</v>
      </c>
      <c r="AX166" s="13" t="s">
        <v>79</v>
      </c>
      <c r="AY166" s="196" t="s">
        <v>129</v>
      </c>
    </row>
    <row r="167" s="2" customFormat="1" ht="24.15" customHeight="1">
      <c r="A167" s="40"/>
      <c r="B167" s="175"/>
      <c r="C167" s="176" t="s">
        <v>273</v>
      </c>
      <c r="D167" s="176" t="s">
        <v>132</v>
      </c>
      <c r="E167" s="177" t="s">
        <v>274</v>
      </c>
      <c r="F167" s="178" t="s">
        <v>275</v>
      </c>
      <c r="G167" s="179" t="s">
        <v>151</v>
      </c>
      <c r="H167" s="180">
        <v>14.9</v>
      </c>
      <c r="I167" s="181"/>
      <c r="J167" s="182">
        <f>ROUND(I167*H167,2)</f>
        <v>0</v>
      </c>
      <c r="K167" s="178" t="s">
        <v>136</v>
      </c>
      <c r="L167" s="41"/>
      <c r="M167" s="183" t="s">
        <v>3</v>
      </c>
      <c r="N167" s="184" t="s">
        <v>44</v>
      </c>
      <c r="O167" s="74"/>
      <c r="P167" s="185">
        <f>O167*H167</f>
        <v>0</v>
      </c>
      <c r="Q167" s="185">
        <v>0</v>
      </c>
      <c r="R167" s="185">
        <f>Q167*H167</f>
        <v>0</v>
      </c>
      <c r="S167" s="185">
        <v>0.02</v>
      </c>
      <c r="T167" s="186">
        <f>S167*H167</f>
        <v>0.29799999999999999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187" t="s">
        <v>224</v>
      </c>
      <c r="AT167" s="187" t="s">
        <v>132</v>
      </c>
      <c r="AU167" s="187" t="s">
        <v>85</v>
      </c>
      <c r="AY167" s="21" t="s">
        <v>129</v>
      </c>
      <c r="BE167" s="188">
        <f>IF(N167="základní",J167,0)</f>
        <v>0</v>
      </c>
      <c r="BF167" s="188">
        <f>IF(N167="snížená",J167,0)</f>
        <v>0</v>
      </c>
      <c r="BG167" s="188">
        <f>IF(N167="zákl. přenesená",J167,0)</f>
        <v>0</v>
      </c>
      <c r="BH167" s="188">
        <f>IF(N167="sníž. přenesená",J167,0)</f>
        <v>0</v>
      </c>
      <c r="BI167" s="188">
        <f>IF(N167="nulová",J167,0)</f>
        <v>0</v>
      </c>
      <c r="BJ167" s="21" t="s">
        <v>85</v>
      </c>
      <c r="BK167" s="188">
        <f>ROUND(I167*H167,2)</f>
        <v>0</v>
      </c>
      <c r="BL167" s="21" t="s">
        <v>224</v>
      </c>
      <c r="BM167" s="187" t="s">
        <v>276</v>
      </c>
    </row>
    <row r="168" s="2" customFormat="1">
      <c r="A168" s="40"/>
      <c r="B168" s="41"/>
      <c r="C168" s="40"/>
      <c r="D168" s="189" t="s">
        <v>139</v>
      </c>
      <c r="E168" s="40"/>
      <c r="F168" s="190" t="s">
        <v>277</v>
      </c>
      <c r="G168" s="40"/>
      <c r="H168" s="40"/>
      <c r="I168" s="191"/>
      <c r="J168" s="40"/>
      <c r="K168" s="40"/>
      <c r="L168" s="41"/>
      <c r="M168" s="192"/>
      <c r="N168" s="193"/>
      <c r="O168" s="74"/>
      <c r="P168" s="74"/>
      <c r="Q168" s="74"/>
      <c r="R168" s="74"/>
      <c r="S168" s="74"/>
      <c r="T168" s="75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21" t="s">
        <v>139</v>
      </c>
      <c r="AU168" s="21" t="s">
        <v>85</v>
      </c>
    </row>
    <row r="169" s="13" customFormat="1">
      <c r="A169" s="13"/>
      <c r="B169" s="194"/>
      <c r="C169" s="13"/>
      <c r="D169" s="195" t="s">
        <v>141</v>
      </c>
      <c r="E169" s="196" t="s">
        <v>3</v>
      </c>
      <c r="F169" s="197" t="s">
        <v>278</v>
      </c>
      <c r="G169" s="13"/>
      <c r="H169" s="198">
        <v>14.9</v>
      </c>
      <c r="I169" s="199"/>
      <c r="J169" s="13"/>
      <c r="K169" s="13"/>
      <c r="L169" s="194"/>
      <c r="M169" s="200"/>
      <c r="N169" s="201"/>
      <c r="O169" s="201"/>
      <c r="P169" s="201"/>
      <c r="Q169" s="201"/>
      <c r="R169" s="201"/>
      <c r="S169" s="201"/>
      <c r="T169" s="20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196" t="s">
        <v>141</v>
      </c>
      <c r="AU169" s="196" t="s">
        <v>85</v>
      </c>
      <c r="AV169" s="13" t="s">
        <v>85</v>
      </c>
      <c r="AW169" s="13" t="s">
        <v>33</v>
      </c>
      <c r="AX169" s="13" t="s">
        <v>79</v>
      </c>
      <c r="AY169" s="196" t="s">
        <v>129</v>
      </c>
    </row>
    <row r="170" s="2" customFormat="1" ht="33" customHeight="1">
      <c r="A170" s="40"/>
      <c r="B170" s="175"/>
      <c r="C170" s="176" t="s">
        <v>279</v>
      </c>
      <c r="D170" s="176" t="s">
        <v>132</v>
      </c>
      <c r="E170" s="177" t="s">
        <v>280</v>
      </c>
      <c r="F170" s="178" t="s">
        <v>281</v>
      </c>
      <c r="G170" s="179" t="s">
        <v>151</v>
      </c>
      <c r="H170" s="180">
        <v>0.87</v>
      </c>
      <c r="I170" s="181"/>
      <c r="J170" s="182">
        <f>ROUND(I170*H170,2)</f>
        <v>0</v>
      </c>
      <c r="K170" s="178" t="s">
        <v>136</v>
      </c>
      <c r="L170" s="41"/>
      <c r="M170" s="183" t="s">
        <v>3</v>
      </c>
      <c r="N170" s="184" t="s">
        <v>44</v>
      </c>
      <c r="O170" s="74"/>
      <c r="P170" s="185">
        <f>O170*H170</f>
        <v>0</v>
      </c>
      <c r="Q170" s="185">
        <v>0</v>
      </c>
      <c r="R170" s="185">
        <f>Q170*H170</f>
        <v>0</v>
      </c>
      <c r="S170" s="185">
        <v>0.01</v>
      </c>
      <c r="T170" s="186">
        <f>S170*H170</f>
        <v>0.0086999999999999994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187" t="s">
        <v>224</v>
      </c>
      <c r="AT170" s="187" t="s">
        <v>132</v>
      </c>
      <c r="AU170" s="187" t="s">
        <v>85</v>
      </c>
      <c r="AY170" s="21" t="s">
        <v>129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1" t="s">
        <v>85</v>
      </c>
      <c r="BK170" s="188">
        <f>ROUND(I170*H170,2)</f>
        <v>0</v>
      </c>
      <c r="BL170" s="21" t="s">
        <v>224</v>
      </c>
      <c r="BM170" s="187" t="s">
        <v>282</v>
      </c>
    </row>
    <row r="171" s="2" customFormat="1">
      <c r="A171" s="40"/>
      <c r="B171" s="41"/>
      <c r="C171" s="40"/>
      <c r="D171" s="189" t="s">
        <v>139</v>
      </c>
      <c r="E171" s="40"/>
      <c r="F171" s="190" t="s">
        <v>283</v>
      </c>
      <c r="G171" s="40"/>
      <c r="H171" s="40"/>
      <c r="I171" s="191"/>
      <c r="J171" s="40"/>
      <c r="K171" s="40"/>
      <c r="L171" s="41"/>
      <c r="M171" s="192"/>
      <c r="N171" s="193"/>
      <c r="O171" s="74"/>
      <c r="P171" s="74"/>
      <c r="Q171" s="74"/>
      <c r="R171" s="74"/>
      <c r="S171" s="74"/>
      <c r="T171" s="75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21" t="s">
        <v>139</v>
      </c>
      <c r="AU171" s="21" t="s">
        <v>85</v>
      </c>
    </row>
    <row r="172" s="13" customFormat="1">
      <c r="A172" s="13"/>
      <c r="B172" s="194"/>
      <c r="C172" s="13"/>
      <c r="D172" s="195" t="s">
        <v>141</v>
      </c>
      <c r="E172" s="196" t="s">
        <v>3</v>
      </c>
      <c r="F172" s="197" t="s">
        <v>284</v>
      </c>
      <c r="G172" s="13"/>
      <c r="H172" s="198">
        <v>0.87</v>
      </c>
      <c r="I172" s="199"/>
      <c r="J172" s="13"/>
      <c r="K172" s="13"/>
      <c r="L172" s="194"/>
      <c r="M172" s="200"/>
      <c r="N172" s="201"/>
      <c r="O172" s="201"/>
      <c r="P172" s="201"/>
      <c r="Q172" s="201"/>
      <c r="R172" s="201"/>
      <c r="S172" s="201"/>
      <c r="T172" s="20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96" t="s">
        <v>141</v>
      </c>
      <c r="AU172" s="196" t="s">
        <v>85</v>
      </c>
      <c r="AV172" s="13" t="s">
        <v>85</v>
      </c>
      <c r="AW172" s="13" t="s">
        <v>33</v>
      </c>
      <c r="AX172" s="13" t="s">
        <v>79</v>
      </c>
      <c r="AY172" s="196" t="s">
        <v>129</v>
      </c>
    </row>
    <row r="173" s="12" customFormat="1" ht="22.8" customHeight="1">
      <c r="A173" s="12"/>
      <c r="B173" s="162"/>
      <c r="C173" s="12"/>
      <c r="D173" s="163" t="s">
        <v>71</v>
      </c>
      <c r="E173" s="173" t="s">
        <v>285</v>
      </c>
      <c r="F173" s="173" t="s">
        <v>286</v>
      </c>
      <c r="G173" s="12"/>
      <c r="H173" s="12"/>
      <c r="I173" s="165"/>
      <c r="J173" s="174">
        <f>BK173</f>
        <v>0</v>
      </c>
      <c r="K173" s="12"/>
      <c r="L173" s="162"/>
      <c r="M173" s="167"/>
      <c r="N173" s="168"/>
      <c r="O173" s="168"/>
      <c r="P173" s="169">
        <f>SUM(P174:P175)</f>
        <v>0</v>
      </c>
      <c r="Q173" s="168"/>
      <c r="R173" s="169">
        <f>SUM(R174:R175)</f>
        <v>0.00139</v>
      </c>
      <c r="S173" s="168"/>
      <c r="T173" s="170">
        <f>SUM(T174:T175)</f>
        <v>0.01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163" t="s">
        <v>85</v>
      </c>
      <c r="AT173" s="171" t="s">
        <v>71</v>
      </c>
      <c r="AU173" s="171" t="s">
        <v>79</v>
      </c>
      <c r="AY173" s="163" t="s">
        <v>129</v>
      </c>
      <c r="BK173" s="172">
        <f>SUM(BK174:BK175)</f>
        <v>0</v>
      </c>
    </row>
    <row r="174" s="2" customFormat="1" ht="44.25" customHeight="1">
      <c r="A174" s="40"/>
      <c r="B174" s="175"/>
      <c r="C174" s="176" t="s">
        <v>287</v>
      </c>
      <c r="D174" s="176" t="s">
        <v>132</v>
      </c>
      <c r="E174" s="177" t="s">
        <v>288</v>
      </c>
      <c r="F174" s="178" t="s">
        <v>289</v>
      </c>
      <c r="G174" s="179" t="s">
        <v>182</v>
      </c>
      <c r="H174" s="180">
        <v>1</v>
      </c>
      <c r="I174" s="181"/>
      <c r="J174" s="182">
        <f>ROUND(I174*H174,2)</f>
        <v>0</v>
      </c>
      <c r="K174" s="178" t="s">
        <v>136</v>
      </c>
      <c r="L174" s="41"/>
      <c r="M174" s="183" t="s">
        <v>3</v>
      </c>
      <c r="N174" s="184" t="s">
        <v>44</v>
      </c>
      <c r="O174" s="74"/>
      <c r="P174" s="185">
        <f>O174*H174</f>
        <v>0</v>
      </c>
      <c r="Q174" s="185">
        <v>0.00139</v>
      </c>
      <c r="R174" s="185">
        <f>Q174*H174</f>
        <v>0.00139</v>
      </c>
      <c r="S174" s="185">
        <v>0.01</v>
      </c>
      <c r="T174" s="186">
        <f>S174*H174</f>
        <v>0.01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187" t="s">
        <v>224</v>
      </c>
      <c r="AT174" s="187" t="s">
        <v>132</v>
      </c>
      <c r="AU174" s="187" t="s">
        <v>85</v>
      </c>
      <c r="AY174" s="21" t="s">
        <v>129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21" t="s">
        <v>85</v>
      </c>
      <c r="BK174" s="188">
        <f>ROUND(I174*H174,2)</f>
        <v>0</v>
      </c>
      <c r="BL174" s="21" t="s">
        <v>224</v>
      </c>
      <c r="BM174" s="187" t="s">
        <v>290</v>
      </c>
    </row>
    <row r="175" s="2" customFormat="1">
      <c r="A175" s="40"/>
      <c r="B175" s="41"/>
      <c r="C175" s="40"/>
      <c r="D175" s="189" t="s">
        <v>139</v>
      </c>
      <c r="E175" s="40"/>
      <c r="F175" s="190" t="s">
        <v>291</v>
      </c>
      <c r="G175" s="40"/>
      <c r="H175" s="40"/>
      <c r="I175" s="191"/>
      <c r="J175" s="40"/>
      <c r="K175" s="40"/>
      <c r="L175" s="41"/>
      <c r="M175" s="192"/>
      <c r="N175" s="193"/>
      <c r="O175" s="74"/>
      <c r="P175" s="74"/>
      <c r="Q175" s="74"/>
      <c r="R175" s="74"/>
      <c r="S175" s="74"/>
      <c r="T175" s="75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21" t="s">
        <v>139</v>
      </c>
      <c r="AU175" s="21" t="s">
        <v>85</v>
      </c>
    </row>
    <row r="176" s="12" customFormat="1" ht="22.8" customHeight="1">
      <c r="A176" s="12"/>
      <c r="B176" s="162"/>
      <c r="C176" s="12"/>
      <c r="D176" s="163" t="s">
        <v>71</v>
      </c>
      <c r="E176" s="173" t="s">
        <v>292</v>
      </c>
      <c r="F176" s="173" t="s">
        <v>293</v>
      </c>
      <c r="G176" s="12"/>
      <c r="H176" s="12"/>
      <c r="I176" s="165"/>
      <c r="J176" s="174">
        <f>BK176</f>
        <v>0</v>
      </c>
      <c r="K176" s="12"/>
      <c r="L176" s="162"/>
      <c r="M176" s="167"/>
      <c r="N176" s="168"/>
      <c r="O176" s="168"/>
      <c r="P176" s="169">
        <f>SUM(P177:P178)</f>
        <v>0</v>
      </c>
      <c r="Q176" s="168"/>
      <c r="R176" s="169">
        <f>SUM(R177:R178)</f>
        <v>0</v>
      </c>
      <c r="S176" s="168"/>
      <c r="T176" s="170">
        <f>SUM(T177:T178)</f>
        <v>0.0033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63" t="s">
        <v>85</v>
      </c>
      <c r="AT176" s="171" t="s">
        <v>71</v>
      </c>
      <c r="AU176" s="171" t="s">
        <v>79</v>
      </c>
      <c r="AY176" s="163" t="s">
        <v>129</v>
      </c>
      <c r="BK176" s="172">
        <f>SUM(BK177:BK178)</f>
        <v>0</v>
      </c>
    </row>
    <row r="177" s="2" customFormat="1" ht="24.15" customHeight="1">
      <c r="A177" s="40"/>
      <c r="B177" s="175"/>
      <c r="C177" s="176" t="s">
        <v>294</v>
      </c>
      <c r="D177" s="176" t="s">
        <v>132</v>
      </c>
      <c r="E177" s="177" t="s">
        <v>295</v>
      </c>
      <c r="F177" s="178" t="s">
        <v>296</v>
      </c>
      <c r="G177" s="179" t="s">
        <v>151</v>
      </c>
      <c r="H177" s="180">
        <v>3.2999999999999998</v>
      </c>
      <c r="I177" s="181"/>
      <c r="J177" s="182">
        <f>ROUND(I177*H177,2)</f>
        <v>0</v>
      </c>
      <c r="K177" s="178" t="s">
        <v>3</v>
      </c>
      <c r="L177" s="41"/>
      <c r="M177" s="183" t="s">
        <v>3</v>
      </c>
      <c r="N177" s="184" t="s">
        <v>44</v>
      </c>
      <c r="O177" s="74"/>
      <c r="P177" s="185">
        <f>O177*H177</f>
        <v>0</v>
      </c>
      <c r="Q177" s="185">
        <v>0</v>
      </c>
      <c r="R177" s="185">
        <f>Q177*H177</f>
        <v>0</v>
      </c>
      <c r="S177" s="185">
        <v>0.001</v>
      </c>
      <c r="T177" s="186">
        <f>S177*H177</f>
        <v>0.0033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187" t="s">
        <v>224</v>
      </c>
      <c r="AT177" s="187" t="s">
        <v>132</v>
      </c>
      <c r="AU177" s="187" t="s">
        <v>85</v>
      </c>
      <c r="AY177" s="21" t="s">
        <v>129</v>
      </c>
      <c r="BE177" s="188">
        <f>IF(N177="základní",J177,0)</f>
        <v>0</v>
      </c>
      <c r="BF177" s="188">
        <f>IF(N177="snížená",J177,0)</f>
        <v>0</v>
      </c>
      <c r="BG177" s="188">
        <f>IF(N177="zákl. přenesená",J177,0)</f>
        <v>0</v>
      </c>
      <c r="BH177" s="188">
        <f>IF(N177="sníž. přenesená",J177,0)</f>
        <v>0</v>
      </c>
      <c r="BI177" s="188">
        <f>IF(N177="nulová",J177,0)</f>
        <v>0</v>
      </c>
      <c r="BJ177" s="21" t="s">
        <v>85</v>
      </c>
      <c r="BK177" s="188">
        <f>ROUND(I177*H177,2)</f>
        <v>0</v>
      </c>
      <c r="BL177" s="21" t="s">
        <v>224</v>
      </c>
      <c r="BM177" s="187" t="s">
        <v>297</v>
      </c>
    </row>
    <row r="178" s="13" customFormat="1">
      <c r="A178" s="13"/>
      <c r="B178" s="194"/>
      <c r="C178" s="13"/>
      <c r="D178" s="195" t="s">
        <v>141</v>
      </c>
      <c r="E178" s="196" t="s">
        <v>3</v>
      </c>
      <c r="F178" s="197" t="s">
        <v>298</v>
      </c>
      <c r="G178" s="13"/>
      <c r="H178" s="198">
        <v>3.2999999999999998</v>
      </c>
      <c r="I178" s="199"/>
      <c r="J178" s="13"/>
      <c r="K178" s="13"/>
      <c r="L178" s="194"/>
      <c r="M178" s="211"/>
      <c r="N178" s="212"/>
      <c r="O178" s="212"/>
      <c r="P178" s="212"/>
      <c r="Q178" s="212"/>
      <c r="R178" s="212"/>
      <c r="S178" s="212"/>
      <c r="T178" s="2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96" t="s">
        <v>141</v>
      </c>
      <c r="AU178" s="196" t="s">
        <v>85</v>
      </c>
      <c r="AV178" s="13" t="s">
        <v>85</v>
      </c>
      <c r="AW178" s="13" t="s">
        <v>33</v>
      </c>
      <c r="AX178" s="13" t="s">
        <v>79</v>
      </c>
      <c r="AY178" s="196" t="s">
        <v>129</v>
      </c>
    </row>
    <row r="179" s="2" customFormat="1" ht="6.96" customHeight="1">
      <c r="A179" s="40"/>
      <c r="B179" s="57"/>
      <c r="C179" s="58"/>
      <c r="D179" s="58"/>
      <c r="E179" s="58"/>
      <c r="F179" s="58"/>
      <c r="G179" s="58"/>
      <c r="H179" s="58"/>
      <c r="I179" s="58"/>
      <c r="J179" s="58"/>
      <c r="K179" s="58"/>
      <c r="L179" s="41"/>
      <c r="M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</row>
  </sheetData>
  <autoFilter ref="C93:K178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82:H82"/>
    <mergeCell ref="E84:H84"/>
    <mergeCell ref="E86:H86"/>
    <mergeCell ref="L2:V2"/>
  </mergeCells>
  <hyperlinks>
    <hyperlink ref="F98" r:id="rId1" display="https://podminky.urs.cz/item/CS_URS_2025_02/964051111"/>
    <hyperlink ref="F101" r:id="rId2" display="https://podminky.urs.cz/item/CS_URS_2025_02/965043441"/>
    <hyperlink ref="F104" r:id="rId3" display="https://podminky.urs.cz/item/CS_URS_2025_02/965046111"/>
    <hyperlink ref="F107" r:id="rId4" display="https://podminky.urs.cz/item/CS_URS_2025_02/965049112"/>
    <hyperlink ref="F110" r:id="rId5" display="https://podminky.urs.cz/item/CS_URS_2025_02/965081213"/>
    <hyperlink ref="F114" r:id="rId6" display="https://podminky.urs.cz/item/CS_URS_2025_02/965082933"/>
    <hyperlink ref="F117" r:id="rId7" display="https://podminky.urs.cz/item/CS_URS_2025_02/977151117"/>
    <hyperlink ref="F125" r:id="rId8" display="https://podminky.urs.cz/item/CS_URS_2025_02/997013151"/>
    <hyperlink ref="F127" r:id="rId9" display="https://podminky.urs.cz/item/CS_URS_2025_02/997013501"/>
    <hyperlink ref="F129" r:id="rId10" display="https://podminky.urs.cz/item/CS_URS_2025_02/997013509"/>
    <hyperlink ref="F132" r:id="rId11" display="https://podminky.urs.cz/item/CS_URS_2025_02/997013812"/>
    <hyperlink ref="F134" r:id="rId12" display="https://podminky.urs.cz/item/CS_URS_2025_02/997013861"/>
    <hyperlink ref="F137" r:id="rId13" display="https://podminky.urs.cz/item/CS_URS_2025_02/997013862"/>
    <hyperlink ref="F140" r:id="rId14" display="https://podminky.urs.cz/item/CS_URS_2025_02/997013867"/>
    <hyperlink ref="F143" r:id="rId15" display="https://podminky.urs.cz/item/CS_URS_2025_02/997013873"/>
    <hyperlink ref="F148" r:id="rId16" display="https://podminky.urs.cz/item/CS_URS_2025_02/763135812"/>
    <hyperlink ref="F154" r:id="rId17" display="https://podminky.urs.cz/item/CS_URS_2025_02/764002871"/>
    <hyperlink ref="F157" r:id="rId18" display="https://podminky.urs.cz/item/CS_URS_2025_02/767114815"/>
    <hyperlink ref="F161" r:id="rId19" display="https://podminky.urs.cz/item/CS_URS_2025_02/767114825"/>
    <hyperlink ref="F165" r:id="rId20" display="https://podminky.urs.cz/item/CS_URS_2025_02/767161813"/>
    <hyperlink ref="F168" r:id="rId21" display="https://podminky.urs.cz/item/CS_URS_2025_02/767531811"/>
    <hyperlink ref="F171" r:id="rId22" display="https://podminky.urs.cz/item/CS_URS_2025_02/767590840"/>
    <hyperlink ref="F175" r:id="rId23" display="https://podminky.urs.cz/item/CS_URS_2025_02/776201913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4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89</v>
      </c>
      <c r="AZ2" s="124" t="s">
        <v>299</v>
      </c>
      <c r="BA2" s="124" t="s">
        <v>300</v>
      </c>
      <c r="BB2" s="124" t="s">
        <v>3</v>
      </c>
      <c r="BC2" s="124" t="s">
        <v>301</v>
      </c>
      <c r="BD2" s="124" t="s">
        <v>85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  <c r="AZ3" s="124" t="s">
        <v>302</v>
      </c>
      <c r="BA3" s="124" t="s">
        <v>303</v>
      </c>
      <c r="BB3" s="124" t="s">
        <v>3</v>
      </c>
      <c r="BC3" s="124" t="s">
        <v>304</v>
      </c>
      <c r="BD3" s="124" t="s">
        <v>85</v>
      </c>
    </row>
    <row r="4" s="1" customFormat="1" ht="24.96" customHeight="1">
      <c r="B4" s="24"/>
      <c r="D4" s="25" t="s">
        <v>96</v>
      </c>
      <c r="L4" s="24"/>
      <c r="M4" s="125" t="s">
        <v>11</v>
      </c>
      <c r="AT4" s="21" t="s">
        <v>4</v>
      </c>
      <c r="AZ4" s="124" t="s">
        <v>93</v>
      </c>
      <c r="BA4" s="124" t="s">
        <v>94</v>
      </c>
      <c r="BB4" s="124" t="s">
        <v>3</v>
      </c>
      <c r="BC4" s="124" t="s">
        <v>305</v>
      </c>
      <c r="BD4" s="124" t="s">
        <v>148</v>
      </c>
    </row>
    <row r="5" s="1" customFormat="1" ht="6.96" customHeight="1">
      <c r="B5" s="24"/>
      <c r="L5" s="24"/>
      <c r="AZ5" s="124" t="s">
        <v>306</v>
      </c>
      <c r="BA5" s="124" t="s">
        <v>307</v>
      </c>
      <c r="BB5" s="124" t="s">
        <v>3</v>
      </c>
      <c r="BC5" s="124" t="s">
        <v>308</v>
      </c>
      <c r="BD5" s="124" t="s">
        <v>85</v>
      </c>
    </row>
    <row r="6" s="1" customFormat="1" ht="12" customHeight="1">
      <c r="B6" s="24"/>
      <c r="D6" s="34" t="s">
        <v>17</v>
      </c>
      <c r="L6" s="24"/>
      <c r="AZ6" s="124" t="s">
        <v>309</v>
      </c>
      <c r="BA6" s="124" t="s">
        <v>310</v>
      </c>
      <c r="BB6" s="124" t="s">
        <v>3</v>
      </c>
      <c r="BC6" s="124" t="s">
        <v>218</v>
      </c>
      <c r="BD6" s="124" t="s">
        <v>85</v>
      </c>
    </row>
    <row r="7" s="1" customFormat="1" ht="16.5" customHeight="1">
      <c r="B7" s="24"/>
      <c r="E7" s="126" t="str">
        <f>'Rekapitulace stavby'!K6</f>
        <v>DOMOV PRO SENIORY NA TŘEŠŇOVCE - ČESKÁ SKALICE</v>
      </c>
      <c r="F7" s="34"/>
      <c r="G7" s="34"/>
      <c r="H7" s="34"/>
      <c r="L7" s="24"/>
    </row>
    <row r="8" s="1" customFormat="1" ht="12" customHeight="1">
      <c r="B8" s="24"/>
      <c r="D8" s="34" t="s">
        <v>97</v>
      </c>
      <c r="L8" s="24"/>
    </row>
    <row r="9" s="2" customFormat="1" ht="16.5" customHeight="1">
      <c r="A9" s="40"/>
      <c r="B9" s="41"/>
      <c r="C9" s="40"/>
      <c r="D9" s="40"/>
      <c r="E9" s="126" t="s">
        <v>98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99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311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13. 12. 2025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3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27</v>
      </c>
      <c r="F17" s="40"/>
      <c r="G17" s="40"/>
      <c r="H17" s="40"/>
      <c r="I17" s="34" t="s">
        <v>28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">
        <v>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32</v>
      </c>
      <c r="F23" s="40"/>
      <c r="G23" s="40"/>
      <c r="H23" s="40"/>
      <c r="I23" s="34" t="s">
        <v>28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34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36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8"/>
      <c r="B29" s="129"/>
      <c r="C29" s="128"/>
      <c r="D29" s="128"/>
      <c r="E29" s="38" t="s">
        <v>3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1" t="s">
        <v>38</v>
      </c>
      <c r="E32" s="40"/>
      <c r="F32" s="40"/>
      <c r="G32" s="40"/>
      <c r="H32" s="40"/>
      <c r="I32" s="40"/>
      <c r="J32" s="92">
        <f>ROUND(J102,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40</v>
      </c>
      <c r="G34" s="40"/>
      <c r="H34" s="40"/>
      <c r="I34" s="45" t="s">
        <v>39</v>
      </c>
      <c r="J34" s="45" t="s">
        <v>41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2" t="s">
        <v>42</v>
      </c>
      <c r="E35" s="34" t="s">
        <v>43</v>
      </c>
      <c r="F35" s="133">
        <f>ROUND((SUM(BE102:BE439)),  2)</f>
        <v>0</v>
      </c>
      <c r="G35" s="40"/>
      <c r="H35" s="40"/>
      <c r="I35" s="134">
        <v>0.20999999999999999</v>
      </c>
      <c r="J35" s="133">
        <f>ROUND(((SUM(BE102:BE439))*I35),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44</v>
      </c>
      <c r="F36" s="133">
        <f>ROUND((SUM(BF102:BF439)),  2)</f>
        <v>0</v>
      </c>
      <c r="G36" s="40"/>
      <c r="H36" s="40"/>
      <c r="I36" s="134">
        <v>0.12</v>
      </c>
      <c r="J36" s="133">
        <f>ROUND(((SUM(BF102:BF439))*I36),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45</v>
      </c>
      <c r="F37" s="133">
        <f>ROUND((SUM(BG102:BG439)),  2)</f>
        <v>0</v>
      </c>
      <c r="G37" s="40"/>
      <c r="H37" s="40"/>
      <c r="I37" s="134">
        <v>0.20999999999999999</v>
      </c>
      <c r="J37" s="133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46</v>
      </c>
      <c r="F38" s="133">
        <f>ROUND((SUM(BH102:BH439)),  2)</f>
        <v>0</v>
      </c>
      <c r="G38" s="40"/>
      <c r="H38" s="40"/>
      <c r="I38" s="134">
        <v>0.12</v>
      </c>
      <c r="J38" s="133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47</v>
      </c>
      <c r="F39" s="133">
        <f>ROUND((SUM(BI102:BI439)),  2)</f>
        <v>0</v>
      </c>
      <c r="G39" s="40"/>
      <c r="H39" s="40"/>
      <c r="I39" s="134">
        <v>0</v>
      </c>
      <c r="J39" s="133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5"/>
      <c r="D41" s="136" t="s">
        <v>48</v>
      </c>
      <c r="E41" s="78"/>
      <c r="F41" s="78"/>
      <c r="G41" s="137" t="s">
        <v>49</v>
      </c>
      <c r="H41" s="138" t="s">
        <v>50</v>
      </c>
      <c r="I41" s="78"/>
      <c r="J41" s="139">
        <f>SUM(J32:J39)</f>
        <v>0</v>
      </c>
      <c r="K41" s="140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6" t="str">
        <f>E7</f>
        <v>DOMOV PRO SENIORY NA TŘEŠŇOVCE - ČESKÁ SKALICE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97</v>
      </c>
      <c r="L51" s="24"/>
    </row>
    <row r="52" s="2" customFormat="1" ht="16.5" customHeight="1">
      <c r="A52" s="40"/>
      <c r="B52" s="41"/>
      <c r="C52" s="40"/>
      <c r="D52" s="40"/>
      <c r="E52" s="126" t="s">
        <v>98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99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SO 01.02. - Nové konstrukce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Riegrova ukice st.parc.č.1936,kú Česká Skalice</v>
      </c>
      <c r="G56" s="40"/>
      <c r="H56" s="40"/>
      <c r="I56" s="34" t="s">
        <v>23</v>
      </c>
      <c r="J56" s="66" t="str">
        <f>IF(J14="","",J14)</f>
        <v>13. 12. 2025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Domov pro seniory Na Třešňovce,Riegrova 837,ČS</v>
      </c>
      <c r="G58" s="40"/>
      <c r="H58" s="40"/>
      <c r="I58" s="34" t="s">
        <v>31</v>
      </c>
      <c r="J58" s="38" t="str">
        <f>E23</f>
        <v>Proxion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34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1" t="s">
        <v>102</v>
      </c>
      <c r="D61" s="135"/>
      <c r="E61" s="135"/>
      <c r="F61" s="135"/>
      <c r="G61" s="135"/>
      <c r="H61" s="135"/>
      <c r="I61" s="135"/>
      <c r="J61" s="142" t="s">
        <v>103</v>
      </c>
      <c r="K61" s="135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3" t="s">
        <v>70</v>
      </c>
      <c r="D63" s="40"/>
      <c r="E63" s="40"/>
      <c r="F63" s="40"/>
      <c r="G63" s="40"/>
      <c r="H63" s="40"/>
      <c r="I63" s="40"/>
      <c r="J63" s="92">
        <f>J102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104</v>
      </c>
    </row>
    <row r="64" s="9" customFormat="1" ht="24.96" customHeight="1">
      <c r="A64" s="9"/>
      <c r="B64" s="144"/>
      <c r="C64" s="9"/>
      <c r="D64" s="145" t="s">
        <v>105</v>
      </c>
      <c r="E64" s="146"/>
      <c r="F64" s="146"/>
      <c r="G64" s="146"/>
      <c r="H64" s="146"/>
      <c r="I64" s="146"/>
      <c r="J64" s="147">
        <f>J103</f>
        <v>0</v>
      </c>
      <c r="K64" s="9"/>
      <c r="L64" s="14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8"/>
      <c r="C65" s="10"/>
      <c r="D65" s="149" t="s">
        <v>312</v>
      </c>
      <c r="E65" s="150"/>
      <c r="F65" s="150"/>
      <c r="G65" s="150"/>
      <c r="H65" s="150"/>
      <c r="I65" s="150"/>
      <c r="J65" s="151">
        <f>J104</f>
        <v>0</v>
      </c>
      <c r="K65" s="10"/>
      <c r="L65" s="14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8"/>
      <c r="C66" s="10"/>
      <c r="D66" s="149" t="s">
        <v>313</v>
      </c>
      <c r="E66" s="150"/>
      <c r="F66" s="150"/>
      <c r="G66" s="150"/>
      <c r="H66" s="150"/>
      <c r="I66" s="150"/>
      <c r="J66" s="151">
        <f>J129</f>
        <v>0</v>
      </c>
      <c r="K66" s="10"/>
      <c r="L66" s="14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8"/>
      <c r="C67" s="10"/>
      <c r="D67" s="149" t="s">
        <v>314</v>
      </c>
      <c r="E67" s="150"/>
      <c r="F67" s="150"/>
      <c r="G67" s="150"/>
      <c r="H67" s="150"/>
      <c r="I67" s="150"/>
      <c r="J67" s="151">
        <f>J141</f>
        <v>0</v>
      </c>
      <c r="K67" s="10"/>
      <c r="L67" s="14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48"/>
      <c r="C68" s="10"/>
      <c r="D68" s="149" t="s">
        <v>315</v>
      </c>
      <c r="E68" s="150"/>
      <c r="F68" s="150"/>
      <c r="G68" s="150"/>
      <c r="H68" s="150"/>
      <c r="I68" s="150"/>
      <c r="J68" s="151">
        <f>J157</f>
        <v>0</v>
      </c>
      <c r="K68" s="10"/>
      <c r="L68" s="14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48"/>
      <c r="C69" s="10"/>
      <c r="D69" s="149" t="s">
        <v>106</v>
      </c>
      <c r="E69" s="150"/>
      <c r="F69" s="150"/>
      <c r="G69" s="150"/>
      <c r="H69" s="150"/>
      <c r="I69" s="150"/>
      <c r="J69" s="151">
        <f>J196</f>
        <v>0</v>
      </c>
      <c r="K69" s="10"/>
      <c r="L69" s="14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48"/>
      <c r="C70" s="10"/>
      <c r="D70" s="149" t="s">
        <v>316</v>
      </c>
      <c r="E70" s="150"/>
      <c r="F70" s="150"/>
      <c r="G70" s="150"/>
      <c r="H70" s="150"/>
      <c r="I70" s="150"/>
      <c r="J70" s="151">
        <f>J222</f>
        <v>0</v>
      </c>
      <c r="K70" s="10"/>
      <c r="L70" s="14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44"/>
      <c r="C71" s="9"/>
      <c r="D71" s="145" t="s">
        <v>108</v>
      </c>
      <c r="E71" s="146"/>
      <c r="F71" s="146"/>
      <c r="G71" s="146"/>
      <c r="H71" s="146"/>
      <c r="I71" s="146"/>
      <c r="J71" s="147">
        <f>J225</f>
        <v>0</v>
      </c>
      <c r="K71" s="9"/>
      <c r="L71" s="14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48"/>
      <c r="C72" s="10"/>
      <c r="D72" s="149" t="s">
        <v>317</v>
      </c>
      <c r="E72" s="150"/>
      <c r="F72" s="150"/>
      <c r="G72" s="150"/>
      <c r="H72" s="150"/>
      <c r="I72" s="150"/>
      <c r="J72" s="151">
        <f>J226</f>
        <v>0</v>
      </c>
      <c r="K72" s="10"/>
      <c r="L72" s="14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48"/>
      <c r="C73" s="10"/>
      <c r="D73" s="149" t="s">
        <v>318</v>
      </c>
      <c r="E73" s="150"/>
      <c r="F73" s="150"/>
      <c r="G73" s="150"/>
      <c r="H73" s="150"/>
      <c r="I73" s="150"/>
      <c r="J73" s="151">
        <f>J235</f>
        <v>0</v>
      </c>
      <c r="K73" s="10"/>
      <c r="L73" s="14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48"/>
      <c r="C74" s="10"/>
      <c r="D74" s="149" t="s">
        <v>319</v>
      </c>
      <c r="E74" s="150"/>
      <c r="F74" s="150"/>
      <c r="G74" s="150"/>
      <c r="H74" s="150"/>
      <c r="I74" s="150"/>
      <c r="J74" s="151">
        <f>J240</f>
        <v>0</v>
      </c>
      <c r="K74" s="10"/>
      <c r="L74" s="14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48"/>
      <c r="C75" s="10"/>
      <c r="D75" s="149" t="s">
        <v>109</v>
      </c>
      <c r="E75" s="150"/>
      <c r="F75" s="150"/>
      <c r="G75" s="150"/>
      <c r="H75" s="150"/>
      <c r="I75" s="150"/>
      <c r="J75" s="151">
        <f>J247</f>
        <v>0</v>
      </c>
      <c r="K75" s="10"/>
      <c r="L75" s="14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48"/>
      <c r="C76" s="10"/>
      <c r="D76" s="149" t="s">
        <v>110</v>
      </c>
      <c r="E76" s="150"/>
      <c r="F76" s="150"/>
      <c r="G76" s="150"/>
      <c r="H76" s="150"/>
      <c r="I76" s="150"/>
      <c r="J76" s="151">
        <f>J261</f>
        <v>0</v>
      </c>
      <c r="K76" s="10"/>
      <c r="L76" s="14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48"/>
      <c r="C77" s="10"/>
      <c r="D77" s="149" t="s">
        <v>111</v>
      </c>
      <c r="E77" s="150"/>
      <c r="F77" s="150"/>
      <c r="G77" s="150"/>
      <c r="H77" s="150"/>
      <c r="I77" s="150"/>
      <c r="J77" s="151">
        <f>J267</f>
        <v>0</v>
      </c>
      <c r="K77" s="10"/>
      <c r="L77" s="14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48"/>
      <c r="C78" s="10"/>
      <c r="D78" s="149" t="s">
        <v>320</v>
      </c>
      <c r="E78" s="150"/>
      <c r="F78" s="150"/>
      <c r="G78" s="150"/>
      <c r="H78" s="150"/>
      <c r="I78" s="150"/>
      <c r="J78" s="151">
        <f>J416</f>
        <v>0</v>
      </c>
      <c r="K78" s="10"/>
      <c r="L78" s="14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48"/>
      <c r="C79" s="10"/>
      <c r="D79" s="149" t="s">
        <v>321</v>
      </c>
      <c r="E79" s="150"/>
      <c r="F79" s="150"/>
      <c r="G79" s="150"/>
      <c r="H79" s="150"/>
      <c r="I79" s="150"/>
      <c r="J79" s="151">
        <f>J424</f>
        <v>0</v>
      </c>
      <c r="K79" s="10"/>
      <c r="L79" s="14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48"/>
      <c r="C80" s="10"/>
      <c r="D80" s="149" t="s">
        <v>322</v>
      </c>
      <c r="E80" s="150"/>
      <c r="F80" s="150"/>
      <c r="G80" s="150"/>
      <c r="H80" s="150"/>
      <c r="I80" s="150"/>
      <c r="J80" s="151">
        <f>J431</f>
        <v>0</v>
      </c>
      <c r="K80" s="10"/>
      <c r="L80" s="14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0"/>
      <c r="D81" s="40"/>
      <c r="E81" s="40"/>
      <c r="F81" s="40"/>
      <c r="G81" s="40"/>
      <c r="H81" s="40"/>
      <c r="I81" s="40"/>
      <c r="J81" s="40"/>
      <c r="K81" s="40"/>
      <c r="L81" s="12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57"/>
      <c r="C82" s="58"/>
      <c r="D82" s="58"/>
      <c r="E82" s="58"/>
      <c r="F82" s="58"/>
      <c r="G82" s="58"/>
      <c r="H82" s="58"/>
      <c r="I82" s="58"/>
      <c r="J82" s="58"/>
      <c r="K82" s="58"/>
      <c r="L82" s="12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59"/>
      <c r="C86" s="60"/>
      <c r="D86" s="60"/>
      <c r="E86" s="60"/>
      <c r="F86" s="60"/>
      <c r="G86" s="60"/>
      <c r="H86" s="60"/>
      <c r="I86" s="60"/>
      <c r="J86" s="60"/>
      <c r="K86" s="60"/>
      <c r="L86" s="12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5" t="s">
        <v>114</v>
      </c>
      <c r="D87" s="40"/>
      <c r="E87" s="40"/>
      <c r="F87" s="40"/>
      <c r="G87" s="40"/>
      <c r="H87" s="40"/>
      <c r="I87" s="40"/>
      <c r="J87" s="40"/>
      <c r="K87" s="40"/>
      <c r="L87" s="12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0"/>
      <c r="D88" s="40"/>
      <c r="E88" s="40"/>
      <c r="F88" s="40"/>
      <c r="G88" s="40"/>
      <c r="H88" s="40"/>
      <c r="I88" s="40"/>
      <c r="J88" s="40"/>
      <c r="K88" s="40"/>
      <c r="L88" s="12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4" t="s">
        <v>17</v>
      </c>
      <c r="D89" s="40"/>
      <c r="E89" s="40"/>
      <c r="F89" s="40"/>
      <c r="G89" s="40"/>
      <c r="H89" s="40"/>
      <c r="I89" s="40"/>
      <c r="J89" s="40"/>
      <c r="K89" s="40"/>
      <c r="L89" s="12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0"/>
      <c r="D90" s="40"/>
      <c r="E90" s="126" t="str">
        <f>E7</f>
        <v>DOMOV PRO SENIORY NA TŘEŠŇOVCE - ČESKÁ SKALICE</v>
      </c>
      <c r="F90" s="34"/>
      <c r="G90" s="34"/>
      <c r="H90" s="34"/>
      <c r="I90" s="40"/>
      <c r="J90" s="40"/>
      <c r="K90" s="40"/>
      <c r="L90" s="12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" customFormat="1" ht="12" customHeight="1">
      <c r="B91" s="24"/>
      <c r="C91" s="34" t="s">
        <v>97</v>
      </c>
      <c r="L91" s="24"/>
    </row>
    <row r="92" s="2" customFormat="1" ht="16.5" customHeight="1">
      <c r="A92" s="40"/>
      <c r="B92" s="41"/>
      <c r="C92" s="40"/>
      <c r="D92" s="40"/>
      <c r="E92" s="126" t="s">
        <v>98</v>
      </c>
      <c r="F92" s="40"/>
      <c r="G92" s="40"/>
      <c r="H92" s="40"/>
      <c r="I92" s="40"/>
      <c r="J92" s="40"/>
      <c r="K92" s="40"/>
      <c r="L92" s="12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4" t="s">
        <v>99</v>
      </c>
      <c r="D93" s="40"/>
      <c r="E93" s="40"/>
      <c r="F93" s="40"/>
      <c r="G93" s="40"/>
      <c r="H93" s="40"/>
      <c r="I93" s="40"/>
      <c r="J93" s="40"/>
      <c r="K93" s="40"/>
      <c r="L93" s="12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6.5" customHeight="1">
      <c r="A94" s="40"/>
      <c r="B94" s="41"/>
      <c r="C94" s="40"/>
      <c r="D94" s="40"/>
      <c r="E94" s="64" t="str">
        <f>E11</f>
        <v>SO 01.02. - Nové konstrukce</v>
      </c>
      <c r="F94" s="40"/>
      <c r="G94" s="40"/>
      <c r="H94" s="40"/>
      <c r="I94" s="40"/>
      <c r="J94" s="40"/>
      <c r="K94" s="40"/>
      <c r="L94" s="12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0"/>
      <c r="D95" s="40"/>
      <c r="E95" s="40"/>
      <c r="F95" s="40"/>
      <c r="G95" s="40"/>
      <c r="H95" s="40"/>
      <c r="I95" s="40"/>
      <c r="J95" s="40"/>
      <c r="K95" s="40"/>
      <c r="L95" s="12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2" customHeight="1">
      <c r="A96" s="40"/>
      <c r="B96" s="41"/>
      <c r="C96" s="34" t="s">
        <v>21</v>
      </c>
      <c r="D96" s="40"/>
      <c r="E96" s="40"/>
      <c r="F96" s="29" t="str">
        <f>F14</f>
        <v>Riegrova ukice st.parc.č.1936,kú Česká Skalice</v>
      </c>
      <c r="G96" s="40"/>
      <c r="H96" s="40"/>
      <c r="I96" s="34" t="s">
        <v>23</v>
      </c>
      <c r="J96" s="66" t="str">
        <f>IF(J14="","",J14)</f>
        <v>13. 12. 2025</v>
      </c>
      <c r="K96" s="40"/>
      <c r="L96" s="12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6.96" customHeight="1">
      <c r="A97" s="40"/>
      <c r="B97" s="41"/>
      <c r="C97" s="40"/>
      <c r="D97" s="40"/>
      <c r="E97" s="40"/>
      <c r="F97" s="40"/>
      <c r="G97" s="40"/>
      <c r="H97" s="40"/>
      <c r="I97" s="40"/>
      <c r="J97" s="40"/>
      <c r="K97" s="40"/>
      <c r="L97" s="12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4" t="s">
        <v>25</v>
      </c>
      <c r="D98" s="40"/>
      <c r="E98" s="40"/>
      <c r="F98" s="29" t="str">
        <f>E17</f>
        <v>Domov pro seniory Na Třešňovce,Riegrova 837,ČS</v>
      </c>
      <c r="G98" s="40"/>
      <c r="H98" s="40"/>
      <c r="I98" s="34" t="s">
        <v>31</v>
      </c>
      <c r="J98" s="38" t="str">
        <f>E23</f>
        <v>Proxion s.r.o.</v>
      </c>
      <c r="K98" s="40"/>
      <c r="L98" s="12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5.15" customHeight="1">
      <c r="A99" s="40"/>
      <c r="B99" s="41"/>
      <c r="C99" s="34" t="s">
        <v>29</v>
      </c>
      <c r="D99" s="40"/>
      <c r="E99" s="40"/>
      <c r="F99" s="29" t="str">
        <f>IF(E20="","",E20)</f>
        <v>Vyplň údaj</v>
      </c>
      <c r="G99" s="40"/>
      <c r="H99" s="40"/>
      <c r="I99" s="34" t="s">
        <v>34</v>
      </c>
      <c r="J99" s="38" t="str">
        <f>E26</f>
        <v xml:space="preserve"> </v>
      </c>
      <c r="K99" s="40"/>
      <c r="L99" s="12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2" customFormat="1" ht="10.32" customHeight="1">
      <c r="A100" s="40"/>
      <c r="B100" s="41"/>
      <c r="C100" s="40"/>
      <c r="D100" s="40"/>
      <c r="E100" s="40"/>
      <c r="F100" s="40"/>
      <c r="G100" s="40"/>
      <c r="H100" s="40"/>
      <c r="I100" s="40"/>
      <c r="J100" s="40"/>
      <c r="K100" s="40"/>
      <c r="L100" s="127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  <row r="101" s="11" customFormat="1" ht="29.28" customHeight="1">
      <c r="A101" s="152"/>
      <c r="B101" s="153"/>
      <c r="C101" s="154" t="s">
        <v>115</v>
      </c>
      <c r="D101" s="155" t="s">
        <v>57</v>
      </c>
      <c r="E101" s="155" t="s">
        <v>53</v>
      </c>
      <c r="F101" s="155" t="s">
        <v>54</v>
      </c>
      <c r="G101" s="155" t="s">
        <v>116</v>
      </c>
      <c r="H101" s="155" t="s">
        <v>117</v>
      </c>
      <c r="I101" s="155" t="s">
        <v>118</v>
      </c>
      <c r="J101" s="155" t="s">
        <v>103</v>
      </c>
      <c r="K101" s="156" t="s">
        <v>119</v>
      </c>
      <c r="L101" s="157"/>
      <c r="M101" s="82" t="s">
        <v>3</v>
      </c>
      <c r="N101" s="83" t="s">
        <v>42</v>
      </c>
      <c r="O101" s="83" t="s">
        <v>120</v>
      </c>
      <c r="P101" s="83" t="s">
        <v>121</v>
      </c>
      <c r="Q101" s="83" t="s">
        <v>122</v>
      </c>
      <c r="R101" s="83" t="s">
        <v>123</v>
      </c>
      <c r="S101" s="83" t="s">
        <v>124</v>
      </c>
      <c r="T101" s="84" t="s">
        <v>125</v>
      </c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</row>
    <row r="102" s="2" customFormat="1" ht="22.8" customHeight="1">
      <c r="A102" s="40"/>
      <c r="B102" s="41"/>
      <c r="C102" s="89" t="s">
        <v>126</v>
      </c>
      <c r="D102" s="40"/>
      <c r="E102" s="40"/>
      <c r="F102" s="40"/>
      <c r="G102" s="40"/>
      <c r="H102" s="40"/>
      <c r="I102" s="40"/>
      <c r="J102" s="158">
        <f>BK102</f>
        <v>0</v>
      </c>
      <c r="K102" s="40"/>
      <c r="L102" s="41"/>
      <c r="M102" s="85"/>
      <c r="N102" s="70"/>
      <c r="O102" s="86"/>
      <c r="P102" s="159">
        <f>P103+P225</f>
        <v>0</v>
      </c>
      <c r="Q102" s="86"/>
      <c r="R102" s="159">
        <f>R103+R225</f>
        <v>56.265149679999993</v>
      </c>
      <c r="S102" s="86"/>
      <c r="T102" s="160">
        <f>T103+T225</f>
        <v>0.40800000000000003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21" t="s">
        <v>71</v>
      </c>
      <c r="AU102" s="21" t="s">
        <v>104</v>
      </c>
      <c r="BK102" s="161">
        <f>BK103+BK225</f>
        <v>0</v>
      </c>
    </row>
    <row r="103" s="12" customFormat="1" ht="25.92" customHeight="1">
      <c r="A103" s="12"/>
      <c r="B103" s="162"/>
      <c r="C103" s="12"/>
      <c r="D103" s="163" t="s">
        <v>71</v>
      </c>
      <c r="E103" s="164" t="s">
        <v>127</v>
      </c>
      <c r="F103" s="164" t="s">
        <v>128</v>
      </c>
      <c r="G103" s="12"/>
      <c r="H103" s="12"/>
      <c r="I103" s="165"/>
      <c r="J103" s="166">
        <f>BK103</f>
        <v>0</v>
      </c>
      <c r="K103" s="12"/>
      <c r="L103" s="162"/>
      <c r="M103" s="167"/>
      <c r="N103" s="168"/>
      <c r="O103" s="168"/>
      <c r="P103" s="169">
        <f>P104+P129+P141+P157+P196+P222</f>
        <v>0</v>
      </c>
      <c r="Q103" s="168"/>
      <c r="R103" s="169">
        <f>R104+R129+R141+R157+R196+R222</f>
        <v>52.796580199999994</v>
      </c>
      <c r="S103" s="168"/>
      <c r="T103" s="170">
        <f>T104+T129+T141+T157+T196+T222</f>
        <v>0.40800000000000003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63" t="s">
        <v>79</v>
      </c>
      <c r="AT103" s="171" t="s">
        <v>71</v>
      </c>
      <c r="AU103" s="171" t="s">
        <v>72</v>
      </c>
      <c r="AY103" s="163" t="s">
        <v>129</v>
      </c>
      <c r="BK103" s="172">
        <f>BK104+BK129+BK141+BK157+BK196+BK222</f>
        <v>0</v>
      </c>
    </row>
    <row r="104" s="12" customFormat="1" ht="22.8" customHeight="1">
      <c r="A104" s="12"/>
      <c r="B104" s="162"/>
      <c r="C104" s="12"/>
      <c r="D104" s="163" t="s">
        <v>71</v>
      </c>
      <c r="E104" s="173" t="s">
        <v>79</v>
      </c>
      <c r="F104" s="173" t="s">
        <v>323</v>
      </c>
      <c r="G104" s="12"/>
      <c r="H104" s="12"/>
      <c r="I104" s="165"/>
      <c r="J104" s="174">
        <f>BK104</f>
        <v>0</v>
      </c>
      <c r="K104" s="12"/>
      <c r="L104" s="162"/>
      <c r="M104" s="167"/>
      <c r="N104" s="168"/>
      <c r="O104" s="168"/>
      <c r="P104" s="169">
        <f>SUM(P105:P128)</f>
        <v>0</v>
      </c>
      <c r="Q104" s="168"/>
      <c r="R104" s="169">
        <f>SUM(R105:R128)</f>
        <v>0</v>
      </c>
      <c r="S104" s="168"/>
      <c r="T104" s="170">
        <f>SUM(T105:T128)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63" t="s">
        <v>79</v>
      </c>
      <c r="AT104" s="171" t="s">
        <v>71</v>
      </c>
      <c r="AU104" s="171" t="s">
        <v>79</v>
      </c>
      <c r="AY104" s="163" t="s">
        <v>129</v>
      </c>
      <c r="BK104" s="172">
        <f>SUM(BK105:BK128)</f>
        <v>0</v>
      </c>
    </row>
    <row r="105" s="2" customFormat="1" ht="33" customHeight="1">
      <c r="A105" s="40"/>
      <c r="B105" s="175"/>
      <c r="C105" s="176" t="s">
        <v>79</v>
      </c>
      <c r="D105" s="176" t="s">
        <v>132</v>
      </c>
      <c r="E105" s="177" t="s">
        <v>324</v>
      </c>
      <c r="F105" s="178" t="s">
        <v>325</v>
      </c>
      <c r="G105" s="179" t="s">
        <v>135</v>
      </c>
      <c r="H105" s="180">
        <v>24.303999999999998</v>
      </c>
      <c r="I105" s="181"/>
      <c r="J105" s="182">
        <f>ROUND(I105*H105,2)</f>
        <v>0</v>
      </c>
      <c r="K105" s="178" t="s">
        <v>136</v>
      </c>
      <c r="L105" s="41"/>
      <c r="M105" s="183" t="s">
        <v>3</v>
      </c>
      <c r="N105" s="184" t="s">
        <v>44</v>
      </c>
      <c r="O105" s="74"/>
      <c r="P105" s="185">
        <f>O105*H105</f>
        <v>0</v>
      </c>
      <c r="Q105" s="185">
        <v>0</v>
      </c>
      <c r="R105" s="185">
        <f>Q105*H105</f>
        <v>0</v>
      </c>
      <c r="S105" s="185">
        <v>0</v>
      </c>
      <c r="T105" s="18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187" t="s">
        <v>137</v>
      </c>
      <c r="AT105" s="187" t="s">
        <v>132</v>
      </c>
      <c r="AU105" s="187" t="s">
        <v>85</v>
      </c>
      <c r="AY105" s="21" t="s">
        <v>129</v>
      </c>
      <c r="BE105" s="188">
        <f>IF(N105="základní",J105,0)</f>
        <v>0</v>
      </c>
      <c r="BF105" s="188">
        <f>IF(N105="snížená",J105,0)</f>
        <v>0</v>
      </c>
      <c r="BG105" s="188">
        <f>IF(N105="zákl. přenesená",J105,0)</f>
        <v>0</v>
      </c>
      <c r="BH105" s="188">
        <f>IF(N105="sníž. přenesená",J105,0)</f>
        <v>0</v>
      </c>
      <c r="BI105" s="188">
        <f>IF(N105="nulová",J105,0)</f>
        <v>0</v>
      </c>
      <c r="BJ105" s="21" t="s">
        <v>85</v>
      </c>
      <c r="BK105" s="188">
        <f>ROUND(I105*H105,2)</f>
        <v>0</v>
      </c>
      <c r="BL105" s="21" t="s">
        <v>137</v>
      </c>
      <c r="BM105" s="187" t="s">
        <v>326</v>
      </c>
    </row>
    <row r="106" s="2" customFormat="1">
      <c r="A106" s="40"/>
      <c r="B106" s="41"/>
      <c r="C106" s="40"/>
      <c r="D106" s="189" t="s">
        <v>139</v>
      </c>
      <c r="E106" s="40"/>
      <c r="F106" s="190" t="s">
        <v>327</v>
      </c>
      <c r="G106" s="40"/>
      <c r="H106" s="40"/>
      <c r="I106" s="191"/>
      <c r="J106" s="40"/>
      <c r="K106" s="40"/>
      <c r="L106" s="41"/>
      <c r="M106" s="192"/>
      <c r="N106" s="193"/>
      <c r="O106" s="74"/>
      <c r="P106" s="74"/>
      <c r="Q106" s="74"/>
      <c r="R106" s="74"/>
      <c r="S106" s="74"/>
      <c r="T106" s="75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21" t="s">
        <v>139</v>
      </c>
      <c r="AU106" s="21" t="s">
        <v>85</v>
      </c>
    </row>
    <row r="107" s="13" customFormat="1">
      <c r="A107" s="13"/>
      <c r="B107" s="194"/>
      <c r="C107" s="13"/>
      <c r="D107" s="195" t="s">
        <v>141</v>
      </c>
      <c r="E107" s="196" t="s">
        <v>3</v>
      </c>
      <c r="F107" s="197" t="s">
        <v>328</v>
      </c>
      <c r="G107" s="13"/>
      <c r="H107" s="198">
        <v>24.303999999999998</v>
      </c>
      <c r="I107" s="199"/>
      <c r="J107" s="13"/>
      <c r="K107" s="13"/>
      <c r="L107" s="194"/>
      <c r="M107" s="200"/>
      <c r="N107" s="201"/>
      <c r="O107" s="201"/>
      <c r="P107" s="201"/>
      <c r="Q107" s="201"/>
      <c r="R107" s="201"/>
      <c r="S107" s="201"/>
      <c r="T107" s="202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96" t="s">
        <v>141</v>
      </c>
      <c r="AU107" s="196" t="s">
        <v>85</v>
      </c>
      <c r="AV107" s="13" t="s">
        <v>85</v>
      </c>
      <c r="AW107" s="13" t="s">
        <v>33</v>
      </c>
      <c r="AX107" s="13" t="s">
        <v>72</v>
      </c>
      <c r="AY107" s="196" t="s">
        <v>129</v>
      </c>
    </row>
    <row r="108" s="14" customFormat="1">
      <c r="A108" s="14"/>
      <c r="B108" s="203"/>
      <c r="C108" s="14"/>
      <c r="D108" s="195" t="s">
        <v>141</v>
      </c>
      <c r="E108" s="204" t="s">
        <v>306</v>
      </c>
      <c r="F108" s="205" t="s">
        <v>166</v>
      </c>
      <c r="G108" s="14"/>
      <c r="H108" s="206">
        <v>24.303999999999998</v>
      </c>
      <c r="I108" s="207"/>
      <c r="J108" s="14"/>
      <c r="K108" s="14"/>
      <c r="L108" s="203"/>
      <c r="M108" s="208"/>
      <c r="N108" s="209"/>
      <c r="O108" s="209"/>
      <c r="P108" s="209"/>
      <c r="Q108" s="209"/>
      <c r="R108" s="209"/>
      <c r="S108" s="209"/>
      <c r="T108" s="210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04" t="s">
        <v>141</v>
      </c>
      <c r="AU108" s="204" t="s">
        <v>85</v>
      </c>
      <c r="AV108" s="14" t="s">
        <v>137</v>
      </c>
      <c r="AW108" s="14" t="s">
        <v>33</v>
      </c>
      <c r="AX108" s="14" t="s">
        <v>79</v>
      </c>
      <c r="AY108" s="204" t="s">
        <v>129</v>
      </c>
    </row>
    <row r="109" s="2" customFormat="1" ht="44.25" customHeight="1">
      <c r="A109" s="40"/>
      <c r="B109" s="175"/>
      <c r="C109" s="176" t="s">
        <v>85</v>
      </c>
      <c r="D109" s="176" t="s">
        <v>132</v>
      </c>
      <c r="E109" s="177" t="s">
        <v>329</v>
      </c>
      <c r="F109" s="178" t="s">
        <v>330</v>
      </c>
      <c r="G109" s="179" t="s">
        <v>135</v>
      </c>
      <c r="H109" s="180">
        <v>5.7999999999999998</v>
      </c>
      <c r="I109" s="181"/>
      <c r="J109" s="182">
        <f>ROUND(I109*H109,2)</f>
        <v>0</v>
      </c>
      <c r="K109" s="178" t="s">
        <v>136</v>
      </c>
      <c r="L109" s="41"/>
      <c r="M109" s="183" t="s">
        <v>3</v>
      </c>
      <c r="N109" s="184" t="s">
        <v>44</v>
      </c>
      <c r="O109" s="74"/>
      <c r="P109" s="185">
        <f>O109*H109</f>
        <v>0</v>
      </c>
      <c r="Q109" s="185">
        <v>0</v>
      </c>
      <c r="R109" s="185">
        <f>Q109*H109</f>
        <v>0</v>
      </c>
      <c r="S109" s="185">
        <v>0</v>
      </c>
      <c r="T109" s="18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187" t="s">
        <v>137</v>
      </c>
      <c r="AT109" s="187" t="s">
        <v>132</v>
      </c>
      <c r="AU109" s="187" t="s">
        <v>85</v>
      </c>
      <c r="AY109" s="21" t="s">
        <v>129</v>
      </c>
      <c r="BE109" s="188">
        <f>IF(N109="základní",J109,0)</f>
        <v>0</v>
      </c>
      <c r="BF109" s="188">
        <f>IF(N109="snížená",J109,0)</f>
        <v>0</v>
      </c>
      <c r="BG109" s="188">
        <f>IF(N109="zákl. přenesená",J109,0)</f>
        <v>0</v>
      </c>
      <c r="BH109" s="188">
        <f>IF(N109="sníž. přenesená",J109,0)</f>
        <v>0</v>
      </c>
      <c r="BI109" s="188">
        <f>IF(N109="nulová",J109,0)</f>
        <v>0</v>
      </c>
      <c r="BJ109" s="21" t="s">
        <v>85</v>
      </c>
      <c r="BK109" s="188">
        <f>ROUND(I109*H109,2)</f>
        <v>0</v>
      </c>
      <c r="BL109" s="21" t="s">
        <v>137</v>
      </c>
      <c r="BM109" s="187" t="s">
        <v>331</v>
      </c>
    </row>
    <row r="110" s="2" customFormat="1">
      <c r="A110" s="40"/>
      <c r="B110" s="41"/>
      <c r="C110" s="40"/>
      <c r="D110" s="189" t="s">
        <v>139</v>
      </c>
      <c r="E110" s="40"/>
      <c r="F110" s="190" t="s">
        <v>332</v>
      </c>
      <c r="G110" s="40"/>
      <c r="H110" s="40"/>
      <c r="I110" s="191"/>
      <c r="J110" s="40"/>
      <c r="K110" s="40"/>
      <c r="L110" s="41"/>
      <c r="M110" s="192"/>
      <c r="N110" s="193"/>
      <c r="O110" s="74"/>
      <c r="P110" s="74"/>
      <c r="Q110" s="74"/>
      <c r="R110" s="74"/>
      <c r="S110" s="74"/>
      <c r="T110" s="75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21" t="s">
        <v>139</v>
      </c>
      <c r="AU110" s="21" t="s">
        <v>85</v>
      </c>
    </row>
    <row r="111" s="13" customFormat="1">
      <c r="A111" s="13"/>
      <c r="B111" s="194"/>
      <c r="C111" s="13"/>
      <c r="D111" s="195" t="s">
        <v>141</v>
      </c>
      <c r="E111" s="196" t="s">
        <v>3</v>
      </c>
      <c r="F111" s="197" t="s">
        <v>333</v>
      </c>
      <c r="G111" s="13"/>
      <c r="H111" s="198">
        <v>5.7999999999999998</v>
      </c>
      <c r="I111" s="199"/>
      <c r="J111" s="13"/>
      <c r="K111" s="13"/>
      <c r="L111" s="194"/>
      <c r="M111" s="200"/>
      <c r="N111" s="201"/>
      <c r="O111" s="201"/>
      <c r="P111" s="201"/>
      <c r="Q111" s="201"/>
      <c r="R111" s="201"/>
      <c r="S111" s="201"/>
      <c r="T111" s="202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96" t="s">
        <v>141</v>
      </c>
      <c r="AU111" s="196" t="s">
        <v>85</v>
      </c>
      <c r="AV111" s="13" t="s">
        <v>85</v>
      </c>
      <c r="AW111" s="13" t="s">
        <v>33</v>
      </c>
      <c r="AX111" s="13" t="s">
        <v>72</v>
      </c>
      <c r="AY111" s="196" t="s">
        <v>129</v>
      </c>
    </row>
    <row r="112" s="14" customFormat="1">
      <c r="A112" s="14"/>
      <c r="B112" s="203"/>
      <c r="C112" s="14"/>
      <c r="D112" s="195" t="s">
        <v>141</v>
      </c>
      <c r="E112" s="204" t="s">
        <v>334</v>
      </c>
      <c r="F112" s="205" t="s">
        <v>166</v>
      </c>
      <c r="G112" s="14"/>
      <c r="H112" s="206">
        <v>5.7999999999999998</v>
      </c>
      <c r="I112" s="207"/>
      <c r="J112" s="14"/>
      <c r="K112" s="14"/>
      <c r="L112" s="203"/>
      <c r="M112" s="208"/>
      <c r="N112" s="209"/>
      <c r="O112" s="209"/>
      <c r="P112" s="209"/>
      <c r="Q112" s="209"/>
      <c r="R112" s="209"/>
      <c r="S112" s="209"/>
      <c r="T112" s="210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04" t="s">
        <v>141</v>
      </c>
      <c r="AU112" s="204" t="s">
        <v>85</v>
      </c>
      <c r="AV112" s="14" t="s">
        <v>137</v>
      </c>
      <c r="AW112" s="14" t="s">
        <v>33</v>
      </c>
      <c r="AX112" s="14" t="s">
        <v>79</v>
      </c>
      <c r="AY112" s="204" t="s">
        <v>129</v>
      </c>
    </row>
    <row r="113" s="2" customFormat="1" ht="62.7" customHeight="1">
      <c r="A113" s="40"/>
      <c r="B113" s="175"/>
      <c r="C113" s="176" t="s">
        <v>148</v>
      </c>
      <c r="D113" s="176" t="s">
        <v>132</v>
      </c>
      <c r="E113" s="177" t="s">
        <v>335</v>
      </c>
      <c r="F113" s="178" t="s">
        <v>336</v>
      </c>
      <c r="G113" s="179" t="s">
        <v>135</v>
      </c>
      <c r="H113" s="180">
        <v>24.303999999999998</v>
      </c>
      <c r="I113" s="181"/>
      <c r="J113" s="182">
        <f>ROUND(I113*H113,2)</f>
        <v>0</v>
      </c>
      <c r="K113" s="178" t="s">
        <v>136</v>
      </c>
      <c r="L113" s="41"/>
      <c r="M113" s="183" t="s">
        <v>3</v>
      </c>
      <c r="N113" s="184" t="s">
        <v>44</v>
      </c>
      <c r="O113" s="74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187" t="s">
        <v>137</v>
      </c>
      <c r="AT113" s="187" t="s">
        <v>132</v>
      </c>
      <c r="AU113" s="187" t="s">
        <v>85</v>
      </c>
      <c r="AY113" s="21" t="s">
        <v>129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1" t="s">
        <v>85</v>
      </c>
      <c r="BK113" s="188">
        <f>ROUND(I113*H113,2)</f>
        <v>0</v>
      </c>
      <c r="BL113" s="21" t="s">
        <v>137</v>
      </c>
      <c r="BM113" s="187" t="s">
        <v>337</v>
      </c>
    </row>
    <row r="114" s="2" customFormat="1">
      <c r="A114" s="40"/>
      <c r="B114" s="41"/>
      <c r="C114" s="40"/>
      <c r="D114" s="189" t="s">
        <v>139</v>
      </c>
      <c r="E114" s="40"/>
      <c r="F114" s="190" t="s">
        <v>338</v>
      </c>
      <c r="G114" s="40"/>
      <c r="H114" s="40"/>
      <c r="I114" s="191"/>
      <c r="J114" s="40"/>
      <c r="K114" s="40"/>
      <c r="L114" s="41"/>
      <c r="M114" s="192"/>
      <c r="N114" s="193"/>
      <c r="O114" s="74"/>
      <c r="P114" s="74"/>
      <c r="Q114" s="74"/>
      <c r="R114" s="74"/>
      <c r="S114" s="74"/>
      <c r="T114" s="75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21" t="s">
        <v>139</v>
      </c>
      <c r="AU114" s="21" t="s">
        <v>85</v>
      </c>
    </row>
    <row r="115" s="13" customFormat="1">
      <c r="A115" s="13"/>
      <c r="B115" s="194"/>
      <c r="C115" s="13"/>
      <c r="D115" s="195" t="s">
        <v>141</v>
      </c>
      <c r="E115" s="196" t="s">
        <v>3</v>
      </c>
      <c r="F115" s="197" t="s">
        <v>306</v>
      </c>
      <c r="G115" s="13"/>
      <c r="H115" s="198">
        <v>24.303999999999998</v>
      </c>
      <c r="I115" s="199"/>
      <c r="J115" s="13"/>
      <c r="K115" s="13"/>
      <c r="L115" s="194"/>
      <c r="M115" s="200"/>
      <c r="N115" s="201"/>
      <c r="O115" s="201"/>
      <c r="P115" s="201"/>
      <c r="Q115" s="201"/>
      <c r="R115" s="201"/>
      <c r="S115" s="201"/>
      <c r="T115" s="202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96" t="s">
        <v>141</v>
      </c>
      <c r="AU115" s="196" t="s">
        <v>85</v>
      </c>
      <c r="AV115" s="13" t="s">
        <v>85</v>
      </c>
      <c r="AW115" s="13" t="s">
        <v>33</v>
      </c>
      <c r="AX115" s="13" t="s">
        <v>72</v>
      </c>
      <c r="AY115" s="196" t="s">
        <v>129</v>
      </c>
    </row>
    <row r="116" s="14" customFormat="1">
      <c r="A116" s="14"/>
      <c r="B116" s="203"/>
      <c r="C116" s="14"/>
      <c r="D116" s="195" t="s">
        <v>141</v>
      </c>
      <c r="E116" s="204" t="s">
        <v>339</v>
      </c>
      <c r="F116" s="205" t="s">
        <v>166</v>
      </c>
      <c r="G116" s="14"/>
      <c r="H116" s="206">
        <v>24.303999999999998</v>
      </c>
      <c r="I116" s="207"/>
      <c r="J116" s="14"/>
      <c r="K116" s="14"/>
      <c r="L116" s="203"/>
      <c r="M116" s="208"/>
      <c r="N116" s="209"/>
      <c r="O116" s="209"/>
      <c r="P116" s="209"/>
      <c r="Q116" s="209"/>
      <c r="R116" s="209"/>
      <c r="S116" s="209"/>
      <c r="T116" s="210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04" t="s">
        <v>141</v>
      </c>
      <c r="AU116" s="204" t="s">
        <v>85</v>
      </c>
      <c r="AV116" s="14" t="s">
        <v>137</v>
      </c>
      <c r="AW116" s="14" t="s">
        <v>33</v>
      </c>
      <c r="AX116" s="14" t="s">
        <v>79</v>
      </c>
      <c r="AY116" s="204" t="s">
        <v>129</v>
      </c>
    </row>
    <row r="117" s="2" customFormat="1" ht="66.75" customHeight="1">
      <c r="A117" s="40"/>
      <c r="B117" s="175"/>
      <c r="C117" s="176" t="s">
        <v>137</v>
      </c>
      <c r="D117" s="176" t="s">
        <v>132</v>
      </c>
      <c r="E117" s="177" t="s">
        <v>340</v>
      </c>
      <c r="F117" s="178" t="s">
        <v>341</v>
      </c>
      <c r="G117" s="179" t="s">
        <v>135</v>
      </c>
      <c r="H117" s="180">
        <v>486.07999999999998</v>
      </c>
      <c r="I117" s="181"/>
      <c r="J117" s="182">
        <f>ROUND(I117*H117,2)</f>
        <v>0</v>
      </c>
      <c r="K117" s="178" t="s">
        <v>136</v>
      </c>
      <c r="L117" s="41"/>
      <c r="M117" s="183" t="s">
        <v>3</v>
      </c>
      <c r="N117" s="184" t="s">
        <v>44</v>
      </c>
      <c r="O117" s="74"/>
      <c r="P117" s="185">
        <f>O117*H117</f>
        <v>0</v>
      </c>
      <c r="Q117" s="185">
        <v>0</v>
      </c>
      <c r="R117" s="185">
        <f>Q117*H117</f>
        <v>0</v>
      </c>
      <c r="S117" s="185">
        <v>0</v>
      </c>
      <c r="T117" s="18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187" t="s">
        <v>137</v>
      </c>
      <c r="AT117" s="187" t="s">
        <v>132</v>
      </c>
      <c r="AU117" s="187" t="s">
        <v>85</v>
      </c>
      <c r="AY117" s="21" t="s">
        <v>129</v>
      </c>
      <c r="BE117" s="188">
        <f>IF(N117="základní",J117,0)</f>
        <v>0</v>
      </c>
      <c r="BF117" s="188">
        <f>IF(N117="snížená",J117,0)</f>
        <v>0</v>
      </c>
      <c r="BG117" s="188">
        <f>IF(N117="zákl. přenesená",J117,0)</f>
        <v>0</v>
      </c>
      <c r="BH117" s="188">
        <f>IF(N117="sníž. přenesená",J117,0)</f>
        <v>0</v>
      </c>
      <c r="BI117" s="188">
        <f>IF(N117="nulová",J117,0)</f>
        <v>0</v>
      </c>
      <c r="BJ117" s="21" t="s">
        <v>85</v>
      </c>
      <c r="BK117" s="188">
        <f>ROUND(I117*H117,2)</f>
        <v>0</v>
      </c>
      <c r="BL117" s="21" t="s">
        <v>137</v>
      </c>
      <c r="BM117" s="187" t="s">
        <v>342</v>
      </c>
    </row>
    <row r="118" s="2" customFormat="1">
      <c r="A118" s="40"/>
      <c r="B118" s="41"/>
      <c r="C118" s="40"/>
      <c r="D118" s="189" t="s">
        <v>139</v>
      </c>
      <c r="E118" s="40"/>
      <c r="F118" s="190" t="s">
        <v>343</v>
      </c>
      <c r="G118" s="40"/>
      <c r="H118" s="40"/>
      <c r="I118" s="191"/>
      <c r="J118" s="40"/>
      <c r="K118" s="40"/>
      <c r="L118" s="41"/>
      <c r="M118" s="192"/>
      <c r="N118" s="193"/>
      <c r="O118" s="74"/>
      <c r="P118" s="74"/>
      <c r="Q118" s="74"/>
      <c r="R118" s="74"/>
      <c r="S118" s="74"/>
      <c r="T118" s="75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21" t="s">
        <v>139</v>
      </c>
      <c r="AU118" s="21" t="s">
        <v>85</v>
      </c>
    </row>
    <row r="119" s="13" customFormat="1">
      <c r="A119" s="13"/>
      <c r="B119" s="194"/>
      <c r="C119" s="13"/>
      <c r="D119" s="195" t="s">
        <v>141</v>
      </c>
      <c r="E119" s="196" t="s">
        <v>3</v>
      </c>
      <c r="F119" s="197" t="s">
        <v>344</v>
      </c>
      <c r="G119" s="13"/>
      <c r="H119" s="198">
        <v>486.07999999999998</v>
      </c>
      <c r="I119" s="199"/>
      <c r="J119" s="13"/>
      <c r="K119" s="13"/>
      <c r="L119" s="194"/>
      <c r="M119" s="200"/>
      <c r="N119" s="201"/>
      <c r="O119" s="201"/>
      <c r="P119" s="201"/>
      <c r="Q119" s="201"/>
      <c r="R119" s="201"/>
      <c r="S119" s="201"/>
      <c r="T119" s="202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196" t="s">
        <v>141</v>
      </c>
      <c r="AU119" s="196" t="s">
        <v>85</v>
      </c>
      <c r="AV119" s="13" t="s">
        <v>85</v>
      </c>
      <c r="AW119" s="13" t="s">
        <v>33</v>
      </c>
      <c r="AX119" s="13" t="s">
        <v>79</v>
      </c>
      <c r="AY119" s="196" t="s">
        <v>129</v>
      </c>
    </row>
    <row r="120" s="2" customFormat="1" ht="44.25" customHeight="1">
      <c r="A120" s="40"/>
      <c r="B120" s="175"/>
      <c r="C120" s="176" t="s">
        <v>160</v>
      </c>
      <c r="D120" s="176" t="s">
        <v>132</v>
      </c>
      <c r="E120" s="177" t="s">
        <v>345</v>
      </c>
      <c r="F120" s="178" t="s">
        <v>232</v>
      </c>
      <c r="G120" s="179" t="s">
        <v>194</v>
      </c>
      <c r="H120" s="180">
        <v>34.026000000000003</v>
      </c>
      <c r="I120" s="181"/>
      <c r="J120" s="182">
        <f>ROUND(I120*H120,2)</f>
        <v>0</v>
      </c>
      <c r="K120" s="178" t="s">
        <v>136</v>
      </c>
      <c r="L120" s="41"/>
      <c r="M120" s="183" t="s">
        <v>3</v>
      </c>
      <c r="N120" s="184" t="s">
        <v>44</v>
      </c>
      <c r="O120" s="74"/>
      <c r="P120" s="185">
        <f>O120*H120</f>
        <v>0</v>
      </c>
      <c r="Q120" s="185">
        <v>0</v>
      </c>
      <c r="R120" s="185">
        <f>Q120*H120</f>
        <v>0</v>
      </c>
      <c r="S120" s="185">
        <v>0</v>
      </c>
      <c r="T120" s="18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187" t="s">
        <v>137</v>
      </c>
      <c r="AT120" s="187" t="s">
        <v>132</v>
      </c>
      <c r="AU120" s="187" t="s">
        <v>85</v>
      </c>
      <c r="AY120" s="21" t="s">
        <v>129</v>
      </c>
      <c r="BE120" s="188">
        <f>IF(N120="základní",J120,0)</f>
        <v>0</v>
      </c>
      <c r="BF120" s="188">
        <f>IF(N120="snížená",J120,0)</f>
        <v>0</v>
      </c>
      <c r="BG120" s="188">
        <f>IF(N120="zákl. přenesená",J120,0)</f>
        <v>0</v>
      </c>
      <c r="BH120" s="188">
        <f>IF(N120="sníž. přenesená",J120,0)</f>
        <v>0</v>
      </c>
      <c r="BI120" s="188">
        <f>IF(N120="nulová",J120,0)</f>
        <v>0</v>
      </c>
      <c r="BJ120" s="21" t="s">
        <v>85</v>
      </c>
      <c r="BK120" s="188">
        <f>ROUND(I120*H120,2)</f>
        <v>0</v>
      </c>
      <c r="BL120" s="21" t="s">
        <v>137</v>
      </c>
      <c r="BM120" s="187" t="s">
        <v>346</v>
      </c>
    </row>
    <row r="121" s="2" customFormat="1">
      <c r="A121" s="40"/>
      <c r="B121" s="41"/>
      <c r="C121" s="40"/>
      <c r="D121" s="189" t="s">
        <v>139</v>
      </c>
      <c r="E121" s="40"/>
      <c r="F121" s="190" t="s">
        <v>347</v>
      </c>
      <c r="G121" s="40"/>
      <c r="H121" s="40"/>
      <c r="I121" s="191"/>
      <c r="J121" s="40"/>
      <c r="K121" s="40"/>
      <c r="L121" s="41"/>
      <c r="M121" s="192"/>
      <c r="N121" s="193"/>
      <c r="O121" s="74"/>
      <c r="P121" s="74"/>
      <c r="Q121" s="74"/>
      <c r="R121" s="74"/>
      <c r="S121" s="74"/>
      <c r="T121" s="75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21" t="s">
        <v>139</v>
      </c>
      <c r="AU121" s="21" t="s">
        <v>85</v>
      </c>
    </row>
    <row r="122" s="13" customFormat="1">
      <c r="A122" s="13"/>
      <c r="B122" s="194"/>
      <c r="C122" s="13"/>
      <c r="D122" s="195" t="s">
        <v>141</v>
      </c>
      <c r="E122" s="196" t="s">
        <v>3</v>
      </c>
      <c r="F122" s="197" t="s">
        <v>348</v>
      </c>
      <c r="G122" s="13"/>
      <c r="H122" s="198">
        <v>34.026000000000003</v>
      </c>
      <c r="I122" s="199"/>
      <c r="J122" s="13"/>
      <c r="K122" s="13"/>
      <c r="L122" s="194"/>
      <c r="M122" s="200"/>
      <c r="N122" s="201"/>
      <c r="O122" s="201"/>
      <c r="P122" s="201"/>
      <c r="Q122" s="201"/>
      <c r="R122" s="201"/>
      <c r="S122" s="201"/>
      <c r="T122" s="20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96" t="s">
        <v>141</v>
      </c>
      <c r="AU122" s="196" t="s">
        <v>85</v>
      </c>
      <c r="AV122" s="13" t="s">
        <v>85</v>
      </c>
      <c r="AW122" s="13" t="s">
        <v>33</v>
      </c>
      <c r="AX122" s="13" t="s">
        <v>79</v>
      </c>
      <c r="AY122" s="196" t="s">
        <v>129</v>
      </c>
    </row>
    <row r="123" s="2" customFormat="1" ht="37.8" customHeight="1">
      <c r="A123" s="40"/>
      <c r="B123" s="175"/>
      <c r="C123" s="176" t="s">
        <v>167</v>
      </c>
      <c r="D123" s="176" t="s">
        <v>132</v>
      </c>
      <c r="E123" s="177" t="s">
        <v>349</v>
      </c>
      <c r="F123" s="178" t="s">
        <v>350</v>
      </c>
      <c r="G123" s="179" t="s">
        <v>135</v>
      </c>
      <c r="H123" s="180">
        <v>24.303999999999998</v>
      </c>
      <c r="I123" s="181"/>
      <c r="J123" s="182">
        <f>ROUND(I123*H123,2)</f>
        <v>0</v>
      </c>
      <c r="K123" s="178" t="s">
        <v>136</v>
      </c>
      <c r="L123" s="41"/>
      <c r="M123" s="183" t="s">
        <v>3</v>
      </c>
      <c r="N123" s="184" t="s">
        <v>44</v>
      </c>
      <c r="O123" s="74"/>
      <c r="P123" s="185">
        <f>O123*H123</f>
        <v>0</v>
      </c>
      <c r="Q123" s="185">
        <v>0</v>
      </c>
      <c r="R123" s="185">
        <f>Q123*H123</f>
        <v>0</v>
      </c>
      <c r="S123" s="185">
        <v>0</v>
      </c>
      <c r="T123" s="18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187" t="s">
        <v>137</v>
      </c>
      <c r="AT123" s="187" t="s">
        <v>132</v>
      </c>
      <c r="AU123" s="187" t="s">
        <v>85</v>
      </c>
      <c r="AY123" s="21" t="s">
        <v>129</v>
      </c>
      <c r="BE123" s="188">
        <f>IF(N123="základní",J123,0)</f>
        <v>0</v>
      </c>
      <c r="BF123" s="188">
        <f>IF(N123="snížená",J123,0)</f>
        <v>0</v>
      </c>
      <c r="BG123" s="188">
        <f>IF(N123="zákl. přenesená",J123,0)</f>
        <v>0</v>
      </c>
      <c r="BH123" s="188">
        <f>IF(N123="sníž. přenesená",J123,0)</f>
        <v>0</v>
      </c>
      <c r="BI123" s="188">
        <f>IF(N123="nulová",J123,0)</f>
        <v>0</v>
      </c>
      <c r="BJ123" s="21" t="s">
        <v>85</v>
      </c>
      <c r="BK123" s="188">
        <f>ROUND(I123*H123,2)</f>
        <v>0</v>
      </c>
      <c r="BL123" s="21" t="s">
        <v>137</v>
      </c>
      <c r="BM123" s="187" t="s">
        <v>351</v>
      </c>
    </row>
    <row r="124" s="2" customFormat="1">
      <c r="A124" s="40"/>
      <c r="B124" s="41"/>
      <c r="C124" s="40"/>
      <c r="D124" s="189" t="s">
        <v>139</v>
      </c>
      <c r="E124" s="40"/>
      <c r="F124" s="190" t="s">
        <v>352</v>
      </c>
      <c r="G124" s="40"/>
      <c r="H124" s="40"/>
      <c r="I124" s="191"/>
      <c r="J124" s="40"/>
      <c r="K124" s="40"/>
      <c r="L124" s="41"/>
      <c r="M124" s="192"/>
      <c r="N124" s="193"/>
      <c r="O124" s="74"/>
      <c r="P124" s="74"/>
      <c r="Q124" s="74"/>
      <c r="R124" s="74"/>
      <c r="S124" s="74"/>
      <c r="T124" s="75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21" t="s">
        <v>139</v>
      </c>
      <c r="AU124" s="21" t="s">
        <v>85</v>
      </c>
    </row>
    <row r="125" s="13" customFormat="1">
      <c r="A125" s="13"/>
      <c r="B125" s="194"/>
      <c r="C125" s="13"/>
      <c r="D125" s="195" t="s">
        <v>141</v>
      </c>
      <c r="E125" s="196" t="s">
        <v>3</v>
      </c>
      <c r="F125" s="197" t="s">
        <v>306</v>
      </c>
      <c r="G125" s="13"/>
      <c r="H125" s="198">
        <v>24.303999999999998</v>
      </c>
      <c r="I125" s="199"/>
      <c r="J125" s="13"/>
      <c r="K125" s="13"/>
      <c r="L125" s="194"/>
      <c r="M125" s="200"/>
      <c r="N125" s="201"/>
      <c r="O125" s="201"/>
      <c r="P125" s="201"/>
      <c r="Q125" s="201"/>
      <c r="R125" s="201"/>
      <c r="S125" s="201"/>
      <c r="T125" s="20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96" t="s">
        <v>141</v>
      </c>
      <c r="AU125" s="196" t="s">
        <v>85</v>
      </c>
      <c r="AV125" s="13" t="s">
        <v>85</v>
      </c>
      <c r="AW125" s="13" t="s">
        <v>33</v>
      </c>
      <c r="AX125" s="13" t="s">
        <v>79</v>
      </c>
      <c r="AY125" s="196" t="s">
        <v>129</v>
      </c>
    </row>
    <row r="126" s="2" customFormat="1" ht="33" customHeight="1">
      <c r="A126" s="40"/>
      <c r="B126" s="175"/>
      <c r="C126" s="176" t="s">
        <v>172</v>
      </c>
      <c r="D126" s="176" t="s">
        <v>132</v>
      </c>
      <c r="E126" s="177" t="s">
        <v>353</v>
      </c>
      <c r="F126" s="178" t="s">
        <v>354</v>
      </c>
      <c r="G126" s="179" t="s">
        <v>151</v>
      </c>
      <c r="H126" s="180">
        <v>150.94300000000001</v>
      </c>
      <c r="I126" s="181"/>
      <c r="J126" s="182">
        <f>ROUND(I126*H126,2)</f>
        <v>0</v>
      </c>
      <c r="K126" s="178" t="s">
        <v>355</v>
      </c>
      <c r="L126" s="41"/>
      <c r="M126" s="183" t="s">
        <v>3</v>
      </c>
      <c r="N126" s="184" t="s">
        <v>44</v>
      </c>
      <c r="O126" s="74"/>
      <c r="P126" s="185">
        <f>O126*H126</f>
        <v>0</v>
      </c>
      <c r="Q126" s="185">
        <v>0</v>
      </c>
      <c r="R126" s="185">
        <f>Q126*H126</f>
        <v>0</v>
      </c>
      <c r="S126" s="185">
        <v>0</v>
      </c>
      <c r="T126" s="18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187" t="s">
        <v>137</v>
      </c>
      <c r="AT126" s="187" t="s">
        <v>132</v>
      </c>
      <c r="AU126" s="187" t="s">
        <v>85</v>
      </c>
      <c r="AY126" s="21" t="s">
        <v>129</v>
      </c>
      <c r="BE126" s="188">
        <f>IF(N126="základní",J126,0)</f>
        <v>0</v>
      </c>
      <c r="BF126" s="188">
        <f>IF(N126="snížená",J126,0)</f>
        <v>0</v>
      </c>
      <c r="BG126" s="188">
        <f>IF(N126="zákl. přenesená",J126,0)</f>
        <v>0</v>
      </c>
      <c r="BH126" s="188">
        <f>IF(N126="sníž. přenesená",J126,0)</f>
        <v>0</v>
      </c>
      <c r="BI126" s="188">
        <f>IF(N126="nulová",J126,0)</f>
        <v>0</v>
      </c>
      <c r="BJ126" s="21" t="s">
        <v>85</v>
      </c>
      <c r="BK126" s="188">
        <f>ROUND(I126*H126,2)</f>
        <v>0</v>
      </c>
      <c r="BL126" s="21" t="s">
        <v>137</v>
      </c>
      <c r="BM126" s="187" t="s">
        <v>356</v>
      </c>
    </row>
    <row r="127" s="2" customFormat="1">
      <c r="A127" s="40"/>
      <c r="B127" s="41"/>
      <c r="C127" s="40"/>
      <c r="D127" s="189" t="s">
        <v>139</v>
      </c>
      <c r="E127" s="40"/>
      <c r="F127" s="190" t="s">
        <v>357</v>
      </c>
      <c r="G127" s="40"/>
      <c r="H127" s="40"/>
      <c r="I127" s="191"/>
      <c r="J127" s="40"/>
      <c r="K127" s="40"/>
      <c r="L127" s="41"/>
      <c r="M127" s="192"/>
      <c r="N127" s="193"/>
      <c r="O127" s="74"/>
      <c r="P127" s="74"/>
      <c r="Q127" s="74"/>
      <c r="R127" s="74"/>
      <c r="S127" s="74"/>
      <c r="T127" s="75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21" t="s">
        <v>139</v>
      </c>
      <c r="AU127" s="21" t="s">
        <v>85</v>
      </c>
    </row>
    <row r="128" s="13" customFormat="1">
      <c r="A128" s="13"/>
      <c r="B128" s="194"/>
      <c r="C128" s="13"/>
      <c r="D128" s="195" t="s">
        <v>141</v>
      </c>
      <c r="E128" s="196" t="s">
        <v>3</v>
      </c>
      <c r="F128" s="197" t="s">
        <v>299</v>
      </c>
      <c r="G128" s="13"/>
      <c r="H128" s="198">
        <v>150.94300000000001</v>
      </c>
      <c r="I128" s="199"/>
      <c r="J128" s="13"/>
      <c r="K128" s="13"/>
      <c r="L128" s="194"/>
      <c r="M128" s="200"/>
      <c r="N128" s="201"/>
      <c r="O128" s="201"/>
      <c r="P128" s="201"/>
      <c r="Q128" s="201"/>
      <c r="R128" s="201"/>
      <c r="S128" s="201"/>
      <c r="T128" s="20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6" t="s">
        <v>141</v>
      </c>
      <c r="AU128" s="196" t="s">
        <v>85</v>
      </c>
      <c r="AV128" s="13" t="s">
        <v>85</v>
      </c>
      <c r="AW128" s="13" t="s">
        <v>33</v>
      </c>
      <c r="AX128" s="13" t="s">
        <v>79</v>
      </c>
      <c r="AY128" s="196" t="s">
        <v>129</v>
      </c>
    </row>
    <row r="129" s="12" customFormat="1" ht="22.8" customHeight="1">
      <c r="A129" s="12"/>
      <c r="B129" s="162"/>
      <c r="C129" s="12"/>
      <c r="D129" s="163" t="s">
        <v>71</v>
      </c>
      <c r="E129" s="173" t="s">
        <v>85</v>
      </c>
      <c r="F129" s="173" t="s">
        <v>358</v>
      </c>
      <c r="G129" s="12"/>
      <c r="H129" s="12"/>
      <c r="I129" s="165"/>
      <c r="J129" s="174">
        <f>BK129</f>
        <v>0</v>
      </c>
      <c r="K129" s="12"/>
      <c r="L129" s="162"/>
      <c r="M129" s="167"/>
      <c r="N129" s="168"/>
      <c r="O129" s="168"/>
      <c r="P129" s="169">
        <f>SUM(P130:P140)</f>
        <v>0</v>
      </c>
      <c r="Q129" s="168"/>
      <c r="R129" s="169">
        <f>SUM(R130:R140)</f>
        <v>2.4681599999999997</v>
      </c>
      <c r="S129" s="168"/>
      <c r="T129" s="170">
        <f>SUM(T130:T140)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3" t="s">
        <v>79</v>
      </c>
      <c r="AT129" s="171" t="s">
        <v>71</v>
      </c>
      <c r="AU129" s="171" t="s">
        <v>79</v>
      </c>
      <c r="AY129" s="163" t="s">
        <v>129</v>
      </c>
      <c r="BK129" s="172">
        <f>SUM(BK130:BK140)</f>
        <v>0</v>
      </c>
    </row>
    <row r="130" s="2" customFormat="1" ht="44.25" customHeight="1">
      <c r="A130" s="40"/>
      <c r="B130" s="175"/>
      <c r="C130" s="176" t="s">
        <v>179</v>
      </c>
      <c r="D130" s="176" t="s">
        <v>132</v>
      </c>
      <c r="E130" s="177" t="s">
        <v>359</v>
      </c>
      <c r="F130" s="178" t="s">
        <v>360</v>
      </c>
      <c r="G130" s="179" t="s">
        <v>135</v>
      </c>
      <c r="H130" s="180">
        <v>5.1200000000000001</v>
      </c>
      <c r="I130" s="181"/>
      <c r="J130" s="182">
        <f>ROUND(I130*H130,2)</f>
        <v>0</v>
      </c>
      <c r="K130" s="178" t="s">
        <v>355</v>
      </c>
      <c r="L130" s="41"/>
      <c r="M130" s="183" t="s">
        <v>3</v>
      </c>
      <c r="N130" s="184" t="s">
        <v>44</v>
      </c>
      <c r="O130" s="74"/>
      <c r="P130" s="185">
        <f>O130*H130</f>
        <v>0</v>
      </c>
      <c r="Q130" s="185">
        <v>0</v>
      </c>
      <c r="R130" s="185">
        <f>Q130*H130</f>
        <v>0</v>
      </c>
      <c r="S130" s="185">
        <v>0</v>
      </c>
      <c r="T130" s="18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187" t="s">
        <v>137</v>
      </c>
      <c r="AT130" s="187" t="s">
        <v>132</v>
      </c>
      <c r="AU130" s="187" t="s">
        <v>85</v>
      </c>
      <c r="AY130" s="21" t="s">
        <v>129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21" t="s">
        <v>85</v>
      </c>
      <c r="BK130" s="188">
        <f>ROUND(I130*H130,2)</f>
        <v>0</v>
      </c>
      <c r="BL130" s="21" t="s">
        <v>137</v>
      </c>
      <c r="BM130" s="187" t="s">
        <v>361</v>
      </c>
    </row>
    <row r="131" s="2" customFormat="1">
      <c r="A131" s="40"/>
      <c r="B131" s="41"/>
      <c r="C131" s="40"/>
      <c r="D131" s="189" t="s">
        <v>139</v>
      </c>
      <c r="E131" s="40"/>
      <c r="F131" s="190" t="s">
        <v>362</v>
      </c>
      <c r="G131" s="40"/>
      <c r="H131" s="40"/>
      <c r="I131" s="191"/>
      <c r="J131" s="40"/>
      <c r="K131" s="40"/>
      <c r="L131" s="41"/>
      <c r="M131" s="192"/>
      <c r="N131" s="193"/>
      <c r="O131" s="74"/>
      <c r="P131" s="74"/>
      <c r="Q131" s="74"/>
      <c r="R131" s="74"/>
      <c r="S131" s="74"/>
      <c r="T131" s="75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21" t="s">
        <v>139</v>
      </c>
      <c r="AU131" s="21" t="s">
        <v>85</v>
      </c>
    </row>
    <row r="132" s="13" customFormat="1">
      <c r="A132" s="13"/>
      <c r="B132" s="194"/>
      <c r="C132" s="13"/>
      <c r="D132" s="195" t="s">
        <v>141</v>
      </c>
      <c r="E132" s="196" t="s">
        <v>3</v>
      </c>
      <c r="F132" s="197" t="s">
        <v>363</v>
      </c>
      <c r="G132" s="13"/>
      <c r="H132" s="198">
        <v>5.1200000000000001</v>
      </c>
      <c r="I132" s="199"/>
      <c r="J132" s="13"/>
      <c r="K132" s="13"/>
      <c r="L132" s="194"/>
      <c r="M132" s="200"/>
      <c r="N132" s="201"/>
      <c r="O132" s="201"/>
      <c r="P132" s="201"/>
      <c r="Q132" s="201"/>
      <c r="R132" s="201"/>
      <c r="S132" s="201"/>
      <c r="T132" s="20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6" t="s">
        <v>141</v>
      </c>
      <c r="AU132" s="196" t="s">
        <v>85</v>
      </c>
      <c r="AV132" s="13" t="s">
        <v>85</v>
      </c>
      <c r="AW132" s="13" t="s">
        <v>33</v>
      </c>
      <c r="AX132" s="13" t="s">
        <v>72</v>
      </c>
      <c r="AY132" s="196" t="s">
        <v>129</v>
      </c>
    </row>
    <row r="133" s="14" customFormat="1">
      <c r="A133" s="14"/>
      <c r="B133" s="203"/>
      <c r="C133" s="14"/>
      <c r="D133" s="195" t="s">
        <v>141</v>
      </c>
      <c r="E133" s="204" t="s">
        <v>3</v>
      </c>
      <c r="F133" s="205" t="s">
        <v>166</v>
      </c>
      <c r="G133" s="14"/>
      <c r="H133" s="206">
        <v>5.1200000000000001</v>
      </c>
      <c r="I133" s="207"/>
      <c r="J133" s="14"/>
      <c r="K133" s="14"/>
      <c r="L133" s="203"/>
      <c r="M133" s="208"/>
      <c r="N133" s="209"/>
      <c r="O133" s="209"/>
      <c r="P133" s="209"/>
      <c r="Q133" s="209"/>
      <c r="R133" s="209"/>
      <c r="S133" s="209"/>
      <c r="T133" s="210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04" t="s">
        <v>141</v>
      </c>
      <c r="AU133" s="204" t="s">
        <v>85</v>
      </c>
      <c r="AV133" s="14" t="s">
        <v>137</v>
      </c>
      <c r="AW133" s="14" t="s">
        <v>33</v>
      </c>
      <c r="AX133" s="14" t="s">
        <v>79</v>
      </c>
      <c r="AY133" s="204" t="s">
        <v>129</v>
      </c>
    </row>
    <row r="134" s="2" customFormat="1" ht="21.75" customHeight="1">
      <c r="A134" s="40"/>
      <c r="B134" s="175"/>
      <c r="C134" s="176" t="s">
        <v>130</v>
      </c>
      <c r="D134" s="176" t="s">
        <v>132</v>
      </c>
      <c r="E134" s="177" t="s">
        <v>364</v>
      </c>
      <c r="F134" s="178" t="s">
        <v>365</v>
      </c>
      <c r="G134" s="179" t="s">
        <v>135</v>
      </c>
      <c r="H134" s="180">
        <v>1.28</v>
      </c>
      <c r="I134" s="181"/>
      <c r="J134" s="182">
        <f>ROUND(I134*H134,2)</f>
        <v>0</v>
      </c>
      <c r="K134" s="178" t="s">
        <v>355</v>
      </c>
      <c r="L134" s="41"/>
      <c r="M134" s="183" t="s">
        <v>3</v>
      </c>
      <c r="N134" s="184" t="s">
        <v>44</v>
      </c>
      <c r="O134" s="74"/>
      <c r="P134" s="185">
        <f>O134*H134</f>
        <v>0</v>
      </c>
      <c r="Q134" s="185">
        <v>1.9199999999999999</v>
      </c>
      <c r="R134" s="185">
        <f>Q134*H134</f>
        <v>2.4575999999999998</v>
      </c>
      <c r="S134" s="185">
        <v>0</v>
      </c>
      <c r="T134" s="18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187" t="s">
        <v>137</v>
      </c>
      <c r="AT134" s="187" t="s">
        <v>132</v>
      </c>
      <c r="AU134" s="187" t="s">
        <v>85</v>
      </c>
      <c r="AY134" s="21" t="s">
        <v>129</v>
      </c>
      <c r="BE134" s="188">
        <f>IF(N134="základní",J134,0)</f>
        <v>0</v>
      </c>
      <c r="BF134" s="188">
        <f>IF(N134="snížená",J134,0)</f>
        <v>0</v>
      </c>
      <c r="BG134" s="188">
        <f>IF(N134="zákl. přenesená",J134,0)</f>
        <v>0</v>
      </c>
      <c r="BH134" s="188">
        <f>IF(N134="sníž. přenesená",J134,0)</f>
        <v>0</v>
      </c>
      <c r="BI134" s="188">
        <f>IF(N134="nulová",J134,0)</f>
        <v>0</v>
      </c>
      <c r="BJ134" s="21" t="s">
        <v>85</v>
      </c>
      <c r="BK134" s="188">
        <f>ROUND(I134*H134,2)</f>
        <v>0</v>
      </c>
      <c r="BL134" s="21" t="s">
        <v>137</v>
      </c>
      <c r="BM134" s="187" t="s">
        <v>366</v>
      </c>
    </row>
    <row r="135" s="2" customFormat="1">
      <c r="A135" s="40"/>
      <c r="B135" s="41"/>
      <c r="C135" s="40"/>
      <c r="D135" s="189" t="s">
        <v>139</v>
      </c>
      <c r="E135" s="40"/>
      <c r="F135" s="190" t="s">
        <v>367</v>
      </c>
      <c r="G135" s="40"/>
      <c r="H135" s="40"/>
      <c r="I135" s="191"/>
      <c r="J135" s="40"/>
      <c r="K135" s="40"/>
      <c r="L135" s="41"/>
      <c r="M135" s="192"/>
      <c r="N135" s="193"/>
      <c r="O135" s="74"/>
      <c r="P135" s="74"/>
      <c r="Q135" s="74"/>
      <c r="R135" s="74"/>
      <c r="S135" s="74"/>
      <c r="T135" s="75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21" t="s">
        <v>139</v>
      </c>
      <c r="AU135" s="21" t="s">
        <v>85</v>
      </c>
    </row>
    <row r="136" s="13" customFormat="1">
      <c r="A136" s="13"/>
      <c r="B136" s="194"/>
      <c r="C136" s="13"/>
      <c r="D136" s="195" t="s">
        <v>141</v>
      </c>
      <c r="E136" s="196" t="s">
        <v>3</v>
      </c>
      <c r="F136" s="197" t="s">
        <v>368</v>
      </c>
      <c r="G136" s="13"/>
      <c r="H136" s="198">
        <v>1.28</v>
      </c>
      <c r="I136" s="199"/>
      <c r="J136" s="13"/>
      <c r="K136" s="13"/>
      <c r="L136" s="194"/>
      <c r="M136" s="200"/>
      <c r="N136" s="201"/>
      <c r="O136" s="201"/>
      <c r="P136" s="201"/>
      <c r="Q136" s="201"/>
      <c r="R136" s="201"/>
      <c r="S136" s="201"/>
      <c r="T136" s="20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6" t="s">
        <v>141</v>
      </c>
      <c r="AU136" s="196" t="s">
        <v>85</v>
      </c>
      <c r="AV136" s="13" t="s">
        <v>85</v>
      </c>
      <c r="AW136" s="13" t="s">
        <v>33</v>
      </c>
      <c r="AX136" s="13" t="s">
        <v>72</v>
      </c>
      <c r="AY136" s="196" t="s">
        <v>129</v>
      </c>
    </row>
    <row r="137" s="14" customFormat="1">
      <c r="A137" s="14"/>
      <c r="B137" s="203"/>
      <c r="C137" s="14"/>
      <c r="D137" s="195" t="s">
        <v>141</v>
      </c>
      <c r="E137" s="204" t="s">
        <v>3</v>
      </c>
      <c r="F137" s="205" t="s">
        <v>166</v>
      </c>
      <c r="G137" s="14"/>
      <c r="H137" s="206">
        <v>1.28</v>
      </c>
      <c r="I137" s="207"/>
      <c r="J137" s="14"/>
      <c r="K137" s="14"/>
      <c r="L137" s="203"/>
      <c r="M137" s="208"/>
      <c r="N137" s="209"/>
      <c r="O137" s="209"/>
      <c r="P137" s="209"/>
      <c r="Q137" s="209"/>
      <c r="R137" s="209"/>
      <c r="S137" s="209"/>
      <c r="T137" s="210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4" t="s">
        <v>141</v>
      </c>
      <c r="AU137" s="204" t="s">
        <v>85</v>
      </c>
      <c r="AV137" s="14" t="s">
        <v>137</v>
      </c>
      <c r="AW137" s="14" t="s">
        <v>33</v>
      </c>
      <c r="AX137" s="14" t="s">
        <v>79</v>
      </c>
      <c r="AY137" s="204" t="s">
        <v>129</v>
      </c>
    </row>
    <row r="138" s="2" customFormat="1" ht="24.15" customHeight="1">
      <c r="A138" s="40"/>
      <c r="B138" s="175"/>
      <c r="C138" s="176" t="s">
        <v>191</v>
      </c>
      <c r="D138" s="176" t="s">
        <v>132</v>
      </c>
      <c r="E138" s="177" t="s">
        <v>369</v>
      </c>
      <c r="F138" s="178" t="s">
        <v>370</v>
      </c>
      <c r="G138" s="179" t="s">
        <v>175</v>
      </c>
      <c r="H138" s="180">
        <v>32</v>
      </c>
      <c r="I138" s="181"/>
      <c r="J138" s="182">
        <f>ROUND(I138*H138,2)</f>
        <v>0</v>
      </c>
      <c r="K138" s="178" t="s">
        <v>355</v>
      </c>
      <c r="L138" s="41"/>
      <c r="M138" s="183" t="s">
        <v>3</v>
      </c>
      <c r="N138" s="184" t="s">
        <v>44</v>
      </c>
      <c r="O138" s="74"/>
      <c r="P138" s="185">
        <f>O138*H138</f>
        <v>0</v>
      </c>
      <c r="Q138" s="185">
        <v>0.00033</v>
      </c>
      <c r="R138" s="185">
        <f>Q138*H138</f>
        <v>0.01056</v>
      </c>
      <c r="S138" s="185">
        <v>0</v>
      </c>
      <c r="T138" s="18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187" t="s">
        <v>137</v>
      </c>
      <c r="AT138" s="187" t="s">
        <v>132</v>
      </c>
      <c r="AU138" s="187" t="s">
        <v>85</v>
      </c>
      <c r="AY138" s="21" t="s">
        <v>129</v>
      </c>
      <c r="BE138" s="188">
        <f>IF(N138="základní",J138,0)</f>
        <v>0</v>
      </c>
      <c r="BF138" s="188">
        <f>IF(N138="snížená",J138,0)</f>
        <v>0</v>
      </c>
      <c r="BG138" s="188">
        <f>IF(N138="zákl. přenesená",J138,0)</f>
        <v>0</v>
      </c>
      <c r="BH138" s="188">
        <f>IF(N138="sníž. přenesená",J138,0)</f>
        <v>0</v>
      </c>
      <c r="BI138" s="188">
        <f>IF(N138="nulová",J138,0)</f>
        <v>0</v>
      </c>
      <c r="BJ138" s="21" t="s">
        <v>85</v>
      </c>
      <c r="BK138" s="188">
        <f>ROUND(I138*H138,2)</f>
        <v>0</v>
      </c>
      <c r="BL138" s="21" t="s">
        <v>137</v>
      </c>
      <c r="BM138" s="187" t="s">
        <v>371</v>
      </c>
    </row>
    <row r="139" s="2" customFormat="1">
      <c r="A139" s="40"/>
      <c r="B139" s="41"/>
      <c r="C139" s="40"/>
      <c r="D139" s="189" t="s">
        <v>139</v>
      </c>
      <c r="E139" s="40"/>
      <c r="F139" s="190" t="s">
        <v>372</v>
      </c>
      <c r="G139" s="40"/>
      <c r="H139" s="40"/>
      <c r="I139" s="191"/>
      <c r="J139" s="40"/>
      <c r="K139" s="40"/>
      <c r="L139" s="41"/>
      <c r="M139" s="192"/>
      <c r="N139" s="193"/>
      <c r="O139" s="74"/>
      <c r="P139" s="74"/>
      <c r="Q139" s="74"/>
      <c r="R139" s="74"/>
      <c r="S139" s="74"/>
      <c r="T139" s="75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21" t="s">
        <v>139</v>
      </c>
      <c r="AU139" s="21" t="s">
        <v>85</v>
      </c>
    </row>
    <row r="140" s="13" customFormat="1">
      <c r="A140" s="13"/>
      <c r="B140" s="194"/>
      <c r="C140" s="13"/>
      <c r="D140" s="195" t="s">
        <v>141</v>
      </c>
      <c r="E140" s="196" t="s">
        <v>3</v>
      </c>
      <c r="F140" s="197" t="s">
        <v>373</v>
      </c>
      <c r="G140" s="13"/>
      <c r="H140" s="198">
        <v>32</v>
      </c>
      <c r="I140" s="199"/>
      <c r="J140" s="13"/>
      <c r="K140" s="13"/>
      <c r="L140" s="194"/>
      <c r="M140" s="200"/>
      <c r="N140" s="201"/>
      <c r="O140" s="201"/>
      <c r="P140" s="201"/>
      <c r="Q140" s="201"/>
      <c r="R140" s="201"/>
      <c r="S140" s="201"/>
      <c r="T140" s="20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6" t="s">
        <v>141</v>
      </c>
      <c r="AU140" s="196" t="s">
        <v>85</v>
      </c>
      <c r="AV140" s="13" t="s">
        <v>85</v>
      </c>
      <c r="AW140" s="13" t="s">
        <v>33</v>
      </c>
      <c r="AX140" s="13" t="s">
        <v>79</v>
      </c>
      <c r="AY140" s="196" t="s">
        <v>129</v>
      </c>
    </row>
    <row r="141" s="12" customFormat="1" ht="22.8" customHeight="1">
      <c r="A141" s="12"/>
      <c r="B141" s="162"/>
      <c r="C141" s="12"/>
      <c r="D141" s="163" t="s">
        <v>71</v>
      </c>
      <c r="E141" s="173" t="s">
        <v>160</v>
      </c>
      <c r="F141" s="173" t="s">
        <v>374</v>
      </c>
      <c r="G141" s="12"/>
      <c r="H141" s="12"/>
      <c r="I141" s="165"/>
      <c r="J141" s="174">
        <f>BK141</f>
        <v>0</v>
      </c>
      <c r="K141" s="12"/>
      <c r="L141" s="162"/>
      <c r="M141" s="167"/>
      <c r="N141" s="168"/>
      <c r="O141" s="168"/>
      <c r="P141" s="169">
        <f>SUM(P142:P156)</f>
        <v>0</v>
      </c>
      <c r="Q141" s="168"/>
      <c r="R141" s="169">
        <f>SUM(R142:R156)</f>
        <v>46.053248400000001</v>
      </c>
      <c r="S141" s="168"/>
      <c r="T141" s="170">
        <f>SUM(T142:T156)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63" t="s">
        <v>79</v>
      </c>
      <c r="AT141" s="171" t="s">
        <v>71</v>
      </c>
      <c r="AU141" s="171" t="s">
        <v>79</v>
      </c>
      <c r="AY141" s="163" t="s">
        <v>129</v>
      </c>
      <c r="BK141" s="172">
        <f>SUM(BK142:BK156)</f>
        <v>0</v>
      </c>
    </row>
    <row r="142" s="2" customFormat="1" ht="44.25" customHeight="1">
      <c r="A142" s="40"/>
      <c r="B142" s="175"/>
      <c r="C142" s="176" t="s">
        <v>197</v>
      </c>
      <c r="D142" s="176" t="s">
        <v>132</v>
      </c>
      <c r="E142" s="177" t="s">
        <v>375</v>
      </c>
      <c r="F142" s="178" t="s">
        <v>376</v>
      </c>
      <c r="G142" s="179" t="s">
        <v>151</v>
      </c>
      <c r="H142" s="180">
        <v>150.94300000000001</v>
      </c>
      <c r="I142" s="181"/>
      <c r="J142" s="182">
        <f>ROUND(I142*H142,2)</f>
        <v>0</v>
      </c>
      <c r="K142" s="178" t="s">
        <v>3</v>
      </c>
      <c r="L142" s="41"/>
      <c r="M142" s="183" t="s">
        <v>3</v>
      </c>
      <c r="N142" s="184" t="s">
        <v>44</v>
      </c>
      <c r="O142" s="74"/>
      <c r="P142" s="185">
        <f>O142*H142</f>
        <v>0</v>
      </c>
      <c r="Q142" s="185">
        <v>0</v>
      </c>
      <c r="R142" s="185">
        <f>Q142*H142</f>
        <v>0</v>
      </c>
      <c r="S142" s="185">
        <v>0</v>
      </c>
      <c r="T142" s="18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187" t="s">
        <v>137</v>
      </c>
      <c r="AT142" s="187" t="s">
        <v>132</v>
      </c>
      <c r="AU142" s="187" t="s">
        <v>85</v>
      </c>
      <c r="AY142" s="21" t="s">
        <v>129</v>
      </c>
      <c r="BE142" s="188">
        <f>IF(N142="základní",J142,0)</f>
        <v>0</v>
      </c>
      <c r="BF142" s="188">
        <f>IF(N142="snížená",J142,0)</f>
        <v>0</v>
      </c>
      <c r="BG142" s="188">
        <f>IF(N142="zákl. přenesená",J142,0)</f>
        <v>0</v>
      </c>
      <c r="BH142" s="188">
        <f>IF(N142="sníž. přenesená",J142,0)</f>
        <v>0</v>
      </c>
      <c r="BI142" s="188">
        <f>IF(N142="nulová",J142,0)</f>
        <v>0</v>
      </c>
      <c r="BJ142" s="21" t="s">
        <v>85</v>
      </c>
      <c r="BK142" s="188">
        <f>ROUND(I142*H142,2)</f>
        <v>0</v>
      </c>
      <c r="BL142" s="21" t="s">
        <v>137</v>
      </c>
      <c r="BM142" s="187" t="s">
        <v>377</v>
      </c>
    </row>
    <row r="143" s="13" customFormat="1">
      <c r="A143" s="13"/>
      <c r="B143" s="194"/>
      <c r="C143" s="13"/>
      <c r="D143" s="195" t="s">
        <v>141</v>
      </c>
      <c r="E143" s="196" t="s">
        <v>3</v>
      </c>
      <c r="F143" s="197" t="s">
        <v>299</v>
      </c>
      <c r="G143" s="13"/>
      <c r="H143" s="198">
        <v>150.94300000000001</v>
      </c>
      <c r="I143" s="199"/>
      <c r="J143" s="13"/>
      <c r="K143" s="13"/>
      <c r="L143" s="194"/>
      <c r="M143" s="200"/>
      <c r="N143" s="201"/>
      <c r="O143" s="201"/>
      <c r="P143" s="201"/>
      <c r="Q143" s="201"/>
      <c r="R143" s="201"/>
      <c r="S143" s="201"/>
      <c r="T143" s="20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6" t="s">
        <v>141</v>
      </c>
      <c r="AU143" s="196" t="s">
        <v>85</v>
      </c>
      <c r="AV143" s="13" t="s">
        <v>85</v>
      </c>
      <c r="AW143" s="13" t="s">
        <v>33</v>
      </c>
      <c r="AX143" s="13" t="s">
        <v>79</v>
      </c>
      <c r="AY143" s="196" t="s">
        <v>129</v>
      </c>
    </row>
    <row r="144" s="2" customFormat="1" ht="37.8" customHeight="1">
      <c r="A144" s="40"/>
      <c r="B144" s="175"/>
      <c r="C144" s="176" t="s">
        <v>9</v>
      </c>
      <c r="D144" s="176" t="s">
        <v>132</v>
      </c>
      <c r="E144" s="177" t="s">
        <v>378</v>
      </c>
      <c r="F144" s="178" t="s">
        <v>379</v>
      </c>
      <c r="G144" s="179" t="s">
        <v>151</v>
      </c>
      <c r="H144" s="180">
        <v>150.94300000000001</v>
      </c>
      <c r="I144" s="181"/>
      <c r="J144" s="182">
        <f>ROUND(I144*H144,2)</f>
        <v>0</v>
      </c>
      <c r="K144" s="178" t="s">
        <v>355</v>
      </c>
      <c r="L144" s="41"/>
      <c r="M144" s="183" t="s">
        <v>3</v>
      </c>
      <c r="N144" s="184" t="s">
        <v>44</v>
      </c>
      <c r="O144" s="74"/>
      <c r="P144" s="185">
        <f>O144*H144</f>
        <v>0</v>
      </c>
      <c r="Q144" s="185">
        <v>0</v>
      </c>
      <c r="R144" s="185">
        <f>Q144*H144</f>
        <v>0</v>
      </c>
      <c r="S144" s="185">
        <v>0</v>
      </c>
      <c r="T144" s="18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187" t="s">
        <v>137</v>
      </c>
      <c r="AT144" s="187" t="s">
        <v>132</v>
      </c>
      <c r="AU144" s="187" t="s">
        <v>85</v>
      </c>
      <c r="AY144" s="21" t="s">
        <v>129</v>
      </c>
      <c r="BE144" s="188">
        <f>IF(N144="základní",J144,0)</f>
        <v>0</v>
      </c>
      <c r="BF144" s="188">
        <f>IF(N144="snížená",J144,0)</f>
        <v>0</v>
      </c>
      <c r="BG144" s="188">
        <f>IF(N144="zákl. přenesená",J144,0)</f>
        <v>0</v>
      </c>
      <c r="BH144" s="188">
        <f>IF(N144="sníž. přenesená",J144,0)</f>
        <v>0</v>
      </c>
      <c r="BI144" s="188">
        <f>IF(N144="nulová",J144,0)</f>
        <v>0</v>
      </c>
      <c r="BJ144" s="21" t="s">
        <v>85</v>
      </c>
      <c r="BK144" s="188">
        <f>ROUND(I144*H144,2)</f>
        <v>0</v>
      </c>
      <c r="BL144" s="21" t="s">
        <v>137</v>
      </c>
      <c r="BM144" s="187" t="s">
        <v>380</v>
      </c>
    </row>
    <row r="145" s="2" customFormat="1">
      <c r="A145" s="40"/>
      <c r="B145" s="41"/>
      <c r="C145" s="40"/>
      <c r="D145" s="189" t="s">
        <v>139</v>
      </c>
      <c r="E145" s="40"/>
      <c r="F145" s="190" t="s">
        <v>381</v>
      </c>
      <c r="G145" s="40"/>
      <c r="H145" s="40"/>
      <c r="I145" s="191"/>
      <c r="J145" s="40"/>
      <c r="K145" s="40"/>
      <c r="L145" s="41"/>
      <c r="M145" s="192"/>
      <c r="N145" s="193"/>
      <c r="O145" s="74"/>
      <c r="P145" s="74"/>
      <c r="Q145" s="74"/>
      <c r="R145" s="74"/>
      <c r="S145" s="74"/>
      <c r="T145" s="75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21" t="s">
        <v>139</v>
      </c>
      <c r="AU145" s="21" t="s">
        <v>85</v>
      </c>
    </row>
    <row r="146" s="13" customFormat="1">
      <c r="A146" s="13"/>
      <c r="B146" s="194"/>
      <c r="C146" s="13"/>
      <c r="D146" s="195" t="s">
        <v>141</v>
      </c>
      <c r="E146" s="196" t="s">
        <v>3</v>
      </c>
      <c r="F146" s="197" t="s">
        <v>299</v>
      </c>
      <c r="G146" s="13"/>
      <c r="H146" s="198">
        <v>150.94300000000001</v>
      </c>
      <c r="I146" s="199"/>
      <c r="J146" s="13"/>
      <c r="K146" s="13"/>
      <c r="L146" s="194"/>
      <c r="M146" s="200"/>
      <c r="N146" s="201"/>
      <c r="O146" s="201"/>
      <c r="P146" s="201"/>
      <c r="Q146" s="201"/>
      <c r="R146" s="201"/>
      <c r="S146" s="201"/>
      <c r="T146" s="20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6" t="s">
        <v>141</v>
      </c>
      <c r="AU146" s="196" t="s">
        <v>85</v>
      </c>
      <c r="AV146" s="13" t="s">
        <v>85</v>
      </c>
      <c r="AW146" s="13" t="s">
        <v>33</v>
      </c>
      <c r="AX146" s="13" t="s">
        <v>79</v>
      </c>
      <c r="AY146" s="196" t="s">
        <v>129</v>
      </c>
    </row>
    <row r="147" s="2" customFormat="1" ht="66.75" customHeight="1">
      <c r="A147" s="40"/>
      <c r="B147" s="175"/>
      <c r="C147" s="176" t="s">
        <v>207</v>
      </c>
      <c r="D147" s="176" t="s">
        <v>132</v>
      </c>
      <c r="E147" s="177" t="s">
        <v>382</v>
      </c>
      <c r="F147" s="178" t="s">
        <v>383</v>
      </c>
      <c r="G147" s="179" t="s">
        <v>151</v>
      </c>
      <c r="H147" s="180">
        <v>150.94300000000001</v>
      </c>
      <c r="I147" s="181"/>
      <c r="J147" s="182">
        <f>ROUND(I147*H147,2)</f>
        <v>0</v>
      </c>
      <c r="K147" s="178" t="s">
        <v>355</v>
      </c>
      <c r="L147" s="41"/>
      <c r="M147" s="183" t="s">
        <v>3</v>
      </c>
      <c r="N147" s="184" t="s">
        <v>44</v>
      </c>
      <c r="O147" s="74"/>
      <c r="P147" s="185">
        <f>O147*H147</f>
        <v>0</v>
      </c>
      <c r="Q147" s="185">
        <v>0.088800000000000004</v>
      </c>
      <c r="R147" s="185">
        <f>Q147*H147</f>
        <v>13.403738400000002</v>
      </c>
      <c r="S147" s="185">
        <v>0</v>
      </c>
      <c r="T147" s="18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187" t="s">
        <v>137</v>
      </c>
      <c r="AT147" s="187" t="s">
        <v>132</v>
      </c>
      <c r="AU147" s="187" t="s">
        <v>85</v>
      </c>
      <c r="AY147" s="21" t="s">
        <v>129</v>
      </c>
      <c r="BE147" s="188">
        <f>IF(N147="základní",J147,0)</f>
        <v>0</v>
      </c>
      <c r="BF147" s="188">
        <f>IF(N147="snížená",J147,0)</f>
        <v>0</v>
      </c>
      <c r="BG147" s="188">
        <f>IF(N147="zákl. přenesená",J147,0)</f>
        <v>0</v>
      </c>
      <c r="BH147" s="188">
        <f>IF(N147="sníž. přenesená",J147,0)</f>
        <v>0</v>
      </c>
      <c r="BI147" s="188">
        <f>IF(N147="nulová",J147,0)</f>
        <v>0</v>
      </c>
      <c r="BJ147" s="21" t="s">
        <v>85</v>
      </c>
      <c r="BK147" s="188">
        <f>ROUND(I147*H147,2)</f>
        <v>0</v>
      </c>
      <c r="BL147" s="21" t="s">
        <v>137</v>
      </c>
      <c r="BM147" s="187" t="s">
        <v>384</v>
      </c>
    </row>
    <row r="148" s="2" customFormat="1">
      <c r="A148" s="40"/>
      <c r="B148" s="41"/>
      <c r="C148" s="40"/>
      <c r="D148" s="189" t="s">
        <v>139</v>
      </c>
      <c r="E148" s="40"/>
      <c r="F148" s="190" t="s">
        <v>385</v>
      </c>
      <c r="G148" s="40"/>
      <c r="H148" s="40"/>
      <c r="I148" s="191"/>
      <c r="J148" s="40"/>
      <c r="K148" s="40"/>
      <c r="L148" s="41"/>
      <c r="M148" s="192"/>
      <c r="N148" s="193"/>
      <c r="O148" s="74"/>
      <c r="P148" s="74"/>
      <c r="Q148" s="74"/>
      <c r="R148" s="74"/>
      <c r="S148" s="74"/>
      <c r="T148" s="75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21" t="s">
        <v>139</v>
      </c>
      <c r="AU148" s="21" t="s">
        <v>85</v>
      </c>
    </row>
    <row r="149" s="13" customFormat="1">
      <c r="A149" s="13"/>
      <c r="B149" s="194"/>
      <c r="C149" s="13"/>
      <c r="D149" s="195" t="s">
        <v>141</v>
      </c>
      <c r="E149" s="196" t="s">
        <v>3</v>
      </c>
      <c r="F149" s="197" t="s">
        <v>386</v>
      </c>
      <c r="G149" s="13"/>
      <c r="H149" s="198">
        <v>150</v>
      </c>
      <c r="I149" s="199"/>
      <c r="J149" s="13"/>
      <c r="K149" s="13"/>
      <c r="L149" s="194"/>
      <c r="M149" s="200"/>
      <c r="N149" s="201"/>
      <c r="O149" s="201"/>
      <c r="P149" s="201"/>
      <c r="Q149" s="201"/>
      <c r="R149" s="201"/>
      <c r="S149" s="201"/>
      <c r="T149" s="20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96" t="s">
        <v>141</v>
      </c>
      <c r="AU149" s="196" t="s">
        <v>85</v>
      </c>
      <c r="AV149" s="13" t="s">
        <v>85</v>
      </c>
      <c r="AW149" s="13" t="s">
        <v>33</v>
      </c>
      <c r="AX149" s="13" t="s">
        <v>72</v>
      </c>
      <c r="AY149" s="196" t="s">
        <v>129</v>
      </c>
    </row>
    <row r="150" s="13" customFormat="1">
      <c r="A150" s="13"/>
      <c r="B150" s="194"/>
      <c r="C150" s="13"/>
      <c r="D150" s="195" t="s">
        <v>141</v>
      </c>
      <c r="E150" s="196" t="s">
        <v>3</v>
      </c>
      <c r="F150" s="197" t="s">
        <v>387</v>
      </c>
      <c r="G150" s="13"/>
      <c r="H150" s="198">
        <v>0.94299999999999995</v>
      </c>
      <c r="I150" s="199"/>
      <c r="J150" s="13"/>
      <c r="K150" s="13"/>
      <c r="L150" s="194"/>
      <c r="M150" s="200"/>
      <c r="N150" s="201"/>
      <c r="O150" s="201"/>
      <c r="P150" s="201"/>
      <c r="Q150" s="201"/>
      <c r="R150" s="201"/>
      <c r="S150" s="201"/>
      <c r="T150" s="20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6" t="s">
        <v>141</v>
      </c>
      <c r="AU150" s="196" t="s">
        <v>85</v>
      </c>
      <c r="AV150" s="13" t="s">
        <v>85</v>
      </c>
      <c r="AW150" s="13" t="s">
        <v>33</v>
      </c>
      <c r="AX150" s="13" t="s">
        <v>72</v>
      </c>
      <c r="AY150" s="196" t="s">
        <v>129</v>
      </c>
    </row>
    <row r="151" s="14" customFormat="1">
      <c r="A151" s="14"/>
      <c r="B151" s="203"/>
      <c r="C151" s="14"/>
      <c r="D151" s="195" t="s">
        <v>141</v>
      </c>
      <c r="E151" s="204" t="s">
        <v>299</v>
      </c>
      <c r="F151" s="205" t="s">
        <v>166</v>
      </c>
      <c r="G151" s="14"/>
      <c r="H151" s="206">
        <v>150.94300000000001</v>
      </c>
      <c r="I151" s="207"/>
      <c r="J151" s="14"/>
      <c r="K151" s="14"/>
      <c r="L151" s="203"/>
      <c r="M151" s="208"/>
      <c r="N151" s="209"/>
      <c r="O151" s="209"/>
      <c r="P151" s="209"/>
      <c r="Q151" s="209"/>
      <c r="R151" s="209"/>
      <c r="S151" s="209"/>
      <c r="T151" s="21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04" t="s">
        <v>141</v>
      </c>
      <c r="AU151" s="204" t="s">
        <v>85</v>
      </c>
      <c r="AV151" s="14" t="s">
        <v>137</v>
      </c>
      <c r="AW151" s="14" t="s">
        <v>33</v>
      </c>
      <c r="AX151" s="14" t="s">
        <v>79</v>
      </c>
      <c r="AY151" s="204" t="s">
        <v>129</v>
      </c>
    </row>
    <row r="152" s="2" customFormat="1" ht="24.15" customHeight="1">
      <c r="A152" s="40"/>
      <c r="B152" s="175"/>
      <c r="C152" s="214" t="s">
        <v>212</v>
      </c>
      <c r="D152" s="214" t="s">
        <v>309</v>
      </c>
      <c r="E152" s="215" t="s">
        <v>388</v>
      </c>
      <c r="F152" s="216" t="s">
        <v>389</v>
      </c>
      <c r="G152" s="217" t="s">
        <v>151</v>
      </c>
      <c r="H152" s="218">
        <v>155.471</v>
      </c>
      <c r="I152" s="219"/>
      <c r="J152" s="220">
        <f>ROUND(I152*H152,2)</f>
        <v>0</v>
      </c>
      <c r="K152" s="216" t="s">
        <v>355</v>
      </c>
      <c r="L152" s="221"/>
      <c r="M152" s="222" t="s">
        <v>3</v>
      </c>
      <c r="N152" s="223" t="s">
        <v>44</v>
      </c>
      <c r="O152" s="74"/>
      <c r="P152" s="185">
        <f>O152*H152</f>
        <v>0</v>
      </c>
      <c r="Q152" s="185">
        <v>0.20999999999999999</v>
      </c>
      <c r="R152" s="185">
        <f>Q152*H152</f>
        <v>32.648910000000001</v>
      </c>
      <c r="S152" s="185">
        <v>0</v>
      </c>
      <c r="T152" s="18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187" t="s">
        <v>179</v>
      </c>
      <c r="AT152" s="187" t="s">
        <v>309</v>
      </c>
      <c r="AU152" s="187" t="s">
        <v>85</v>
      </c>
      <c r="AY152" s="21" t="s">
        <v>129</v>
      </c>
      <c r="BE152" s="188">
        <f>IF(N152="základní",J152,0)</f>
        <v>0</v>
      </c>
      <c r="BF152" s="188">
        <f>IF(N152="snížená",J152,0)</f>
        <v>0</v>
      </c>
      <c r="BG152" s="188">
        <f>IF(N152="zákl. přenesená",J152,0)</f>
        <v>0</v>
      </c>
      <c r="BH152" s="188">
        <f>IF(N152="sníž. přenesená",J152,0)</f>
        <v>0</v>
      </c>
      <c r="BI152" s="188">
        <f>IF(N152="nulová",J152,0)</f>
        <v>0</v>
      </c>
      <c r="BJ152" s="21" t="s">
        <v>85</v>
      </c>
      <c r="BK152" s="188">
        <f>ROUND(I152*H152,2)</f>
        <v>0</v>
      </c>
      <c r="BL152" s="21" t="s">
        <v>137</v>
      </c>
      <c r="BM152" s="187" t="s">
        <v>390</v>
      </c>
    </row>
    <row r="153" s="13" customFormat="1">
      <c r="A153" s="13"/>
      <c r="B153" s="194"/>
      <c r="C153" s="13"/>
      <c r="D153" s="195" t="s">
        <v>141</v>
      </c>
      <c r="E153" s="13"/>
      <c r="F153" s="197" t="s">
        <v>391</v>
      </c>
      <c r="G153" s="13"/>
      <c r="H153" s="198">
        <v>155.471</v>
      </c>
      <c r="I153" s="199"/>
      <c r="J153" s="13"/>
      <c r="K153" s="13"/>
      <c r="L153" s="194"/>
      <c r="M153" s="200"/>
      <c r="N153" s="201"/>
      <c r="O153" s="201"/>
      <c r="P153" s="201"/>
      <c r="Q153" s="201"/>
      <c r="R153" s="201"/>
      <c r="S153" s="201"/>
      <c r="T153" s="20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96" t="s">
        <v>141</v>
      </c>
      <c r="AU153" s="196" t="s">
        <v>85</v>
      </c>
      <c r="AV153" s="13" t="s">
        <v>85</v>
      </c>
      <c r="AW153" s="13" t="s">
        <v>4</v>
      </c>
      <c r="AX153" s="13" t="s">
        <v>79</v>
      </c>
      <c r="AY153" s="196" t="s">
        <v>129</v>
      </c>
    </row>
    <row r="154" s="2" customFormat="1" ht="24.15" customHeight="1">
      <c r="A154" s="40"/>
      <c r="B154" s="175"/>
      <c r="C154" s="176" t="s">
        <v>218</v>
      </c>
      <c r="D154" s="176" t="s">
        <v>132</v>
      </c>
      <c r="E154" s="177" t="s">
        <v>392</v>
      </c>
      <c r="F154" s="178" t="s">
        <v>393</v>
      </c>
      <c r="G154" s="179" t="s">
        <v>175</v>
      </c>
      <c r="H154" s="180">
        <v>60</v>
      </c>
      <c r="I154" s="181"/>
      <c r="J154" s="182">
        <f>ROUND(I154*H154,2)</f>
        <v>0</v>
      </c>
      <c r="K154" s="178" t="s">
        <v>355</v>
      </c>
      <c r="L154" s="41"/>
      <c r="M154" s="183" t="s">
        <v>3</v>
      </c>
      <c r="N154" s="184" t="s">
        <v>44</v>
      </c>
      <c r="O154" s="74"/>
      <c r="P154" s="185">
        <f>O154*H154</f>
        <v>0</v>
      </c>
      <c r="Q154" s="185">
        <v>1.0000000000000001E-05</v>
      </c>
      <c r="R154" s="185">
        <f>Q154*H154</f>
        <v>0.00060000000000000006</v>
      </c>
      <c r="S154" s="185">
        <v>0</v>
      </c>
      <c r="T154" s="18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187" t="s">
        <v>137</v>
      </c>
      <c r="AT154" s="187" t="s">
        <v>132</v>
      </c>
      <c r="AU154" s="187" t="s">
        <v>85</v>
      </c>
      <c r="AY154" s="21" t="s">
        <v>129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1" t="s">
        <v>85</v>
      </c>
      <c r="BK154" s="188">
        <f>ROUND(I154*H154,2)</f>
        <v>0</v>
      </c>
      <c r="BL154" s="21" t="s">
        <v>137</v>
      </c>
      <c r="BM154" s="187" t="s">
        <v>394</v>
      </c>
    </row>
    <row r="155" s="2" customFormat="1">
      <c r="A155" s="40"/>
      <c r="B155" s="41"/>
      <c r="C155" s="40"/>
      <c r="D155" s="189" t="s">
        <v>139</v>
      </c>
      <c r="E155" s="40"/>
      <c r="F155" s="190" t="s">
        <v>395</v>
      </c>
      <c r="G155" s="40"/>
      <c r="H155" s="40"/>
      <c r="I155" s="191"/>
      <c r="J155" s="40"/>
      <c r="K155" s="40"/>
      <c r="L155" s="41"/>
      <c r="M155" s="192"/>
      <c r="N155" s="193"/>
      <c r="O155" s="74"/>
      <c r="P155" s="74"/>
      <c r="Q155" s="74"/>
      <c r="R155" s="74"/>
      <c r="S155" s="74"/>
      <c r="T155" s="75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21" t="s">
        <v>139</v>
      </c>
      <c r="AU155" s="21" t="s">
        <v>85</v>
      </c>
    </row>
    <row r="156" s="13" customFormat="1">
      <c r="A156" s="13"/>
      <c r="B156" s="194"/>
      <c r="C156" s="13"/>
      <c r="D156" s="195" t="s">
        <v>141</v>
      </c>
      <c r="E156" s="196" t="s">
        <v>3</v>
      </c>
      <c r="F156" s="197" t="s">
        <v>396</v>
      </c>
      <c r="G156" s="13"/>
      <c r="H156" s="198">
        <v>60</v>
      </c>
      <c r="I156" s="199"/>
      <c r="J156" s="13"/>
      <c r="K156" s="13"/>
      <c r="L156" s="194"/>
      <c r="M156" s="200"/>
      <c r="N156" s="201"/>
      <c r="O156" s="201"/>
      <c r="P156" s="201"/>
      <c r="Q156" s="201"/>
      <c r="R156" s="201"/>
      <c r="S156" s="201"/>
      <c r="T156" s="20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96" t="s">
        <v>141</v>
      </c>
      <c r="AU156" s="196" t="s">
        <v>85</v>
      </c>
      <c r="AV156" s="13" t="s">
        <v>85</v>
      </c>
      <c r="AW156" s="13" t="s">
        <v>33</v>
      </c>
      <c r="AX156" s="13" t="s">
        <v>79</v>
      </c>
      <c r="AY156" s="196" t="s">
        <v>129</v>
      </c>
    </row>
    <row r="157" s="12" customFormat="1" ht="22.8" customHeight="1">
      <c r="A157" s="12"/>
      <c r="B157" s="162"/>
      <c r="C157" s="12"/>
      <c r="D157" s="163" t="s">
        <v>71</v>
      </c>
      <c r="E157" s="173" t="s">
        <v>167</v>
      </c>
      <c r="F157" s="173" t="s">
        <v>397</v>
      </c>
      <c r="G157" s="12"/>
      <c r="H157" s="12"/>
      <c r="I157" s="165"/>
      <c r="J157" s="174">
        <f>BK157</f>
        <v>0</v>
      </c>
      <c r="K157" s="12"/>
      <c r="L157" s="162"/>
      <c r="M157" s="167"/>
      <c r="N157" s="168"/>
      <c r="O157" s="168"/>
      <c r="P157" s="169">
        <f>SUM(P158:P195)</f>
        <v>0</v>
      </c>
      <c r="Q157" s="168"/>
      <c r="R157" s="169">
        <f>SUM(R158:R195)</f>
        <v>4.2605368000000006</v>
      </c>
      <c r="S157" s="168"/>
      <c r="T157" s="170">
        <f>SUM(T158:T195)</f>
        <v>0.40800000000000003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63" t="s">
        <v>79</v>
      </c>
      <c r="AT157" s="171" t="s">
        <v>71</v>
      </c>
      <c r="AU157" s="171" t="s">
        <v>79</v>
      </c>
      <c r="AY157" s="163" t="s">
        <v>129</v>
      </c>
      <c r="BK157" s="172">
        <f>SUM(BK158:BK195)</f>
        <v>0</v>
      </c>
    </row>
    <row r="158" s="2" customFormat="1" ht="37.8" customHeight="1">
      <c r="A158" s="40"/>
      <c r="B158" s="175"/>
      <c r="C158" s="176" t="s">
        <v>224</v>
      </c>
      <c r="D158" s="176" t="s">
        <v>132</v>
      </c>
      <c r="E158" s="177" t="s">
        <v>398</v>
      </c>
      <c r="F158" s="178" t="s">
        <v>399</v>
      </c>
      <c r="G158" s="179" t="s">
        <v>182</v>
      </c>
      <c r="H158" s="180">
        <v>4</v>
      </c>
      <c r="I158" s="181"/>
      <c r="J158" s="182">
        <f>ROUND(I158*H158,2)</f>
        <v>0</v>
      </c>
      <c r="K158" s="178" t="s">
        <v>355</v>
      </c>
      <c r="L158" s="41"/>
      <c r="M158" s="183" t="s">
        <v>3</v>
      </c>
      <c r="N158" s="184" t="s">
        <v>44</v>
      </c>
      <c r="O158" s="74"/>
      <c r="P158" s="185">
        <f>O158*H158</f>
        <v>0</v>
      </c>
      <c r="Q158" s="185">
        <v>0.043799999999999999</v>
      </c>
      <c r="R158" s="185">
        <f>Q158*H158</f>
        <v>0.1752</v>
      </c>
      <c r="S158" s="185">
        <v>0</v>
      </c>
      <c r="T158" s="18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187" t="s">
        <v>137</v>
      </c>
      <c r="AT158" s="187" t="s">
        <v>132</v>
      </c>
      <c r="AU158" s="187" t="s">
        <v>85</v>
      </c>
      <c r="AY158" s="21" t="s">
        <v>129</v>
      </c>
      <c r="BE158" s="188">
        <f>IF(N158="základní",J158,0)</f>
        <v>0</v>
      </c>
      <c r="BF158" s="188">
        <f>IF(N158="snížená",J158,0)</f>
        <v>0</v>
      </c>
      <c r="BG158" s="188">
        <f>IF(N158="zákl. přenesená",J158,0)</f>
        <v>0</v>
      </c>
      <c r="BH158" s="188">
        <f>IF(N158="sníž. přenesená",J158,0)</f>
        <v>0</v>
      </c>
      <c r="BI158" s="188">
        <f>IF(N158="nulová",J158,0)</f>
        <v>0</v>
      </c>
      <c r="BJ158" s="21" t="s">
        <v>85</v>
      </c>
      <c r="BK158" s="188">
        <f>ROUND(I158*H158,2)</f>
        <v>0</v>
      </c>
      <c r="BL158" s="21" t="s">
        <v>137</v>
      </c>
      <c r="BM158" s="187" t="s">
        <v>400</v>
      </c>
    </row>
    <row r="159" s="2" customFormat="1">
      <c r="A159" s="40"/>
      <c r="B159" s="41"/>
      <c r="C159" s="40"/>
      <c r="D159" s="189" t="s">
        <v>139</v>
      </c>
      <c r="E159" s="40"/>
      <c r="F159" s="190" t="s">
        <v>401</v>
      </c>
      <c r="G159" s="40"/>
      <c r="H159" s="40"/>
      <c r="I159" s="191"/>
      <c r="J159" s="40"/>
      <c r="K159" s="40"/>
      <c r="L159" s="41"/>
      <c r="M159" s="192"/>
      <c r="N159" s="193"/>
      <c r="O159" s="74"/>
      <c r="P159" s="74"/>
      <c r="Q159" s="74"/>
      <c r="R159" s="74"/>
      <c r="S159" s="74"/>
      <c r="T159" s="75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21" t="s">
        <v>139</v>
      </c>
      <c r="AU159" s="21" t="s">
        <v>85</v>
      </c>
    </row>
    <row r="160" s="2" customFormat="1" ht="37.8" customHeight="1">
      <c r="A160" s="40"/>
      <c r="B160" s="175"/>
      <c r="C160" s="176" t="s">
        <v>230</v>
      </c>
      <c r="D160" s="176" t="s">
        <v>132</v>
      </c>
      <c r="E160" s="177" t="s">
        <v>402</v>
      </c>
      <c r="F160" s="178" t="s">
        <v>403</v>
      </c>
      <c r="G160" s="179" t="s">
        <v>151</v>
      </c>
      <c r="H160" s="180">
        <v>20</v>
      </c>
      <c r="I160" s="181"/>
      <c r="J160" s="182">
        <f>ROUND(I160*H160,2)</f>
        <v>0</v>
      </c>
      <c r="K160" s="178" t="s">
        <v>355</v>
      </c>
      <c r="L160" s="41"/>
      <c r="M160" s="183" t="s">
        <v>3</v>
      </c>
      <c r="N160" s="184" t="s">
        <v>44</v>
      </c>
      <c r="O160" s="74"/>
      <c r="P160" s="185">
        <f>O160*H160</f>
        <v>0</v>
      </c>
      <c r="Q160" s="185">
        <v>0.019290000000000002</v>
      </c>
      <c r="R160" s="185">
        <f>Q160*H160</f>
        <v>0.38580000000000003</v>
      </c>
      <c r="S160" s="185">
        <v>0.02</v>
      </c>
      <c r="T160" s="186">
        <f>S160*H160</f>
        <v>0.40000000000000002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187" t="s">
        <v>137</v>
      </c>
      <c r="AT160" s="187" t="s">
        <v>132</v>
      </c>
      <c r="AU160" s="187" t="s">
        <v>85</v>
      </c>
      <c r="AY160" s="21" t="s">
        <v>129</v>
      </c>
      <c r="BE160" s="188">
        <f>IF(N160="základní",J160,0)</f>
        <v>0</v>
      </c>
      <c r="BF160" s="188">
        <f>IF(N160="snížená",J160,0)</f>
        <v>0</v>
      </c>
      <c r="BG160" s="188">
        <f>IF(N160="zákl. přenesená",J160,0)</f>
        <v>0</v>
      </c>
      <c r="BH160" s="188">
        <f>IF(N160="sníž. přenesená",J160,0)</f>
        <v>0</v>
      </c>
      <c r="BI160" s="188">
        <f>IF(N160="nulová",J160,0)</f>
        <v>0</v>
      </c>
      <c r="BJ160" s="21" t="s">
        <v>85</v>
      </c>
      <c r="BK160" s="188">
        <f>ROUND(I160*H160,2)</f>
        <v>0</v>
      </c>
      <c r="BL160" s="21" t="s">
        <v>137</v>
      </c>
      <c r="BM160" s="187" t="s">
        <v>404</v>
      </c>
    </row>
    <row r="161" s="2" customFormat="1">
      <c r="A161" s="40"/>
      <c r="B161" s="41"/>
      <c r="C161" s="40"/>
      <c r="D161" s="189" t="s">
        <v>139</v>
      </c>
      <c r="E161" s="40"/>
      <c r="F161" s="190" t="s">
        <v>405</v>
      </c>
      <c r="G161" s="40"/>
      <c r="H161" s="40"/>
      <c r="I161" s="191"/>
      <c r="J161" s="40"/>
      <c r="K161" s="40"/>
      <c r="L161" s="41"/>
      <c r="M161" s="192"/>
      <c r="N161" s="193"/>
      <c r="O161" s="74"/>
      <c r="P161" s="74"/>
      <c r="Q161" s="74"/>
      <c r="R161" s="74"/>
      <c r="S161" s="74"/>
      <c r="T161" s="75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21" t="s">
        <v>139</v>
      </c>
      <c r="AU161" s="21" t="s">
        <v>85</v>
      </c>
    </row>
    <row r="162" s="13" customFormat="1">
      <c r="A162" s="13"/>
      <c r="B162" s="194"/>
      <c r="C162" s="13"/>
      <c r="D162" s="195" t="s">
        <v>141</v>
      </c>
      <c r="E162" s="196" t="s">
        <v>3</v>
      </c>
      <c r="F162" s="197" t="s">
        <v>406</v>
      </c>
      <c r="G162" s="13"/>
      <c r="H162" s="198">
        <v>5</v>
      </c>
      <c r="I162" s="199"/>
      <c r="J162" s="13"/>
      <c r="K162" s="13"/>
      <c r="L162" s="194"/>
      <c r="M162" s="200"/>
      <c r="N162" s="201"/>
      <c r="O162" s="201"/>
      <c r="P162" s="201"/>
      <c r="Q162" s="201"/>
      <c r="R162" s="201"/>
      <c r="S162" s="201"/>
      <c r="T162" s="20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96" t="s">
        <v>141</v>
      </c>
      <c r="AU162" s="196" t="s">
        <v>85</v>
      </c>
      <c r="AV162" s="13" t="s">
        <v>85</v>
      </c>
      <c r="AW162" s="13" t="s">
        <v>33</v>
      </c>
      <c r="AX162" s="13" t="s">
        <v>72</v>
      </c>
      <c r="AY162" s="196" t="s">
        <v>129</v>
      </c>
    </row>
    <row r="163" s="13" customFormat="1">
      <c r="A163" s="13"/>
      <c r="B163" s="194"/>
      <c r="C163" s="13"/>
      <c r="D163" s="195" t="s">
        <v>141</v>
      </c>
      <c r="E163" s="196" t="s">
        <v>3</v>
      </c>
      <c r="F163" s="197" t="s">
        <v>407</v>
      </c>
      <c r="G163" s="13"/>
      <c r="H163" s="198">
        <v>15</v>
      </c>
      <c r="I163" s="199"/>
      <c r="J163" s="13"/>
      <c r="K163" s="13"/>
      <c r="L163" s="194"/>
      <c r="M163" s="200"/>
      <c r="N163" s="201"/>
      <c r="O163" s="201"/>
      <c r="P163" s="201"/>
      <c r="Q163" s="201"/>
      <c r="R163" s="201"/>
      <c r="S163" s="201"/>
      <c r="T163" s="20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96" t="s">
        <v>141</v>
      </c>
      <c r="AU163" s="196" t="s">
        <v>85</v>
      </c>
      <c r="AV163" s="13" t="s">
        <v>85</v>
      </c>
      <c r="AW163" s="13" t="s">
        <v>33</v>
      </c>
      <c r="AX163" s="13" t="s">
        <v>72</v>
      </c>
      <c r="AY163" s="196" t="s">
        <v>129</v>
      </c>
    </row>
    <row r="164" s="14" customFormat="1">
      <c r="A164" s="14"/>
      <c r="B164" s="203"/>
      <c r="C164" s="14"/>
      <c r="D164" s="195" t="s">
        <v>141</v>
      </c>
      <c r="E164" s="204" t="s">
        <v>3</v>
      </c>
      <c r="F164" s="205" t="s">
        <v>166</v>
      </c>
      <c r="G164" s="14"/>
      <c r="H164" s="206">
        <v>20</v>
      </c>
      <c r="I164" s="207"/>
      <c r="J164" s="14"/>
      <c r="K164" s="14"/>
      <c r="L164" s="203"/>
      <c r="M164" s="208"/>
      <c r="N164" s="209"/>
      <c r="O164" s="209"/>
      <c r="P164" s="209"/>
      <c r="Q164" s="209"/>
      <c r="R164" s="209"/>
      <c r="S164" s="209"/>
      <c r="T164" s="210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04" t="s">
        <v>141</v>
      </c>
      <c r="AU164" s="204" t="s">
        <v>85</v>
      </c>
      <c r="AV164" s="14" t="s">
        <v>137</v>
      </c>
      <c r="AW164" s="14" t="s">
        <v>33</v>
      </c>
      <c r="AX164" s="14" t="s">
        <v>79</v>
      </c>
      <c r="AY164" s="204" t="s">
        <v>129</v>
      </c>
    </row>
    <row r="165" s="2" customFormat="1" ht="37.8" customHeight="1">
      <c r="A165" s="40"/>
      <c r="B165" s="175"/>
      <c r="C165" s="176" t="s">
        <v>240</v>
      </c>
      <c r="D165" s="176" t="s">
        <v>132</v>
      </c>
      <c r="E165" s="177" t="s">
        <v>408</v>
      </c>
      <c r="F165" s="178" t="s">
        <v>409</v>
      </c>
      <c r="G165" s="179" t="s">
        <v>151</v>
      </c>
      <c r="H165" s="180">
        <v>40</v>
      </c>
      <c r="I165" s="181"/>
      <c r="J165" s="182">
        <f>ROUND(I165*H165,2)</f>
        <v>0</v>
      </c>
      <c r="K165" s="178" t="s">
        <v>136</v>
      </c>
      <c r="L165" s="41"/>
      <c r="M165" s="183" t="s">
        <v>3</v>
      </c>
      <c r="N165" s="184" t="s">
        <v>44</v>
      </c>
      <c r="O165" s="74"/>
      <c r="P165" s="185">
        <f>O165*H165</f>
        <v>0</v>
      </c>
      <c r="Q165" s="185">
        <v>0.00022000000000000001</v>
      </c>
      <c r="R165" s="185">
        <f>Q165*H165</f>
        <v>0.0088000000000000005</v>
      </c>
      <c r="S165" s="185">
        <v>0.00020000000000000001</v>
      </c>
      <c r="T165" s="186">
        <f>S165*H165</f>
        <v>0.0080000000000000002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187" t="s">
        <v>137</v>
      </c>
      <c r="AT165" s="187" t="s">
        <v>132</v>
      </c>
      <c r="AU165" s="187" t="s">
        <v>85</v>
      </c>
      <c r="AY165" s="21" t="s">
        <v>129</v>
      </c>
      <c r="BE165" s="188">
        <f>IF(N165="základní",J165,0)</f>
        <v>0</v>
      </c>
      <c r="BF165" s="188">
        <f>IF(N165="snížená",J165,0)</f>
        <v>0</v>
      </c>
      <c r="BG165" s="188">
        <f>IF(N165="zákl. přenesená",J165,0)</f>
        <v>0</v>
      </c>
      <c r="BH165" s="188">
        <f>IF(N165="sníž. přenesená",J165,0)</f>
        <v>0</v>
      </c>
      <c r="BI165" s="188">
        <f>IF(N165="nulová",J165,0)</f>
        <v>0</v>
      </c>
      <c r="BJ165" s="21" t="s">
        <v>85</v>
      </c>
      <c r="BK165" s="188">
        <f>ROUND(I165*H165,2)</f>
        <v>0</v>
      </c>
      <c r="BL165" s="21" t="s">
        <v>137</v>
      </c>
      <c r="BM165" s="187" t="s">
        <v>410</v>
      </c>
    </row>
    <row r="166" s="2" customFormat="1">
      <c r="A166" s="40"/>
      <c r="B166" s="41"/>
      <c r="C166" s="40"/>
      <c r="D166" s="189" t="s">
        <v>139</v>
      </c>
      <c r="E166" s="40"/>
      <c r="F166" s="190" t="s">
        <v>411</v>
      </c>
      <c r="G166" s="40"/>
      <c r="H166" s="40"/>
      <c r="I166" s="191"/>
      <c r="J166" s="40"/>
      <c r="K166" s="40"/>
      <c r="L166" s="41"/>
      <c r="M166" s="192"/>
      <c r="N166" s="193"/>
      <c r="O166" s="74"/>
      <c r="P166" s="74"/>
      <c r="Q166" s="74"/>
      <c r="R166" s="74"/>
      <c r="S166" s="74"/>
      <c r="T166" s="75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21" t="s">
        <v>139</v>
      </c>
      <c r="AU166" s="21" t="s">
        <v>85</v>
      </c>
    </row>
    <row r="167" s="13" customFormat="1">
      <c r="A167" s="13"/>
      <c r="B167" s="194"/>
      <c r="C167" s="13"/>
      <c r="D167" s="195" t="s">
        <v>141</v>
      </c>
      <c r="E167" s="196" t="s">
        <v>3</v>
      </c>
      <c r="F167" s="197" t="s">
        <v>412</v>
      </c>
      <c r="G167" s="13"/>
      <c r="H167" s="198">
        <v>40</v>
      </c>
      <c r="I167" s="199"/>
      <c r="J167" s="13"/>
      <c r="K167" s="13"/>
      <c r="L167" s="194"/>
      <c r="M167" s="200"/>
      <c r="N167" s="201"/>
      <c r="O167" s="201"/>
      <c r="P167" s="201"/>
      <c r="Q167" s="201"/>
      <c r="R167" s="201"/>
      <c r="S167" s="201"/>
      <c r="T167" s="20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96" t="s">
        <v>141</v>
      </c>
      <c r="AU167" s="196" t="s">
        <v>85</v>
      </c>
      <c r="AV167" s="13" t="s">
        <v>85</v>
      </c>
      <c r="AW167" s="13" t="s">
        <v>33</v>
      </c>
      <c r="AX167" s="13" t="s">
        <v>79</v>
      </c>
      <c r="AY167" s="196" t="s">
        <v>129</v>
      </c>
    </row>
    <row r="168" s="2" customFormat="1" ht="55.5" customHeight="1">
      <c r="A168" s="40"/>
      <c r="B168" s="175"/>
      <c r="C168" s="176" t="s">
        <v>249</v>
      </c>
      <c r="D168" s="176" t="s">
        <v>132</v>
      </c>
      <c r="E168" s="177" t="s">
        <v>413</v>
      </c>
      <c r="F168" s="178" t="s">
        <v>414</v>
      </c>
      <c r="G168" s="179" t="s">
        <v>151</v>
      </c>
      <c r="H168" s="180">
        <v>18.5</v>
      </c>
      <c r="I168" s="181"/>
      <c r="J168" s="182">
        <f>ROUND(I168*H168,2)</f>
        <v>0</v>
      </c>
      <c r="K168" s="178" t="s">
        <v>136</v>
      </c>
      <c r="L168" s="41"/>
      <c r="M168" s="183" t="s">
        <v>3</v>
      </c>
      <c r="N168" s="184" t="s">
        <v>44</v>
      </c>
      <c r="O168" s="74"/>
      <c r="P168" s="185">
        <f>O168*H168</f>
        <v>0</v>
      </c>
      <c r="Q168" s="185">
        <v>0.12388</v>
      </c>
      <c r="R168" s="185">
        <f>Q168*H168</f>
        <v>2.2917800000000002</v>
      </c>
      <c r="S168" s="185">
        <v>0</v>
      </c>
      <c r="T168" s="18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187" t="s">
        <v>137</v>
      </c>
      <c r="AT168" s="187" t="s">
        <v>132</v>
      </c>
      <c r="AU168" s="187" t="s">
        <v>85</v>
      </c>
      <c r="AY168" s="21" t="s">
        <v>129</v>
      </c>
      <c r="BE168" s="188">
        <f>IF(N168="základní",J168,0)</f>
        <v>0</v>
      </c>
      <c r="BF168" s="188">
        <f>IF(N168="snížená",J168,0)</f>
        <v>0</v>
      </c>
      <c r="BG168" s="188">
        <f>IF(N168="zákl. přenesená",J168,0)</f>
        <v>0</v>
      </c>
      <c r="BH168" s="188">
        <f>IF(N168="sníž. přenesená",J168,0)</f>
        <v>0</v>
      </c>
      <c r="BI168" s="188">
        <f>IF(N168="nulová",J168,0)</f>
        <v>0</v>
      </c>
      <c r="BJ168" s="21" t="s">
        <v>85</v>
      </c>
      <c r="BK168" s="188">
        <f>ROUND(I168*H168,2)</f>
        <v>0</v>
      </c>
      <c r="BL168" s="21" t="s">
        <v>137</v>
      </c>
      <c r="BM168" s="187" t="s">
        <v>415</v>
      </c>
    </row>
    <row r="169" s="2" customFormat="1">
      <c r="A169" s="40"/>
      <c r="B169" s="41"/>
      <c r="C169" s="40"/>
      <c r="D169" s="189" t="s">
        <v>139</v>
      </c>
      <c r="E169" s="40"/>
      <c r="F169" s="190" t="s">
        <v>416</v>
      </c>
      <c r="G169" s="40"/>
      <c r="H169" s="40"/>
      <c r="I169" s="191"/>
      <c r="J169" s="40"/>
      <c r="K169" s="40"/>
      <c r="L169" s="41"/>
      <c r="M169" s="192"/>
      <c r="N169" s="193"/>
      <c r="O169" s="74"/>
      <c r="P169" s="74"/>
      <c r="Q169" s="74"/>
      <c r="R169" s="74"/>
      <c r="S169" s="74"/>
      <c r="T169" s="75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21" t="s">
        <v>139</v>
      </c>
      <c r="AU169" s="21" t="s">
        <v>85</v>
      </c>
    </row>
    <row r="170" s="15" customFormat="1">
      <c r="A170" s="15"/>
      <c r="B170" s="224"/>
      <c r="C170" s="15"/>
      <c r="D170" s="195" t="s">
        <v>141</v>
      </c>
      <c r="E170" s="225" t="s">
        <v>3</v>
      </c>
      <c r="F170" s="226" t="s">
        <v>417</v>
      </c>
      <c r="G170" s="15"/>
      <c r="H170" s="225" t="s">
        <v>3</v>
      </c>
      <c r="I170" s="227"/>
      <c r="J170" s="15"/>
      <c r="K170" s="15"/>
      <c r="L170" s="224"/>
      <c r="M170" s="228"/>
      <c r="N170" s="229"/>
      <c r="O170" s="229"/>
      <c r="P170" s="229"/>
      <c r="Q170" s="229"/>
      <c r="R170" s="229"/>
      <c r="S170" s="229"/>
      <c r="T170" s="230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25" t="s">
        <v>141</v>
      </c>
      <c r="AU170" s="225" t="s">
        <v>85</v>
      </c>
      <c r="AV170" s="15" t="s">
        <v>79</v>
      </c>
      <c r="AW170" s="15" t="s">
        <v>33</v>
      </c>
      <c r="AX170" s="15" t="s">
        <v>72</v>
      </c>
      <c r="AY170" s="225" t="s">
        <v>129</v>
      </c>
    </row>
    <row r="171" s="13" customFormat="1">
      <c r="A171" s="13"/>
      <c r="B171" s="194"/>
      <c r="C171" s="13"/>
      <c r="D171" s="195" t="s">
        <v>141</v>
      </c>
      <c r="E171" s="196" t="s">
        <v>3</v>
      </c>
      <c r="F171" s="197" t="s">
        <v>418</v>
      </c>
      <c r="G171" s="13"/>
      <c r="H171" s="198">
        <v>18.5</v>
      </c>
      <c r="I171" s="199"/>
      <c r="J171" s="13"/>
      <c r="K171" s="13"/>
      <c r="L171" s="194"/>
      <c r="M171" s="200"/>
      <c r="N171" s="201"/>
      <c r="O171" s="201"/>
      <c r="P171" s="201"/>
      <c r="Q171" s="201"/>
      <c r="R171" s="201"/>
      <c r="S171" s="201"/>
      <c r="T171" s="20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196" t="s">
        <v>141</v>
      </c>
      <c r="AU171" s="196" t="s">
        <v>85</v>
      </c>
      <c r="AV171" s="13" t="s">
        <v>85</v>
      </c>
      <c r="AW171" s="13" t="s">
        <v>33</v>
      </c>
      <c r="AX171" s="13" t="s">
        <v>79</v>
      </c>
      <c r="AY171" s="196" t="s">
        <v>129</v>
      </c>
    </row>
    <row r="172" s="2" customFormat="1" ht="55.5" customHeight="1">
      <c r="A172" s="40"/>
      <c r="B172" s="175"/>
      <c r="C172" s="176" t="s">
        <v>256</v>
      </c>
      <c r="D172" s="176" t="s">
        <v>132</v>
      </c>
      <c r="E172" s="177" t="s">
        <v>419</v>
      </c>
      <c r="F172" s="178" t="s">
        <v>420</v>
      </c>
      <c r="G172" s="179" t="s">
        <v>175</v>
      </c>
      <c r="H172" s="180">
        <v>37</v>
      </c>
      <c r="I172" s="181"/>
      <c r="J172" s="182">
        <f>ROUND(I172*H172,2)</f>
        <v>0</v>
      </c>
      <c r="K172" s="178" t="s">
        <v>355</v>
      </c>
      <c r="L172" s="41"/>
      <c r="M172" s="183" t="s">
        <v>3</v>
      </c>
      <c r="N172" s="184" t="s">
        <v>44</v>
      </c>
      <c r="O172" s="74"/>
      <c r="P172" s="185">
        <f>O172*H172</f>
        <v>0</v>
      </c>
      <c r="Q172" s="185">
        <v>0.00051000000000000004</v>
      </c>
      <c r="R172" s="185">
        <f>Q172*H172</f>
        <v>0.018870000000000001</v>
      </c>
      <c r="S172" s="185">
        <v>0</v>
      </c>
      <c r="T172" s="18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187" t="s">
        <v>137</v>
      </c>
      <c r="AT172" s="187" t="s">
        <v>132</v>
      </c>
      <c r="AU172" s="187" t="s">
        <v>85</v>
      </c>
      <c r="AY172" s="21" t="s">
        <v>129</v>
      </c>
      <c r="BE172" s="188">
        <f>IF(N172="základní",J172,0)</f>
        <v>0</v>
      </c>
      <c r="BF172" s="188">
        <f>IF(N172="snížená",J172,0)</f>
        <v>0</v>
      </c>
      <c r="BG172" s="188">
        <f>IF(N172="zákl. přenesená",J172,0)</f>
        <v>0</v>
      </c>
      <c r="BH172" s="188">
        <f>IF(N172="sníž. přenesená",J172,0)</f>
        <v>0</v>
      </c>
      <c r="BI172" s="188">
        <f>IF(N172="nulová",J172,0)</f>
        <v>0</v>
      </c>
      <c r="BJ172" s="21" t="s">
        <v>85</v>
      </c>
      <c r="BK172" s="188">
        <f>ROUND(I172*H172,2)</f>
        <v>0</v>
      </c>
      <c r="BL172" s="21" t="s">
        <v>137</v>
      </c>
      <c r="BM172" s="187" t="s">
        <v>421</v>
      </c>
    </row>
    <row r="173" s="2" customFormat="1">
      <c r="A173" s="40"/>
      <c r="B173" s="41"/>
      <c r="C173" s="40"/>
      <c r="D173" s="189" t="s">
        <v>139</v>
      </c>
      <c r="E173" s="40"/>
      <c r="F173" s="190" t="s">
        <v>422</v>
      </c>
      <c r="G173" s="40"/>
      <c r="H173" s="40"/>
      <c r="I173" s="191"/>
      <c r="J173" s="40"/>
      <c r="K173" s="40"/>
      <c r="L173" s="41"/>
      <c r="M173" s="192"/>
      <c r="N173" s="193"/>
      <c r="O173" s="74"/>
      <c r="P173" s="74"/>
      <c r="Q173" s="74"/>
      <c r="R173" s="74"/>
      <c r="S173" s="74"/>
      <c r="T173" s="75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21" t="s">
        <v>139</v>
      </c>
      <c r="AU173" s="21" t="s">
        <v>85</v>
      </c>
    </row>
    <row r="174" s="2" customFormat="1" ht="66.75" customHeight="1">
      <c r="A174" s="40"/>
      <c r="B174" s="175"/>
      <c r="C174" s="176" t="s">
        <v>8</v>
      </c>
      <c r="D174" s="176" t="s">
        <v>132</v>
      </c>
      <c r="E174" s="177" t="s">
        <v>423</v>
      </c>
      <c r="F174" s="178" t="s">
        <v>424</v>
      </c>
      <c r="G174" s="179" t="s">
        <v>151</v>
      </c>
      <c r="H174" s="180">
        <v>0.54000000000000004</v>
      </c>
      <c r="I174" s="181"/>
      <c r="J174" s="182">
        <f>ROUND(I174*H174,2)</f>
        <v>0</v>
      </c>
      <c r="K174" s="178" t="s">
        <v>355</v>
      </c>
      <c r="L174" s="41"/>
      <c r="M174" s="183" t="s">
        <v>3</v>
      </c>
      <c r="N174" s="184" t="s">
        <v>44</v>
      </c>
      <c r="O174" s="74"/>
      <c r="P174" s="185">
        <f>O174*H174</f>
        <v>0</v>
      </c>
      <c r="Q174" s="185">
        <v>0.010019999999999999</v>
      </c>
      <c r="R174" s="185">
        <f>Q174*H174</f>
        <v>0.0054108000000000003</v>
      </c>
      <c r="S174" s="185">
        <v>0</v>
      </c>
      <c r="T174" s="18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187" t="s">
        <v>137</v>
      </c>
      <c r="AT174" s="187" t="s">
        <v>132</v>
      </c>
      <c r="AU174" s="187" t="s">
        <v>85</v>
      </c>
      <c r="AY174" s="21" t="s">
        <v>129</v>
      </c>
      <c r="BE174" s="188">
        <f>IF(N174="základní",J174,0)</f>
        <v>0</v>
      </c>
      <c r="BF174" s="188">
        <f>IF(N174="snížená",J174,0)</f>
        <v>0</v>
      </c>
      <c r="BG174" s="188">
        <f>IF(N174="zákl. přenesená",J174,0)</f>
        <v>0</v>
      </c>
      <c r="BH174" s="188">
        <f>IF(N174="sníž. přenesená",J174,0)</f>
        <v>0</v>
      </c>
      <c r="BI174" s="188">
        <f>IF(N174="nulová",J174,0)</f>
        <v>0</v>
      </c>
      <c r="BJ174" s="21" t="s">
        <v>85</v>
      </c>
      <c r="BK174" s="188">
        <f>ROUND(I174*H174,2)</f>
        <v>0</v>
      </c>
      <c r="BL174" s="21" t="s">
        <v>137</v>
      </c>
      <c r="BM174" s="187" t="s">
        <v>425</v>
      </c>
    </row>
    <row r="175" s="2" customFormat="1">
      <c r="A175" s="40"/>
      <c r="B175" s="41"/>
      <c r="C175" s="40"/>
      <c r="D175" s="189" t="s">
        <v>139</v>
      </c>
      <c r="E175" s="40"/>
      <c r="F175" s="190" t="s">
        <v>426</v>
      </c>
      <c r="G175" s="40"/>
      <c r="H175" s="40"/>
      <c r="I175" s="191"/>
      <c r="J175" s="40"/>
      <c r="K175" s="40"/>
      <c r="L175" s="41"/>
      <c r="M175" s="192"/>
      <c r="N175" s="193"/>
      <c r="O175" s="74"/>
      <c r="P175" s="74"/>
      <c r="Q175" s="74"/>
      <c r="R175" s="74"/>
      <c r="S175" s="74"/>
      <c r="T175" s="75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21" t="s">
        <v>139</v>
      </c>
      <c r="AU175" s="21" t="s">
        <v>85</v>
      </c>
    </row>
    <row r="176" s="15" customFormat="1">
      <c r="A176" s="15"/>
      <c r="B176" s="224"/>
      <c r="C176" s="15"/>
      <c r="D176" s="195" t="s">
        <v>141</v>
      </c>
      <c r="E176" s="225" t="s">
        <v>3</v>
      </c>
      <c r="F176" s="226" t="s">
        <v>427</v>
      </c>
      <c r="G176" s="15"/>
      <c r="H176" s="225" t="s">
        <v>3</v>
      </c>
      <c r="I176" s="227"/>
      <c r="J176" s="15"/>
      <c r="K176" s="15"/>
      <c r="L176" s="224"/>
      <c r="M176" s="228"/>
      <c r="N176" s="229"/>
      <c r="O176" s="229"/>
      <c r="P176" s="229"/>
      <c r="Q176" s="229"/>
      <c r="R176" s="229"/>
      <c r="S176" s="229"/>
      <c r="T176" s="23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25" t="s">
        <v>141</v>
      </c>
      <c r="AU176" s="225" t="s">
        <v>85</v>
      </c>
      <c r="AV176" s="15" t="s">
        <v>79</v>
      </c>
      <c r="AW176" s="15" t="s">
        <v>33</v>
      </c>
      <c r="AX176" s="15" t="s">
        <v>72</v>
      </c>
      <c r="AY176" s="225" t="s">
        <v>129</v>
      </c>
    </row>
    <row r="177" s="13" customFormat="1">
      <c r="A177" s="13"/>
      <c r="B177" s="194"/>
      <c r="C177" s="13"/>
      <c r="D177" s="195" t="s">
        <v>141</v>
      </c>
      <c r="E177" s="196" t="s">
        <v>3</v>
      </c>
      <c r="F177" s="197" t="s">
        <v>428</v>
      </c>
      <c r="G177" s="13"/>
      <c r="H177" s="198">
        <v>0.54000000000000004</v>
      </c>
      <c r="I177" s="199"/>
      <c r="J177" s="13"/>
      <c r="K177" s="13"/>
      <c r="L177" s="194"/>
      <c r="M177" s="200"/>
      <c r="N177" s="201"/>
      <c r="O177" s="201"/>
      <c r="P177" s="201"/>
      <c r="Q177" s="201"/>
      <c r="R177" s="201"/>
      <c r="S177" s="201"/>
      <c r="T177" s="20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96" t="s">
        <v>141</v>
      </c>
      <c r="AU177" s="196" t="s">
        <v>85</v>
      </c>
      <c r="AV177" s="13" t="s">
        <v>85</v>
      </c>
      <c r="AW177" s="13" t="s">
        <v>33</v>
      </c>
      <c r="AX177" s="13" t="s">
        <v>72</v>
      </c>
      <c r="AY177" s="196" t="s">
        <v>129</v>
      </c>
    </row>
    <row r="178" s="14" customFormat="1">
      <c r="A178" s="14"/>
      <c r="B178" s="203"/>
      <c r="C178" s="14"/>
      <c r="D178" s="195" t="s">
        <v>141</v>
      </c>
      <c r="E178" s="204" t="s">
        <v>3</v>
      </c>
      <c r="F178" s="205" t="s">
        <v>166</v>
      </c>
      <c r="G178" s="14"/>
      <c r="H178" s="206">
        <v>0.54000000000000004</v>
      </c>
      <c r="I178" s="207"/>
      <c r="J178" s="14"/>
      <c r="K178" s="14"/>
      <c r="L178" s="203"/>
      <c r="M178" s="208"/>
      <c r="N178" s="209"/>
      <c r="O178" s="209"/>
      <c r="P178" s="209"/>
      <c r="Q178" s="209"/>
      <c r="R178" s="209"/>
      <c r="S178" s="209"/>
      <c r="T178" s="21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04" t="s">
        <v>141</v>
      </c>
      <c r="AU178" s="204" t="s">
        <v>85</v>
      </c>
      <c r="AV178" s="14" t="s">
        <v>137</v>
      </c>
      <c r="AW178" s="14" t="s">
        <v>33</v>
      </c>
      <c r="AX178" s="14" t="s">
        <v>79</v>
      </c>
      <c r="AY178" s="204" t="s">
        <v>129</v>
      </c>
    </row>
    <row r="179" s="2" customFormat="1" ht="24.15" customHeight="1">
      <c r="A179" s="40"/>
      <c r="B179" s="175"/>
      <c r="C179" s="214" t="s">
        <v>267</v>
      </c>
      <c r="D179" s="214" t="s">
        <v>309</v>
      </c>
      <c r="E179" s="215" t="s">
        <v>429</v>
      </c>
      <c r="F179" s="216" t="s">
        <v>430</v>
      </c>
      <c r="G179" s="217" t="s">
        <v>151</v>
      </c>
      <c r="H179" s="218">
        <v>0.67500000000000004</v>
      </c>
      <c r="I179" s="219"/>
      <c r="J179" s="220">
        <f>ROUND(I179*H179,2)</f>
        <v>0</v>
      </c>
      <c r="K179" s="216" t="s">
        <v>355</v>
      </c>
      <c r="L179" s="221"/>
      <c r="M179" s="222" t="s">
        <v>3</v>
      </c>
      <c r="N179" s="223" t="s">
        <v>44</v>
      </c>
      <c r="O179" s="74"/>
      <c r="P179" s="185">
        <f>O179*H179</f>
        <v>0</v>
      </c>
      <c r="Q179" s="185">
        <v>0.0146</v>
      </c>
      <c r="R179" s="185">
        <f>Q179*H179</f>
        <v>0.0098550000000000009</v>
      </c>
      <c r="S179" s="185">
        <v>0</v>
      </c>
      <c r="T179" s="18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187" t="s">
        <v>179</v>
      </c>
      <c r="AT179" s="187" t="s">
        <v>309</v>
      </c>
      <c r="AU179" s="187" t="s">
        <v>85</v>
      </c>
      <c r="AY179" s="21" t="s">
        <v>129</v>
      </c>
      <c r="BE179" s="188">
        <f>IF(N179="základní",J179,0)</f>
        <v>0</v>
      </c>
      <c r="BF179" s="188">
        <f>IF(N179="snížená",J179,0)</f>
        <v>0</v>
      </c>
      <c r="BG179" s="188">
        <f>IF(N179="zákl. přenesená",J179,0)</f>
        <v>0</v>
      </c>
      <c r="BH179" s="188">
        <f>IF(N179="sníž. přenesená",J179,0)</f>
        <v>0</v>
      </c>
      <c r="BI179" s="188">
        <f>IF(N179="nulová",J179,0)</f>
        <v>0</v>
      </c>
      <c r="BJ179" s="21" t="s">
        <v>85</v>
      </c>
      <c r="BK179" s="188">
        <f>ROUND(I179*H179,2)</f>
        <v>0</v>
      </c>
      <c r="BL179" s="21" t="s">
        <v>137</v>
      </c>
      <c r="BM179" s="187" t="s">
        <v>431</v>
      </c>
    </row>
    <row r="180" s="13" customFormat="1">
      <c r="A180" s="13"/>
      <c r="B180" s="194"/>
      <c r="C180" s="13"/>
      <c r="D180" s="195" t="s">
        <v>141</v>
      </c>
      <c r="E180" s="13"/>
      <c r="F180" s="197" t="s">
        <v>432</v>
      </c>
      <c r="G180" s="13"/>
      <c r="H180" s="198">
        <v>0.67500000000000004</v>
      </c>
      <c r="I180" s="199"/>
      <c r="J180" s="13"/>
      <c r="K180" s="13"/>
      <c r="L180" s="194"/>
      <c r="M180" s="200"/>
      <c r="N180" s="201"/>
      <c r="O180" s="201"/>
      <c r="P180" s="201"/>
      <c r="Q180" s="201"/>
      <c r="R180" s="201"/>
      <c r="S180" s="201"/>
      <c r="T180" s="20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196" t="s">
        <v>141</v>
      </c>
      <c r="AU180" s="196" t="s">
        <v>85</v>
      </c>
      <c r="AV180" s="13" t="s">
        <v>85</v>
      </c>
      <c r="AW180" s="13" t="s">
        <v>4</v>
      </c>
      <c r="AX180" s="13" t="s">
        <v>79</v>
      </c>
      <c r="AY180" s="196" t="s">
        <v>129</v>
      </c>
    </row>
    <row r="181" s="2" customFormat="1" ht="55.5" customHeight="1">
      <c r="A181" s="40"/>
      <c r="B181" s="175"/>
      <c r="C181" s="176" t="s">
        <v>273</v>
      </c>
      <c r="D181" s="176" t="s">
        <v>132</v>
      </c>
      <c r="E181" s="177" t="s">
        <v>433</v>
      </c>
      <c r="F181" s="178" t="s">
        <v>434</v>
      </c>
      <c r="G181" s="179" t="s">
        <v>151</v>
      </c>
      <c r="H181" s="180">
        <v>18.5</v>
      </c>
      <c r="I181" s="181"/>
      <c r="J181" s="182">
        <f>ROUND(I181*H181,2)</f>
        <v>0</v>
      </c>
      <c r="K181" s="178" t="s">
        <v>355</v>
      </c>
      <c r="L181" s="41"/>
      <c r="M181" s="183" t="s">
        <v>3</v>
      </c>
      <c r="N181" s="184" t="s">
        <v>44</v>
      </c>
      <c r="O181" s="74"/>
      <c r="P181" s="185">
        <f>O181*H181</f>
        <v>0</v>
      </c>
      <c r="Q181" s="185">
        <v>0.0027299999999999998</v>
      </c>
      <c r="R181" s="185">
        <f>Q181*H181</f>
        <v>0.050504999999999994</v>
      </c>
      <c r="S181" s="185">
        <v>0</v>
      </c>
      <c r="T181" s="18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187" t="s">
        <v>137</v>
      </c>
      <c r="AT181" s="187" t="s">
        <v>132</v>
      </c>
      <c r="AU181" s="187" t="s">
        <v>85</v>
      </c>
      <c r="AY181" s="21" t="s">
        <v>129</v>
      </c>
      <c r="BE181" s="188">
        <f>IF(N181="základní",J181,0)</f>
        <v>0</v>
      </c>
      <c r="BF181" s="188">
        <f>IF(N181="snížená",J181,0)</f>
        <v>0</v>
      </c>
      <c r="BG181" s="188">
        <f>IF(N181="zákl. přenesená",J181,0)</f>
        <v>0</v>
      </c>
      <c r="BH181" s="188">
        <f>IF(N181="sníž. přenesená",J181,0)</f>
        <v>0</v>
      </c>
      <c r="BI181" s="188">
        <f>IF(N181="nulová",J181,0)</f>
        <v>0</v>
      </c>
      <c r="BJ181" s="21" t="s">
        <v>85</v>
      </c>
      <c r="BK181" s="188">
        <f>ROUND(I181*H181,2)</f>
        <v>0</v>
      </c>
      <c r="BL181" s="21" t="s">
        <v>137</v>
      </c>
      <c r="BM181" s="187" t="s">
        <v>435</v>
      </c>
    </row>
    <row r="182" s="2" customFormat="1">
      <c r="A182" s="40"/>
      <c r="B182" s="41"/>
      <c r="C182" s="40"/>
      <c r="D182" s="189" t="s">
        <v>139</v>
      </c>
      <c r="E182" s="40"/>
      <c r="F182" s="190" t="s">
        <v>436</v>
      </c>
      <c r="G182" s="40"/>
      <c r="H182" s="40"/>
      <c r="I182" s="191"/>
      <c r="J182" s="40"/>
      <c r="K182" s="40"/>
      <c r="L182" s="41"/>
      <c r="M182" s="192"/>
      <c r="N182" s="193"/>
      <c r="O182" s="74"/>
      <c r="P182" s="74"/>
      <c r="Q182" s="74"/>
      <c r="R182" s="74"/>
      <c r="S182" s="74"/>
      <c r="T182" s="75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21" t="s">
        <v>139</v>
      </c>
      <c r="AU182" s="21" t="s">
        <v>85</v>
      </c>
    </row>
    <row r="183" s="13" customFormat="1">
      <c r="A183" s="13"/>
      <c r="B183" s="194"/>
      <c r="C183" s="13"/>
      <c r="D183" s="195" t="s">
        <v>141</v>
      </c>
      <c r="E183" s="196" t="s">
        <v>3</v>
      </c>
      <c r="F183" s="197" t="s">
        <v>418</v>
      </c>
      <c r="G183" s="13"/>
      <c r="H183" s="198">
        <v>18.5</v>
      </c>
      <c r="I183" s="199"/>
      <c r="J183" s="13"/>
      <c r="K183" s="13"/>
      <c r="L183" s="194"/>
      <c r="M183" s="200"/>
      <c r="N183" s="201"/>
      <c r="O183" s="201"/>
      <c r="P183" s="201"/>
      <c r="Q183" s="201"/>
      <c r="R183" s="201"/>
      <c r="S183" s="201"/>
      <c r="T183" s="20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196" t="s">
        <v>141</v>
      </c>
      <c r="AU183" s="196" t="s">
        <v>85</v>
      </c>
      <c r="AV183" s="13" t="s">
        <v>85</v>
      </c>
      <c r="AW183" s="13" t="s">
        <v>33</v>
      </c>
      <c r="AX183" s="13" t="s">
        <v>72</v>
      </c>
      <c r="AY183" s="196" t="s">
        <v>129</v>
      </c>
    </row>
    <row r="184" s="14" customFormat="1">
      <c r="A184" s="14"/>
      <c r="B184" s="203"/>
      <c r="C184" s="14"/>
      <c r="D184" s="195" t="s">
        <v>141</v>
      </c>
      <c r="E184" s="204" t="s">
        <v>3</v>
      </c>
      <c r="F184" s="205" t="s">
        <v>166</v>
      </c>
      <c r="G184" s="14"/>
      <c r="H184" s="206">
        <v>18.5</v>
      </c>
      <c r="I184" s="207"/>
      <c r="J184" s="14"/>
      <c r="K184" s="14"/>
      <c r="L184" s="203"/>
      <c r="M184" s="208"/>
      <c r="N184" s="209"/>
      <c r="O184" s="209"/>
      <c r="P184" s="209"/>
      <c r="Q184" s="209"/>
      <c r="R184" s="209"/>
      <c r="S184" s="209"/>
      <c r="T184" s="210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04" t="s">
        <v>141</v>
      </c>
      <c r="AU184" s="204" t="s">
        <v>85</v>
      </c>
      <c r="AV184" s="14" t="s">
        <v>137</v>
      </c>
      <c r="AW184" s="14" t="s">
        <v>33</v>
      </c>
      <c r="AX184" s="14" t="s">
        <v>79</v>
      </c>
      <c r="AY184" s="204" t="s">
        <v>129</v>
      </c>
    </row>
    <row r="185" s="2" customFormat="1" ht="24.15" customHeight="1">
      <c r="A185" s="40"/>
      <c r="B185" s="175"/>
      <c r="C185" s="176" t="s">
        <v>279</v>
      </c>
      <c r="D185" s="176" t="s">
        <v>132</v>
      </c>
      <c r="E185" s="177" t="s">
        <v>437</v>
      </c>
      <c r="F185" s="178" t="s">
        <v>438</v>
      </c>
      <c r="G185" s="179" t="s">
        <v>151</v>
      </c>
      <c r="H185" s="180">
        <v>7.1500000000000004</v>
      </c>
      <c r="I185" s="181"/>
      <c r="J185" s="182">
        <f>ROUND(I185*H185,2)</f>
        <v>0</v>
      </c>
      <c r="K185" s="178" t="s">
        <v>355</v>
      </c>
      <c r="L185" s="41"/>
      <c r="M185" s="183" t="s">
        <v>3</v>
      </c>
      <c r="N185" s="184" t="s">
        <v>44</v>
      </c>
      <c r="O185" s="74"/>
      <c r="P185" s="185">
        <f>O185*H185</f>
        <v>0</v>
      </c>
      <c r="Q185" s="185">
        <v>0.061199999999999997</v>
      </c>
      <c r="R185" s="185">
        <f>Q185*H185</f>
        <v>0.43758000000000002</v>
      </c>
      <c r="S185" s="185">
        <v>0</v>
      </c>
      <c r="T185" s="18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187" t="s">
        <v>137</v>
      </c>
      <c r="AT185" s="187" t="s">
        <v>132</v>
      </c>
      <c r="AU185" s="187" t="s">
        <v>85</v>
      </c>
      <c r="AY185" s="21" t="s">
        <v>129</v>
      </c>
      <c r="BE185" s="188">
        <f>IF(N185="základní",J185,0)</f>
        <v>0</v>
      </c>
      <c r="BF185" s="188">
        <f>IF(N185="snížená",J185,0)</f>
        <v>0</v>
      </c>
      <c r="BG185" s="188">
        <f>IF(N185="zákl. přenesená",J185,0)</f>
        <v>0</v>
      </c>
      <c r="BH185" s="188">
        <f>IF(N185="sníž. přenesená",J185,0)</f>
        <v>0</v>
      </c>
      <c r="BI185" s="188">
        <f>IF(N185="nulová",J185,0)</f>
        <v>0</v>
      </c>
      <c r="BJ185" s="21" t="s">
        <v>85</v>
      </c>
      <c r="BK185" s="188">
        <f>ROUND(I185*H185,2)</f>
        <v>0</v>
      </c>
      <c r="BL185" s="21" t="s">
        <v>137</v>
      </c>
      <c r="BM185" s="187" t="s">
        <v>439</v>
      </c>
    </row>
    <row r="186" s="2" customFormat="1">
      <c r="A186" s="40"/>
      <c r="B186" s="41"/>
      <c r="C186" s="40"/>
      <c r="D186" s="189" t="s">
        <v>139</v>
      </c>
      <c r="E186" s="40"/>
      <c r="F186" s="190" t="s">
        <v>440</v>
      </c>
      <c r="G186" s="40"/>
      <c r="H186" s="40"/>
      <c r="I186" s="191"/>
      <c r="J186" s="40"/>
      <c r="K186" s="40"/>
      <c r="L186" s="41"/>
      <c r="M186" s="192"/>
      <c r="N186" s="193"/>
      <c r="O186" s="74"/>
      <c r="P186" s="74"/>
      <c r="Q186" s="74"/>
      <c r="R186" s="74"/>
      <c r="S186" s="74"/>
      <c r="T186" s="75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21" t="s">
        <v>139</v>
      </c>
      <c r="AU186" s="21" t="s">
        <v>85</v>
      </c>
    </row>
    <row r="187" s="2" customFormat="1" ht="24.15" customHeight="1">
      <c r="A187" s="40"/>
      <c r="B187" s="175"/>
      <c r="C187" s="176" t="s">
        <v>287</v>
      </c>
      <c r="D187" s="176" t="s">
        <v>132</v>
      </c>
      <c r="E187" s="177" t="s">
        <v>441</v>
      </c>
      <c r="F187" s="178" t="s">
        <v>442</v>
      </c>
      <c r="G187" s="179" t="s">
        <v>151</v>
      </c>
      <c r="H187" s="180">
        <v>4.25</v>
      </c>
      <c r="I187" s="181"/>
      <c r="J187" s="182">
        <f>ROUND(I187*H187,2)</f>
        <v>0</v>
      </c>
      <c r="K187" s="178" t="s">
        <v>355</v>
      </c>
      <c r="L187" s="41"/>
      <c r="M187" s="183" t="s">
        <v>3</v>
      </c>
      <c r="N187" s="184" t="s">
        <v>44</v>
      </c>
      <c r="O187" s="74"/>
      <c r="P187" s="185">
        <f>O187*H187</f>
        <v>0</v>
      </c>
      <c r="Q187" s="185">
        <v>0.089359999999999995</v>
      </c>
      <c r="R187" s="185">
        <f>Q187*H187</f>
        <v>0.37978000000000001</v>
      </c>
      <c r="S187" s="185">
        <v>0</v>
      </c>
      <c r="T187" s="18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187" t="s">
        <v>137</v>
      </c>
      <c r="AT187" s="187" t="s">
        <v>132</v>
      </c>
      <c r="AU187" s="187" t="s">
        <v>85</v>
      </c>
      <c r="AY187" s="21" t="s">
        <v>129</v>
      </c>
      <c r="BE187" s="188">
        <f>IF(N187="základní",J187,0)</f>
        <v>0</v>
      </c>
      <c r="BF187" s="188">
        <f>IF(N187="snížená",J187,0)</f>
        <v>0</v>
      </c>
      <c r="BG187" s="188">
        <f>IF(N187="zákl. přenesená",J187,0)</f>
        <v>0</v>
      </c>
      <c r="BH187" s="188">
        <f>IF(N187="sníž. přenesená",J187,0)</f>
        <v>0</v>
      </c>
      <c r="BI187" s="188">
        <f>IF(N187="nulová",J187,0)</f>
        <v>0</v>
      </c>
      <c r="BJ187" s="21" t="s">
        <v>85</v>
      </c>
      <c r="BK187" s="188">
        <f>ROUND(I187*H187,2)</f>
        <v>0</v>
      </c>
      <c r="BL187" s="21" t="s">
        <v>137</v>
      </c>
      <c r="BM187" s="187" t="s">
        <v>443</v>
      </c>
    </row>
    <row r="188" s="2" customFormat="1">
      <c r="A188" s="40"/>
      <c r="B188" s="41"/>
      <c r="C188" s="40"/>
      <c r="D188" s="189" t="s">
        <v>139</v>
      </c>
      <c r="E188" s="40"/>
      <c r="F188" s="190" t="s">
        <v>444</v>
      </c>
      <c r="G188" s="40"/>
      <c r="H188" s="40"/>
      <c r="I188" s="191"/>
      <c r="J188" s="40"/>
      <c r="K188" s="40"/>
      <c r="L188" s="41"/>
      <c r="M188" s="192"/>
      <c r="N188" s="193"/>
      <c r="O188" s="74"/>
      <c r="P188" s="74"/>
      <c r="Q188" s="74"/>
      <c r="R188" s="74"/>
      <c r="S188" s="74"/>
      <c r="T188" s="75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T188" s="21" t="s">
        <v>139</v>
      </c>
      <c r="AU188" s="21" t="s">
        <v>85</v>
      </c>
    </row>
    <row r="189" s="13" customFormat="1">
      <c r="A189" s="13"/>
      <c r="B189" s="194"/>
      <c r="C189" s="13"/>
      <c r="D189" s="195" t="s">
        <v>141</v>
      </c>
      <c r="E189" s="196" t="s">
        <v>3</v>
      </c>
      <c r="F189" s="197" t="s">
        <v>445</v>
      </c>
      <c r="G189" s="13"/>
      <c r="H189" s="198">
        <v>4.25</v>
      </c>
      <c r="I189" s="199"/>
      <c r="J189" s="13"/>
      <c r="K189" s="13"/>
      <c r="L189" s="194"/>
      <c r="M189" s="200"/>
      <c r="N189" s="201"/>
      <c r="O189" s="201"/>
      <c r="P189" s="201"/>
      <c r="Q189" s="201"/>
      <c r="R189" s="201"/>
      <c r="S189" s="201"/>
      <c r="T189" s="20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96" t="s">
        <v>141</v>
      </c>
      <c r="AU189" s="196" t="s">
        <v>85</v>
      </c>
      <c r="AV189" s="13" t="s">
        <v>85</v>
      </c>
      <c r="AW189" s="13" t="s">
        <v>33</v>
      </c>
      <c r="AX189" s="13" t="s">
        <v>79</v>
      </c>
      <c r="AY189" s="196" t="s">
        <v>129</v>
      </c>
    </row>
    <row r="190" s="2" customFormat="1" ht="33" customHeight="1">
      <c r="A190" s="40"/>
      <c r="B190" s="175"/>
      <c r="C190" s="176" t="s">
        <v>294</v>
      </c>
      <c r="D190" s="176" t="s">
        <v>132</v>
      </c>
      <c r="E190" s="177" t="s">
        <v>446</v>
      </c>
      <c r="F190" s="178" t="s">
        <v>447</v>
      </c>
      <c r="G190" s="179" t="s">
        <v>151</v>
      </c>
      <c r="H190" s="180">
        <v>2.3039999999999998</v>
      </c>
      <c r="I190" s="181"/>
      <c r="J190" s="182">
        <f>ROUND(I190*H190,2)</f>
        <v>0</v>
      </c>
      <c r="K190" s="178" t="s">
        <v>3</v>
      </c>
      <c r="L190" s="41"/>
      <c r="M190" s="183" t="s">
        <v>3</v>
      </c>
      <c r="N190" s="184" t="s">
        <v>44</v>
      </c>
      <c r="O190" s="74"/>
      <c r="P190" s="185">
        <f>O190*H190</f>
        <v>0</v>
      </c>
      <c r="Q190" s="185">
        <v>0.0015</v>
      </c>
      <c r="R190" s="185">
        <f>Q190*H190</f>
        <v>0.0034559999999999999</v>
      </c>
      <c r="S190" s="185">
        <v>0</v>
      </c>
      <c r="T190" s="186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187" t="s">
        <v>137</v>
      </c>
      <c r="AT190" s="187" t="s">
        <v>132</v>
      </c>
      <c r="AU190" s="187" t="s">
        <v>85</v>
      </c>
      <c r="AY190" s="21" t="s">
        <v>129</v>
      </c>
      <c r="BE190" s="188">
        <f>IF(N190="základní",J190,0)</f>
        <v>0</v>
      </c>
      <c r="BF190" s="188">
        <f>IF(N190="snížená",J190,0)</f>
        <v>0</v>
      </c>
      <c r="BG190" s="188">
        <f>IF(N190="zákl. přenesená",J190,0)</f>
        <v>0</v>
      </c>
      <c r="BH190" s="188">
        <f>IF(N190="sníž. přenesená",J190,0)</f>
        <v>0</v>
      </c>
      <c r="BI190" s="188">
        <f>IF(N190="nulová",J190,0)</f>
        <v>0</v>
      </c>
      <c r="BJ190" s="21" t="s">
        <v>85</v>
      </c>
      <c r="BK190" s="188">
        <f>ROUND(I190*H190,2)</f>
        <v>0</v>
      </c>
      <c r="BL190" s="21" t="s">
        <v>137</v>
      </c>
      <c r="BM190" s="187" t="s">
        <v>448</v>
      </c>
    </row>
    <row r="191" s="15" customFormat="1">
      <c r="A191" s="15"/>
      <c r="B191" s="224"/>
      <c r="C191" s="15"/>
      <c r="D191" s="195" t="s">
        <v>141</v>
      </c>
      <c r="E191" s="225" t="s">
        <v>3</v>
      </c>
      <c r="F191" s="226" t="s">
        <v>449</v>
      </c>
      <c r="G191" s="15"/>
      <c r="H191" s="225" t="s">
        <v>3</v>
      </c>
      <c r="I191" s="227"/>
      <c r="J191" s="15"/>
      <c r="K191" s="15"/>
      <c r="L191" s="224"/>
      <c r="M191" s="228"/>
      <c r="N191" s="229"/>
      <c r="O191" s="229"/>
      <c r="P191" s="229"/>
      <c r="Q191" s="229"/>
      <c r="R191" s="229"/>
      <c r="S191" s="229"/>
      <c r="T191" s="230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25" t="s">
        <v>141</v>
      </c>
      <c r="AU191" s="225" t="s">
        <v>85</v>
      </c>
      <c r="AV191" s="15" t="s">
        <v>79</v>
      </c>
      <c r="AW191" s="15" t="s">
        <v>33</v>
      </c>
      <c r="AX191" s="15" t="s">
        <v>72</v>
      </c>
      <c r="AY191" s="225" t="s">
        <v>129</v>
      </c>
    </row>
    <row r="192" s="13" customFormat="1">
      <c r="A192" s="13"/>
      <c r="B192" s="194"/>
      <c r="C192" s="13"/>
      <c r="D192" s="195" t="s">
        <v>141</v>
      </c>
      <c r="E192" s="196" t="s">
        <v>3</v>
      </c>
      <c r="F192" s="197" t="s">
        <v>450</v>
      </c>
      <c r="G192" s="13"/>
      <c r="H192" s="198">
        <v>2.3039999999999998</v>
      </c>
      <c r="I192" s="199"/>
      <c r="J192" s="13"/>
      <c r="K192" s="13"/>
      <c r="L192" s="194"/>
      <c r="M192" s="200"/>
      <c r="N192" s="201"/>
      <c r="O192" s="201"/>
      <c r="P192" s="201"/>
      <c r="Q192" s="201"/>
      <c r="R192" s="201"/>
      <c r="S192" s="201"/>
      <c r="T192" s="20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96" t="s">
        <v>141</v>
      </c>
      <c r="AU192" s="196" t="s">
        <v>85</v>
      </c>
      <c r="AV192" s="13" t="s">
        <v>85</v>
      </c>
      <c r="AW192" s="13" t="s">
        <v>33</v>
      </c>
      <c r="AX192" s="13" t="s">
        <v>72</v>
      </c>
      <c r="AY192" s="196" t="s">
        <v>129</v>
      </c>
    </row>
    <row r="193" s="14" customFormat="1">
      <c r="A193" s="14"/>
      <c r="B193" s="203"/>
      <c r="C193" s="14"/>
      <c r="D193" s="195" t="s">
        <v>141</v>
      </c>
      <c r="E193" s="204" t="s">
        <v>3</v>
      </c>
      <c r="F193" s="205" t="s">
        <v>166</v>
      </c>
      <c r="G193" s="14"/>
      <c r="H193" s="206">
        <v>2.3039999999999998</v>
      </c>
      <c r="I193" s="207"/>
      <c r="J193" s="14"/>
      <c r="K193" s="14"/>
      <c r="L193" s="203"/>
      <c r="M193" s="208"/>
      <c r="N193" s="209"/>
      <c r="O193" s="209"/>
      <c r="P193" s="209"/>
      <c r="Q193" s="209"/>
      <c r="R193" s="209"/>
      <c r="S193" s="209"/>
      <c r="T193" s="210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04" t="s">
        <v>141</v>
      </c>
      <c r="AU193" s="204" t="s">
        <v>85</v>
      </c>
      <c r="AV193" s="14" t="s">
        <v>137</v>
      </c>
      <c r="AW193" s="14" t="s">
        <v>33</v>
      </c>
      <c r="AX193" s="14" t="s">
        <v>79</v>
      </c>
      <c r="AY193" s="204" t="s">
        <v>129</v>
      </c>
    </row>
    <row r="194" s="2" customFormat="1" ht="24.15" customHeight="1">
      <c r="A194" s="40"/>
      <c r="B194" s="175"/>
      <c r="C194" s="214" t="s">
        <v>451</v>
      </c>
      <c r="D194" s="214" t="s">
        <v>309</v>
      </c>
      <c r="E194" s="215" t="s">
        <v>388</v>
      </c>
      <c r="F194" s="216" t="s">
        <v>389</v>
      </c>
      <c r="G194" s="217" t="s">
        <v>151</v>
      </c>
      <c r="H194" s="218">
        <v>2.3500000000000001</v>
      </c>
      <c r="I194" s="219"/>
      <c r="J194" s="220">
        <f>ROUND(I194*H194,2)</f>
        <v>0</v>
      </c>
      <c r="K194" s="216" t="s">
        <v>355</v>
      </c>
      <c r="L194" s="221"/>
      <c r="M194" s="222" t="s">
        <v>3</v>
      </c>
      <c r="N194" s="223" t="s">
        <v>44</v>
      </c>
      <c r="O194" s="74"/>
      <c r="P194" s="185">
        <f>O194*H194</f>
        <v>0</v>
      </c>
      <c r="Q194" s="185">
        <v>0.20999999999999999</v>
      </c>
      <c r="R194" s="185">
        <f>Q194*H194</f>
        <v>0.49349999999999999</v>
      </c>
      <c r="S194" s="185">
        <v>0</v>
      </c>
      <c r="T194" s="186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187" t="s">
        <v>179</v>
      </c>
      <c r="AT194" s="187" t="s">
        <v>309</v>
      </c>
      <c r="AU194" s="187" t="s">
        <v>85</v>
      </c>
      <c r="AY194" s="21" t="s">
        <v>129</v>
      </c>
      <c r="BE194" s="188">
        <f>IF(N194="základní",J194,0)</f>
        <v>0</v>
      </c>
      <c r="BF194" s="188">
        <f>IF(N194="snížená",J194,0)</f>
        <v>0</v>
      </c>
      <c r="BG194" s="188">
        <f>IF(N194="zákl. přenesená",J194,0)</f>
        <v>0</v>
      </c>
      <c r="BH194" s="188">
        <f>IF(N194="sníž. přenesená",J194,0)</f>
        <v>0</v>
      </c>
      <c r="BI194" s="188">
        <f>IF(N194="nulová",J194,0)</f>
        <v>0</v>
      </c>
      <c r="BJ194" s="21" t="s">
        <v>85</v>
      </c>
      <c r="BK194" s="188">
        <f>ROUND(I194*H194,2)</f>
        <v>0</v>
      </c>
      <c r="BL194" s="21" t="s">
        <v>137</v>
      </c>
      <c r="BM194" s="187" t="s">
        <v>452</v>
      </c>
    </row>
    <row r="195" s="13" customFormat="1">
      <c r="A195" s="13"/>
      <c r="B195" s="194"/>
      <c r="C195" s="13"/>
      <c r="D195" s="195" t="s">
        <v>141</v>
      </c>
      <c r="E195" s="13"/>
      <c r="F195" s="197" t="s">
        <v>453</v>
      </c>
      <c r="G195" s="13"/>
      <c r="H195" s="198">
        <v>2.3500000000000001</v>
      </c>
      <c r="I195" s="199"/>
      <c r="J195" s="13"/>
      <c r="K195" s="13"/>
      <c r="L195" s="194"/>
      <c r="M195" s="200"/>
      <c r="N195" s="201"/>
      <c r="O195" s="201"/>
      <c r="P195" s="201"/>
      <c r="Q195" s="201"/>
      <c r="R195" s="201"/>
      <c r="S195" s="201"/>
      <c r="T195" s="20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96" t="s">
        <v>141</v>
      </c>
      <c r="AU195" s="196" t="s">
        <v>85</v>
      </c>
      <c r="AV195" s="13" t="s">
        <v>85</v>
      </c>
      <c r="AW195" s="13" t="s">
        <v>4</v>
      </c>
      <c r="AX195" s="13" t="s">
        <v>79</v>
      </c>
      <c r="AY195" s="196" t="s">
        <v>129</v>
      </c>
    </row>
    <row r="196" s="12" customFormat="1" ht="22.8" customHeight="1">
      <c r="A196" s="12"/>
      <c r="B196" s="162"/>
      <c r="C196" s="12"/>
      <c r="D196" s="163" t="s">
        <v>71</v>
      </c>
      <c r="E196" s="173" t="s">
        <v>130</v>
      </c>
      <c r="F196" s="173" t="s">
        <v>131</v>
      </c>
      <c r="G196" s="12"/>
      <c r="H196" s="12"/>
      <c r="I196" s="165"/>
      <c r="J196" s="174">
        <f>BK196</f>
        <v>0</v>
      </c>
      <c r="K196" s="12"/>
      <c r="L196" s="162"/>
      <c r="M196" s="167"/>
      <c r="N196" s="168"/>
      <c r="O196" s="168"/>
      <c r="P196" s="169">
        <f>SUM(P197:P221)</f>
        <v>0</v>
      </c>
      <c r="Q196" s="168"/>
      <c r="R196" s="169">
        <f>SUM(R197:R221)</f>
        <v>0.014635000000000002</v>
      </c>
      <c r="S196" s="168"/>
      <c r="T196" s="170">
        <f>SUM(T197:T221)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63" t="s">
        <v>79</v>
      </c>
      <c r="AT196" s="171" t="s">
        <v>71</v>
      </c>
      <c r="AU196" s="171" t="s">
        <v>79</v>
      </c>
      <c r="AY196" s="163" t="s">
        <v>129</v>
      </c>
      <c r="BK196" s="172">
        <f>SUM(BK197:BK221)</f>
        <v>0</v>
      </c>
    </row>
    <row r="197" s="2" customFormat="1" ht="44.25" customHeight="1">
      <c r="A197" s="40"/>
      <c r="B197" s="175"/>
      <c r="C197" s="176" t="s">
        <v>454</v>
      </c>
      <c r="D197" s="176" t="s">
        <v>132</v>
      </c>
      <c r="E197" s="177" t="s">
        <v>455</v>
      </c>
      <c r="F197" s="178" t="s">
        <v>456</v>
      </c>
      <c r="G197" s="179" t="s">
        <v>182</v>
      </c>
      <c r="H197" s="180">
        <v>1</v>
      </c>
      <c r="I197" s="181"/>
      <c r="J197" s="182">
        <f>ROUND(I197*H197,2)</f>
        <v>0</v>
      </c>
      <c r="K197" s="178" t="s">
        <v>136</v>
      </c>
      <c r="L197" s="41"/>
      <c r="M197" s="183" t="s">
        <v>3</v>
      </c>
      <c r="N197" s="184" t="s">
        <v>44</v>
      </c>
      <c r="O197" s="74"/>
      <c r="P197" s="185">
        <f>O197*H197</f>
        <v>0</v>
      </c>
      <c r="Q197" s="185">
        <v>0</v>
      </c>
      <c r="R197" s="185">
        <f>Q197*H197</f>
        <v>0</v>
      </c>
      <c r="S197" s="185">
        <v>0</v>
      </c>
      <c r="T197" s="186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187" t="s">
        <v>137</v>
      </c>
      <c r="AT197" s="187" t="s">
        <v>132</v>
      </c>
      <c r="AU197" s="187" t="s">
        <v>85</v>
      </c>
      <c r="AY197" s="21" t="s">
        <v>129</v>
      </c>
      <c r="BE197" s="188">
        <f>IF(N197="základní",J197,0)</f>
        <v>0</v>
      </c>
      <c r="BF197" s="188">
        <f>IF(N197="snížená",J197,0)</f>
        <v>0</v>
      </c>
      <c r="BG197" s="188">
        <f>IF(N197="zákl. přenesená",J197,0)</f>
        <v>0</v>
      </c>
      <c r="BH197" s="188">
        <f>IF(N197="sníž. přenesená",J197,0)</f>
        <v>0</v>
      </c>
      <c r="BI197" s="188">
        <f>IF(N197="nulová",J197,0)</f>
        <v>0</v>
      </c>
      <c r="BJ197" s="21" t="s">
        <v>85</v>
      </c>
      <c r="BK197" s="188">
        <f>ROUND(I197*H197,2)</f>
        <v>0</v>
      </c>
      <c r="BL197" s="21" t="s">
        <v>137</v>
      </c>
      <c r="BM197" s="187" t="s">
        <v>457</v>
      </c>
    </row>
    <row r="198" s="2" customFormat="1">
      <c r="A198" s="40"/>
      <c r="B198" s="41"/>
      <c r="C198" s="40"/>
      <c r="D198" s="189" t="s">
        <v>139</v>
      </c>
      <c r="E198" s="40"/>
      <c r="F198" s="190" t="s">
        <v>458</v>
      </c>
      <c r="G198" s="40"/>
      <c r="H198" s="40"/>
      <c r="I198" s="191"/>
      <c r="J198" s="40"/>
      <c r="K198" s="40"/>
      <c r="L198" s="41"/>
      <c r="M198" s="192"/>
      <c r="N198" s="193"/>
      <c r="O198" s="74"/>
      <c r="P198" s="74"/>
      <c r="Q198" s="74"/>
      <c r="R198" s="74"/>
      <c r="S198" s="74"/>
      <c r="T198" s="75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21" t="s">
        <v>139</v>
      </c>
      <c r="AU198" s="21" t="s">
        <v>85</v>
      </c>
    </row>
    <row r="199" s="2" customFormat="1" ht="55.5" customHeight="1">
      <c r="A199" s="40"/>
      <c r="B199" s="175"/>
      <c r="C199" s="176" t="s">
        <v>459</v>
      </c>
      <c r="D199" s="176" t="s">
        <v>132</v>
      </c>
      <c r="E199" s="177" t="s">
        <v>460</v>
      </c>
      <c r="F199" s="178" t="s">
        <v>461</v>
      </c>
      <c r="G199" s="179" t="s">
        <v>182</v>
      </c>
      <c r="H199" s="180">
        <v>10</v>
      </c>
      <c r="I199" s="181"/>
      <c r="J199" s="182">
        <f>ROUND(I199*H199,2)</f>
        <v>0</v>
      </c>
      <c r="K199" s="178" t="s">
        <v>136</v>
      </c>
      <c r="L199" s="41"/>
      <c r="M199" s="183" t="s">
        <v>3</v>
      </c>
      <c r="N199" s="184" t="s">
        <v>44</v>
      </c>
      <c r="O199" s="74"/>
      <c r="P199" s="185">
        <f>O199*H199</f>
        <v>0</v>
      </c>
      <c r="Q199" s="185">
        <v>0</v>
      </c>
      <c r="R199" s="185">
        <f>Q199*H199</f>
        <v>0</v>
      </c>
      <c r="S199" s="185">
        <v>0</v>
      </c>
      <c r="T199" s="18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187" t="s">
        <v>137</v>
      </c>
      <c r="AT199" s="187" t="s">
        <v>132</v>
      </c>
      <c r="AU199" s="187" t="s">
        <v>85</v>
      </c>
      <c r="AY199" s="21" t="s">
        <v>129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21" t="s">
        <v>85</v>
      </c>
      <c r="BK199" s="188">
        <f>ROUND(I199*H199,2)</f>
        <v>0</v>
      </c>
      <c r="BL199" s="21" t="s">
        <v>137</v>
      </c>
      <c r="BM199" s="187" t="s">
        <v>462</v>
      </c>
    </row>
    <row r="200" s="2" customFormat="1">
      <c r="A200" s="40"/>
      <c r="B200" s="41"/>
      <c r="C200" s="40"/>
      <c r="D200" s="189" t="s">
        <v>139</v>
      </c>
      <c r="E200" s="40"/>
      <c r="F200" s="190" t="s">
        <v>463</v>
      </c>
      <c r="G200" s="40"/>
      <c r="H200" s="40"/>
      <c r="I200" s="191"/>
      <c r="J200" s="40"/>
      <c r="K200" s="40"/>
      <c r="L200" s="41"/>
      <c r="M200" s="192"/>
      <c r="N200" s="193"/>
      <c r="O200" s="74"/>
      <c r="P200" s="74"/>
      <c r="Q200" s="74"/>
      <c r="R200" s="74"/>
      <c r="S200" s="74"/>
      <c r="T200" s="75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21" t="s">
        <v>139</v>
      </c>
      <c r="AU200" s="21" t="s">
        <v>85</v>
      </c>
    </row>
    <row r="201" s="2" customFormat="1" ht="44.25" customHeight="1">
      <c r="A201" s="40"/>
      <c r="B201" s="175"/>
      <c r="C201" s="176" t="s">
        <v>464</v>
      </c>
      <c r="D201" s="176" t="s">
        <v>132</v>
      </c>
      <c r="E201" s="177" t="s">
        <v>465</v>
      </c>
      <c r="F201" s="178" t="s">
        <v>466</v>
      </c>
      <c r="G201" s="179" t="s">
        <v>182</v>
      </c>
      <c r="H201" s="180">
        <v>1</v>
      </c>
      <c r="I201" s="181"/>
      <c r="J201" s="182">
        <f>ROUND(I201*H201,2)</f>
        <v>0</v>
      </c>
      <c r="K201" s="178" t="s">
        <v>136</v>
      </c>
      <c r="L201" s="41"/>
      <c r="M201" s="183" t="s">
        <v>3</v>
      </c>
      <c r="N201" s="184" t="s">
        <v>44</v>
      </c>
      <c r="O201" s="74"/>
      <c r="P201" s="185">
        <f>O201*H201</f>
        <v>0</v>
      </c>
      <c r="Q201" s="185">
        <v>0</v>
      </c>
      <c r="R201" s="185">
        <f>Q201*H201</f>
        <v>0</v>
      </c>
      <c r="S201" s="185">
        <v>0</v>
      </c>
      <c r="T201" s="18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187" t="s">
        <v>137</v>
      </c>
      <c r="AT201" s="187" t="s">
        <v>132</v>
      </c>
      <c r="AU201" s="187" t="s">
        <v>85</v>
      </c>
      <c r="AY201" s="21" t="s">
        <v>129</v>
      </c>
      <c r="BE201" s="188">
        <f>IF(N201="základní",J201,0)</f>
        <v>0</v>
      </c>
      <c r="BF201" s="188">
        <f>IF(N201="snížená",J201,0)</f>
        <v>0</v>
      </c>
      <c r="BG201" s="188">
        <f>IF(N201="zákl. přenesená",J201,0)</f>
        <v>0</v>
      </c>
      <c r="BH201" s="188">
        <f>IF(N201="sníž. přenesená",J201,0)</f>
        <v>0</v>
      </c>
      <c r="BI201" s="188">
        <f>IF(N201="nulová",J201,0)</f>
        <v>0</v>
      </c>
      <c r="BJ201" s="21" t="s">
        <v>85</v>
      </c>
      <c r="BK201" s="188">
        <f>ROUND(I201*H201,2)</f>
        <v>0</v>
      </c>
      <c r="BL201" s="21" t="s">
        <v>137</v>
      </c>
      <c r="BM201" s="187" t="s">
        <v>467</v>
      </c>
    </row>
    <row r="202" s="2" customFormat="1">
      <c r="A202" s="40"/>
      <c r="B202" s="41"/>
      <c r="C202" s="40"/>
      <c r="D202" s="189" t="s">
        <v>139</v>
      </c>
      <c r="E202" s="40"/>
      <c r="F202" s="190" t="s">
        <v>468</v>
      </c>
      <c r="G202" s="40"/>
      <c r="H202" s="40"/>
      <c r="I202" s="191"/>
      <c r="J202" s="40"/>
      <c r="K202" s="40"/>
      <c r="L202" s="41"/>
      <c r="M202" s="192"/>
      <c r="N202" s="193"/>
      <c r="O202" s="74"/>
      <c r="P202" s="74"/>
      <c r="Q202" s="74"/>
      <c r="R202" s="74"/>
      <c r="S202" s="74"/>
      <c r="T202" s="75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21" t="s">
        <v>139</v>
      </c>
      <c r="AU202" s="21" t="s">
        <v>85</v>
      </c>
    </row>
    <row r="203" s="2" customFormat="1" ht="37.8" customHeight="1">
      <c r="A203" s="40"/>
      <c r="B203" s="175"/>
      <c r="C203" s="176" t="s">
        <v>469</v>
      </c>
      <c r="D203" s="176" t="s">
        <v>132</v>
      </c>
      <c r="E203" s="177" t="s">
        <v>470</v>
      </c>
      <c r="F203" s="178" t="s">
        <v>471</v>
      </c>
      <c r="G203" s="179" t="s">
        <v>151</v>
      </c>
      <c r="H203" s="180">
        <v>30</v>
      </c>
      <c r="I203" s="181"/>
      <c r="J203" s="182">
        <f>ROUND(I203*H203,2)</f>
        <v>0</v>
      </c>
      <c r="K203" s="178" t="s">
        <v>355</v>
      </c>
      <c r="L203" s="41"/>
      <c r="M203" s="183" t="s">
        <v>3</v>
      </c>
      <c r="N203" s="184" t="s">
        <v>44</v>
      </c>
      <c r="O203" s="74"/>
      <c r="P203" s="185">
        <f>O203*H203</f>
        <v>0</v>
      </c>
      <c r="Q203" s="185">
        <v>0</v>
      </c>
      <c r="R203" s="185">
        <f>Q203*H203</f>
        <v>0</v>
      </c>
      <c r="S203" s="185">
        <v>0</v>
      </c>
      <c r="T203" s="18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187" t="s">
        <v>137</v>
      </c>
      <c r="AT203" s="187" t="s">
        <v>132</v>
      </c>
      <c r="AU203" s="187" t="s">
        <v>85</v>
      </c>
      <c r="AY203" s="21" t="s">
        <v>129</v>
      </c>
      <c r="BE203" s="188">
        <f>IF(N203="základní",J203,0)</f>
        <v>0</v>
      </c>
      <c r="BF203" s="188">
        <f>IF(N203="snížená",J203,0)</f>
        <v>0</v>
      </c>
      <c r="BG203" s="188">
        <f>IF(N203="zákl. přenesená",J203,0)</f>
        <v>0</v>
      </c>
      <c r="BH203" s="188">
        <f>IF(N203="sníž. přenesená",J203,0)</f>
        <v>0</v>
      </c>
      <c r="BI203" s="188">
        <f>IF(N203="nulová",J203,0)</f>
        <v>0</v>
      </c>
      <c r="BJ203" s="21" t="s">
        <v>85</v>
      </c>
      <c r="BK203" s="188">
        <f>ROUND(I203*H203,2)</f>
        <v>0</v>
      </c>
      <c r="BL203" s="21" t="s">
        <v>137</v>
      </c>
      <c r="BM203" s="187" t="s">
        <v>472</v>
      </c>
    </row>
    <row r="204" s="2" customFormat="1">
      <c r="A204" s="40"/>
      <c r="B204" s="41"/>
      <c r="C204" s="40"/>
      <c r="D204" s="189" t="s">
        <v>139</v>
      </c>
      <c r="E204" s="40"/>
      <c r="F204" s="190" t="s">
        <v>473</v>
      </c>
      <c r="G204" s="40"/>
      <c r="H204" s="40"/>
      <c r="I204" s="191"/>
      <c r="J204" s="40"/>
      <c r="K204" s="40"/>
      <c r="L204" s="41"/>
      <c r="M204" s="192"/>
      <c r="N204" s="193"/>
      <c r="O204" s="74"/>
      <c r="P204" s="74"/>
      <c r="Q204" s="74"/>
      <c r="R204" s="74"/>
      <c r="S204" s="74"/>
      <c r="T204" s="75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21" t="s">
        <v>139</v>
      </c>
      <c r="AU204" s="21" t="s">
        <v>85</v>
      </c>
    </row>
    <row r="205" s="13" customFormat="1">
      <c r="A205" s="13"/>
      <c r="B205" s="194"/>
      <c r="C205" s="13"/>
      <c r="D205" s="195" t="s">
        <v>141</v>
      </c>
      <c r="E205" s="196" t="s">
        <v>3</v>
      </c>
      <c r="F205" s="197" t="s">
        <v>464</v>
      </c>
      <c r="G205" s="13"/>
      <c r="H205" s="198">
        <v>30</v>
      </c>
      <c r="I205" s="199"/>
      <c r="J205" s="13"/>
      <c r="K205" s="13"/>
      <c r="L205" s="194"/>
      <c r="M205" s="200"/>
      <c r="N205" s="201"/>
      <c r="O205" s="201"/>
      <c r="P205" s="201"/>
      <c r="Q205" s="201"/>
      <c r="R205" s="201"/>
      <c r="S205" s="201"/>
      <c r="T205" s="20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96" t="s">
        <v>141</v>
      </c>
      <c r="AU205" s="196" t="s">
        <v>85</v>
      </c>
      <c r="AV205" s="13" t="s">
        <v>85</v>
      </c>
      <c r="AW205" s="13" t="s">
        <v>33</v>
      </c>
      <c r="AX205" s="13" t="s">
        <v>79</v>
      </c>
      <c r="AY205" s="196" t="s">
        <v>129</v>
      </c>
    </row>
    <row r="206" s="2" customFormat="1" ht="24.15" customHeight="1">
      <c r="A206" s="40"/>
      <c r="B206" s="175"/>
      <c r="C206" s="176" t="s">
        <v>474</v>
      </c>
      <c r="D206" s="176" t="s">
        <v>132</v>
      </c>
      <c r="E206" s="177" t="s">
        <v>475</v>
      </c>
      <c r="F206" s="178" t="s">
        <v>476</v>
      </c>
      <c r="G206" s="179" t="s">
        <v>151</v>
      </c>
      <c r="H206" s="180">
        <v>160</v>
      </c>
      <c r="I206" s="181"/>
      <c r="J206" s="182">
        <f>ROUND(I206*H206,2)</f>
        <v>0</v>
      </c>
      <c r="K206" s="178" t="s">
        <v>355</v>
      </c>
      <c r="L206" s="41"/>
      <c r="M206" s="183" t="s">
        <v>3</v>
      </c>
      <c r="N206" s="184" t="s">
        <v>44</v>
      </c>
      <c r="O206" s="74"/>
      <c r="P206" s="185">
        <f>O206*H206</f>
        <v>0</v>
      </c>
      <c r="Q206" s="185">
        <v>0</v>
      </c>
      <c r="R206" s="185">
        <f>Q206*H206</f>
        <v>0</v>
      </c>
      <c r="S206" s="185">
        <v>0</v>
      </c>
      <c r="T206" s="18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187" t="s">
        <v>137</v>
      </c>
      <c r="AT206" s="187" t="s">
        <v>132</v>
      </c>
      <c r="AU206" s="187" t="s">
        <v>85</v>
      </c>
      <c r="AY206" s="21" t="s">
        <v>129</v>
      </c>
      <c r="BE206" s="188">
        <f>IF(N206="základní",J206,0)</f>
        <v>0</v>
      </c>
      <c r="BF206" s="188">
        <f>IF(N206="snížená",J206,0)</f>
        <v>0</v>
      </c>
      <c r="BG206" s="188">
        <f>IF(N206="zákl. přenesená",J206,0)</f>
        <v>0</v>
      </c>
      <c r="BH206" s="188">
        <f>IF(N206="sníž. přenesená",J206,0)</f>
        <v>0</v>
      </c>
      <c r="BI206" s="188">
        <f>IF(N206="nulová",J206,0)</f>
        <v>0</v>
      </c>
      <c r="BJ206" s="21" t="s">
        <v>85</v>
      </c>
      <c r="BK206" s="188">
        <f>ROUND(I206*H206,2)</f>
        <v>0</v>
      </c>
      <c r="BL206" s="21" t="s">
        <v>137</v>
      </c>
      <c r="BM206" s="187" t="s">
        <v>477</v>
      </c>
    </row>
    <row r="207" s="2" customFormat="1">
      <c r="A207" s="40"/>
      <c r="B207" s="41"/>
      <c r="C207" s="40"/>
      <c r="D207" s="189" t="s">
        <v>139</v>
      </c>
      <c r="E207" s="40"/>
      <c r="F207" s="190" t="s">
        <v>478</v>
      </c>
      <c r="G207" s="40"/>
      <c r="H207" s="40"/>
      <c r="I207" s="191"/>
      <c r="J207" s="40"/>
      <c r="K207" s="40"/>
      <c r="L207" s="41"/>
      <c r="M207" s="192"/>
      <c r="N207" s="193"/>
      <c r="O207" s="74"/>
      <c r="P207" s="74"/>
      <c r="Q207" s="74"/>
      <c r="R207" s="74"/>
      <c r="S207" s="74"/>
      <c r="T207" s="75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21" t="s">
        <v>139</v>
      </c>
      <c r="AU207" s="21" t="s">
        <v>85</v>
      </c>
    </row>
    <row r="208" s="13" customFormat="1">
      <c r="A208" s="13"/>
      <c r="B208" s="194"/>
      <c r="C208" s="13"/>
      <c r="D208" s="195" t="s">
        <v>141</v>
      </c>
      <c r="E208" s="196" t="s">
        <v>3</v>
      </c>
      <c r="F208" s="197" t="s">
        <v>479</v>
      </c>
      <c r="G208" s="13"/>
      <c r="H208" s="198">
        <v>160</v>
      </c>
      <c r="I208" s="199"/>
      <c r="J208" s="13"/>
      <c r="K208" s="13"/>
      <c r="L208" s="194"/>
      <c r="M208" s="200"/>
      <c r="N208" s="201"/>
      <c r="O208" s="201"/>
      <c r="P208" s="201"/>
      <c r="Q208" s="201"/>
      <c r="R208" s="201"/>
      <c r="S208" s="201"/>
      <c r="T208" s="20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96" t="s">
        <v>141</v>
      </c>
      <c r="AU208" s="196" t="s">
        <v>85</v>
      </c>
      <c r="AV208" s="13" t="s">
        <v>85</v>
      </c>
      <c r="AW208" s="13" t="s">
        <v>33</v>
      </c>
      <c r="AX208" s="13" t="s">
        <v>79</v>
      </c>
      <c r="AY208" s="196" t="s">
        <v>129</v>
      </c>
    </row>
    <row r="209" s="2" customFormat="1" ht="33" customHeight="1">
      <c r="A209" s="40"/>
      <c r="B209" s="175"/>
      <c r="C209" s="176" t="s">
        <v>480</v>
      </c>
      <c r="D209" s="176" t="s">
        <v>132</v>
      </c>
      <c r="E209" s="177" t="s">
        <v>481</v>
      </c>
      <c r="F209" s="178" t="s">
        <v>482</v>
      </c>
      <c r="G209" s="179" t="s">
        <v>151</v>
      </c>
      <c r="H209" s="180">
        <v>80</v>
      </c>
      <c r="I209" s="181"/>
      <c r="J209" s="182">
        <f>ROUND(I209*H209,2)</f>
        <v>0</v>
      </c>
      <c r="K209" s="178" t="s">
        <v>355</v>
      </c>
      <c r="L209" s="41"/>
      <c r="M209" s="183" t="s">
        <v>3</v>
      </c>
      <c r="N209" s="184" t="s">
        <v>44</v>
      </c>
      <c r="O209" s="74"/>
      <c r="P209" s="185">
        <f>O209*H209</f>
        <v>0</v>
      </c>
      <c r="Q209" s="185">
        <v>4.0000000000000003E-05</v>
      </c>
      <c r="R209" s="185">
        <f>Q209*H209</f>
        <v>0.0032000000000000002</v>
      </c>
      <c r="S209" s="185">
        <v>0</v>
      </c>
      <c r="T209" s="18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187" t="s">
        <v>137</v>
      </c>
      <c r="AT209" s="187" t="s">
        <v>132</v>
      </c>
      <c r="AU209" s="187" t="s">
        <v>85</v>
      </c>
      <c r="AY209" s="21" t="s">
        <v>129</v>
      </c>
      <c r="BE209" s="188">
        <f>IF(N209="základní",J209,0)</f>
        <v>0</v>
      </c>
      <c r="BF209" s="188">
        <f>IF(N209="snížená",J209,0)</f>
        <v>0</v>
      </c>
      <c r="BG209" s="188">
        <f>IF(N209="zákl. přenesená",J209,0)</f>
        <v>0</v>
      </c>
      <c r="BH209" s="188">
        <f>IF(N209="sníž. přenesená",J209,0)</f>
        <v>0</v>
      </c>
      <c r="BI209" s="188">
        <f>IF(N209="nulová",J209,0)</f>
        <v>0</v>
      </c>
      <c r="BJ209" s="21" t="s">
        <v>85</v>
      </c>
      <c r="BK209" s="188">
        <f>ROUND(I209*H209,2)</f>
        <v>0</v>
      </c>
      <c r="BL209" s="21" t="s">
        <v>137</v>
      </c>
      <c r="BM209" s="187" t="s">
        <v>483</v>
      </c>
    </row>
    <row r="210" s="2" customFormat="1">
      <c r="A210" s="40"/>
      <c r="B210" s="41"/>
      <c r="C210" s="40"/>
      <c r="D210" s="189" t="s">
        <v>139</v>
      </c>
      <c r="E210" s="40"/>
      <c r="F210" s="190" t="s">
        <v>484</v>
      </c>
      <c r="G210" s="40"/>
      <c r="H210" s="40"/>
      <c r="I210" s="191"/>
      <c r="J210" s="40"/>
      <c r="K210" s="40"/>
      <c r="L210" s="41"/>
      <c r="M210" s="192"/>
      <c r="N210" s="193"/>
      <c r="O210" s="74"/>
      <c r="P210" s="74"/>
      <c r="Q210" s="74"/>
      <c r="R210" s="74"/>
      <c r="S210" s="74"/>
      <c r="T210" s="75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21" t="s">
        <v>139</v>
      </c>
      <c r="AU210" s="21" t="s">
        <v>85</v>
      </c>
    </row>
    <row r="211" s="2" customFormat="1" ht="24.15" customHeight="1">
      <c r="A211" s="40"/>
      <c r="B211" s="175"/>
      <c r="C211" s="176" t="s">
        <v>485</v>
      </c>
      <c r="D211" s="176" t="s">
        <v>132</v>
      </c>
      <c r="E211" s="177" t="s">
        <v>486</v>
      </c>
      <c r="F211" s="178" t="s">
        <v>487</v>
      </c>
      <c r="G211" s="179" t="s">
        <v>151</v>
      </c>
      <c r="H211" s="180">
        <v>152</v>
      </c>
      <c r="I211" s="181"/>
      <c r="J211" s="182">
        <f>ROUND(I211*H211,2)</f>
        <v>0</v>
      </c>
      <c r="K211" s="178" t="s">
        <v>355</v>
      </c>
      <c r="L211" s="41"/>
      <c r="M211" s="183" t="s">
        <v>3</v>
      </c>
      <c r="N211" s="184" t="s">
        <v>44</v>
      </c>
      <c r="O211" s="74"/>
      <c r="P211" s="185">
        <f>O211*H211</f>
        <v>0</v>
      </c>
      <c r="Q211" s="185">
        <v>0</v>
      </c>
      <c r="R211" s="185">
        <f>Q211*H211</f>
        <v>0</v>
      </c>
      <c r="S211" s="185">
        <v>0</v>
      </c>
      <c r="T211" s="18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187" t="s">
        <v>137</v>
      </c>
      <c r="AT211" s="187" t="s">
        <v>132</v>
      </c>
      <c r="AU211" s="187" t="s">
        <v>85</v>
      </c>
      <c r="AY211" s="21" t="s">
        <v>129</v>
      </c>
      <c r="BE211" s="188">
        <f>IF(N211="základní",J211,0)</f>
        <v>0</v>
      </c>
      <c r="BF211" s="188">
        <f>IF(N211="snížená",J211,0)</f>
        <v>0</v>
      </c>
      <c r="BG211" s="188">
        <f>IF(N211="zákl. přenesená",J211,0)</f>
        <v>0</v>
      </c>
      <c r="BH211" s="188">
        <f>IF(N211="sníž. přenesená",J211,0)</f>
        <v>0</v>
      </c>
      <c r="BI211" s="188">
        <f>IF(N211="nulová",J211,0)</f>
        <v>0</v>
      </c>
      <c r="BJ211" s="21" t="s">
        <v>85</v>
      </c>
      <c r="BK211" s="188">
        <f>ROUND(I211*H211,2)</f>
        <v>0</v>
      </c>
      <c r="BL211" s="21" t="s">
        <v>137</v>
      </c>
      <c r="BM211" s="187" t="s">
        <v>488</v>
      </c>
    </row>
    <row r="212" s="2" customFormat="1">
      <c r="A212" s="40"/>
      <c r="B212" s="41"/>
      <c r="C212" s="40"/>
      <c r="D212" s="189" t="s">
        <v>139</v>
      </c>
      <c r="E212" s="40"/>
      <c r="F212" s="190" t="s">
        <v>489</v>
      </c>
      <c r="G212" s="40"/>
      <c r="H212" s="40"/>
      <c r="I212" s="191"/>
      <c r="J212" s="40"/>
      <c r="K212" s="40"/>
      <c r="L212" s="41"/>
      <c r="M212" s="192"/>
      <c r="N212" s="193"/>
      <c r="O212" s="74"/>
      <c r="P212" s="74"/>
      <c r="Q212" s="74"/>
      <c r="R212" s="74"/>
      <c r="S212" s="74"/>
      <c r="T212" s="75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21" t="s">
        <v>139</v>
      </c>
      <c r="AU212" s="21" t="s">
        <v>85</v>
      </c>
    </row>
    <row r="213" s="13" customFormat="1">
      <c r="A213" s="13"/>
      <c r="B213" s="194"/>
      <c r="C213" s="13"/>
      <c r="D213" s="195" t="s">
        <v>141</v>
      </c>
      <c r="E213" s="196" t="s">
        <v>3</v>
      </c>
      <c r="F213" s="197" t="s">
        <v>490</v>
      </c>
      <c r="G213" s="13"/>
      <c r="H213" s="198">
        <v>152</v>
      </c>
      <c r="I213" s="199"/>
      <c r="J213" s="13"/>
      <c r="K213" s="13"/>
      <c r="L213" s="194"/>
      <c r="M213" s="200"/>
      <c r="N213" s="201"/>
      <c r="O213" s="201"/>
      <c r="P213" s="201"/>
      <c r="Q213" s="201"/>
      <c r="R213" s="201"/>
      <c r="S213" s="201"/>
      <c r="T213" s="20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96" t="s">
        <v>141</v>
      </c>
      <c r="AU213" s="196" t="s">
        <v>85</v>
      </c>
      <c r="AV213" s="13" t="s">
        <v>85</v>
      </c>
      <c r="AW213" s="13" t="s">
        <v>33</v>
      </c>
      <c r="AX213" s="13" t="s">
        <v>79</v>
      </c>
      <c r="AY213" s="196" t="s">
        <v>129</v>
      </c>
    </row>
    <row r="214" s="2" customFormat="1" ht="24.15" customHeight="1">
      <c r="A214" s="40"/>
      <c r="B214" s="175"/>
      <c r="C214" s="176" t="s">
        <v>491</v>
      </c>
      <c r="D214" s="176" t="s">
        <v>132</v>
      </c>
      <c r="E214" s="177" t="s">
        <v>492</v>
      </c>
      <c r="F214" s="178" t="s">
        <v>493</v>
      </c>
      <c r="G214" s="179" t="s">
        <v>151</v>
      </c>
      <c r="H214" s="180">
        <v>152</v>
      </c>
      <c r="I214" s="181"/>
      <c r="J214" s="182">
        <f>ROUND(I214*H214,2)</f>
        <v>0</v>
      </c>
      <c r="K214" s="178" t="s">
        <v>355</v>
      </c>
      <c r="L214" s="41"/>
      <c r="M214" s="183" t="s">
        <v>3</v>
      </c>
      <c r="N214" s="184" t="s">
        <v>44</v>
      </c>
      <c r="O214" s="74"/>
      <c r="P214" s="185">
        <f>O214*H214</f>
        <v>0</v>
      </c>
      <c r="Q214" s="185">
        <v>1.0000000000000001E-05</v>
      </c>
      <c r="R214" s="185">
        <f>Q214*H214</f>
        <v>0.0015200000000000001</v>
      </c>
      <c r="S214" s="185">
        <v>0</v>
      </c>
      <c r="T214" s="186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187" t="s">
        <v>137</v>
      </c>
      <c r="AT214" s="187" t="s">
        <v>132</v>
      </c>
      <c r="AU214" s="187" t="s">
        <v>85</v>
      </c>
      <c r="AY214" s="21" t="s">
        <v>129</v>
      </c>
      <c r="BE214" s="188">
        <f>IF(N214="základní",J214,0)</f>
        <v>0</v>
      </c>
      <c r="BF214" s="188">
        <f>IF(N214="snížená",J214,0)</f>
        <v>0</v>
      </c>
      <c r="BG214" s="188">
        <f>IF(N214="zákl. přenesená",J214,0)</f>
        <v>0</v>
      </c>
      <c r="BH214" s="188">
        <f>IF(N214="sníž. přenesená",J214,0)</f>
        <v>0</v>
      </c>
      <c r="BI214" s="188">
        <f>IF(N214="nulová",J214,0)</f>
        <v>0</v>
      </c>
      <c r="BJ214" s="21" t="s">
        <v>85</v>
      </c>
      <c r="BK214" s="188">
        <f>ROUND(I214*H214,2)</f>
        <v>0</v>
      </c>
      <c r="BL214" s="21" t="s">
        <v>137</v>
      </c>
      <c r="BM214" s="187" t="s">
        <v>494</v>
      </c>
    </row>
    <row r="215" s="2" customFormat="1">
      <c r="A215" s="40"/>
      <c r="B215" s="41"/>
      <c r="C215" s="40"/>
      <c r="D215" s="189" t="s">
        <v>139</v>
      </c>
      <c r="E215" s="40"/>
      <c r="F215" s="190" t="s">
        <v>495</v>
      </c>
      <c r="G215" s="40"/>
      <c r="H215" s="40"/>
      <c r="I215" s="191"/>
      <c r="J215" s="40"/>
      <c r="K215" s="40"/>
      <c r="L215" s="41"/>
      <c r="M215" s="192"/>
      <c r="N215" s="193"/>
      <c r="O215" s="74"/>
      <c r="P215" s="74"/>
      <c r="Q215" s="74"/>
      <c r="R215" s="74"/>
      <c r="S215" s="74"/>
      <c r="T215" s="75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21" t="s">
        <v>139</v>
      </c>
      <c r="AU215" s="21" t="s">
        <v>85</v>
      </c>
    </row>
    <row r="216" s="2" customFormat="1" ht="33" customHeight="1">
      <c r="A216" s="40"/>
      <c r="B216" s="175"/>
      <c r="C216" s="176" t="s">
        <v>496</v>
      </c>
      <c r="D216" s="176" t="s">
        <v>132</v>
      </c>
      <c r="E216" s="177" t="s">
        <v>497</v>
      </c>
      <c r="F216" s="178" t="s">
        <v>498</v>
      </c>
      <c r="G216" s="179" t="s">
        <v>151</v>
      </c>
      <c r="H216" s="180">
        <v>3.7000000000000002</v>
      </c>
      <c r="I216" s="181"/>
      <c r="J216" s="182">
        <f>ROUND(I216*H216,2)</f>
        <v>0</v>
      </c>
      <c r="K216" s="178" t="s">
        <v>355</v>
      </c>
      <c r="L216" s="41"/>
      <c r="M216" s="183" t="s">
        <v>3</v>
      </c>
      <c r="N216" s="184" t="s">
        <v>44</v>
      </c>
      <c r="O216" s="74"/>
      <c r="P216" s="185">
        <f>O216*H216</f>
        <v>0</v>
      </c>
      <c r="Q216" s="185">
        <v>0.00095</v>
      </c>
      <c r="R216" s="185">
        <f>Q216*H216</f>
        <v>0.0035150000000000003</v>
      </c>
      <c r="S216" s="185">
        <v>0</v>
      </c>
      <c r="T216" s="186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187" t="s">
        <v>224</v>
      </c>
      <c r="AT216" s="187" t="s">
        <v>132</v>
      </c>
      <c r="AU216" s="187" t="s">
        <v>85</v>
      </c>
      <c r="AY216" s="21" t="s">
        <v>129</v>
      </c>
      <c r="BE216" s="188">
        <f>IF(N216="základní",J216,0)</f>
        <v>0</v>
      </c>
      <c r="BF216" s="188">
        <f>IF(N216="snížená",J216,0)</f>
        <v>0</v>
      </c>
      <c r="BG216" s="188">
        <f>IF(N216="zákl. přenesená",J216,0)</f>
        <v>0</v>
      </c>
      <c r="BH216" s="188">
        <f>IF(N216="sníž. přenesená",J216,0)</f>
        <v>0</v>
      </c>
      <c r="BI216" s="188">
        <f>IF(N216="nulová",J216,0)</f>
        <v>0</v>
      </c>
      <c r="BJ216" s="21" t="s">
        <v>85</v>
      </c>
      <c r="BK216" s="188">
        <f>ROUND(I216*H216,2)</f>
        <v>0</v>
      </c>
      <c r="BL216" s="21" t="s">
        <v>224</v>
      </c>
      <c r="BM216" s="187" t="s">
        <v>499</v>
      </c>
    </row>
    <row r="217" s="2" customFormat="1">
      <c r="A217" s="40"/>
      <c r="B217" s="41"/>
      <c r="C217" s="40"/>
      <c r="D217" s="189" t="s">
        <v>139</v>
      </c>
      <c r="E217" s="40"/>
      <c r="F217" s="190" t="s">
        <v>500</v>
      </c>
      <c r="G217" s="40"/>
      <c r="H217" s="40"/>
      <c r="I217" s="191"/>
      <c r="J217" s="40"/>
      <c r="K217" s="40"/>
      <c r="L217" s="41"/>
      <c r="M217" s="192"/>
      <c r="N217" s="193"/>
      <c r="O217" s="74"/>
      <c r="P217" s="74"/>
      <c r="Q217" s="74"/>
      <c r="R217" s="74"/>
      <c r="S217" s="74"/>
      <c r="T217" s="75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T217" s="21" t="s">
        <v>139</v>
      </c>
      <c r="AU217" s="21" t="s">
        <v>85</v>
      </c>
    </row>
    <row r="218" s="13" customFormat="1">
      <c r="A218" s="13"/>
      <c r="B218" s="194"/>
      <c r="C218" s="13"/>
      <c r="D218" s="195" t="s">
        <v>141</v>
      </c>
      <c r="E218" s="196" t="s">
        <v>3</v>
      </c>
      <c r="F218" s="197" t="s">
        <v>501</v>
      </c>
      <c r="G218" s="13"/>
      <c r="H218" s="198">
        <v>3.7000000000000002</v>
      </c>
      <c r="I218" s="199"/>
      <c r="J218" s="13"/>
      <c r="K218" s="13"/>
      <c r="L218" s="194"/>
      <c r="M218" s="200"/>
      <c r="N218" s="201"/>
      <c r="O218" s="201"/>
      <c r="P218" s="201"/>
      <c r="Q218" s="201"/>
      <c r="R218" s="201"/>
      <c r="S218" s="201"/>
      <c r="T218" s="20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96" t="s">
        <v>141</v>
      </c>
      <c r="AU218" s="196" t="s">
        <v>85</v>
      </c>
      <c r="AV218" s="13" t="s">
        <v>85</v>
      </c>
      <c r="AW218" s="13" t="s">
        <v>33</v>
      </c>
      <c r="AX218" s="13" t="s">
        <v>79</v>
      </c>
      <c r="AY218" s="196" t="s">
        <v>129</v>
      </c>
    </row>
    <row r="219" s="2" customFormat="1" ht="37.8" customHeight="1">
      <c r="A219" s="40"/>
      <c r="B219" s="175"/>
      <c r="C219" s="176" t="s">
        <v>502</v>
      </c>
      <c r="D219" s="176" t="s">
        <v>132</v>
      </c>
      <c r="E219" s="177" t="s">
        <v>503</v>
      </c>
      <c r="F219" s="178" t="s">
        <v>504</v>
      </c>
      <c r="G219" s="179" t="s">
        <v>182</v>
      </c>
      <c r="H219" s="180">
        <v>640</v>
      </c>
      <c r="I219" s="181"/>
      <c r="J219" s="182">
        <f>ROUND(I219*H219,2)</f>
        <v>0</v>
      </c>
      <c r="K219" s="178" t="s">
        <v>355</v>
      </c>
      <c r="L219" s="41"/>
      <c r="M219" s="183" t="s">
        <v>3</v>
      </c>
      <c r="N219" s="184" t="s">
        <v>44</v>
      </c>
      <c r="O219" s="74"/>
      <c r="P219" s="185">
        <f>O219*H219</f>
        <v>0</v>
      </c>
      <c r="Q219" s="185">
        <v>1.0000000000000001E-05</v>
      </c>
      <c r="R219" s="185">
        <f>Q219*H219</f>
        <v>0.0064000000000000003</v>
      </c>
      <c r="S219" s="185">
        <v>0</v>
      </c>
      <c r="T219" s="18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187" t="s">
        <v>137</v>
      </c>
      <c r="AT219" s="187" t="s">
        <v>132</v>
      </c>
      <c r="AU219" s="187" t="s">
        <v>85</v>
      </c>
      <c r="AY219" s="21" t="s">
        <v>129</v>
      </c>
      <c r="BE219" s="188">
        <f>IF(N219="základní",J219,0)</f>
        <v>0</v>
      </c>
      <c r="BF219" s="188">
        <f>IF(N219="snížená",J219,0)</f>
        <v>0</v>
      </c>
      <c r="BG219" s="188">
        <f>IF(N219="zákl. přenesená",J219,0)</f>
        <v>0</v>
      </c>
      <c r="BH219" s="188">
        <f>IF(N219="sníž. přenesená",J219,0)</f>
        <v>0</v>
      </c>
      <c r="BI219" s="188">
        <f>IF(N219="nulová",J219,0)</f>
        <v>0</v>
      </c>
      <c r="BJ219" s="21" t="s">
        <v>85</v>
      </c>
      <c r="BK219" s="188">
        <f>ROUND(I219*H219,2)</f>
        <v>0</v>
      </c>
      <c r="BL219" s="21" t="s">
        <v>137</v>
      </c>
      <c r="BM219" s="187" t="s">
        <v>505</v>
      </c>
    </row>
    <row r="220" s="2" customFormat="1">
      <c r="A220" s="40"/>
      <c r="B220" s="41"/>
      <c r="C220" s="40"/>
      <c r="D220" s="189" t="s">
        <v>139</v>
      </c>
      <c r="E220" s="40"/>
      <c r="F220" s="190" t="s">
        <v>506</v>
      </c>
      <c r="G220" s="40"/>
      <c r="H220" s="40"/>
      <c r="I220" s="191"/>
      <c r="J220" s="40"/>
      <c r="K220" s="40"/>
      <c r="L220" s="41"/>
      <c r="M220" s="192"/>
      <c r="N220" s="193"/>
      <c r="O220" s="74"/>
      <c r="P220" s="74"/>
      <c r="Q220" s="74"/>
      <c r="R220" s="74"/>
      <c r="S220" s="74"/>
      <c r="T220" s="75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21" t="s">
        <v>139</v>
      </c>
      <c r="AU220" s="21" t="s">
        <v>85</v>
      </c>
    </row>
    <row r="221" s="13" customFormat="1">
      <c r="A221" s="13"/>
      <c r="B221" s="194"/>
      <c r="C221" s="13"/>
      <c r="D221" s="195" t="s">
        <v>141</v>
      </c>
      <c r="E221" s="196" t="s">
        <v>3</v>
      </c>
      <c r="F221" s="197" t="s">
        <v>507</v>
      </c>
      <c r="G221" s="13"/>
      <c r="H221" s="198">
        <v>640</v>
      </c>
      <c r="I221" s="199"/>
      <c r="J221" s="13"/>
      <c r="K221" s="13"/>
      <c r="L221" s="194"/>
      <c r="M221" s="200"/>
      <c r="N221" s="201"/>
      <c r="O221" s="201"/>
      <c r="P221" s="201"/>
      <c r="Q221" s="201"/>
      <c r="R221" s="201"/>
      <c r="S221" s="201"/>
      <c r="T221" s="20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96" t="s">
        <v>141</v>
      </c>
      <c r="AU221" s="196" t="s">
        <v>85</v>
      </c>
      <c r="AV221" s="13" t="s">
        <v>85</v>
      </c>
      <c r="AW221" s="13" t="s">
        <v>33</v>
      </c>
      <c r="AX221" s="13" t="s">
        <v>79</v>
      </c>
      <c r="AY221" s="196" t="s">
        <v>129</v>
      </c>
    </row>
    <row r="222" s="12" customFormat="1" ht="22.8" customHeight="1">
      <c r="A222" s="12"/>
      <c r="B222" s="162"/>
      <c r="C222" s="12"/>
      <c r="D222" s="163" t="s">
        <v>71</v>
      </c>
      <c r="E222" s="173" t="s">
        <v>508</v>
      </c>
      <c r="F222" s="173" t="s">
        <v>509</v>
      </c>
      <c r="G222" s="12"/>
      <c r="H222" s="12"/>
      <c r="I222" s="165"/>
      <c r="J222" s="174">
        <f>BK222</f>
        <v>0</v>
      </c>
      <c r="K222" s="12"/>
      <c r="L222" s="162"/>
      <c r="M222" s="167"/>
      <c r="N222" s="168"/>
      <c r="O222" s="168"/>
      <c r="P222" s="169">
        <f>SUM(P223:P224)</f>
        <v>0</v>
      </c>
      <c r="Q222" s="168"/>
      <c r="R222" s="169">
        <f>SUM(R223:R224)</f>
        <v>0</v>
      </c>
      <c r="S222" s="168"/>
      <c r="T222" s="170">
        <f>SUM(T223:T224)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63" t="s">
        <v>79</v>
      </c>
      <c r="AT222" s="171" t="s">
        <v>71</v>
      </c>
      <c r="AU222" s="171" t="s">
        <v>79</v>
      </c>
      <c r="AY222" s="163" t="s">
        <v>129</v>
      </c>
      <c r="BK222" s="172">
        <f>SUM(BK223:BK224)</f>
        <v>0</v>
      </c>
    </row>
    <row r="223" s="2" customFormat="1" ht="66.75" customHeight="1">
      <c r="A223" s="40"/>
      <c r="B223" s="175"/>
      <c r="C223" s="176" t="s">
        <v>510</v>
      </c>
      <c r="D223" s="176" t="s">
        <v>132</v>
      </c>
      <c r="E223" s="177" t="s">
        <v>511</v>
      </c>
      <c r="F223" s="178" t="s">
        <v>512</v>
      </c>
      <c r="G223" s="179" t="s">
        <v>194</v>
      </c>
      <c r="H223" s="180">
        <v>52.792999999999999</v>
      </c>
      <c r="I223" s="181"/>
      <c r="J223" s="182">
        <f>ROUND(I223*H223,2)</f>
        <v>0</v>
      </c>
      <c r="K223" s="178" t="s">
        <v>355</v>
      </c>
      <c r="L223" s="41"/>
      <c r="M223" s="183" t="s">
        <v>3</v>
      </c>
      <c r="N223" s="184" t="s">
        <v>44</v>
      </c>
      <c r="O223" s="74"/>
      <c r="P223" s="185">
        <f>O223*H223</f>
        <v>0</v>
      </c>
      <c r="Q223" s="185">
        <v>0</v>
      </c>
      <c r="R223" s="185">
        <f>Q223*H223</f>
        <v>0</v>
      </c>
      <c r="S223" s="185">
        <v>0</v>
      </c>
      <c r="T223" s="18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187" t="s">
        <v>137</v>
      </c>
      <c r="AT223" s="187" t="s">
        <v>132</v>
      </c>
      <c r="AU223" s="187" t="s">
        <v>85</v>
      </c>
      <c r="AY223" s="21" t="s">
        <v>129</v>
      </c>
      <c r="BE223" s="188">
        <f>IF(N223="základní",J223,0)</f>
        <v>0</v>
      </c>
      <c r="BF223" s="188">
        <f>IF(N223="snížená",J223,0)</f>
        <v>0</v>
      </c>
      <c r="BG223" s="188">
        <f>IF(N223="zákl. přenesená",J223,0)</f>
        <v>0</v>
      </c>
      <c r="BH223" s="188">
        <f>IF(N223="sníž. přenesená",J223,0)</f>
        <v>0</v>
      </c>
      <c r="BI223" s="188">
        <f>IF(N223="nulová",J223,0)</f>
        <v>0</v>
      </c>
      <c r="BJ223" s="21" t="s">
        <v>85</v>
      </c>
      <c r="BK223" s="188">
        <f>ROUND(I223*H223,2)</f>
        <v>0</v>
      </c>
      <c r="BL223" s="21" t="s">
        <v>137</v>
      </c>
      <c r="BM223" s="187" t="s">
        <v>513</v>
      </c>
    </row>
    <row r="224" s="2" customFormat="1">
      <c r="A224" s="40"/>
      <c r="B224" s="41"/>
      <c r="C224" s="40"/>
      <c r="D224" s="189" t="s">
        <v>139</v>
      </c>
      <c r="E224" s="40"/>
      <c r="F224" s="190" t="s">
        <v>514</v>
      </c>
      <c r="G224" s="40"/>
      <c r="H224" s="40"/>
      <c r="I224" s="191"/>
      <c r="J224" s="40"/>
      <c r="K224" s="40"/>
      <c r="L224" s="41"/>
      <c r="M224" s="192"/>
      <c r="N224" s="193"/>
      <c r="O224" s="74"/>
      <c r="P224" s="74"/>
      <c r="Q224" s="74"/>
      <c r="R224" s="74"/>
      <c r="S224" s="74"/>
      <c r="T224" s="75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21" t="s">
        <v>139</v>
      </c>
      <c r="AU224" s="21" t="s">
        <v>85</v>
      </c>
    </row>
    <row r="225" s="12" customFormat="1" ht="25.92" customHeight="1">
      <c r="A225" s="12"/>
      <c r="B225" s="162"/>
      <c r="C225" s="12"/>
      <c r="D225" s="163" t="s">
        <v>71</v>
      </c>
      <c r="E225" s="164" t="s">
        <v>236</v>
      </c>
      <c r="F225" s="164" t="s">
        <v>237</v>
      </c>
      <c r="G225" s="12"/>
      <c r="H225" s="12"/>
      <c r="I225" s="165"/>
      <c r="J225" s="166">
        <f>BK225</f>
        <v>0</v>
      </c>
      <c r="K225" s="12"/>
      <c r="L225" s="162"/>
      <c r="M225" s="167"/>
      <c r="N225" s="168"/>
      <c r="O225" s="168"/>
      <c r="P225" s="169">
        <f>P226+P235+P240+P247+P261+P267+P416+P424+P431</f>
        <v>0</v>
      </c>
      <c r="Q225" s="168"/>
      <c r="R225" s="169">
        <f>R226+R235+R240+R247+R261+R267+R416+R424+R431</f>
        <v>3.4685694800000006</v>
      </c>
      <c r="S225" s="168"/>
      <c r="T225" s="170">
        <f>T226+T235+T240+T247+T261+T267+T416+T424+T431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163" t="s">
        <v>85</v>
      </c>
      <c r="AT225" s="171" t="s">
        <v>71</v>
      </c>
      <c r="AU225" s="171" t="s">
        <v>72</v>
      </c>
      <c r="AY225" s="163" t="s">
        <v>129</v>
      </c>
      <c r="BK225" s="172">
        <f>BK226+BK235+BK240+BK247+BK261+BK267+BK416+BK424+BK431</f>
        <v>0</v>
      </c>
    </row>
    <row r="226" s="12" customFormat="1" ht="22.8" customHeight="1">
      <c r="A226" s="12"/>
      <c r="B226" s="162"/>
      <c r="C226" s="12"/>
      <c r="D226" s="163" t="s">
        <v>71</v>
      </c>
      <c r="E226" s="173" t="s">
        <v>515</v>
      </c>
      <c r="F226" s="173" t="s">
        <v>516</v>
      </c>
      <c r="G226" s="12"/>
      <c r="H226" s="12"/>
      <c r="I226" s="165"/>
      <c r="J226" s="174">
        <f>BK226</f>
        <v>0</v>
      </c>
      <c r="K226" s="12"/>
      <c r="L226" s="162"/>
      <c r="M226" s="167"/>
      <c r="N226" s="168"/>
      <c r="O226" s="168"/>
      <c r="P226" s="169">
        <f>SUM(P227:P234)</f>
        <v>0</v>
      </c>
      <c r="Q226" s="168"/>
      <c r="R226" s="169">
        <f>SUM(R227:R234)</f>
        <v>0.0048510000000000003</v>
      </c>
      <c r="S226" s="168"/>
      <c r="T226" s="170">
        <f>SUM(T227:T234)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163" t="s">
        <v>85</v>
      </c>
      <c r="AT226" s="171" t="s">
        <v>71</v>
      </c>
      <c r="AU226" s="171" t="s">
        <v>79</v>
      </c>
      <c r="AY226" s="163" t="s">
        <v>129</v>
      </c>
      <c r="BK226" s="172">
        <f>SUM(BK227:BK234)</f>
        <v>0</v>
      </c>
    </row>
    <row r="227" s="2" customFormat="1" ht="24.15" customHeight="1">
      <c r="A227" s="40"/>
      <c r="B227" s="175"/>
      <c r="C227" s="176" t="s">
        <v>517</v>
      </c>
      <c r="D227" s="176" t="s">
        <v>132</v>
      </c>
      <c r="E227" s="177" t="s">
        <v>518</v>
      </c>
      <c r="F227" s="178" t="s">
        <v>519</v>
      </c>
      <c r="G227" s="179" t="s">
        <v>151</v>
      </c>
      <c r="H227" s="180">
        <v>15.4</v>
      </c>
      <c r="I227" s="181"/>
      <c r="J227" s="182">
        <f>ROUND(I227*H227,2)</f>
        <v>0</v>
      </c>
      <c r="K227" s="178" t="s">
        <v>355</v>
      </c>
      <c r="L227" s="41"/>
      <c r="M227" s="183" t="s">
        <v>3</v>
      </c>
      <c r="N227" s="184" t="s">
        <v>44</v>
      </c>
      <c r="O227" s="74"/>
      <c r="P227" s="185">
        <f>O227*H227</f>
        <v>0</v>
      </c>
      <c r="Q227" s="185">
        <v>0</v>
      </c>
      <c r="R227" s="185">
        <f>Q227*H227</f>
        <v>0</v>
      </c>
      <c r="S227" s="185">
        <v>0</v>
      </c>
      <c r="T227" s="18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187" t="s">
        <v>224</v>
      </c>
      <c r="AT227" s="187" t="s">
        <v>132</v>
      </c>
      <c r="AU227" s="187" t="s">
        <v>85</v>
      </c>
      <c r="AY227" s="21" t="s">
        <v>129</v>
      </c>
      <c r="BE227" s="188">
        <f>IF(N227="základní",J227,0)</f>
        <v>0</v>
      </c>
      <c r="BF227" s="188">
        <f>IF(N227="snížená",J227,0)</f>
        <v>0</v>
      </c>
      <c r="BG227" s="188">
        <f>IF(N227="zákl. přenesená",J227,0)</f>
        <v>0</v>
      </c>
      <c r="BH227" s="188">
        <f>IF(N227="sníž. přenesená",J227,0)</f>
        <v>0</v>
      </c>
      <c r="BI227" s="188">
        <f>IF(N227="nulová",J227,0)</f>
        <v>0</v>
      </c>
      <c r="BJ227" s="21" t="s">
        <v>85</v>
      </c>
      <c r="BK227" s="188">
        <f>ROUND(I227*H227,2)</f>
        <v>0</v>
      </c>
      <c r="BL227" s="21" t="s">
        <v>224</v>
      </c>
      <c r="BM227" s="187" t="s">
        <v>520</v>
      </c>
    </row>
    <row r="228" s="2" customFormat="1">
      <c r="A228" s="40"/>
      <c r="B228" s="41"/>
      <c r="C228" s="40"/>
      <c r="D228" s="189" t="s">
        <v>139</v>
      </c>
      <c r="E228" s="40"/>
      <c r="F228" s="190" t="s">
        <v>521</v>
      </c>
      <c r="G228" s="40"/>
      <c r="H228" s="40"/>
      <c r="I228" s="191"/>
      <c r="J228" s="40"/>
      <c r="K228" s="40"/>
      <c r="L228" s="41"/>
      <c r="M228" s="192"/>
      <c r="N228" s="193"/>
      <c r="O228" s="74"/>
      <c r="P228" s="74"/>
      <c r="Q228" s="74"/>
      <c r="R228" s="74"/>
      <c r="S228" s="74"/>
      <c r="T228" s="75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21" t="s">
        <v>139</v>
      </c>
      <c r="AU228" s="21" t="s">
        <v>85</v>
      </c>
    </row>
    <row r="229" s="15" customFormat="1">
      <c r="A229" s="15"/>
      <c r="B229" s="224"/>
      <c r="C229" s="15"/>
      <c r="D229" s="195" t="s">
        <v>141</v>
      </c>
      <c r="E229" s="225" t="s">
        <v>3</v>
      </c>
      <c r="F229" s="226" t="s">
        <v>522</v>
      </c>
      <c r="G229" s="15"/>
      <c r="H229" s="225" t="s">
        <v>3</v>
      </c>
      <c r="I229" s="227"/>
      <c r="J229" s="15"/>
      <c r="K229" s="15"/>
      <c r="L229" s="224"/>
      <c r="M229" s="228"/>
      <c r="N229" s="229"/>
      <c r="O229" s="229"/>
      <c r="P229" s="229"/>
      <c r="Q229" s="229"/>
      <c r="R229" s="229"/>
      <c r="S229" s="229"/>
      <c r="T229" s="23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25" t="s">
        <v>141</v>
      </c>
      <c r="AU229" s="225" t="s">
        <v>85</v>
      </c>
      <c r="AV229" s="15" t="s">
        <v>79</v>
      </c>
      <c r="AW229" s="15" t="s">
        <v>33</v>
      </c>
      <c r="AX229" s="15" t="s">
        <v>72</v>
      </c>
      <c r="AY229" s="225" t="s">
        <v>129</v>
      </c>
    </row>
    <row r="230" s="13" customFormat="1">
      <c r="A230" s="13"/>
      <c r="B230" s="194"/>
      <c r="C230" s="13"/>
      <c r="D230" s="195" t="s">
        <v>141</v>
      </c>
      <c r="E230" s="196" t="s">
        <v>3</v>
      </c>
      <c r="F230" s="197" t="s">
        <v>523</v>
      </c>
      <c r="G230" s="13"/>
      <c r="H230" s="198">
        <v>15.4</v>
      </c>
      <c r="I230" s="199"/>
      <c r="J230" s="13"/>
      <c r="K230" s="13"/>
      <c r="L230" s="194"/>
      <c r="M230" s="200"/>
      <c r="N230" s="201"/>
      <c r="O230" s="201"/>
      <c r="P230" s="201"/>
      <c r="Q230" s="201"/>
      <c r="R230" s="201"/>
      <c r="S230" s="201"/>
      <c r="T230" s="20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196" t="s">
        <v>141</v>
      </c>
      <c r="AU230" s="196" t="s">
        <v>85</v>
      </c>
      <c r="AV230" s="13" t="s">
        <v>85</v>
      </c>
      <c r="AW230" s="13" t="s">
        <v>33</v>
      </c>
      <c r="AX230" s="13" t="s">
        <v>79</v>
      </c>
      <c r="AY230" s="196" t="s">
        <v>129</v>
      </c>
    </row>
    <row r="231" s="2" customFormat="1" ht="24.15" customHeight="1">
      <c r="A231" s="40"/>
      <c r="B231" s="175"/>
      <c r="C231" s="214" t="s">
        <v>524</v>
      </c>
      <c r="D231" s="214" t="s">
        <v>309</v>
      </c>
      <c r="E231" s="215" t="s">
        <v>525</v>
      </c>
      <c r="F231" s="216" t="s">
        <v>526</v>
      </c>
      <c r="G231" s="217" t="s">
        <v>151</v>
      </c>
      <c r="H231" s="218">
        <v>16.170000000000002</v>
      </c>
      <c r="I231" s="219"/>
      <c r="J231" s="220">
        <f>ROUND(I231*H231,2)</f>
        <v>0</v>
      </c>
      <c r="K231" s="216" t="s">
        <v>355</v>
      </c>
      <c r="L231" s="221"/>
      <c r="M231" s="222" t="s">
        <v>3</v>
      </c>
      <c r="N231" s="223" t="s">
        <v>44</v>
      </c>
      <c r="O231" s="74"/>
      <c r="P231" s="185">
        <f>O231*H231</f>
        <v>0</v>
      </c>
      <c r="Q231" s="185">
        <v>0.00029999999999999997</v>
      </c>
      <c r="R231" s="185">
        <f>Q231*H231</f>
        <v>0.0048510000000000003</v>
      </c>
      <c r="S231" s="185">
        <v>0</v>
      </c>
      <c r="T231" s="186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187" t="s">
        <v>474</v>
      </c>
      <c r="AT231" s="187" t="s">
        <v>309</v>
      </c>
      <c r="AU231" s="187" t="s">
        <v>85</v>
      </c>
      <c r="AY231" s="21" t="s">
        <v>129</v>
      </c>
      <c r="BE231" s="188">
        <f>IF(N231="základní",J231,0)</f>
        <v>0</v>
      </c>
      <c r="BF231" s="188">
        <f>IF(N231="snížená",J231,0)</f>
        <v>0</v>
      </c>
      <c r="BG231" s="188">
        <f>IF(N231="zákl. přenesená",J231,0)</f>
        <v>0</v>
      </c>
      <c r="BH231" s="188">
        <f>IF(N231="sníž. přenesená",J231,0)</f>
        <v>0</v>
      </c>
      <c r="BI231" s="188">
        <f>IF(N231="nulová",J231,0)</f>
        <v>0</v>
      </c>
      <c r="BJ231" s="21" t="s">
        <v>85</v>
      </c>
      <c r="BK231" s="188">
        <f>ROUND(I231*H231,2)</f>
        <v>0</v>
      </c>
      <c r="BL231" s="21" t="s">
        <v>224</v>
      </c>
      <c r="BM231" s="187" t="s">
        <v>527</v>
      </c>
    </row>
    <row r="232" s="13" customFormat="1">
      <c r="A232" s="13"/>
      <c r="B232" s="194"/>
      <c r="C232" s="13"/>
      <c r="D232" s="195" t="s">
        <v>141</v>
      </c>
      <c r="E232" s="13"/>
      <c r="F232" s="197" t="s">
        <v>528</v>
      </c>
      <c r="G232" s="13"/>
      <c r="H232" s="198">
        <v>16.170000000000002</v>
      </c>
      <c r="I232" s="199"/>
      <c r="J232" s="13"/>
      <c r="K232" s="13"/>
      <c r="L232" s="194"/>
      <c r="M232" s="200"/>
      <c r="N232" s="201"/>
      <c r="O232" s="201"/>
      <c r="P232" s="201"/>
      <c r="Q232" s="201"/>
      <c r="R232" s="201"/>
      <c r="S232" s="201"/>
      <c r="T232" s="202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96" t="s">
        <v>141</v>
      </c>
      <c r="AU232" s="196" t="s">
        <v>85</v>
      </c>
      <c r="AV232" s="13" t="s">
        <v>85</v>
      </c>
      <c r="AW232" s="13" t="s">
        <v>4</v>
      </c>
      <c r="AX232" s="13" t="s">
        <v>79</v>
      </c>
      <c r="AY232" s="196" t="s">
        <v>129</v>
      </c>
    </row>
    <row r="233" s="2" customFormat="1" ht="55.5" customHeight="1">
      <c r="A233" s="40"/>
      <c r="B233" s="175"/>
      <c r="C233" s="176" t="s">
        <v>529</v>
      </c>
      <c r="D233" s="176" t="s">
        <v>132</v>
      </c>
      <c r="E233" s="177" t="s">
        <v>530</v>
      </c>
      <c r="F233" s="178" t="s">
        <v>531</v>
      </c>
      <c r="G233" s="179" t="s">
        <v>194</v>
      </c>
      <c r="H233" s="180">
        <v>0.0050000000000000001</v>
      </c>
      <c r="I233" s="181"/>
      <c r="J233" s="182">
        <f>ROUND(I233*H233,2)</f>
        <v>0</v>
      </c>
      <c r="K233" s="178" t="s">
        <v>355</v>
      </c>
      <c r="L233" s="41"/>
      <c r="M233" s="183" t="s">
        <v>3</v>
      </c>
      <c r="N233" s="184" t="s">
        <v>44</v>
      </c>
      <c r="O233" s="74"/>
      <c r="P233" s="185">
        <f>O233*H233</f>
        <v>0</v>
      </c>
      <c r="Q233" s="185">
        <v>0</v>
      </c>
      <c r="R233" s="185">
        <f>Q233*H233</f>
        <v>0</v>
      </c>
      <c r="S233" s="185">
        <v>0</v>
      </c>
      <c r="T233" s="18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187" t="s">
        <v>224</v>
      </c>
      <c r="AT233" s="187" t="s">
        <v>132</v>
      </c>
      <c r="AU233" s="187" t="s">
        <v>85</v>
      </c>
      <c r="AY233" s="21" t="s">
        <v>129</v>
      </c>
      <c r="BE233" s="188">
        <f>IF(N233="základní",J233,0)</f>
        <v>0</v>
      </c>
      <c r="BF233" s="188">
        <f>IF(N233="snížená",J233,0)</f>
        <v>0</v>
      </c>
      <c r="BG233" s="188">
        <f>IF(N233="zákl. přenesená",J233,0)</f>
        <v>0</v>
      </c>
      <c r="BH233" s="188">
        <f>IF(N233="sníž. přenesená",J233,0)</f>
        <v>0</v>
      </c>
      <c r="BI233" s="188">
        <f>IF(N233="nulová",J233,0)</f>
        <v>0</v>
      </c>
      <c r="BJ233" s="21" t="s">
        <v>85</v>
      </c>
      <c r="BK233" s="188">
        <f>ROUND(I233*H233,2)</f>
        <v>0</v>
      </c>
      <c r="BL233" s="21" t="s">
        <v>224</v>
      </c>
      <c r="BM233" s="187" t="s">
        <v>532</v>
      </c>
    </row>
    <row r="234" s="2" customFormat="1">
      <c r="A234" s="40"/>
      <c r="B234" s="41"/>
      <c r="C234" s="40"/>
      <c r="D234" s="189" t="s">
        <v>139</v>
      </c>
      <c r="E234" s="40"/>
      <c r="F234" s="190" t="s">
        <v>533</v>
      </c>
      <c r="G234" s="40"/>
      <c r="H234" s="40"/>
      <c r="I234" s="191"/>
      <c r="J234" s="40"/>
      <c r="K234" s="40"/>
      <c r="L234" s="41"/>
      <c r="M234" s="192"/>
      <c r="N234" s="193"/>
      <c r="O234" s="74"/>
      <c r="P234" s="74"/>
      <c r="Q234" s="74"/>
      <c r="R234" s="74"/>
      <c r="S234" s="74"/>
      <c r="T234" s="75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21" t="s">
        <v>139</v>
      </c>
      <c r="AU234" s="21" t="s">
        <v>85</v>
      </c>
    </row>
    <row r="235" s="12" customFormat="1" ht="22.8" customHeight="1">
      <c r="A235" s="12"/>
      <c r="B235" s="162"/>
      <c r="C235" s="12"/>
      <c r="D235" s="163" t="s">
        <v>71</v>
      </c>
      <c r="E235" s="173" t="s">
        <v>534</v>
      </c>
      <c r="F235" s="173" t="s">
        <v>535</v>
      </c>
      <c r="G235" s="12"/>
      <c r="H235" s="12"/>
      <c r="I235" s="165"/>
      <c r="J235" s="174">
        <f>BK235</f>
        <v>0</v>
      </c>
      <c r="K235" s="12"/>
      <c r="L235" s="162"/>
      <c r="M235" s="167"/>
      <c r="N235" s="168"/>
      <c r="O235" s="168"/>
      <c r="P235" s="169">
        <f>SUM(P236:P239)</f>
        <v>0</v>
      </c>
      <c r="Q235" s="168"/>
      <c r="R235" s="169">
        <f>SUM(R236:R239)</f>
        <v>0.00014498000000000001</v>
      </c>
      <c r="S235" s="168"/>
      <c r="T235" s="170">
        <f>SUM(T236:T239)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63" t="s">
        <v>85</v>
      </c>
      <c r="AT235" s="171" t="s">
        <v>71</v>
      </c>
      <c r="AU235" s="171" t="s">
        <v>79</v>
      </c>
      <c r="AY235" s="163" t="s">
        <v>129</v>
      </c>
      <c r="BK235" s="172">
        <f>SUM(BK236:BK239)</f>
        <v>0</v>
      </c>
    </row>
    <row r="236" s="2" customFormat="1" ht="37.8" customHeight="1">
      <c r="A236" s="40"/>
      <c r="B236" s="175"/>
      <c r="C236" s="176" t="s">
        <v>536</v>
      </c>
      <c r="D236" s="176" t="s">
        <v>132</v>
      </c>
      <c r="E236" s="177" t="s">
        <v>537</v>
      </c>
      <c r="F236" s="178" t="s">
        <v>538</v>
      </c>
      <c r="G236" s="179" t="s">
        <v>151</v>
      </c>
      <c r="H236" s="180">
        <v>0.54000000000000004</v>
      </c>
      <c r="I236" s="181"/>
      <c r="J236" s="182">
        <f>ROUND(I236*H236,2)</f>
        <v>0</v>
      </c>
      <c r="K236" s="178" t="s">
        <v>355</v>
      </c>
      <c r="L236" s="41"/>
      <c r="M236" s="183" t="s">
        <v>3</v>
      </c>
      <c r="N236" s="184" t="s">
        <v>44</v>
      </c>
      <c r="O236" s="74"/>
      <c r="P236" s="185">
        <f>O236*H236</f>
        <v>0</v>
      </c>
      <c r="Q236" s="185">
        <v>0</v>
      </c>
      <c r="R236" s="185">
        <f>Q236*H236</f>
        <v>0</v>
      </c>
      <c r="S236" s="185">
        <v>0</v>
      </c>
      <c r="T236" s="18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187" t="s">
        <v>224</v>
      </c>
      <c r="AT236" s="187" t="s">
        <v>132</v>
      </c>
      <c r="AU236" s="187" t="s">
        <v>85</v>
      </c>
      <c r="AY236" s="21" t="s">
        <v>129</v>
      </c>
      <c r="BE236" s="188">
        <f>IF(N236="základní",J236,0)</f>
        <v>0</v>
      </c>
      <c r="BF236" s="188">
        <f>IF(N236="snížená",J236,0)</f>
        <v>0</v>
      </c>
      <c r="BG236" s="188">
        <f>IF(N236="zákl. přenesená",J236,0)</f>
        <v>0</v>
      </c>
      <c r="BH236" s="188">
        <f>IF(N236="sníž. přenesená",J236,0)</f>
        <v>0</v>
      </c>
      <c r="BI236" s="188">
        <f>IF(N236="nulová",J236,0)</f>
        <v>0</v>
      </c>
      <c r="BJ236" s="21" t="s">
        <v>85</v>
      </c>
      <c r="BK236" s="188">
        <f>ROUND(I236*H236,2)</f>
        <v>0</v>
      </c>
      <c r="BL236" s="21" t="s">
        <v>224</v>
      </c>
      <c r="BM236" s="187" t="s">
        <v>539</v>
      </c>
    </row>
    <row r="237" s="2" customFormat="1">
      <c r="A237" s="40"/>
      <c r="B237" s="41"/>
      <c r="C237" s="40"/>
      <c r="D237" s="189" t="s">
        <v>139</v>
      </c>
      <c r="E237" s="40"/>
      <c r="F237" s="190" t="s">
        <v>540</v>
      </c>
      <c r="G237" s="40"/>
      <c r="H237" s="40"/>
      <c r="I237" s="191"/>
      <c r="J237" s="40"/>
      <c r="K237" s="40"/>
      <c r="L237" s="41"/>
      <c r="M237" s="192"/>
      <c r="N237" s="193"/>
      <c r="O237" s="74"/>
      <c r="P237" s="74"/>
      <c r="Q237" s="74"/>
      <c r="R237" s="74"/>
      <c r="S237" s="74"/>
      <c r="T237" s="75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21" t="s">
        <v>139</v>
      </c>
      <c r="AU237" s="21" t="s">
        <v>85</v>
      </c>
    </row>
    <row r="238" s="2" customFormat="1" ht="24.15" customHeight="1">
      <c r="A238" s="40"/>
      <c r="B238" s="175"/>
      <c r="C238" s="214" t="s">
        <v>541</v>
      </c>
      <c r="D238" s="214" t="s">
        <v>309</v>
      </c>
      <c r="E238" s="215" t="s">
        <v>542</v>
      </c>
      <c r="F238" s="216" t="s">
        <v>543</v>
      </c>
      <c r="G238" s="217" t="s">
        <v>151</v>
      </c>
      <c r="H238" s="218">
        <v>0.65900000000000003</v>
      </c>
      <c r="I238" s="219"/>
      <c r="J238" s="220">
        <f>ROUND(I238*H238,2)</f>
        <v>0</v>
      </c>
      <c r="K238" s="216" t="s">
        <v>355</v>
      </c>
      <c r="L238" s="221"/>
      <c r="M238" s="222" t="s">
        <v>3</v>
      </c>
      <c r="N238" s="223" t="s">
        <v>44</v>
      </c>
      <c r="O238" s="74"/>
      <c r="P238" s="185">
        <f>O238*H238</f>
        <v>0</v>
      </c>
      <c r="Q238" s="185">
        <v>0.00022000000000000001</v>
      </c>
      <c r="R238" s="185">
        <f>Q238*H238</f>
        <v>0.00014498000000000001</v>
      </c>
      <c r="S238" s="185">
        <v>0</v>
      </c>
      <c r="T238" s="18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187" t="s">
        <v>474</v>
      </c>
      <c r="AT238" s="187" t="s">
        <v>309</v>
      </c>
      <c r="AU238" s="187" t="s">
        <v>85</v>
      </c>
      <c r="AY238" s="21" t="s">
        <v>129</v>
      </c>
      <c r="BE238" s="188">
        <f>IF(N238="základní",J238,0)</f>
        <v>0</v>
      </c>
      <c r="BF238" s="188">
        <f>IF(N238="snížená",J238,0)</f>
        <v>0</v>
      </c>
      <c r="BG238" s="188">
        <f>IF(N238="zákl. přenesená",J238,0)</f>
        <v>0</v>
      </c>
      <c r="BH238" s="188">
        <f>IF(N238="sníž. přenesená",J238,0)</f>
        <v>0</v>
      </c>
      <c r="BI238" s="188">
        <f>IF(N238="nulová",J238,0)</f>
        <v>0</v>
      </c>
      <c r="BJ238" s="21" t="s">
        <v>85</v>
      </c>
      <c r="BK238" s="188">
        <f>ROUND(I238*H238,2)</f>
        <v>0</v>
      </c>
      <c r="BL238" s="21" t="s">
        <v>224</v>
      </c>
      <c r="BM238" s="187" t="s">
        <v>544</v>
      </c>
    </row>
    <row r="239" s="13" customFormat="1">
      <c r="A239" s="13"/>
      <c r="B239" s="194"/>
      <c r="C239" s="13"/>
      <c r="D239" s="195" t="s">
        <v>141</v>
      </c>
      <c r="E239" s="13"/>
      <c r="F239" s="197" t="s">
        <v>545</v>
      </c>
      <c r="G239" s="13"/>
      <c r="H239" s="198">
        <v>0.65900000000000003</v>
      </c>
      <c r="I239" s="199"/>
      <c r="J239" s="13"/>
      <c r="K239" s="13"/>
      <c r="L239" s="194"/>
      <c r="M239" s="200"/>
      <c r="N239" s="201"/>
      <c r="O239" s="201"/>
      <c r="P239" s="201"/>
      <c r="Q239" s="201"/>
      <c r="R239" s="201"/>
      <c r="S239" s="201"/>
      <c r="T239" s="20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196" t="s">
        <v>141</v>
      </c>
      <c r="AU239" s="196" t="s">
        <v>85</v>
      </c>
      <c r="AV239" s="13" t="s">
        <v>85</v>
      </c>
      <c r="AW239" s="13" t="s">
        <v>4</v>
      </c>
      <c r="AX239" s="13" t="s">
        <v>79</v>
      </c>
      <c r="AY239" s="196" t="s">
        <v>129</v>
      </c>
    </row>
    <row r="240" s="12" customFormat="1" ht="22.8" customHeight="1">
      <c r="A240" s="12"/>
      <c r="B240" s="162"/>
      <c r="C240" s="12"/>
      <c r="D240" s="163" t="s">
        <v>71</v>
      </c>
      <c r="E240" s="173" t="s">
        <v>546</v>
      </c>
      <c r="F240" s="173" t="s">
        <v>547</v>
      </c>
      <c r="G240" s="12"/>
      <c r="H240" s="12"/>
      <c r="I240" s="165"/>
      <c r="J240" s="174">
        <f>BK240</f>
        <v>0</v>
      </c>
      <c r="K240" s="12"/>
      <c r="L240" s="162"/>
      <c r="M240" s="167"/>
      <c r="N240" s="168"/>
      <c r="O240" s="168"/>
      <c r="P240" s="169">
        <f>SUM(P241:P246)</f>
        <v>0</v>
      </c>
      <c r="Q240" s="168"/>
      <c r="R240" s="169">
        <f>SUM(R241:R246)</f>
        <v>0.023659999999999997</v>
      </c>
      <c r="S240" s="168"/>
      <c r="T240" s="170">
        <f>SUM(T241:T246)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163" t="s">
        <v>85</v>
      </c>
      <c r="AT240" s="171" t="s">
        <v>71</v>
      </c>
      <c r="AU240" s="171" t="s">
        <v>79</v>
      </c>
      <c r="AY240" s="163" t="s">
        <v>129</v>
      </c>
      <c r="BK240" s="172">
        <f>SUM(BK241:BK246)</f>
        <v>0</v>
      </c>
    </row>
    <row r="241" s="2" customFormat="1" ht="33" customHeight="1">
      <c r="A241" s="40"/>
      <c r="B241" s="175"/>
      <c r="C241" s="176" t="s">
        <v>548</v>
      </c>
      <c r="D241" s="176" t="s">
        <v>132</v>
      </c>
      <c r="E241" s="177" t="s">
        <v>549</v>
      </c>
      <c r="F241" s="178" t="s">
        <v>550</v>
      </c>
      <c r="G241" s="179" t="s">
        <v>175</v>
      </c>
      <c r="H241" s="180">
        <v>9.0999999999999996</v>
      </c>
      <c r="I241" s="181"/>
      <c r="J241" s="182">
        <f>ROUND(I241*H241,2)</f>
        <v>0</v>
      </c>
      <c r="K241" s="178" t="s">
        <v>136</v>
      </c>
      <c r="L241" s="41"/>
      <c r="M241" s="183" t="s">
        <v>3</v>
      </c>
      <c r="N241" s="184" t="s">
        <v>44</v>
      </c>
      <c r="O241" s="74"/>
      <c r="P241" s="185">
        <f>O241*H241</f>
        <v>0</v>
      </c>
      <c r="Q241" s="185">
        <v>0.0025999999999999999</v>
      </c>
      <c r="R241" s="185">
        <f>Q241*H241</f>
        <v>0.023659999999999997</v>
      </c>
      <c r="S241" s="185">
        <v>0</v>
      </c>
      <c r="T241" s="18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187" t="s">
        <v>224</v>
      </c>
      <c r="AT241" s="187" t="s">
        <v>132</v>
      </c>
      <c r="AU241" s="187" t="s">
        <v>85</v>
      </c>
      <c r="AY241" s="21" t="s">
        <v>129</v>
      </c>
      <c r="BE241" s="188">
        <f>IF(N241="základní",J241,0)</f>
        <v>0</v>
      </c>
      <c r="BF241" s="188">
        <f>IF(N241="snížená",J241,0)</f>
        <v>0</v>
      </c>
      <c r="BG241" s="188">
        <f>IF(N241="zákl. přenesená",J241,0)</f>
        <v>0</v>
      </c>
      <c r="BH241" s="188">
        <f>IF(N241="sníž. přenesená",J241,0)</f>
        <v>0</v>
      </c>
      <c r="BI241" s="188">
        <f>IF(N241="nulová",J241,0)</f>
        <v>0</v>
      </c>
      <c r="BJ241" s="21" t="s">
        <v>85</v>
      </c>
      <c r="BK241" s="188">
        <f>ROUND(I241*H241,2)</f>
        <v>0</v>
      </c>
      <c r="BL241" s="21" t="s">
        <v>224</v>
      </c>
      <c r="BM241" s="187" t="s">
        <v>551</v>
      </c>
    </row>
    <row r="242" s="2" customFormat="1">
      <c r="A242" s="40"/>
      <c r="B242" s="41"/>
      <c r="C242" s="40"/>
      <c r="D242" s="189" t="s">
        <v>139</v>
      </c>
      <c r="E242" s="40"/>
      <c r="F242" s="190" t="s">
        <v>552</v>
      </c>
      <c r="G242" s="40"/>
      <c r="H242" s="40"/>
      <c r="I242" s="191"/>
      <c r="J242" s="40"/>
      <c r="K242" s="40"/>
      <c r="L242" s="41"/>
      <c r="M242" s="192"/>
      <c r="N242" s="193"/>
      <c r="O242" s="74"/>
      <c r="P242" s="74"/>
      <c r="Q242" s="74"/>
      <c r="R242" s="74"/>
      <c r="S242" s="74"/>
      <c r="T242" s="75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21" t="s">
        <v>139</v>
      </c>
      <c r="AU242" s="21" t="s">
        <v>85</v>
      </c>
    </row>
    <row r="243" s="15" customFormat="1">
      <c r="A243" s="15"/>
      <c r="B243" s="224"/>
      <c r="C243" s="15"/>
      <c r="D243" s="195" t="s">
        <v>141</v>
      </c>
      <c r="E243" s="225" t="s">
        <v>3</v>
      </c>
      <c r="F243" s="226" t="s">
        <v>553</v>
      </c>
      <c r="G243" s="15"/>
      <c r="H243" s="225" t="s">
        <v>3</v>
      </c>
      <c r="I243" s="227"/>
      <c r="J243" s="15"/>
      <c r="K243" s="15"/>
      <c r="L243" s="224"/>
      <c r="M243" s="228"/>
      <c r="N243" s="229"/>
      <c r="O243" s="229"/>
      <c r="P243" s="229"/>
      <c r="Q243" s="229"/>
      <c r="R243" s="229"/>
      <c r="S243" s="229"/>
      <c r="T243" s="230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25" t="s">
        <v>141</v>
      </c>
      <c r="AU243" s="225" t="s">
        <v>85</v>
      </c>
      <c r="AV243" s="15" t="s">
        <v>79</v>
      </c>
      <c r="AW243" s="15" t="s">
        <v>33</v>
      </c>
      <c r="AX243" s="15" t="s">
        <v>72</v>
      </c>
      <c r="AY243" s="225" t="s">
        <v>129</v>
      </c>
    </row>
    <row r="244" s="13" customFormat="1">
      <c r="A244" s="13"/>
      <c r="B244" s="194"/>
      <c r="C244" s="13"/>
      <c r="D244" s="195" t="s">
        <v>141</v>
      </c>
      <c r="E244" s="196" t="s">
        <v>3</v>
      </c>
      <c r="F244" s="197" t="s">
        <v>554</v>
      </c>
      <c r="G244" s="13"/>
      <c r="H244" s="198">
        <v>9.0999999999999996</v>
      </c>
      <c r="I244" s="199"/>
      <c r="J244" s="13"/>
      <c r="K244" s="13"/>
      <c r="L244" s="194"/>
      <c r="M244" s="200"/>
      <c r="N244" s="201"/>
      <c r="O244" s="201"/>
      <c r="P244" s="201"/>
      <c r="Q244" s="201"/>
      <c r="R244" s="201"/>
      <c r="S244" s="201"/>
      <c r="T244" s="20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96" t="s">
        <v>141</v>
      </c>
      <c r="AU244" s="196" t="s">
        <v>85</v>
      </c>
      <c r="AV244" s="13" t="s">
        <v>85</v>
      </c>
      <c r="AW244" s="13" t="s">
        <v>33</v>
      </c>
      <c r="AX244" s="13" t="s">
        <v>79</v>
      </c>
      <c r="AY244" s="196" t="s">
        <v>129</v>
      </c>
    </row>
    <row r="245" s="2" customFormat="1" ht="49.05" customHeight="1">
      <c r="A245" s="40"/>
      <c r="B245" s="175"/>
      <c r="C245" s="176" t="s">
        <v>555</v>
      </c>
      <c r="D245" s="176" t="s">
        <v>132</v>
      </c>
      <c r="E245" s="177" t="s">
        <v>556</v>
      </c>
      <c r="F245" s="178" t="s">
        <v>557</v>
      </c>
      <c r="G245" s="179" t="s">
        <v>194</v>
      </c>
      <c r="H245" s="180">
        <v>0.024</v>
      </c>
      <c r="I245" s="181"/>
      <c r="J245" s="182">
        <f>ROUND(I245*H245,2)</f>
        <v>0</v>
      </c>
      <c r="K245" s="178" t="s">
        <v>355</v>
      </c>
      <c r="L245" s="41"/>
      <c r="M245" s="183" t="s">
        <v>3</v>
      </c>
      <c r="N245" s="184" t="s">
        <v>44</v>
      </c>
      <c r="O245" s="74"/>
      <c r="P245" s="185">
        <f>O245*H245</f>
        <v>0</v>
      </c>
      <c r="Q245" s="185">
        <v>0</v>
      </c>
      <c r="R245" s="185">
        <f>Q245*H245</f>
        <v>0</v>
      </c>
      <c r="S245" s="185">
        <v>0</v>
      </c>
      <c r="T245" s="18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187" t="s">
        <v>224</v>
      </c>
      <c r="AT245" s="187" t="s">
        <v>132</v>
      </c>
      <c r="AU245" s="187" t="s">
        <v>85</v>
      </c>
      <c r="AY245" s="21" t="s">
        <v>129</v>
      </c>
      <c r="BE245" s="188">
        <f>IF(N245="základní",J245,0)</f>
        <v>0</v>
      </c>
      <c r="BF245" s="188">
        <f>IF(N245="snížená",J245,0)</f>
        <v>0</v>
      </c>
      <c r="BG245" s="188">
        <f>IF(N245="zákl. přenesená",J245,0)</f>
        <v>0</v>
      </c>
      <c r="BH245" s="188">
        <f>IF(N245="sníž. přenesená",J245,0)</f>
        <v>0</v>
      </c>
      <c r="BI245" s="188">
        <f>IF(N245="nulová",J245,0)</f>
        <v>0</v>
      </c>
      <c r="BJ245" s="21" t="s">
        <v>85</v>
      </c>
      <c r="BK245" s="188">
        <f>ROUND(I245*H245,2)</f>
        <v>0</v>
      </c>
      <c r="BL245" s="21" t="s">
        <v>224</v>
      </c>
      <c r="BM245" s="187" t="s">
        <v>558</v>
      </c>
    </row>
    <row r="246" s="2" customFormat="1">
      <c r="A246" s="40"/>
      <c r="B246" s="41"/>
      <c r="C246" s="40"/>
      <c r="D246" s="189" t="s">
        <v>139</v>
      </c>
      <c r="E246" s="40"/>
      <c r="F246" s="190" t="s">
        <v>559</v>
      </c>
      <c r="G246" s="40"/>
      <c r="H246" s="40"/>
      <c r="I246" s="191"/>
      <c r="J246" s="40"/>
      <c r="K246" s="40"/>
      <c r="L246" s="41"/>
      <c r="M246" s="192"/>
      <c r="N246" s="193"/>
      <c r="O246" s="74"/>
      <c r="P246" s="74"/>
      <c r="Q246" s="74"/>
      <c r="R246" s="74"/>
      <c r="S246" s="74"/>
      <c r="T246" s="75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21" t="s">
        <v>139</v>
      </c>
      <c r="AU246" s="21" t="s">
        <v>85</v>
      </c>
    </row>
    <row r="247" s="12" customFormat="1" ht="22.8" customHeight="1">
      <c r="A247" s="12"/>
      <c r="B247" s="162"/>
      <c r="C247" s="12"/>
      <c r="D247" s="163" t="s">
        <v>71</v>
      </c>
      <c r="E247" s="173" t="s">
        <v>238</v>
      </c>
      <c r="F247" s="173" t="s">
        <v>239</v>
      </c>
      <c r="G247" s="12"/>
      <c r="H247" s="12"/>
      <c r="I247" s="165"/>
      <c r="J247" s="174">
        <f>BK247</f>
        <v>0</v>
      </c>
      <c r="K247" s="12"/>
      <c r="L247" s="162"/>
      <c r="M247" s="167"/>
      <c r="N247" s="168"/>
      <c r="O247" s="168"/>
      <c r="P247" s="169">
        <f>SUM(P248:P260)</f>
        <v>0</v>
      </c>
      <c r="Q247" s="168"/>
      <c r="R247" s="169">
        <f>SUM(R248:R260)</f>
        <v>0.12845045999999999</v>
      </c>
      <c r="S247" s="168"/>
      <c r="T247" s="170">
        <f>SUM(T248:T260)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63" t="s">
        <v>85</v>
      </c>
      <c r="AT247" s="171" t="s">
        <v>71</v>
      </c>
      <c r="AU247" s="171" t="s">
        <v>79</v>
      </c>
      <c r="AY247" s="163" t="s">
        <v>129</v>
      </c>
      <c r="BK247" s="172">
        <f>SUM(BK248:BK260)</f>
        <v>0</v>
      </c>
    </row>
    <row r="248" s="2" customFormat="1" ht="55.5" customHeight="1">
      <c r="A248" s="40"/>
      <c r="B248" s="175"/>
      <c r="C248" s="176" t="s">
        <v>560</v>
      </c>
      <c r="D248" s="176" t="s">
        <v>132</v>
      </c>
      <c r="E248" s="177" t="s">
        <v>561</v>
      </c>
      <c r="F248" s="178" t="s">
        <v>562</v>
      </c>
      <c r="G248" s="179" t="s">
        <v>151</v>
      </c>
      <c r="H248" s="180">
        <v>1.833</v>
      </c>
      <c r="I248" s="181"/>
      <c r="J248" s="182">
        <f>ROUND(I248*H248,2)</f>
        <v>0</v>
      </c>
      <c r="K248" s="178" t="s">
        <v>355</v>
      </c>
      <c r="L248" s="41"/>
      <c r="M248" s="183" t="s">
        <v>3</v>
      </c>
      <c r="N248" s="184" t="s">
        <v>44</v>
      </c>
      <c r="O248" s="74"/>
      <c r="P248" s="185">
        <f>O248*H248</f>
        <v>0</v>
      </c>
      <c r="Q248" s="185">
        <v>0.011820000000000001</v>
      </c>
      <c r="R248" s="185">
        <f>Q248*H248</f>
        <v>0.021666060000000001</v>
      </c>
      <c r="S248" s="185">
        <v>0</v>
      </c>
      <c r="T248" s="18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187" t="s">
        <v>224</v>
      </c>
      <c r="AT248" s="187" t="s">
        <v>132</v>
      </c>
      <c r="AU248" s="187" t="s">
        <v>85</v>
      </c>
      <c r="AY248" s="21" t="s">
        <v>129</v>
      </c>
      <c r="BE248" s="188">
        <f>IF(N248="základní",J248,0)</f>
        <v>0</v>
      </c>
      <c r="BF248" s="188">
        <f>IF(N248="snížená",J248,0)</f>
        <v>0</v>
      </c>
      <c r="BG248" s="188">
        <f>IF(N248="zákl. přenesená",J248,0)</f>
        <v>0</v>
      </c>
      <c r="BH248" s="188">
        <f>IF(N248="sníž. přenesená",J248,0)</f>
        <v>0</v>
      </c>
      <c r="BI248" s="188">
        <f>IF(N248="nulová",J248,0)</f>
        <v>0</v>
      </c>
      <c r="BJ248" s="21" t="s">
        <v>85</v>
      </c>
      <c r="BK248" s="188">
        <f>ROUND(I248*H248,2)</f>
        <v>0</v>
      </c>
      <c r="BL248" s="21" t="s">
        <v>224</v>
      </c>
      <c r="BM248" s="187" t="s">
        <v>563</v>
      </c>
    </row>
    <row r="249" s="2" customFormat="1">
      <c r="A249" s="40"/>
      <c r="B249" s="41"/>
      <c r="C249" s="40"/>
      <c r="D249" s="189" t="s">
        <v>139</v>
      </c>
      <c r="E249" s="40"/>
      <c r="F249" s="190" t="s">
        <v>564</v>
      </c>
      <c r="G249" s="40"/>
      <c r="H249" s="40"/>
      <c r="I249" s="191"/>
      <c r="J249" s="40"/>
      <c r="K249" s="40"/>
      <c r="L249" s="41"/>
      <c r="M249" s="192"/>
      <c r="N249" s="193"/>
      <c r="O249" s="74"/>
      <c r="P249" s="74"/>
      <c r="Q249" s="74"/>
      <c r="R249" s="74"/>
      <c r="S249" s="74"/>
      <c r="T249" s="75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T249" s="21" t="s">
        <v>139</v>
      </c>
      <c r="AU249" s="21" t="s">
        <v>85</v>
      </c>
    </row>
    <row r="250" s="15" customFormat="1">
      <c r="A250" s="15"/>
      <c r="B250" s="224"/>
      <c r="C250" s="15"/>
      <c r="D250" s="195" t="s">
        <v>141</v>
      </c>
      <c r="E250" s="225" t="s">
        <v>3</v>
      </c>
      <c r="F250" s="226" t="s">
        <v>565</v>
      </c>
      <c r="G250" s="15"/>
      <c r="H250" s="225" t="s">
        <v>3</v>
      </c>
      <c r="I250" s="227"/>
      <c r="J250" s="15"/>
      <c r="K250" s="15"/>
      <c r="L250" s="224"/>
      <c r="M250" s="228"/>
      <c r="N250" s="229"/>
      <c r="O250" s="229"/>
      <c r="P250" s="229"/>
      <c r="Q250" s="229"/>
      <c r="R250" s="229"/>
      <c r="S250" s="229"/>
      <c r="T250" s="230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25" t="s">
        <v>141</v>
      </c>
      <c r="AU250" s="225" t="s">
        <v>85</v>
      </c>
      <c r="AV250" s="15" t="s">
        <v>79</v>
      </c>
      <c r="AW250" s="15" t="s">
        <v>33</v>
      </c>
      <c r="AX250" s="15" t="s">
        <v>72</v>
      </c>
      <c r="AY250" s="225" t="s">
        <v>129</v>
      </c>
    </row>
    <row r="251" s="13" customFormat="1">
      <c r="A251" s="13"/>
      <c r="B251" s="194"/>
      <c r="C251" s="13"/>
      <c r="D251" s="195" t="s">
        <v>141</v>
      </c>
      <c r="E251" s="196" t="s">
        <v>3</v>
      </c>
      <c r="F251" s="197" t="s">
        <v>566</v>
      </c>
      <c r="G251" s="13"/>
      <c r="H251" s="198">
        <v>1.833</v>
      </c>
      <c r="I251" s="199"/>
      <c r="J251" s="13"/>
      <c r="K251" s="13"/>
      <c r="L251" s="194"/>
      <c r="M251" s="200"/>
      <c r="N251" s="201"/>
      <c r="O251" s="201"/>
      <c r="P251" s="201"/>
      <c r="Q251" s="201"/>
      <c r="R251" s="201"/>
      <c r="S251" s="201"/>
      <c r="T251" s="20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96" t="s">
        <v>141</v>
      </c>
      <c r="AU251" s="196" t="s">
        <v>85</v>
      </c>
      <c r="AV251" s="13" t="s">
        <v>85</v>
      </c>
      <c r="AW251" s="13" t="s">
        <v>33</v>
      </c>
      <c r="AX251" s="13" t="s">
        <v>72</v>
      </c>
      <c r="AY251" s="196" t="s">
        <v>129</v>
      </c>
    </row>
    <row r="252" s="14" customFormat="1">
      <c r="A252" s="14"/>
      <c r="B252" s="203"/>
      <c r="C252" s="14"/>
      <c r="D252" s="195" t="s">
        <v>141</v>
      </c>
      <c r="E252" s="204" t="s">
        <v>3</v>
      </c>
      <c r="F252" s="205" t="s">
        <v>166</v>
      </c>
      <c r="G252" s="14"/>
      <c r="H252" s="206">
        <v>1.833</v>
      </c>
      <c r="I252" s="207"/>
      <c r="J252" s="14"/>
      <c r="K252" s="14"/>
      <c r="L252" s="203"/>
      <c r="M252" s="208"/>
      <c r="N252" s="209"/>
      <c r="O252" s="209"/>
      <c r="P252" s="209"/>
      <c r="Q252" s="209"/>
      <c r="R252" s="209"/>
      <c r="S252" s="209"/>
      <c r="T252" s="210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04" t="s">
        <v>141</v>
      </c>
      <c r="AU252" s="204" t="s">
        <v>85</v>
      </c>
      <c r="AV252" s="14" t="s">
        <v>137</v>
      </c>
      <c r="AW252" s="14" t="s">
        <v>33</v>
      </c>
      <c r="AX252" s="14" t="s">
        <v>79</v>
      </c>
      <c r="AY252" s="204" t="s">
        <v>129</v>
      </c>
    </row>
    <row r="253" s="2" customFormat="1" ht="37.8" customHeight="1">
      <c r="A253" s="40"/>
      <c r="B253" s="175"/>
      <c r="C253" s="176" t="s">
        <v>567</v>
      </c>
      <c r="D253" s="176" t="s">
        <v>132</v>
      </c>
      <c r="E253" s="177" t="s">
        <v>568</v>
      </c>
      <c r="F253" s="178" t="s">
        <v>569</v>
      </c>
      <c r="G253" s="179" t="s">
        <v>151</v>
      </c>
      <c r="H253" s="180">
        <v>11.538</v>
      </c>
      <c r="I253" s="181"/>
      <c r="J253" s="182">
        <f>ROUND(I253*H253,2)</f>
        <v>0</v>
      </c>
      <c r="K253" s="178" t="s">
        <v>355</v>
      </c>
      <c r="L253" s="41"/>
      <c r="M253" s="183" t="s">
        <v>3</v>
      </c>
      <c r="N253" s="184" t="s">
        <v>44</v>
      </c>
      <c r="O253" s="74"/>
      <c r="P253" s="185">
        <f>O253*H253</f>
        <v>0</v>
      </c>
      <c r="Q253" s="185">
        <v>0.0070499999999999998</v>
      </c>
      <c r="R253" s="185">
        <f>Q253*H253</f>
        <v>0.081342899999999996</v>
      </c>
      <c r="S253" s="185">
        <v>0</v>
      </c>
      <c r="T253" s="18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187" t="s">
        <v>224</v>
      </c>
      <c r="AT253" s="187" t="s">
        <v>132</v>
      </c>
      <c r="AU253" s="187" t="s">
        <v>85</v>
      </c>
      <c r="AY253" s="21" t="s">
        <v>129</v>
      </c>
      <c r="BE253" s="188">
        <f>IF(N253="základní",J253,0)</f>
        <v>0</v>
      </c>
      <c r="BF253" s="188">
        <f>IF(N253="snížená",J253,0)</f>
        <v>0</v>
      </c>
      <c r="BG253" s="188">
        <f>IF(N253="zákl. přenesená",J253,0)</f>
        <v>0</v>
      </c>
      <c r="BH253" s="188">
        <f>IF(N253="sníž. přenesená",J253,0)</f>
        <v>0</v>
      </c>
      <c r="BI253" s="188">
        <f>IF(N253="nulová",J253,0)</f>
        <v>0</v>
      </c>
      <c r="BJ253" s="21" t="s">
        <v>85</v>
      </c>
      <c r="BK253" s="188">
        <f>ROUND(I253*H253,2)</f>
        <v>0</v>
      </c>
      <c r="BL253" s="21" t="s">
        <v>224</v>
      </c>
      <c r="BM253" s="187" t="s">
        <v>570</v>
      </c>
    </row>
    <row r="254" s="2" customFormat="1">
      <c r="A254" s="40"/>
      <c r="B254" s="41"/>
      <c r="C254" s="40"/>
      <c r="D254" s="189" t="s">
        <v>139</v>
      </c>
      <c r="E254" s="40"/>
      <c r="F254" s="190" t="s">
        <v>571</v>
      </c>
      <c r="G254" s="40"/>
      <c r="H254" s="40"/>
      <c r="I254" s="191"/>
      <c r="J254" s="40"/>
      <c r="K254" s="40"/>
      <c r="L254" s="41"/>
      <c r="M254" s="192"/>
      <c r="N254" s="193"/>
      <c r="O254" s="74"/>
      <c r="P254" s="74"/>
      <c r="Q254" s="74"/>
      <c r="R254" s="74"/>
      <c r="S254" s="74"/>
      <c r="T254" s="75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21" t="s">
        <v>139</v>
      </c>
      <c r="AU254" s="21" t="s">
        <v>85</v>
      </c>
    </row>
    <row r="255" s="13" customFormat="1">
      <c r="A255" s="13"/>
      <c r="B255" s="194"/>
      <c r="C255" s="13"/>
      <c r="D255" s="195" t="s">
        <v>141</v>
      </c>
      <c r="E255" s="196" t="s">
        <v>3</v>
      </c>
      <c r="F255" s="197" t="s">
        <v>572</v>
      </c>
      <c r="G255" s="13"/>
      <c r="H255" s="198">
        <v>11.538</v>
      </c>
      <c r="I255" s="199"/>
      <c r="J255" s="13"/>
      <c r="K255" s="13"/>
      <c r="L255" s="194"/>
      <c r="M255" s="200"/>
      <c r="N255" s="201"/>
      <c r="O255" s="201"/>
      <c r="P255" s="201"/>
      <c r="Q255" s="201"/>
      <c r="R255" s="201"/>
      <c r="S255" s="201"/>
      <c r="T255" s="20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196" t="s">
        <v>141</v>
      </c>
      <c r="AU255" s="196" t="s">
        <v>85</v>
      </c>
      <c r="AV255" s="13" t="s">
        <v>85</v>
      </c>
      <c r="AW255" s="13" t="s">
        <v>33</v>
      </c>
      <c r="AX255" s="13" t="s">
        <v>72</v>
      </c>
      <c r="AY255" s="196" t="s">
        <v>129</v>
      </c>
    </row>
    <row r="256" s="14" customFormat="1">
      <c r="A256" s="14"/>
      <c r="B256" s="203"/>
      <c r="C256" s="14"/>
      <c r="D256" s="195" t="s">
        <v>141</v>
      </c>
      <c r="E256" s="204" t="s">
        <v>3</v>
      </c>
      <c r="F256" s="205" t="s">
        <v>166</v>
      </c>
      <c r="G256" s="14"/>
      <c r="H256" s="206">
        <v>11.538</v>
      </c>
      <c r="I256" s="207"/>
      <c r="J256" s="14"/>
      <c r="K256" s="14"/>
      <c r="L256" s="203"/>
      <c r="M256" s="208"/>
      <c r="N256" s="209"/>
      <c r="O256" s="209"/>
      <c r="P256" s="209"/>
      <c r="Q256" s="209"/>
      <c r="R256" s="209"/>
      <c r="S256" s="209"/>
      <c r="T256" s="210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04" t="s">
        <v>141</v>
      </c>
      <c r="AU256" s="204" t="s">
        <v>85</v>
      </c>
      <c r="AV256" s="14" t="s">
        <v>137</v>
      </c>
      <c r="AW256" s="14" t="s">
        <v>33</v>
      </c>
      <c r="AX256" s="14" t="s">
        <v>79</v>
      </c>
      <c r="AY256" s="204" t="s">
        <v>129</v>
      </c>
    </row>
    <row r="257" s="2" customFormat="1" ht="37.8" customHeight="1">
      <c r="A257" s="40"/>
      <c r="B257" s="175"/>
      <c r="C257" s="214" t="s">
        <v>573</v>
      </c>
      <c r="D257" s="214" t="s">
        <v>309</v>
      </c>
      <c r="E257" s="215" t="s">
        <v>574</v>
      </c>
      <c r="F257" s="216" t="s">
        <v>575</v>
      </c>
      <c r="G257" s="217" t="s">
        <v>151</v>
      </c>
      <c r="H257" s="218">
        <v>12.115</v>
      </c>
      <c r="I257" s="219"/>
      <c r="J257" s="220">
        <f>ROUND(I257*H257,2)</f>
        <v>0</v>
      </c>
      <c r="K257" s="216" t="s">
        <v>355</v>
      </c>
      <c r="L257" s="221"/>
      <c r="M257" s="222" t="s">
        <v>3</v>
      </c>
      <c r="N257" s="223" t="s">
        <v>44</v>
      </c>
      <c r="O257" s="74"/>
      <c r="P257" s="185">
        <f>O257*H257</f>
        <v>0</v>
      </c>
      <c r="Q257" s="185">
        <v>0.0020999999999999999</v>
      </c>
      <c r="R257" s="185">
        <f>Q257*H257</f>
        <v>0.025441499999999999</v>
      </c>
      <c r="S257" s="185">
        <v>0</v>
      </c>
      <c r="T257" s="18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187" t="s">
        <v>474</v>
      </c>
      <c r="AT257" s="187" t="s">
        <v>309</v>
      </c>
      <c r="AU257" s="187" t="s">
        <v>85</v>
      </c>
      <c r="AY257" s="21" t="s">
        <v>129</v>
      </c>
      <c r="BE257" s="188">
        <f>IF(N257="základní",J257,0)</f>
        <v>0</v>
      </c>
      <c r="BF257" s="188">
        <f>IF(N257="snížená",J257,0)</f>
        <v>0</v>
      </c>
      <c r="BG257" s="188">
        <f>IF(N257="zákl. přenesená",J257,0)</f>
        <v>0</v>
      </c>
      <c r="BH257" s="188">
        <f>IF(N257="sníž. přenesená",J257,0)</f>
        <v>0</v>
      </c>
      <c r="BI257" s="188">
        <f>IF(N257="nulová",J257,0)</f>
        <v>0</v>
      </c>
      <c r="BJ257" s="21" t="s">
        <v>85</v>
      </c>
      <c r="BK257" s="188">
        <f>ROUND(I257*H257,2)</f>
        <v>0</v>
      </c>
      <c r="BL257" s="21" t="s">
        <v>224</v>
      </c>
      <c r="BM257" s="187" t="s">
        <v>576</v>
      </c>
    </row>
    <row r="258" s="13" customFormat="1">
      <c r="A258" s="13"/>
      <c r="B258" s="194"/>
      <c r="C258" s="13"/>
      <c r="D258" s="195" t="s">
        <v>141</v>
      </c>
      <c r="E258" s="13"/>
      <c r="F258" s="197" t="s">
        <v>577</v>
      </c>
      <c r="G258" s="13"/>
      <c r="H258" s="198">
        <v>12.115</v>
      </c>
      <c r="I258" s="199"/>
      <c r="J258" s="13"/>
      <c r="K258" s="13"/>
      <c r="L258" s="194"/>
      <c r="M258" s="200"/>
      <c r="N258" s="201"/>
      <c r="O258" s="201"/>
      <c r="P258" s="201"/>
      <c r="Q258" s="201"/>
      <c r="R258" s="201"/>
      <c r="S258" s="201"/>
      <c r="T258" s="20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96" t="s">
        <v>141</v>
      </c>
      <c r="AU258" s="196" t="s">
        <v>85</v>
      </c>
      <c r="AV258" s="13" t="s">
        <v>85</v>
      </c>
      <c r="AW258" s="13" t="s">
        <v>4</v>
      </c>
      <c r="AX258" s="13" t="s">
        <v>79</v>
      </c>
      <c r="AY258" s="196" t="s">
        <v>129</v>
      </c>
    </row>
    <row r="259" s="2" customFormat="1" ht="76.35" customHeight="1">
      <c r="A259" s="40"/>
      <c r="B259" s="175"/>
      <c r="C259" s="176" t="s">
        <v>578</v>
      </c>
      <c r="D259" s="176" t="s">
        <v>132</v>
      </c>
      <c r="E259" s="177" t="s">
        <v>579</v>
      </c>
      <c r="F259" s="178" t="s">
        <v>580</v>
      </c>
      <c r="G259" s="179" t="s">
        <v>194</v>
      </c>
      <c r="H259" s="180">
        <v>0.128</v>
      </c>
      <c r="I259" s="181"/>
      <c r="J259" s="182">
        <f>ROUND(I259*H259,2)</f>
        <v>0</v>
      </c>
      <c r="K259" s="178" t="s">
        <v>355</v>
      </c>
      <c r="L259" s="41"/>
      <c r="M259" s="183" t="s">
        <v>3</v>
      </c>
      <c r="N259" s="184" t="s">
        <v>44</v>
      </c>
      <c r="O259" s="74"/>
      <c r="P259" s="185">
        <f>O259*H259</f>
        <v>0</v>
      </c>
      <c r="Q259" s="185">
        <v>0</v>
      </c>
      <c r="R259" s="185">
        <f>Q259*H259</f>
        <v>0</v>
      </c>
      <c r="S259" s="185">
        <v>0</v>
      </c>
      <c r="T259" s="186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187" t="s">
        <v>224</v>
      </c>
      <c r="AT259" s="187" t="s">
        <v>132</v>
      </c>
      <c r="AU259" s="187" t="s">
        <v>85</v>
      </c>
      <c r="AY259" s="21" t="s">
        <v>129</v>
      </c>
      <c r="BE259" s="188">
        <f>IF(N259="základní",J259,0)</f>
        <v>0</v>
      </c>
      <c r="BF259" s="188">
        <f>IF(N259="snížená",J259,0)</f>
        <v>0</v>
      </c>
      <c r="BG259" s="188">
        <f>IF(N259="zákl. přenesená",J259,0)</f>
        <v>0</v>
      </c>
      <c r="BH259" s="188">
        <f>IF(N259="sníž. přenesená",J259,0)</f>
        <v>0</v>
      </c>
      <c r="BI259" s="188">
        <f>IF(N259="nulová",J259,0)</f>
        <v>0</v>
      </c>
      <c r="BJ259" s="21" t="s">
        <v>85</v>
      </c>
      <c r="BK259" s="188">
        <f>ROUND(I259*H259,2)</f>
        <v>0</v>
      </c>
      <c r="BL259" s="21" t="s">
        <v>224</v>
      </c>
      <c r="BM259" s="187" t="s">
        <v>581</v>
      </c>
    </row>
    <row r="260" s="2" customFormat="1">
      <c r="A260" s="40"/>
      <c r="B260" s="41"/>
      <c r="C260" s="40"/>
      <c r="D260" s="189" t="s">
        <v>139</v>
      </c>
      <c r="E260" s="40"/>
      <c r="F260" s="190" t="s">
        <v>582</v>
      </c>
      <c r="G260" s="40"/>
      <c r="H260" s="40"/>
      <c r="I260" s="191"/>
      <c r="J260" s="40"/>
      <c r="K260" s="40"/>
      <c r="L260" s="41"/>
      <c r="M260" s="192"/>
      <c r="N260" s="193"/>
      <c r="O260" s="74"/>
      <c r="P260" s="74"/>
      <c r="Q260" s="74"/>
      <c r="R260" s="74"/>
      <c r="S260" s="74"/>
      <c r="T260" s="75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21" t="s">
        <v>139</v>
      </c>
      <c r="AU260" s="21" t="s">
        <v>85</v>
      </c>
    </row>
    <row r="261" s="12" customFormat="1" ht="22.8" customHeight="1">
      <c r="A261" s="12"/>
      <c r="B261" s="162"/>
      <c r="C261" s="12"/>
      <c r="D261" s="163" t="s">
        <v>71</v>
      </c>
      <c r="E261" s="173" t="s">
        <v>247</v>
      </c>
      <c r="F261" s="173" t="s">
        <v>248</v>
      </c>
      <c r="G261" s="12"/>
      <c r="H261" s="12"/>
      <c r="I261" s="165"/>
      <c r="J261" s="174">
        <f>BK261</f>
        <v>0</v>
      </c>
      <c r="K261" s="12"/>
      <c r="L261" s="162"/>
      <c r="M261" s="167"/>
      <c r="N261" s="168"/>
      <c r="O261" s="168"/>
      <c r="P261" s="169">
        <f>SUM(P262:P266)</f>
        <v>0</v>
      </c>
      <c r="Q261" s="168"/>
      <c r="R261" s="169">
        <f>SUM(R262:R266)</f>
        <v>0.021830000000000002</v>
      </c>
      <c r="S261" s="168"/>
      <c r="T261" s="170">
        <f>SUM(T262:T266)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163" t="s">
        <v>85</v>
      </c>
      <c r="AT261" s="171" t="s">
        <v>71</v>
      </c>
      <c r="AU261" s="171" t="s">
        <v>79</v>
      </c>
      <c r="AY261" s="163" t="s">
        <v>129</v>
      </c>
      <c r="BK261" s="172">
        <f>SUM(BK262:BK266)</f>
        <v>0</v>
      </c>
    </row>
    <row r="262" s="2" customFormat="1" ht="16.5" customHeight="1">
      <c r="A262" s="40"/>
      <c r="B262" s="175"/>
      <c r="C262" s="176" t="s">
        <v>583</v>
      </c>
      <c r="D262" s="176" t="s">
        <v>132</v>
      </c>
      <c r="E262" s="177" t="s">
        <v>584</v>
      </c>
      <c r="F262" s="178" t="s">
        <v>585</v>
      </c>
      <c r="G262" s="179" t="s">
        <v>175</v>
      </c>
      <c r="H262" s="180">
        <v>37</v>
      </c>
      <c r="I262" s="181"/>
      <c r="J262" s="182">
        <f>ROUND(I262*H262,2)</f>
        <v>0</v>
      </c>
      <c r="K262" s="178" t="s">
        <v>3</v>
      </c>
      <c r="L262" s="41"/>
      <c r="M262" s="183" t="s">
        <v>3</v>
      </c>
      <c r="N262" s="184" t="s">
        <v>44</v>
      </c>
      <c r="O262" s="74"/>
      <c r="P262" s="185">
        <f>O262*H262</f>
        <v>0</v>
      </c>
      <c r="Q262" s="185">
        <v>0.00059000000000000003</v>
      </c>
      <c r="R262" s="185">
        <f>Q262*H262</f>
        <v>0.021830000000000002</v>
      </c>
      <c r="S262" s="185">
        <v>0</v>
      </c>
      <c r="T262" s="18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187" t="s">
        <v>224</v>
      </c>
      <c r="AT262" s="187" t="s">
        <v>132</v>
      </c>
      <c r="AU262" s="187" t="s">
        <v>85</v>
      </c>
      <c r="AY262" s="21" t="s">
        <v>129</v>
      </c>
      <c r="BE262" s="188">
        <f>IF(N262="základní",J262,0)</f>
        <v>0</v>
      </c>
      <c r="BF262" s="188">
        <f>IF(N262="snížená",J262,0)</f>
        <v>0</v>
      </c>
      <c r="BG262" s="188">
        <f>IF(N262="zákl. přenesená",J262,0)</f>
        <v>0</v>
      </c>
      <c r="BH262" s="188">
        <f>IF(N262="sníž. přenesená",J262,0)</f>
        <v>0</v>
      </c>
      <c r="BI262" s="188">
        <f>IF(N262="nulová",J262,0)</f>
        <v>0</v>
      </c>
      <c r="BJ262" s="21" t="s">
        <v>85</v>
      </c>
      <c r="BK262" s="188">
        <f>ROUND(I262*H262,2)</f>
        <v>0</v>
      </c>
      <c r="BL262" s="21" t="s">
        <v>224</v>
      </c>
      <c r="BM262" s="187" t="s">
        <v>586</v>
      </c>
    </row>
    <row r="263" s="2" customFormat="1">
      <c r="A263" s="40"/>
      <c r="B263" s="41"/>
      <c r="C263" s="40"/>
      <c r="D263" s="195" t="s">
        <v>587</v>
      </c>
      <c r="E263" s="40"/>
      <c r="F263" s="231" t="s">
        <v>588</v>
      </c>
      <c r="G263" s="40"/>
      <c r="H263" s="40"/>
      <c r="I263" s="191"/>
      <c r="J263" s="40"/>
      <c r="K263" s="40"/>
      <c r="L263" s="41"/>
      <c r="M263" s="192"/>
      <c r="N263" s="193"/>
      <c r="O263" s="74"/>
      <c r="P263" s="74"/>
      <c r="Q263" s="74"/>
      <c r="R263" s="74"/>
      <c r="S263" s="74"/>
      <c r="T263" s="75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21" t="s">
        <v>587</v>
      </c>
      <c r="AU263" s="21" t="s">
        <v>85</v>
      </c>
    </row>
    <row r="264" s="13" customFormat="1">
      <c r="A264" s="13"/>
      <c r="B264" s="194"/>
      <c r="C264" s="13"/>
      <c r="D264" s="195" t="s">
        <v>141</v>
      </c>
      <c r="E264" s="196" t="s">
        <v>3</v>
      </c>
      <c r="F264" s="197" t="s">
        <v>589</v>
      </c>
      <c r="G264" s="13"/>
      <c r="H264" s="198">
        <v>37</v>
      </c>
      <c r="I264" s="199"/>
      <c r="J264" s="13"/>
      <c r="K264" s="13"/>
      <c r="L264" s="194"/>
      <c r="M264" s="200"/>
      <c r="N264" s="201"/>
      <c r="O264" s="201"/>
      <c r="P264" s="201"/>
      <c r="Q264" s="201"/>
      <c r="R264" s="201"/>
      <c r="S264" s="201"/>
      <c r="T264" s="20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96" t="s">
        <v>141</v>
      </c>
      <c r="AU264" s="196" t="s">
        <v>85</v>
      </c>
      <c r="AV264" s="13" t="s">
        <v>85</v>
      </c>
      <c r="AW264" s="13" t="s">
        <v>33</v>
      </c>
      <c r="AX264" s="13" t="s">
        <v>79</v>
      </c>
      <c r="AY264" s="196" t="s">
        <v>129</v>
      </c>
    </row>
    <row r="265" s="2" customFormat="1" ht="55.5" customHeight="1">
      <c r="A265" s="40"/>
      <c r="B265" s="175"/>
      <c r="C265" s="176" t="s">
        <v>590</v>
      </c>
      <c r="D265" s="176" t="s">
        <v>132</v>
      </c>
      <c r="E265" s="177" t="s">
        <v>591</v>
      </c>
      <c r="F265" s="178" t="s">
        <v>592</v>
      </c>
      <c r="G265" s="179" t="s">
        <v>194</v>
      </c>
      <c r="H265" s="180">
        <v>0.021999999999999999</v>
      </c>
      <c r="I265" s="181"/>
      <c r="J265" s="182">
        <f>ROUND(I265*H265,2)</f>
        <v>0</v>
      </c>
      <c r="K265" s="178" t="s">
        <v>355</v>
      </c>
      <c r="L265" s="41"/>
      <c r="M265" s="183" t="s">
        <v>3</v>
      </c>
      <c r="N265" s="184" t="s">
        <v>44</v>
      </c>
      <c r="O265" s="74"/>
      <c r="P265" s="185">
        <f>O265*H265</f>
        <v>0</v>
      </c>
      <c r="Q265" s="185">
        <v>0</v>
      </c>
      <c r="R265" s="185">
        <f>Q265*H265</f>
        <v>0</v>
      </c>
      <c r="S265" s="185">
        <v>0</v>
      </c>
      <c r="T265" s="18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187" t="s">
        <v>224</v>
      </c>
      <c r="AT265" s="187" t="s">
        <v>132</v>
      </c>
      <c r="AU265" s="187" t="s">
        <v>85</v>
      </c>
      <c r="AY265" s="21" t="s">
        <v>129</v>
      </c>
      <c r="BE265" s="188">
        <f>IF(N265="základní",J265,0)</f>
        <v>0</v>
      </c>
      <c r="BF265" s="188">
        <f>IF(N265="snížená",J265,0)</f>
        <v>0</v>
      </c>
      <c r="BG265" s="188">
        <f>IF(N265="zákl. přenesená",J265,0)</f>
        <v>0</v>
      </c>
      <c r="BH265" s="188">
        <f>IF(N265="sníž. přenesená",J265,0)</f>
        <v>0</v>
      </c>
      <c r="BI265" s="188">
        <f>IF(N265="nulová",J265,0)</f>
        <v>0</v>
      </c>
      <c r="BJ265" s="21" t="s">
        <v>85</v>
      </c>
      <c r="BK265" s="188">
        <f>ROUND(I265*H265,2)</f>
        <v>0</v>
      </c>
      <c r="BL265" s="21" t="s">
        <v>224</v>
      </c>
      <c r="BM265" s="187" t="s">
        <v>593</v>
      </c>
    </row>
    <row r="266" s="2" customFormat="1">
      <c r="A266" s="40"/>
      <c r="B266" s="41"/>
      <c r="C266" s="40"/>
      <c r="D266" s="189" t="s">
        <v>139</v>
      </c>
      <c r="E266" s="40"/>
      <c r="F266" s="190" t="s">
        <v>594</v>
      </c>
      <c r="G266" s="40"/>
      <c r="H266" s="40"/>
      <c r="I266" s="191"/>
      <c r="J266" s="40"/>
      <c r="K266" s="40"/>
      <c r="L266" s="41"/>
      <c r="M266" s="192"/>
      <c r="N266" s="193"/>
      <c r="O266" s="74"/>
      <c r="P266" s="74"/>
      <c r="Q266" s="74"/>
      <c r="R266" s="74"/>
      <c r="S266" s="74"/>
      <c r="T266" s="75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21" t="s">
        <v>139</v>
      </c>
      <c r="AU266" s="21" t="s">
        <v>85</v>
      </c>
    </row>
    <row r="267" s="12" customFormat="1" ht="22.8" customHeight="1">
      <c r="A267" s="12"/>
      <c r="B267" s="162"/>
      <c r="C267" s="12"/>
      <c r="D267" s="163" t="s">
        <v>71</v>
      </c>
      <c r="E267" s="173" t="s">
        <v>254</v>
      </c>
      <c r="F267" s="173" t="s">
        <v>255</v>
      </c>
      <c r="G267" s="12"/>
      <c r="H267" s="12"/>
      <c r="I267" s="165"/>
      <c r="J267" s="174">
        <f>BK267</f>
        <v>0</v>
      </c>
      <c r="K267" s="12"/>
      <c r="L267" s="162"/>
      <c r="M267" s="167"/>
      <c r="N267" s="168"/>
      <c r="O267" s="168"/>
      <c r="P267" s="169">
        <f>SUM(P268:P415)</f>
        <v>0</v>
      </c>
      <c r="Q267" s="168"/>
      <c r="R267" s="169">
        <f>SUM(R268:R415)</f>
        <v>3.1268701600000002</v>
      </c>
      <c r="S267" s="168"/>
      <c r="T267" s="170">
        <f>SUM(T268:T415)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63" t="s">
        <v>85</v>
      </c>
      <c r="AT267" s="171" t="s">
        <v>71</v>
      </c>
      <c r="AU267" s="171" t="s">
        <v>79</v>
      </c>
      <c r="AY267" s="163" t="s">
        <v>129</v>
      </c>
      <c r="BK267" s="172">
        <f>SUM(BK268:BK415)</f>
        <v>0</v>
      </c>
    </row>
    <row r="268" s="2" customFormat="1" ht="44.25" customHeight="1">
      <c r="A268" s="40"/>
      <c r="B268" s="175"/>
      <c r="C268" s="176" t="s">
        <v>595</v>
      </c>
      <c r="D268" s="176" t="s">
        <v>132</v>
      </c>
      <c r="E268" s="177" t="s">
        <v>596</v>
      </c>
      <c r="F268" s="178" t="s">
        <v>597</v>
      </c>
      <c r="G268" s="179" t="s">
        <v>151</v>
      </c>
      <c r="H268" s="180">
        <v>1.4019999999999999</v>
      </c>
      <c r="I268" s="181"/>
      <c r="J268" s="182">
        <f>ROUND(I268*H268,2)</f>
        <v>0</v>
      </c>
      <c r="K268" s="178" t="s">
        <v>355</v>
      </c>
      <c r="L268" s="41"/>
      <c r="M268" s="183" t="s">
        <v>3</v>
      </c>
      <c r="N268" s="184" t="s">
        <v>44</v>
      </c>
      <c r="O268" s="74"/>
      <c r="P268" s="185">
        <f>O268*H268</f>
        <v>0</v>
      </c>
      <c r="Q268" s="185">
        <v>0.00024000000000000001</v>
      </c>
      <c r="R268" s="185">
        <f>Q268*H268</f>
        <v>0.00033648</v>
      </c>
      <c r="S268" s="185">
        <v>0</v>
      </c>
      <c r="T268" s="18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187" t="s">
        <v>224</v>
      </c>
      <c r="AT268" s="187" t="s">
        <v>132</v>
      </c>
      <c r="AU268" s="187" t="s">
        <v>85</v>
      </c>
      <c r="AY268" s="21" t="s">
        <v>129</v>
      </c>
      <c r="BE268" s="188">
        <f>IF(N268="základní",J268,0)</f>
        <v>0</v>
      </c>
      <c r="BF268" s="188">
        <f>IF(N268="snížená",J268,0)</f>
        <v>0</v>
      </c>
      <c r="BG268" s="188">
        <f>IF(N268="zákl. přenesená",J268,0)</f>
        <v>0</v>
      </c>
      <c r="BH268" s="188">
        <f>IF(N268="sníž. přenesená",J268,0)</f>
        <v>0</v>
      </c>
      <c r="BI268" s="188">
        <f>IF(N268="nulová",J268,0)</f>
        <v>0</v>
      </c>
      <c r="BJ268" s="21" t="s">
        <v>85</v>
      </c>
      <c r="BK268" s="188">
        <f>ROUND(I268*H268,2)</f>
        <v>0</v>
      </c>
      <c r="BL268" s="21" t="s">
        <v>224</v>
      </c>
      <c r="BM268" s="187" t="s">
        <v>598</v>
      </c>
    </row>
    <row r="269" s="2" customFormat="1">
      <c r="A269" s="40"/>
      <c r="B269" s="41"/>
      <c r="C269" s="40"/>
      <c r="D269" s="189" t="s">
        <v>139</v>
      </c>
      <c r="E269" s="40"/>
      <c r="F269" s="190" t="s">
        <v>599</v>
      </c>
      <c r="G269" s="40"/>
      <c r="H269" s="40"/>
      <c r="I269" s="191"/>
      <c r="J269" s="40"/>
      <c r="K269" s="40"/>
      <c r="L269" s="41"/>
      <c r="M269" s="192"/>
      <c r="N269" s="193"/>
      <c r="O269" s="74"/>
      <c r="P269" s="74"/>
      <c r="Q269" s="74"/>
      <c r="R269" s="74"/>
      <c r="S269" s="74"/>
      <c r="T269" s="75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21" t="s">
        <v>139</v>
      </c>
      <c r="AU269" s="21" t="s">
        <v>85</v>
      </c>
    </row>
    <row r="270" s="15" customFormat="1">
      <c r="A270" s="15"/>
      <c r="B270" s="224"/>
      <c r="C270" s="15"/>
      <c r="D270" s="195" t="s">
        <v>141</v>
      </c>
      <c r="E270" s="225" t="s">
        <v>3</v>
      </c>
      <c r="F270" s="226" t="s">
        <v>600</v>
      </c>
      <c r="G270" s="15"/>
      <c r="H270" s="225" t="s">
        <v>3</v>
      </c>
      <c r="I270" s="227"/>
      <c r="J270" s="15"/>
      <c r="K270" s="15"/>
      <c r="L270" s="224"/>
      <c r="M270" s="228"/>
      <c r="N270" s="229"/>
      <c r="O270" s="229"/>
      <c r="P270" s="229"/>
      <c r="Q270" s="229"/>
      <c r="R270" s="229"/>
      <c r="S270" s="229"/>
      <c r="T270" s="230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25" t="s">
        <v>141</v>
      </c>
      <c r="AU270" s="225" t="s">
        <v>85</v>
      </c>
      <c r="AV270" s="15" t="s">
        <v>79</v>
      </c>
      <c r="AW270" s="15" t="s">
        <v>33</v>
      </c>
      <c r="AX270" s="15" t="s">
        <v>72</v>
      </c>
      <c r="AY270" s="225" t="s">
        <v>129</v>
      </c>
    </row>
    <row r="271" s="13" customFormat="1">
      <c r="A271" s="13"/>
      <c r="B271" s="194"/>
      <c r="C271" s="13"/>
      <c r="D271" s="195" t="s">
        <v>141</v>
      </c>
      <c r="E271" s="196" t="s">
        <v>3</v>
      </c>
      <c r="F271" s="197" t="s">
        <v>601</v>
      </c>
      <c r="G271" s="13"/>
      <c r="H271" s="198">
        <v>1.4019999999999999</v>
      </c>
      <c r="I271" s="199"/>
      <c r="J271" s="13"/>
      <c r="K271" s="13"/>
      <c r="L271" s="194"/>
      <c r="M271" s="200"/>
      <c r="N271" s="201"/>
      <c r="O271" s="201"/>
      <c r="P271" s="201"/>
      <c r="Q271" s="201"/>
      <c r="R271" s="201"/>
      <c r="S271" s="201"/>
      <c r="T271" s="20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96" t="s">
        <v>141</v>
      </c>
      <c r="AU271" s="196" t="s">
        <v>85</v>
      </c>
      <c r="AV271" s="13" t="s">
        <v>85</v>
      </c>
      <c r="AW271" s="13" t="s">
        <v>33</v>
      </c>
      <c r="AX271" s="13" t="s">
        <v>72</v>
      </c>
      <c r="AY271" s="196" t="s">
        <v>129</v>
      </c>
    </row>
    <row r="272" s="14" customFormat="1">
      <c r="A272" s="14"/>
      <c r="B272" s="203"/>
      <c r="C272" s="14"/>
      <c r="D272" s="195" t="s">
        <v>141</v>
      </c>
      <c r="E272" s="204" t="s">
        <v>3</v>
      </c>
      <c r="F272" s="205" t="s">
        <v>166</v>
      </c>
      <c r="G272" s="14"/>
      <c r="H272" s="206">
        <v>1.4019999999999999</v>
      </c>
      <c r="I272" s="207"/>
      <c r="J272" s="14"/>
      <c r="K272" s="14"/>
      <c r="L272" s="203"/>
      <c r="M272" s="208"/>
      <c r="N272" s="209"/>
      <c r="O272" s="209"/>
      <c r="P272" s="209"/>
      <c r="Q272" s="209"/>
      <c r="R272" s="209"/>
      <c r="S272" s="209"/>
      <c r="T272" s="210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04" t="s">
        <v>141</v>
      </c>
      <c r="AU272" s="204" t="s">
        <v>85</v>
      </c>
      <c r="AV272" s="14" t="s">
        <v>137</v>
      </c>
      <c r="AW272" s="14" t="s">
        <v>33</v>
      </c>
      <c r="AX272" s="14" t="s">
        <v>79</v>
      </c>
      <c r="AY272" s="204" t="s">
        <v>129</v>
      </c>
    </row>
    <row r="273" s="2" customFormat="1" ht="24.15" customHeight="1">
      <c r="A273" s="40"/>
      <c r="B273" s="175"/>
      <c r="C273" s="214" t="s">
        <v>602</v>
      </c>
      <c r="D273" s="214" t="s">
        <v>309</v>
      </c>
      <c r="E273" s="215" t="s">
        <v>603</v>
      </c>
      <c r="F273" s="216" t="s">
        <v>604</v>
      </c>
      <c r="G273" s="217" t="s">
        <v>151</v>
      </c>
      <c r="H273" s="218">
        <v>1.4019999999999999</v>
      </c>
      <c r="I273" s="219"/>
      <c r="J273" s="220">
        <f>ROUND(I273*H273,2)</f>
        <v>0</v>
      </c>
      <c r="K273" s="216" t="s">
        <v>355</v>
      </c>
      <c r="L273" s="221"/>
      <c r="M273" s="222" t="s">
        <v>3</v>
      </c>
      <c r="N273" s="223" t="s">
        <v>44</v>
      </c>
      <c r="O273" s="74"/>
      <c r="P273" s="185">
        <f>O273*H273</f>
        <v>0</v>
      </c>
      <c r="Q273" s="185">
        <v>0.038289999999999998</v>
      </c>
      <c r="R273" s="185">
        <f>Q273*H273</f>
        <v>0.053682579999999994</v>
      </c>
      <c r="S273" s="185">
        <v>0</v>
      </c>
      <c r="T273" s="186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187" t="s">
        <v>474</v>
      </c>
      <c r="AT273" s="187" t="s">
        <v>309</v>
      </c>
      <c r="AU273" s="187" t="s">
        <v>85</v>
      </c>
      <c r="AY273" s="21" t="s">
        <v>129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21" t="s">
        <v>85</v>
      </c>
      <c r="BK273" s="188">
        <f>ROUND(I273*H273,2)</f>
        <v>0</v>
      </c>
      <c r="BL273" s="21" t="s">
        <v>224</v>
      </c>
      <c r="BM273" s="187" t="s">
        <v>605</v>
      </c>
    </row>
    <row r="274" s="2" customFormat="1" ht="49.05" customHeight="1">
      <c r="A274" s="40"/>
      <c r="B274" s="175"/>
      <c r="C274" s="176" t="s">
        <v>606</v>
      </c>
      <c r="D274" s="176" t="s">
        <v>132</v>
      </c>
      <c r="E274" s="177" t="s">
        <v>607</v>
      </c>
      <c r="F274" s="178" t="s">
        <v>608</v>
      </c>
      <c r="G274" s="179" t="s">
        <v>151</v>
      </c>
      <c r="H274" s="180">
        <v>16.059999999999999</v>
      </c>
      <c r="I274" s="181"/>
      <c r="J274" s="182">
        <f>ROUND(I274*H274,2)</f>
        <v>0</v>
      </c>
      <c r="K274" s="178" t="s">
        <v>355</v>
      </c>
      <c r="L274" s="41"/>
      <c r="M274" s="183" t="s">
        <v>3</v>
      </c>
      <c r="N274" s="184" t="s">
        <v>44</v>
      </c>
      <c r="O274" s="74"/>
      <c r="P274" s="185">
        <f>O274*H274</f>
        <v>0</v>
      </c>
      <c r="Q274" s="185">
        <v>0.00023000000000000001</v>
      </c>
      <c r="R274" s="185">
        <f>Q274*H274</f>
        <v>0.0036937999999999997</v>
      </c>
      <c r="S274" s="185">
        <v>0</v>
      </c>
      <c r="T274" s="18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187" t="s">
        <v>224</v>
      </c>
      <c r="AT274" s="187" t="s">
        <v>132</v>
      </c>
      <c r="AU274" s="187" t="s">
        <v>85</v>
      </c>
      <c r="AY274" s="21" t="s">
        <v>129</v>
      </c>
      <c r="BE274" s="188">
        <f>IF(N274="základní",J274,0)</f>
        <v>0</v>
      </c>
      <c r="BF274" s="188">
        <f>IF(N274="snížená",J274,0)</f>
        <v>0</v>
      </c>
      <c r="BG274" s="188">
        <f>IF(N274="zákl. přenesená",J274,0)</f>
        <v>0</v>
      </c>
      <c r="BH274" s="188">
        <f>IF(N274="sníž. přenesená",J274,0)</f>
        <v>0</v>
      </c>
      <c r="BI274" s="188">
        <f>IF(N274="nulová",J274,0)</f>
        <v>0</v>
      </c>
      <c r="BJ274" s="21" t="s">
        <v>85</v>
      </c>
      <c r="BK274" s="188">
        <f>ROUND(I274*H274,2)</f>
        <v>0</v>
      </c>
      <c r="BL274" s="21" t="s">
        <v>224</v>
      </c>
      <c r="BM274" s="187" t="s">
        <v>609</v>
      </c>
    </row>
    <row r="275" s="2" customFormat="1">
      <c r="A275" s="40"/>
      <c r="B275" s="41"/>
      <c r="C275" s="40"/>
      <c r="D275" s="189" t="s">
        <v>139</v>
      </c>
      <c r="E275" s="40"/>
      <c r="F275" s="190" t="s">
        <v>610</v>
      </c>
      <c r="G275" s="40"/>
      <c r="H275" s="40"/>
      <c r="I275" s="191"/>
      <c r="J275" s="40"/>
      <c r="K275" s="40"/>
      <c r="L275" s="41"/>
      <c r="M275" s="192"/>
      <c r="N275" s="193"/>
      <c r="O275" s="74"/>
      <c r="P275" s="74"/>
      <c r="Q275" s="74"/>
      <c r="R275" s="74"/>
      <c r="S275" s="74"/>
      <c r="T275" s="75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21" t="s">
        <v>139</v>
      </c>
      <c r="AU275" s="21" t="s">
        <v>85</v>
      </c>
    </row>
    <row r="276" s="15" customFormat="1">
      <c r="A276" s="15"/>
      <c r="B276" s="224"/>
      <c r="C276" s="15"/>
      <c r="D276" s="195" t="s">
        <v>141</v>
      </c>
      <c r="E276" s="225" t="s">
        <v>3</v>
      </c>
      <c r="F276" s="226" t="s">
        <v>611</v>
      </c>
      <c r="G276" s="15"/>
      <c r="H276" s="225" t="s">
        <v>3</v>
      </c>
      <c r="I276" s="227"/>
      <c r="J276" s="15"/>
      <c r="K276" s="15"/>
      <c r="L276" s="224"/>
      <c r="M276" s="228"/>
      <c r="N276" s="229"/>
      <c r="O276" s="229"/>
      <c r="P276" s="229"/>
      <c r="Q276" s="229"/>
      <c r="R276" s="229"/>
      <c r="S276" s="229"/>
      <c r="T276" s="230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25" t="s">
        <v>141</v>
      </c>
      <c r="AU276" s="225" t="s">
        <v>85</v>
      </c>
      <c r="AV276" s="15" t="s">
        <v>79</v>
      </c>
      <c r="AW276" s="15" t="s">
        <v>33</v>
      </c>
      <c r="AX276" s="15" t="s">
        <v>72</v>
      </c>
      <c r="AY276" s="225" t="s">
        <v>129</v>
      </c>
    </row>
    <row r="277" s="13" customFormat="1">
      <c r="A277" s="13"/>
      <c r="B277" s="194"/>
      <c r="C277" s="13"/>
      <c r="D277" s="195" t="s">
        <v>141</v>
      </c>
      <c r="E277" s="196" t="s">
        <v>3</v>
      </c>
      <c r="F277" s="197" t="s">
        <v>612</v>
      </c>
      <c r="G277" s="13"/>
      <c r="H277" s="198">
        <v>16.059999999999999</v>
      </c>
      <c r="I277" s="199"/>
      <c r="J277" s="13"/>
      <c r="K277" s="13"/>
      <c r="L277" s="194"/>
      <c r="M277" s="200"/>
      <c r="N277" s="201"/>
      <c r="O277" s="201"/>
      <c r="P277" s="201"/>
      <c r="Q277" s="201"/>
      <c r="R277" s="201"/>
      <c r="S277" s="201"/>
      <c r="T277" s="20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96" t="s">
        <v>141</v>
      </c>
      <c r="AU277" s="196" t="s">
        <v>85</v>
      </c>
      <c r="AV277" s="13" t="s">
        <v>85</v>
      </c>
      <c r="AW277" s="13" t="s">
        <v>33</v>
      </c>
      <c r="AX277" s="13" t="s">
        <v>79</v>
      </c>
      <c r="AY277" s="196" t="s">
        <v>129</v>
      </c>
    </row>
    <row r="278" s="2" customFormat="1" ht="24.15" customHeight="1">
      <c r="A278" s="40"/>
      <c r="B278" s="175"/>
      <c r="C278" s="214" t="s">
        <v>613</v>
      </c>
      <c r="D278" s="214" t="s">
        <v>309</v>
      </c>
      <c r="E278" s="215" t="s">
        <v>603</v>
      </c>
      <c r="F278" s="216" t="s">
        <v>604</v>
      </c>
      <c r="G278" s="217" t="s">
        <v>151</v>
      </c>
      <c r="H278" s="218">
        <v>16.059999999999999</v>
      </c>
      <c r="I278" s="219"/>
      <c r="J278" s="220">
        <f>ROUND(I278*H278,2)</f>
        <v>0</v>
      </c>
      <c r="K278" s="216" t="s">
        <v>355</v>
      </c>
      <c r="L278" s="221"/>
      <c r="M278" s="222" t="s">
        <v>3</v>
      </c>
      <c r="N278" s="223" t="s">
        <v>44</v>
      </c>
      <c r="O278" s="74"/>
      <c r="P278" s="185">
        <f>O278*H278</f>
        <v>0</v>
      </c>
      <c r="Q278" s="185">
        <v>0.038289999999999998</v>
      </c>
      <c r="R278" s="185">
        <f>Q278*H278</f>
        <v>0.61493739999999997</v>
      </c>
      <c r="S278" s="185">
        <v>0</v>
      </c>
      <c r="T278" s="18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187" t="s">
        <v>474</v>
      </c>
      <c r="AT278" s="187" t="s">
        <v>309</v>
      </c>
      <c r="AU278" s="187" t="s">
        <v>85</v>
      </c>
      <c r="AY278" s="21" t="s">
        <v>129</v>
      </c>
      <c r="BE278" s="188">
        <f>IF(N278="základní",J278,0)</f>
        <v>0</v>
      </c>
      <c r="BF278" s="188">
        <f>IF(N278="snížená",J278,0)</f>
        <v>0</v>
      </c>
      <c r="BG278" s="188">
        <f>IF(N278="zákl. přenesená",J278,0)</f>
        <v>0</v>
      </c>
      <c r="BH278" s="188">
        <f>IF(N278="sníž. přenesená",J278,0)</f>
        <v>0</v>
      </c>
      <c r="BI278" s="188">
        <f>IF(N278="nulová",J278,0)</f>
        <v>0</v>
      </c>
      <c r="BJ278" s="21" t="s">
        <v>85</v>
      </c>
      <c r="BK278" s="188">
        <f>ROUND(I278*H278,2)</f>
        <v>0</v>
      </c>
      <c r="BL278" s="21" t="s">
        <v>224</v>
      </c>
      <c r="BM278" s="187" t="s">
        <v>614</v>
      </c>
    </row>
    <row r="279" s="2" customFormat="1">
      <c r="A279" s="40"/>
      <c r="B279" s="41"/>
      <c r="C279" s="40"/>
      <c r="D279" s="195" t="s">
        <v>587</v>
      </c>
      <c r="E279" s="40"/>
      <c r="F279" s="231" t="s">
        <v>615</v>
      </c>
      <c r="G279" s="40"/>
      <c r="H279" s="40"/>
      <c r="I279" s="191"/>
      <c r="J279" s="40"/>
      <c r="K279" s="40"/>
      <c r="L279" s="41"/>
      <c r="M279" s="192"/>
      <c r="N279" s="193"/>
      <c r="O279" s="74"/>
      <c r="P279" s="74"/>
      <c r="Q279" s="74"/>
      <c r="R279" s="74"/>
      <c r="S279" s="74"/>
      <c r="T279" s="75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21" t="s">
        <v>587</v>
      </c>
      <c r="AU279" s="21" t="s">
        <v>85</v>
      </c>
    </row>
    <row r="280" s="2" customFormat="1" ht="24.15" customHeight="1">
      <c r="A280" s="40"/>
      <c r="B280" s="175"/>
      <c r="C280" s="176" t="s">
        <v>616</v>
      </c>
      <c r="D280" s="176" t="s">
        <v>132</v>
      </c>
      <c r="E280" s="177" t="s">
        <v>617</v>
      </c>
      <c r="F280" s="178" t="s">
        <v>618</v>
      </c>
      <c r="G280" s="179" t="s">
        <v>175</v>
      </c>
      <c r="H280" s="180">
        <v>30.539999999999999</v>
      </c>
      <c r="I280" s="181"/>
      <c r="J280" s="182">
        <f>ROUND(I280*H280,2)</f>
        <v>0</v>
      </c>
      <c r="K280" s="178" t="s">
        <v>355</v>
      </c>
      <c r="L280" s="41"/>
      <c r="M280" s="183" t="s">
        <v>3</v>
      </c>
      <c r="N280" s="184" t="s">
        <v>44</v>
      </c>
      <c r="O280" s="74"/>
      <c r="P280" s="185">
        <f>O280*H280</f>
        <v>0</v>
      </c>
      <c r="Q280" s="185">
        <v>0.00072000000000000005</v>
      </c>
      <c r="R280" s="185">
        <f>Q280*H280</f>
        <v>0.021988799999999999</v>
      </c>
      <c r="S280" s="185">
        <v>0</v>
      </c>
      <c r="T280" s="18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187" t="s">
        <v>224</v>
      </c>
      <c r="AT280" s="187" t="s">
        <v>132</v>
      </c>
      <c r="AU280" s="187" t="s">
        <v>85</v>
      </c>
      <c r="AY280" s="21" t="s">
        <v>129</v>
      </c>
      <c r="BE280" s="188">
        <f>IF(N280="základní",J280,0)</f>
        <v>0</v>
      </c>
      <c r="BF280" s="188">
        <f>IF(N280="snížená",J280,0)</f>
        <v>0</v>
      </c>
      <c r="BG280" s="188">
        <f>IF(N280="zákl. přenesená",J280,0)</f>
        <v>0</v>
      </c>
      <c r="BH280" s="188">
        <f>IF(N280="sníž. přenesená",J280,0)</f>
        <v>0</v>
      </c>
      <c r="BI280" s="188">
        <f>IF(N280="nulová",J280,0)</f>
        <v>0</v>
      </c>
      <c r="BJ280" s="21" t="s">
        <v>85</v>
      </c>
      <c r="BK280" s="188">
        <f>ROUND(I280*H280,2)</f>
        <v>0</v>
      </c>
      <c r="BL280" s="21" t="s">
        <v>224</v>
      </c>
      <c r="BM280" s="187" t="s">
        <v>619</v>
      </c>
    </row>
    <row r="281" s="2" customFormat="1">
      <c r="A281" s="40"/>
      <c r="B281" s="41"/>
      <c r="C281" s="40"/>
      <c r="D281" s="189" t="s">
        <v>139</v>
      </c>
      <c r="E281" s="40"/>
      <c r="F281" s="190" t="s">
        <v>620</v>
      </c>
      <c r="G281" s="40"/>
      <c r="H281" s="40"/>
      <c r="I281" s="191"/>
      <c r="J281" s="40"/>
      <c r="K281" s="40"/>
      <c r="L281" s="41"/>
      <c r="M281" s="192"/>
      <c r="N281" s="193"/>
      <c r="O281" s="74"/>
      <c r="P281" s="74"/>
      <c r="Q281" s="74"/>
      <c r="R281" s="74"/>
      <c r="S281" s="74"/>
      <c r="T281" s="75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21" t="s">
        <v>139</v>
      </c>
      <c r="AU281" s="21" t="s">
        <v>85</v>
      </c>
    </row>
    <row r="282" s="15" customFormat="1">
      <c r="A282" s="15"/>
      <c r="B282" s="224"/>
      <c r="C282" s="15"/>
      <c r="D282" s="195" t="s">
        <v>141</v>
      </c>
      <c r="E282" s="225" t="s">
        <v>3</v>
      </c>
      <c r="F282" s="226" t="s">
        <v>621</v>
      </c>
      <c r="G282" s="15"/>
      <c r="H282" s="225" t="s">
        <v>3</v>
      </c>
      <c r="I282" s="227"/>
      <c r="J282" s="15"/>
      <c r="K282" s="15"/>
      <c r="L282" s="224"/>
      <c r="M282" s="228"/>
      <c r="N282" s="229"/>
      <c r="O282" s="229"/>
      <c r="P282" s="229"/>
      <c r="Q282" s="229"/>
      <c r="R282" s="229"/>
      <c r="S282" s="229"/>
      <c r="T282" s="230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25" t="s">
        <v>141</v>
      </c>
      <c r="AU282" s="225" t="s">
        <v>85</v>
      </c>
      <c r="AV282" s="15" t="s">
        <v>79</v>
      </c>
      <c r="AW282" s="15" t="s">
        <v>33</v>
      </c>
      <c r="AX282" s="15" t="s">
        <v>72</v>
      </c>
      <c r="AY282" s="225" t="s">
        <v>129</v>
      </c>
    </row>
    <row r="283" s="13" customFormat="1">
      <c r="A283" s="13"/>
      <c r="B283" s="194"/>
      <c r="C283" s="13"/>
      <c r="D283" s="195" t="s">
        <v>141</v>
      </c>
      <c r="E283" s="196" t="s">
        <v>3</v>
      </c>
      <c r="F283" s="197" t="s">
        <v>622</v>
      </c>
      <c r="G283" s="13"/>
      <c r="H283" s="198">
        <v>18.5</v>
      </c>
      <c r="I283" s="199"/>
      <c r="J283" s="13"/>
      <c r="K283" s="13"/>
      <c r="L283" s="194"/>
      <c r="M283" s="200"/>
      <c r="N283" s="201"/>
      <c r="O283" s="201"/>
      <c r="P283" s="201"/>
      <c r="Q283" s="201"/>
      <c r="R283" s="201"/>
      <c r="S283" s="201"/>
      <c r="T283" s="202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96" t="s">
        <v>141</v>
      </c>
      <c r="AU283" s="196" t="s">
        <v>85</v>
      </c>
      <c r="AV283" s="13" t="s">
        <v>85</v>
      </c>
      <c r="AW283" s="13" t="s">
        <v>33</v>
      </c>
      <c r="AX283" s="13" t="s">
        <v>72</v>
      </c>
      <c r="AY283" s="196" t="s">
        <v>129</v>
      </c>
    </row>
    <row r="284" s="13" customFormat="1">
      <c r="A284" s="13"/>
      <c r="B284" s="194"/>
      <c r="C284" s="13"/>
      <c r="D284" s="195" t="s">
        <v>141</v>
      </c>
      <c r="E284" s="196" t="s">
        <v>3</v>
      </c>
      <c r="F284" s="197" t="s">
        <v>623</v>
      </c>
      <c r="G284" s="13"/>
      <c r="H284" s="198">
        <v>4.25</v>
      </c>
      <c r="I284" s="199"/>
      <c r="J284" s="13"/>
      <c r="K284" s="13"/>
      <c r="L284" s="194"/>
      <c r="M284" s="200"/>
      <c r="N284" s="201"/>
      <c r="O284" s="201"/>
      <c r="P284" s="201"/>
      <c r="Q284" s="201"/>
      <c r="R284" s="201"/>
      <c r="S284" s="201"/>
      <c r="T284" s="202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96" t="s">
        <v>141</v>
      </c>
      <c r="AU284" s="196" t="s">
        <v>85</v>
      </c>
      <c r="AV284" s="13" t="s">
        <v>85</v>
      </c>
      <c r="AW284" s="13" t="s">
        <v>33</v>
      </c>
      <c r="AX284" s="13" t="s">
        <v>72</v>
      </c>
      <c r="AY284" s="196" t="s">
        <v>129</v>
      </c>
    </row>
    <row r="285" s="13" customFormat="1">
      <c r="A285" s="13"/>
      <c r="B285" s="194"/>
      <c r="C285" s="13"/>
      <c r="D285" s="195" t="s">
        <v>141</v>
      </c>
      <c r="E285" s="196" t="s">
        <v>3</v>
      </c>
      <c r="F285" s="197" t="s">
        <v>624</v>
      </c>
      <c r="G285" s="13"/>
      <c r="H285" s="198">
        <v>2.5600000000000001</v>
      </c>
      <c r="I285" s="199"/>
      <c r="J285" s="13"/>
      <c r="K285" s="13"/>
      <c r="L285" s="194"/>
      <c r="M285" s="200"/>
      <c r="N285" s="201"/>
      <c r="O285" s="201"/>
      <c r="P285" s="201"/>
      <c r="Q285" s="201"/>
      <c r="R285" s="201"/>
      <c r="S285" s="201"/>
      <c r="T285" s="20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196" t="s">
        <v>141</v>
      </c>
      <c r="AU285" s="196" t="s">
        <v>85</v>
      </c>
      <c r="AV285" s="13" t="s">
        <v>85</v>
      </c>
      <c r="AW285" s="13" t="s">
        <v>33</v>
      </c>
      <c r="AX285" s="13" t="s">
        <v>72</v>
      </c>
      <c r="AY285" s="196" t="s">
        <v>129</v>
      </c>
    </row>
    <row r="286" s="13" customFormat="1">
      <c r="A286" s="13"/>
      <c r="B286" s="194"/>
      <c r="C286" s="13"/>
      <c r="D286" s="195" t="s">
        <v>141</v>
      </c>
      <c r="E286" s="196" t="s">
        <v>3</v>
      </c>
      <c r="F286" s="197" t="s">
        <v>625</v>
      </c>
      <c r="G286" s="13"/>
      <c r="H286" s="198">
        <v>1.6000000000000001</v>
      </c>
      <c r="I286" s="199"/>
      <c r="J286" s="13"/>
      <c r="K286" s="13"/>
      <c r="L286" s="194"/>
      <c r="M286" s="200"/>
      <c r="N286" s="201"/>
      <c r="O286" s="201"/>
      <c r="P286" s="201"/>
      <c r="Q286" s="201"/>
      <c r="R286" s="201"/>
      <c r="S286" s="201"/>
      <c r="T286" s="202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96" t="s">
        <v>141</v>
      </c>
      <c r="AU286" s="196" t="s">
        <v>85</v>
      </c>
      <c r="AV286" s="13" t="s">
        <v>85</v>
      </c>
      <c r="AW286" s="13" t="s">
        <v>33</v>
      </c>
      <c r="AX286" s="13" t="s">
        <v>72</v>
      </c>
      <c r="AY286" s="196" t="s">
        <v>129</v>
      </c>
    </row>
    <row r="287" s="13" customFormat="1">
      <c r="A287" s="13"/>
      <c r="B287" s="194"/>
      <c r="C287" s="13"/>
      <c r="D287" s="195" t="s">
        <v>141</v>
      </c>
      <c r="E287" s="196" t="s">
        <v>3</v>
      </c>
      <c r="F287" s="197" t="s">
        <v>626</v>
      </c>
      <c r="G287" s="13"/>
      <c r="H287" s="198">
        <v>1.8500000000000001</v>
      </c>
      <c r="I287" s="199"/>
      <c r="J287" s="13"/>
      <c r="K287" s="13"/>
      <c r="L287" s="194"/>
      <c r="M287" s="200"/>
      <c r="N287" s="201"/>
      <c r="O287" s="201"/>
      <c r="P287" s="201"/>
      <c r="Q287" s="201"/>
      <c r="R287" s="201"/>
      <c r="S287" s="201"/>
      <c r="T287" s="20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96" t="s">
        <v>141</v>
      </c>
      <c r="AU287" s="196" t="s">
        <v>85</v>
      </c>
      <c r="AV287" s="13" t="s">
        <v>85</v>
      </c>
      <c r="AW287" s="13" t="s">
        <v>33</v>
      </c>
      <c r="AX287" s="13" t="s">
        <v>72</v>
      </c>
      <c r="AY287" s="196" t="s">
        <v>129</v>
      </c>
    </row>
    <row r="288" s="13" customFormat="1">
      <c r="A288" s="13"/>
      <c r="B288" s="194"/>
      <c r="C288" s="13"/>
      <c r="D288" s="195" t="s">
        <v>141</v>
      </c>
      <c r="E288" s="196" t="s">
        <v>3</v>
      </c>
      <c r="F288" s="197" t="s">
        <v>627</v>
      </c>
      <c r="G288" s="13"/>
      <c r="H288" s="198">
        <v>1.78</v>
      </c>
      <c r="I288" s="199"/>
      <c r="J288" s="13"/>
      <c r="K288" s="13"/>
      <c r="L288" s="194"/>
      <c r="M288" s="200"/>
      <c r="N288" s="201"/>
      <c r="O288" s="201"/>
      <c r="P288" s="201"/>
      <c r="Q288" s="201"/>
      <c r="R288" s="201"/>
      <c r="S288" s="201"/>
      <c r="T288" s="20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96" t="s">
        <v>141</v>
      </c>
      <c r="AU288" s="196" t="s">
        <v>85</v>
      </c>
      <c r="AV288" s="13" t="s">
        <v>85</v>
      </c>
      <c r="AW288" s="13" t="s">
        <v>33</v>
      </c>
      <c r="AX288" s="13" t="s">
        <v>72</v>
      </c>
      <c r="AY288" s="196" t="s">
        <v>129</v>
      </c>
    </row>
    <row r="289" s="14" customFormat="1">
      <c r="A289" s="14"/>
      <c r="B289" s="203"/>
      <c r="C289" s="14"/>
      <c r="D289" s="195" t="s">
        <v>141</v>
      </c>
      <c r="E289" s="204" t="s">
        <v>3</v>
      </c>
      <c r="F289" s="205" t="s">
        <v>166</v>
      </c>
      <c r="G289" s="14"/>
      <c r="H289" s="206">
        <v>30.539999999999999</v>
      </c>
      <c r="I289" s="207"/>
      <c r="J289" s="14"/>
      <c r="K289" s="14"/>
      <c r="L289" s="203"/>
      <c r="M289" s="208"/>
      <c r="N289" s="209"/>
      <c r="O289" s="209"/>
      <c r="P289" s="209"/>
      <c r="Q289" s="209"/>
      <c r="R289" s="209"/>
      <c r="S289" s="209"/>
      <c r="T289" s="210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04" t="s">
        <v>141</v>
      </c>
      <c r="AU289" s="204" t="s">
        <v>85</v>
      </c>
      <c r="AV289" s="14" t="s">
        <v>137</v>
      </c>
      <c r="AW289" s="14" t="s">
        <v>33</v>
      </c>
      <c r="AX289" s="14" t="s">
        <v>79</v>
      </c>
      <c r="AY289" s="204" t="s">
        <v>129</v>
      </c>
    </row>
    <row r="290" s="2" customFormat="1" ht="33" customHeight="1">
      <c r="A290" s="40"/>
      <c r="B290" s="175"/>
      <c r="C290" s="176" t="s">
        <v>628</v>
      </c>
      <c r="D290" s="176" t="s">
        <v>132</v>
      </c>
      <c r="E290" s="177" t="s">
        <v>629</v>
      </c>
      <c r="F290" s="178" t="s">
        <v>630</v>
      </c>
      <c r="G290" s="179" t="s">
        <v>175</v>
      </c>
      <c r="H290" s="180">
        <v>6.9000000000000004</v>
      </c>
      <c r="I290" s="181"/>
      <c r="J290" s="182">
        <f>ROUND(I290*H290,2)</f>
        <v>0</v>
      </c>
      <c r="K290" s="178" t="s">
        <v>355</v>
      </c>
      <c r="L290" s="41"/>
      <c r="M290" s="183" t="s">
        <v>3</v>
      </c>
      <c r="N290" s="184" t="s">
        <v>44</v>
      </c>
      <c r="O290" s="74"/>
      <c r="P290" s="185">
        <f>O290*H290</f>
        <v>0</v>
      </c>
      <c r="Q290" s="185">
        <v>0</v>
      </c>
      <c r="R290" s="185">
        <f>Q290*H290</f>
        <v>0</v>
      </c>
      <c r="S290" s="185">
        <v>0</v>
      </c>
      <c r="T290" s="18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187" t="s">
        <v>224</v>
      </c>
      <c r="AT290" s="187" t="s">
        <v>132</v>
      </c>
      <c r="AU290" s="187" t="s">
        <v>85</v>
      </c>
      <c r="AY290" s="21" t="s">
        <v>129</v>
      </c>
      <c r="BE290" s="188">
        <f>IF(N290="základní",J290,0)</f>
        <v>0</v>
      </c>
      <c r="BF290" s="188">
        <f>IF(N290="snížená",J290,0)</f>
        <v>0</v>
      </c>
      <c r="BG290" s="188">
        <f>IF(N290="zákl. přenesená",J290,0)</f>
        <v>0</v>
      </c>
      <c r="BH290" s="188">
        <f>IF(N290="sníž. přenesená",J290,0)</f>
        <v>0</v>
      </c>
      <c r="BI290" s="188">
        <f>IF(N290="nulová",J290,0)</f>
        <v>0</v>
      </c>
      <c r="BJ290" s="21" t="s">
        <v>85</v>
      </c>
      <c r="BK290" s="188">
        <f>ROUND(I290*H290,2)</f>
        <v>0</v>
      </c>
      <c r="BL290" s="21" t="s">
        <v>224</v>
      </c>
      <c r="BM290" s="187" t="s">
        <v>631</v>
      </c>
    </row>
    <row r="291" s="2" customFormat="1">
      <c r="A291" s="40"/>
      <c r="B291" s="41"/>
      <c r="C291" s="40"/>
      <c r="D291" s="189" t="s">
        <v>139</v>
      </c>
      <c r="E291" s="40"/>
      <c r="F291" s="190" t="s">
        <v>632</v>
      </c>
      <c r="G291" s="40"/>
      <c r="H291" s="40"/>
      <c r="I291" s="191"/>
      <c r="J291" s="40"/>
      <c r="K291" s="40"/>
      <c r="L291" s="41"/>
      <c r="M291" s="192"/>
      <c r="N291" s="193"/>
      <c r="O291" s="74"/>
      <c r="P291" s="74"/>
      <c r="Q291" s="74"/>
      <c r="R291" s="74"/>
      <c r="S291" s="74"/>
      <c r="T291" s="75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21" t="s">
        <v>139</v>
      </c>
      <c r="AU291" s="21" t="s">
        <v>85</v>
      </c>
    </row>
    <row r="292" s="15" customFormat="1">
      <c r="A292" s="15"/>
      <c r="B292" s="224"/>
      <c r="C292" s="15"/>
      <c r="D292" s="195" t="s">
        <v>141</v>
      </c>
      <c r="E292" s="225" t="s">
        <v>3</v>
      </c>
      <c r="F292" s="226" t="s">
        <v>633</v>
      </c>
      <c r="G292" s="15"/>
      <c r="H292" s="225" t="s">
        <v>3</v>
      </c>
      <c r="I292" s="227"/>
      <c r="J292" s="15"/>
      <c r="K292" s="15"/>
      <c r="L292" s="224"/>
      <c r="M292" s="228"/>
      <c r="N292" s="229"/>
      <c r="O292" s="229"/>
      <c r="P292" s="229"/>
      <c r="Q292" s="229"/>
      <c r="R292" s="229"/>
      <c r="S292" s="229"/>
      <c r="T292" s="230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25" t="s">
        <v>141</v>
      </c>
      <c r="AU292" s="225" t="s">
        <v>85</v>
      </c>
      <c r="AV292" s="15" t="s">
        <v>79</v>
      </c>
      <c r="AW292" s="15" t="s">
        <v>33</v>
      </c>
      <c r="AX292" s="15" t="s">
        <v>72</v>
      </c>
      <c r="AY292" s="225" t="s">
        <v>129</v>
      </c>
    </row>
    <row r="293" s="13" customFormat="1">
      <c r="A293" s="13"/>
      <c r="B293" s="194"/>
      <c r="C293" s="13"/>
      <c r="D293" s="195" t="s">
        <v>141</v>
      </c>
      <c r="E293" s="196" t="s">
        <v>3</v>
      </c>
      <c r="F293" s="197" t="s">
        <v>634</v>
      </c>
      <c r="G293" s="13"/>
      <c r="H293" s="198">
        <v>3.6000000000000001</v>
      </c>
      <c r="I293" s="199"/>
      <c r="J293" s="13"/>
      <c r="K293" s="13"/>
      <c r="L293" s="194"/>
      <c r="M293" s="200"/>
      <c r="N293" s="201"/>
      <c r="O293" s="201"/>
      <c r="P293" s="201"/>
      <c r="Q293" s="201"/>
      <c r="R293" s="201"/>
      <c r="S293" s="201"/>
      <c r="T293" s="20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196" t="s">
        <v>141</v>
      </c>
      <c r="AU293" s="196" t="s">
        <v>85</v>
      </c>
      <c r="AV293" s="13" t="s">
        <v>85</v>
      </c>
      <c r="AW293" s="13" t="s">
        <v>33</v>
      </c>
      <c r="AX293" s="13" t="s">
        <v>72</v>
      </c>
      <c r="AY293" s="196" t="s">
        <v>129</v>
      </c>
    </row>
    <row r="294" s="13" customFormat="1">
      <c r="A294" s="13"/>
      <c r="B294" s="194"/>
      <c r="C294" s="13"/>
      <c r="D294" s="195" t="s">
        <v>141</v>
      </c>
      <c r="E294" s="196" t="s">
        <v>3</v>
      </c>
      <c r="F294" s="197" t="s">
        <v>635</v>
      </c>
      <c r="G294" s="13"/>
      <c r="H294" s="198">
        <v>1.1000000000000001</v>
      </c>
      <c r="I294" s="199"/>
      <c r="J294" s="13"/>
      <c r="K294" s="13"/>
      <c r="L294" s="194"/>
      <c r="M294" s="200"/>
      <c r="N294" s="201"/>
      <c r="O294" s="201"/>
      <c r="P294" s="201"/>
      <c r="Q294" s="201"/>
      <c r="R294" s="201"/>
      <c r="S294" s="201"/>
      <c r="T294" s="20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96" t="s">
        <v>141</v>
      </c>
      <c r="AU294" s="196" t="s">
        <v>85</v>
      </c>
      <c r="AV294" s="13" t="s">
        <v>85</v>
      </c>
      <c r="AW294" s="13" t="s">
        <v>33</v>
      </c>
      <c r="AX294" s="13" t="s">
        <v>72</v>
      </c>
      <c r="AY294" s="196" t="s">
        <v>129</v>
      </c>
    </row>
    <row r="295" s="15" customFormat="1">
      <c r="A295" s="15"/>
      <c r="B295" s="224"/>
      <c r="C295" s="15"/>
      <c r="D295" s="195" t="s">
        <v>141</v>
      </c>
      <c r="E295" s="225" t="s">
        <v>3</v>
      </c>
      <c r="F295" s="226" t="s">
        <v>636</v>
      </c>
      <c r="G295" s="15"/>
      <c r="H295" s="225" t="s">
        <v>3</v>
      </c>
      <c r="I295" s="227"/>
      <c r="J295" s="15"/>
      <c r="K295" s="15"/>
      <c r="L295" s="224"/>
      <c r="M295" s="228"/>
      <c r="N295" s="229"/>
      <c r="O295" s="229"/>
      <c r="P295" s="229"/>
      <c r="Q295" s="229"/>
      <c r="R295" s="229"/>
      <c r="S295" s="229"/>
      <c r="T295" s="23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25" t="s">
        <v>141</v>
      </c>
      <c r="AU295" s="225" t="s">
        <v>85</v>
      </c>
      <c r="AV295" s="15" t="s">
        <v>79</v>
      </c>
      <c r="AW295" s="15" t="s">
        <v>33</v>
      </c>
      <c r="AX295" s="15" t="s">
        <v>72</v>
      </c>
      <c r="AY295" s="225" t="s">
        <v>129</v>
      </c>
    </row>
    <row r="296" s="13" customFormat="1">
      <c r="A296" s="13"/>
      <c r="B296" s="194"/>
      <c r="C296" s="13"/>
      <c r="D296" s="195" t="s">
        <v>141</v>
      </c>
      <c r="E296" s="196" t="s">
        <v>3</v>
      </c>
      <c r="F296" s="197" t="s">
        <v>637</v>
      </c>
      <c r="G296" s="13"/>
      <c r="H296" s="198">
        <v>2.2000000000000002</v>
      </c>
      <c r="I296" s="199"/>
      <c r="J296" s="13"/>
      <c r="K296" s="13"/>
      <c r="L296" s="194"/>
      <c r="M296" s="200"/>
      <c r="N296" s="201"/>
      <c r="O296" s="201"/>
      <c r="P296" s="201"/>
      <c r="Q296" s="201"/>
      <c r="R296" s="201"/>
      <c r="S296" s="201"/>
      <c r="T296" s="20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96" t="s">
        <v>141</v>
      </c>
      <c r="AU296" s="196" t="s">
        <v>85</v>
      </c>
      <c r="AV296" s="13" t="s">
        <v>85</v>
      </c>
      <c r="AW296" s="13" t="s">
        <v>33</v>
      </c>
      <c r="AX296" s="13" t="s">
        <v>72</v>
      </c>
      <c r="AY296" s="196" t="s">
        <v>129</v>
      </c>
    </row>
    <row r="297" s="14" customFormat="1">
      <c r="A297" s="14"/>
      <c r="B297" s="203"/>
      <c r="C297" s="14"/>
      <c r="D297" s="195" t="s">
        <v>141</v>
      </c>
      <c r="E297" s="204" t="s">
        <v>3</v>
      </c>
      <c r="F297" s="205" t="s">
        <v>166</v>
      </c>
      <c r="G297" s="14"/>
      <c r="H297" s="206">
        <v>6.9000000000000004</v>
      </c>
      <c r="I297" s="207"/>
      <c r="J297" s="14"/>
      <c r="K297" s="14"/>
      <c r="L297" s="203"/>
      <c r="M297" s="208"/>
      <c r="N297" s="209"/>
      <c r="O297" s="209"/>
      <c r="P297" s="209"/>
      <c r="Q297" s="209"/>
      <c r="R297" s="209"/>
      <c r="S297" s="209"/>
      <c r="T297" s="21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04" t="s">
        <v>141</v>
      </c>
      <c r="AU297" s="204" t="s">
        <v>85</v>
      </c>
      <c r="AV297" s="14" t="s">
        <v>137</v>
      </c>
      <c r="AW297" s="14" t="s">
        <v>33</v>
      </c>
      <c r="AX297" s="14" t="s">
        <v>79</v>
      </c>
      <c r="AY297" s="204" t="s">
        <v>129</v>
      </c>
    </row>
    <row r="298" s="2" customFormat="1" ht="24.15" customHeight="1">
      <c r="A298" s="40"/>
      <c r="B298" s="175"/>
      <c r="C298" s="214" t="s">
        <v>638</v>
      </c>
      <c r="D298" s="214" t="s">
        <v>309</v>
      </c>
      <c r="E298" s="215" t="s">
        <v>639</v>
      </c>
      <c r="F298" s="216" t="s">
        <v>640</v>
      </c>
      <c r="G298" s="217" t="s">
        <v>175</v>
      </c>
      <c r="H298" s="218">
        <v>7.5899999999999999</v>
      </c>
      <c r="I298" s="219"/>
      <c r="J298" s="220">
        <f>ROUND(I298*H298,2)</f>
        <v>0</v>
      </c>
      <c r="K298" s="216" t="s">
        <v>3</v>
      </c>
      <c r="L298" s="221"/>
      <c r="M298" s="222" t="s">
        <v>3</v>
      </c>
      <c r="N298" s="223" t="s">
        <v>44</v>
      </c>
      <c r="O298" s="74"/>
      <c r="P298" s="185">
        <f>O298*H298</f>
        <v>0</v>
      </c>
      <c r="Q298" s="185">
        <v>0.00020000000000000001</v>
      </c>
      <c r="R298" s="185">
        <f>Q298*H298</f>
        <v>0.001518</v>
      </c>
      <c r="S298" s="185">
        <v>0</v>
      </c>
      <c r="T298" s="18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187" t="s">
        <v>474</v>
      </c>
      <c r="AT298" s="187" t="s">
        <v>309</v>
      </c>
      <c r="AU298" s="187" t="s">
        <v>85</v>
      </c>
      <c r="AY298" s="21" t="s">
        <v>129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21" t="s">
        <v>85</v>
      </c>
      <c r="BK298" s="188">
        <f>ROUND(I298*H298,2)</f>
        <v>0</v>
      </c>
      <c r="BL298" s="21" t="s">
        <v>224</v>
      </c>
      <c r="BM298" s="187" t="s">
        <v>641</v>
      </c>
    </row>
    <row r="299" s="13" customFormat="1">
      <c r="A299" s="13"/>
      <c r="B299" s="194"/>
      <c r="C299" s="13"/>
      <c r="D299" s="195" t="s">
        <v>141</v>
      </c>
      <c r="E299" s="13"/>
      <c r="F299" s="197" t="s">
        <v>642</v>
      </c>
      <c r="G299" s="13"/>
      <c r="H299" s="198">
        <v>7.5899999999999999</v>
      </c>
      <c r="I299" s="199"/>
      <c r="J299" s="13"/>
      <c r="K299" s="13"/>
      <c r="L299" s="194"/>
      <c r="M299" s="200"/>
      <c r="N299" s="201"/>
      <c r="O299" s="201"/>
      <c r="P299" s="201"/>
      <c r="Q299" s="201"/>
      <c r="R299" s="201"/>
      <c r="S299" s="201"/>
      <c r="T299" s="20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96" t="s">
        <v>141</v>
      </c>
      <c r="AU299" s="196" t="s">
        <v>85</v>
      </c>
      <c r="AV299" s="13" t="s">
        <v>85</v>
      </c>
      <c r="AW299" s="13" t="s">
        <v>4</v>
      </c>
      <c r="AX299" s="13" t="s">
        <v>79</v>
      </c>
      <c r="AY299" s="196" t="s">
        <v>129</v>
      </c>
    </row>
    <row r="300" s="2" customFormat="1" ht="24.15" customHeight="1">
      <c r="A300" s="40"/>
      <c r="B300" s="175"/>
      <c r="C300" s="176" t="s">
        <v>643</v>
      </c>
      <c r="D300" s="176" t="s">
        <v>132</v>
      </c>
      <c r="E300" s="177" t="s">
        <v>644</v>
      </c>
      <c r="F300" s="178" t="s">
        <v>645</v>
      </c>
      <c r="G300" s="179" t="s">
        <v>151</v>
      </c>
      <c r="H300" s="180">
        <v>17.399999999999999</v>
      </c>
      <c r="I300" s="181"/>
      <c r="J300" s="182">
        <f>ROUND(I300*H300,2)</f>
        <v>0</v>
      </c>
      <c r="K300" s="178" t="s">
        <v>355</v>
      </c>
      <c r="L300" s="41"/>
      <c r="M300" s="183" t="s">
        <v>3</v>
      </c>
      <c r="N300" s="184" t="s">
        <v>44</v>
      </c>
      <c r="O300" s="74"/>
      <c r="P300" s="185">
        <f>O300*H300</f>
        <v>0</v>
      </c>
      <c r="Q300" s="185">
        <v>0</v>
      </c>
      <c r="R300" s="185">
        <f>Q300*H300</f>
        <v>0</v>
      </c>
      <c r="S300" s="185">
        <v>0</v>
      </c>
      <c r="T300" s="18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187" t="s">
        <v>224</v>
      </c>
      <c r="AT300" s="187" t="s">
        <v>132</v>
      </c>
      <c r="AU300" s="187" t="s">
        <v>85</v>
      </c>
      <c r="AY300" s="21" t="s">
        <v>129</v>
      </c>
      <c r="BE300" s="188">
        <f>IF(N300="základní",J300,0)</f>
        <v>0</v>
      </c>
      <c r="BF300" s="188">
        <f>IF(N300="snížená",J300,0)</f>
        <v>0</v>
      </c>
      <c r="BG300" s="188">
        <f>IF(N300="zákl. přenesená",J300,0)</f>
        <v>0</v>
      </c>
      <c r="BH300" s="188">
        <f>IF(N300="sníž. přenesená",J300,0)</f>
        <v>0</v>
      </c>
      <c r="BI300" s="188">
        <f>IF(N300="nulová",J300,0)</f>
        <v>0</v>
      </c>
      <c r="BJ300" s="21" t="s">
        <v>85</v>
      </c>
      <c r="BK300" s="188">
        <f>ROUND(I300*H300,2)</f>
        <v>0</v>
      </c>
      <c r="BL300" s="21" t="s">
        <v>224</v>
      </c>
      <c r="BM300" s="187" t="s">
        <v>646</v>
      </c>
    </row>
    <row r="301" s="2" customFormat="1">
      <c r="A301" s="40"/>
      <c r="B301" s="41"/>
      <c r="C301" s="40"/>
      <c r="D301" s="189" t="s">
        <v>139</v>
      </c>
      <c r="E301" s="40"/>
      <c r="F301" s="190" t="s">
        <v>647</v>
      </c>
      <c r="G301" s="40"/>
      <c r="H301" s="40"/>
      <c r="I301" s="191"/>
      <c r="J301" s="40"/>
      <c r="K301" s="40"/>
      <c r="L301" s="41"/>
      <c r="M301" s="192"/>
      <c r="N301" s="193"/>
      <c r="O301" s="74"/>
      <c r="P301" s="74"/>
      <c r="Q301" s="74"/>
      <c r="R301" s="74"/>
      <c r="S301" s="74"/>
      <c r="T301" s="75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21" t="s">
        <v>139</v>
      </c>
      <c r="AU301" s="21" t="s">
        <v>85</v>
      </c>
    </row>
    <row r="302" s="13" customFormat="1">
      <c r="A302" s="13"/>
      <c r="B302" s="194"/>
      <c r="C302" s="13"/>
      <c r="D302" s="195" t="s">
        <v>141</v>
      </c>
      <c r="E302" s="196" t="s">
        <v>3</v>
      </c>
      <c r="F302" s="197" t="s">
        <v>648</v>
      </c>
      <c r="G302" s="13"/>
      <c r="H302" s="198">
        <v>11.4</v>
      </c>
      <c r="I302" s="199"/>
      <c r="J302" s="13"/>
      <c r="K302" s="13"/>
      <c r="L302" s="194"/>
      <c r="M302" s="200"/>
      <c r="N302" s="201"/>
      <c r="O302" s="201"/>
      <c r="P302" s="201"/>
      <c r="Q302" s="201"/>
      <c r="R302" s="201"/>
      <c r="S302" s="201"/>
      <c r="T302" s="20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96" t="s">
        <v>141</v>
      </c>
      <c r="AU302" s="196" t="s">
        <v>85</v>
      </c>
      <c r="AV302" s="13" t="s">
        <v>85</v>
      </c>
      <c r="AW302" s="13" t="s">
        <v>33</v>
      </c>
      <c r="AX302" s="13" t="s">
        <v>72</v>
      </c>
      <c r="AY302" s="196" t="s">
        <v>129</v>
      </c>
    </row>
    <row r="303" s="16" customFormat="1">
      <c r="A303" s="16"/>
      <c r="B303" s="232"/>
      <c r="C303" s="16"/>
      <c r="D303" s="195" t="s">
        <v>141</v>
      </c>
      <c r="E303" s="233" t="s">
        <v>302</v>
      </c>
      <c r="F303" s="234" t="s">
        <v>649</v>
      </c>
      <c r="G303" s="16"/>
      <c r="H303" s="235">
        <v>11.4</v>
      </c>
      <c r="I303" s="236"/>
      <c r="J303" s="16"/>
      <c r="K303" s="16"/>
      <c r="L303" s="232"/>
      <c r="M303" s="237"/>
      <c r="N303" s="238"/>
      <c r="O303" s="238"/>
      <c r="P303" s="238"/>
      <c r="Q303" s="238"/>
      <c r="R303" s="238"/>
      <c r="S303" s="238"/>
      <c r="T303" s="239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33" t="s">
        <v>141</v>
      </c>
      <c r="AU303" s="233" t="s">
        <v>85</v>
      </c>
      <c r="AV303" s="16" t="s">
        <v>148</v>
      </c>
      <c r="AW303" s="16" t="s">
        <v>33</v>
      </c>
      <c r="AX303" s="16" t="s">
        <v>72</v>
      </c>
      <c r="AY303" s="233" t="s">
        <v>129</v>
      </c>
    </row>
    <row r="304" s="13" customFormat="1">
      <c r="A304" s="13"/>
      <c r="B304" s="194"/>
      <c r="C304" s="13"/>
      <c r="D304" s="195" t="s">
        <v>141</v>
      </c>
      <c r="E304" s="196" t="s">
        <v>3</v>
      </c>
      <c r="F304" s="197" t="s">
        <v>167</v>
      </c>
      <c r="G304" s="13"/>
      <c r="H304" s="198">
        <v>6</v>
      </c>
      <c r="I304" s="199"/>
      <c r="J304" s="13"/>
      <c r="K304" s="13"/>
      <c r="L304" s="194"/>
      <c r="M304" s="200"/>
      <c r="N304" s="201"/>
      <c r="O304" s="201"/>
      <c r="P304" s="201"/>
      <c r="Q304" s="201"/>
      <c r="R304" s="201"/>
      <c r="S304" s="201"/>
      <c r="T304" s="20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96" t="s">
        <v>141</v>
      </c>
      <c r="AU304" s="196" t="s">
        <v>85</v>
      </c>
      <c r="AV304" s="13" t="s">
        <v>85</v>
      </c>
      <c r="AW304" s="13" t="s">
        <v>33</v>
      </c>
      <c r="AX304" s="13" t="s">
        <v>72</v>
      </c>
      <c r="AY304" s="196" t="s">
        <v>129</v>
      </c>
    </row>
    <row r="305" s="16" customFormat="1">
      <c r="A305" s="16"/>
      <c r="B305" s="232"/>
      <c r="C305" s="16"/>
      <c r="D305" s="195" t="s">
        <v>141</v>
      </c>
      <c r="E305" s="233" t="s">
        <v>650</v>
      </c>
      <c r="F305" s="234" t="s">
        <v>649</v>
      </c>
      <c r="G305" s="16"/>
      <c r="H305" s="235">
        <v>6</v>
      </c>
      <c r="I305" s="236"/>
      <c r="J305" s="16"/>
      <c r="K305" s="16"/>
      <c r="L305" s="232"/>
      <c r="M305" s="237"/>
      <c r="N305" s="238"/>
      <c r="O305" s="238"/>
      <c r="P305" s="238"/>
      <c r="Q305" s="238"/>
      <c r="R305" s="238"/>
      <c r="S305" s="238"/>
      <c r="T305" s="239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33" t="s">
        <v>141</v>
      </c>
      <c r="AU305" s="233" t="s">
        <v>85</v>
      </c>
      <c r="AV305" s="16" t="s">
        <v>148</v>
      </c>
      <c r="AW305" s="16" t="s">
        <v>33</v>
      </c>
      <c r="AX305" s="16" t="s">
        <v>72</v>
      </c>
      <c r="AY305" s="233" t="s">
        <v>129</v>
      </c>
    </row>
    <row r="306" s="14" customFormat="1">
      <c r="A306" s="14"/>
      <c r="B306" s="203"/>
      <c r="C306" s="14"/>
      <c r="D306" s="195" t="s">
        <v>141</v>
      </c>
      <c r="E306" s="204" t="s">
        <v>3</v>
      </c>
      <c r="F306" s="205" t="s">
        <v>166</v>
      </c>
      <c r="G306" s="14"/>
      <c r="H306" s="206">
        <v>17.399999999999999</v>
      </c>
      <c r="I306" s="207"/>
      <c r="J306" s="14"/>
      <c r="K306" s="14"/>
      <c r="L306" s="203"/>
      <c r="M306" s="208"/>
      <c r="N306" s="209"/>
      <c r="O306" s="209"/>
      <c r="P306" s="209"/>
      <c r="Q306" s="209"/>
      <c r="R306" s="209"/>
      <c r="S306" s="209"/>
      <c r="T306" s="210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04" t="s">
        <v>141</v>
      </c>
      <c r="AU306" s="204" t="s">
        <v>85</v>
      </c>
      <c r="AV306" s="14" t="s">
        <v>137</v>
      </c>
      <c r="AW306" s="14" t="s">
        <v>33</v>
      </c>
      <c r="AX306" s="14" t="s">
        <v>79</v>
      </c>
      <c r="AY306" s="204" t="s">
        <v>129</v>
      </c>
    </row>
    <row r="307" s="2" customFormat="1" ht="24.15" customHeight="1">
      <c r="A307" s="40"/>
      <c r="B307" s="175"/>
      <c r="C307" s="214" t="s">
        <v>651</v>
      </c>
      <c r="D307" s="214" t="s">
        <v>309</v>
      </c>
      <c r="E307" s="215" t="s">
        <v>652</v>
      </c>
      <c r="F307" s="216" t="s">
        <v>653</v>
      </c>
      <c r="G307" s="217" t="s">
        <v>151</v>
      </c>
      <c r="H307" s="218">
        <v>12.539999999999999</v>
      </c>
      <c r="I307" s="219"/>
      <c r="J307" s="220">
        <f>ROUND(I307*H307,2)</f>
        <v>0</v>
      </c>
      <c r="K307" s="216" t="s">
        <v>355</v>
      </c>
      <c r="L307" s="221"/>
      <c r="M307" s="222" t="s">
        <v>3</v>
      </c>
      <c r="N307" s="223" t="s">
        <v>44</v>
      </c>
      <c r="O307" s="74"/>
      <c r="P307" s="185">
        <f>O307*H307</f>
        <v>0</v>
      </c>
      <c r="Q307" s="185">
        <v>0.0041999999999999997</v>
      </c>
      <c r="R307" s="185">
        <f>Q307*H307</f>
        <v>0.052667999999999993</v>
      </c>
      <c r="S307" s="185">
        <v>0</v>
      </c>
      <c r="T307" s="18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187" t="s">
        <v>474</v>
      </c>
      <c r="AT307" s="187" t="s">
        <v>309</v>
      </c>
      <c r="AU307" s="187" t="s">
        <v>85</v>
      </c>
      <c r="AY307" s="21" t="s">
        <v>129</v>
      </c>
      <c r="BE307" s="188">
        <f>IF(N307="základní",J307,0)</f>
        <v>0</v>
      </c>
      <c r="BF307" s="188">
        <f>IF(N307="snížená",J307,0)</f>
        <v>0</v>
      </c>
      <c r="BG307" s="188">
        <f>IF(N307="zákl. přenesená",J307,0)</f>
        <v>0</v>
      </c>
      <c r="BH307" s="188">
        <f>IF(N307="sníž. přenesená",J307,0)</f>
        <v>0</v>
      </c>
      <c r="BI307" s="188">
        <f>IF(N307="nulová",J307,0)</f>
        <v>0</v>
      </c>
      <c r="BJ307" s="21" t="s">
        <v>85</v>
      </c>
      <c r="BK307" s="188">
        <f>ROUND(I307*H307,2)</f>
        <v>0</v>
      </c>
      <c r="BL307" s="21" t="s">
        <v>224</v>
      </c>
      <c r="BM307" s="187" t="s">
        <v>654</v>
      </c>
    </row>
    <row r="308" s="13" customFormat="1">
      <c r="A308" s="13"/>
      <c r="B308" s="194"/>
      <c r="C308" s="13"/>
      <c r="D308" s="195" t="s">
        <v>141</v>
      </c>
      <c r="E308" s="196" t="s">
        <v>3</v>
      </c>
      <c r="F308" s="197" t="s">
        <v>302</v>
      </c>
      <c r="G308" s="13"/>
      <c r="H308" s="198">
        <v>11.4</v>
      </c>
      <c r="I308" s="199"/>
      <c r="J308" s="13"/>
      <c r="K308" s="13"/>
      <c r="L308" s="194"/>
      <c r="M308" s="200"/>
      <c r="N308" s="201"/>
      <c r="O308" s="201"/>
      <c r="P308" s="201"/>
      <c r="Q308" s="201"/>
      <c r="R308" s="201"/>
      <c r="S308" s="201"/>
      <c r="T308" s="20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96" t="s">
        <v>141</v>
      </c>
      <c r="AU308" s="196" t="s">
        <v>85</v>
      </c>
      <c r="AV308" s="13" t="s">
        <v>85</v>
      </c>
      <c r="AW308" s="13" t="s">
        <v>33</v>
      </c>
      <c r="AX308" s="13" t="s">
        <v>79</v>
      </c>
      <c r="AY308" s="196" t="s">
        <v>129</v>
      </c>
    </row>
    <row r="309" s="13" customFormat="1">
      <c r="A309" s="13"/>
      <c r="B309" s="194"/>
      <c r="C309" s="13"/>
      <c r="D309" s="195" t="s">
        <v>141</v>
      </c>
      <c r="E309" s="13"/>
      <c r="F309" s="197" t="s">
        <v>655</v>
      </c>
      <c r="G309" s="13"/>
      <c r="H309" s="198">
        <v>12.539999999999999</v>
      </c>
      <c r="I309" s="199"/>
      <c r="J309" s="13"/>
      <c r="K309" s="13"/>
      <c r="L309" s="194"/>
      <c r="M309" s="200"/>
      <c r="N309" s="201"/>
      <c r="O309" s="201"/>
      <c r="P309" s="201"/>
      <c r="Q309" s="201"/>
      <c r="R309" s="201"/>
      <c r="S309" s="201"/>
      <c r="T309" s="20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96" t="s">
        <v>141</v>
      </c>
      <c r="AU309" s="196" t="s">
        <v>85</v>
      </c>
      <c r="AV309" s="13" t="s">
        <v>85</v>
      </c>
      <c r="AW309" s="13" t="s">
        <v>4</v>
      </c>
      <c r="AX309" s="13" t="s">
        <v>79</v>
      </c>
      <c r="AY309" s="196" t="s">
        <v>129</v>
      </c>
    </row>
    <row r="310" s="2" customFormat="1" ht="16.5" customHeight="1">
      <c r="A310" s="40"/>
      <c r="B310" s="175"/>
      <c r="C310" s="214" t="s">
        <v>656</v>
      </c>
      <c r="D310" s="214" t="s">
        <v>309</v>
      </c>
      <c r="E310" s="215" t="s">
        <v>657</v>
      </c>
      <c r="F310" s="216" t="s">
        <v>658</v>
      </c>
      <c r="G310" s="217" t="s">
        <v>151</v>
      </c>
      <c r="H310" s="218">
        <v>6.5999999999999996</v>
      </c>
      <c r="I310" s="219"/>
      <c r="J310" s="220">
        <f>ROUND(I310*H310,2)</f>
        <v>0</v>
      </c>
      <c r="K310" s="216" t="s">
        <v>3</v>
      </c>
      <c r="L310" s="221"/>
      <c r="M310" s="222" t="s">
        <v>3</v>
      </c>
      <c r="N310" s="223" t="s">
        <v>44</v>
      </c>
      <c r="O310" s="74"/>
      <c r="P310" s="185">
        <f>O310*H310</f>
        <v>0</v>
      </c>
      <c r="Q310" s="185">
        <v>0.0060000000000000001</v>
      </c>
      <c r="R310" s="185">
        <f>Q310*H310</f>
        <v>0.039599999999999996</v>
      </c>
      <c r="S310" s="185">
        <v>0</v>
      </c>
      <c r="T310" s="18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187" t="s">
        <v>474</v>
      </c>
      <c r="AT310" s="187" t="s">
        <v>309</v>
      </c>
      <c r="AU310" s="187" t="s">
        <v>85</v>
      </c>
      <c r="AY310" s="21" t="s">
        <v>129</v>
      </c>
      <c r="BE310" s="188">
        <f>IF(N310="základní",J310,0)</f>
        <v>0</v>
      </c>
      <c r="BF310" s="188">
        <f>IF(N310="snížená",J310,0)</f>
        <v>0</v>
      </c>
      <c r="BG310" s="188">
        <f>IF(N310="zákl. přenesená",J310,0)</f>
        <v>0</v>
      </c>
      <c r="BH310" s="188">
        <f>IF(N310="sníž. přenesená",J310,0)</f>
        <v>0</v>
      </c>
      <c r="BI310" s="188">
        <f>IF(N310="nulová",J310,0)</f>
        <v>0</v>
      </c>
      <c r="BJ310" s="21" t="s">
        <v>85</v>
      </c>
      <c r="BK310" s="188">
        <f>ROUND(I310*H310,2)</f>
        <v>0</v>
      </c>
      <c r="BL310" s="21" t="s">
        <v>224</v>
      </c>
      <c r="BM310" s="187" t="s">
        <v>659</v>
      </c>
    </row>
    <row r="311" s="13" customFormat="1">
      <c r="A311" s="13"/>
      <c r="B311" s="194"/>
      <c r="C311" s="13"/>
      <c r="D311" s="195" t="s">
        <v>141</v>
      </c>
      <c r="E311" s="13"/>
      <c r="F311" s="197" t="s">
        <v>660</v>
      </c>
      <c r="G311" s="13"/>
      <c r="H311" s="198">
        <v>6.5999999999999996</v>
      </c>
      <c r="I311" s="199"/>
      <c r="J311" s="13"/>
      <c r="K311" s="13"/>
      <c r="L311" s="194"/>
      <c r="M311" s="200"/>
      <c r="N311" s="201"/>
      <c r="O311" s="201"/>
      <c r="P311" s="201"/>
      <c r="Q311" s="201"/>
      <c r="R311" s="201"/>
      <c r="S311" s="201"/>
      <c r="T311" s="20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96" t="s">
        <v>141</v>
      </c>
      <c r="AU311" s="196" t="s">
        <v>85</v>
      </c>
      <c r="AV311" s="13" t="s">
        <v>85</v>
      </c>
      <c r="AW311" s="13" t="s">
        <v>4</v>
      </c>
      <c r="AX311" s="13" t="s">
        <v>79</v>
      </c>
      <c r="AY311" s="196" t="s">
        <v>129</v>
      </c>
    </row>
    <row r="312" s="2" customFormat="1" ht="24.15" customHeight="1">
      <c r="A312" s="40"/>
      <c r="B312" s="175"/>
      <c r="C312" s="176" t="s">
        <v>661</v>
      </c>
      <c r="D312" s="176" t="s">
        <v>132</v>
      </c>
      <c r="E312" s="177" t="s">
        <v>662</v>
      </c>
      <c r="F312" s="178" t="s">
        <v>663</v>
      </c>
      <c r="G312" s="179" t="s">
        <v>151</v>
      </c>
      <c r="H312" s="180">
        <v>1.27</v>
      </c>
      <c r="I312" s="181"/>
      <c r="J312" s="182">
        <f>ROUND(I312*H312,2)</f>
        <v>0</v>
      </c>
      <c r="K312" s="178" t="s">
        <v>355</v>
      </c>
      <c r="L312" s="41"/>
      <c r="M312" s="183" t="s">
        <v>3</v>
      </c>
      <c r="N312" s="184" t="s">
        <v>44</v>
      </c>
      <c r="O312" s="74"/>
      <c r="P312" s="185">
        <f>O312*H312</f>
        <v>0</v>
      </c>
      <c r="Q312" s="185">
        <v>5.0000000000000002E-05</v>
      </c>
      <c r="R312" s="185">
        <f>Q312*H312</f>
        <v>6.3499999999999999E-05</v>
      </c>
      <c r="S312" s="185">
        <v>0</v>
      </c>
      <c r="T312" s="18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187" t="s">
        <v>224</v>
      </c>
      <c r="AT312" s="187" t="s">
        <v>132</v>
      </c>
      <c r="AU312" s="187" t="s">
        <v>85</v>
      </c>
      <c r="AY312" s="21" t="s">
        <v>129</v>
      </c>
      <c r="BE312" s="188">
        <f>IF(N312="základní",J312,0)</f>
        <v>0</v>
      </c>
      <c r="BF312" s="188">
        <f>IF(N312="snížená",J312,0)</f>
        <v>0</v>
      </c>
      <c r="BG312" s="188">
        <f>IF(N312="zákl. přenesená",J312,0)</f>
        <v>0</v>
      </c>
      <c r="BH312" s="188">
        <f>IF(N312="sníž. přenesená",J312,0)</f>
        <v>0</v>
      </c>
      <c r="BI312" s="188">
        <f>IF(N312="nulová",J312,0)</f>
        <v>0</v>
      </c>
      <c r="BJ312" s="21" t="s">
        <v>85</v>
      </c>
      <c r="BK312" s="188">
        <f>ROUND(I312*H312,2)</f>
        <v>0</v>
      </c>
      <c r="BL312" s="21" t="s">
        <v>224</v>
      </c>
      <c r="BM312" s="187" t="s">
        <v>664</v>
      </c>
    </row>
    <row r="313" s="2" customFormat="1">
      <c r="A313" s="40"/>
      <c r="B313" s="41"/>
      <c r="C313" s="40"/>
      <c r="D313" s="189" t="s">
        <v>139</v>
      </c>
      <c r="E313" s="40"/>
      <c r="F313" s="190" t="s">
        <v>665</v>
      </c>
      <c r="G313" s="40"/>
      <c r="H313" s="40"/>
      <c r="I313" s="191"/>
      <c r="J313" s="40"/>
      <c r="K313" s="40"/>
      <c r="L313" s="41"/>
      <c r="M313" s="192"/>
      <c r="N313" s="193"/>
      <c r="O313" s="74"/>
      <c r="P313" s="74"/>
      <c r="Q313" s="74"/>
      <c r="R313" s="74"/>
      <c r="S313" s="74"/>
      <c r="T313" s="75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T313" s="21" t="s">
        <v>139</v>
      </c>
      <c r="AU313" s="21" t="s">
        <v>85</v>
      </c>
    </row>
    <row r="314" s="15" customFormat="1">
      <c r="A314" s="15"/>
      <c r="B314" s="224"/>
      <c r="C314" s="15"/>
      <c r="D314" s="195" t="s">
        <v>141</v>
      </c>
      <c r="E314" s="225" t="s">
        <v>3</v>
      </c>
      <c r="F314" s="226" t="s">
        <v>666</v>
      </c>
      <c r="G314" s="15"/>
      <c r="H314" s="225" t="s">
        <v>3</v>
      </c>
      <c r="I314" s="227"/>
      <c r="J314" s="15"/>
      <c r="K314" s="15"/>
      <c r="L314" s="224"/>
      <c r="M314" s="228"/>
      <c r="N314" s="229"/>
      <c r="O314" s="229"/>
      <c r="P314" s="229"/>
      <c r="Q314" s="229"/>
      <c r="R314" s="229"/>
      <c r="S314" s="229"/>
      <c r="T314" s="230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25" t="s">
        <v>141</v>
      </c>
      <c r="AU314" s="225" t="s">
        <v>85</v>
      </c>
      <c r="AV314" s="15" t="s">
        <v>79</v>
      </c>
      <c r="AW314" s="15" t="s">
        <v>33</v>
      </c>
      <c r="AX314" s="15" t="s">
        <v>72</v>
      </c>
      <c r="AY314" s="225" t="s">
        <v>129</v>
      </c>
    </row>
    <row r="315" s="13" customFormat="1">
      <c r="A315" s="13"/>
      <c r="B315" s="194"/>
      <c r="C315" s="13"/>
      <c r="D315" s="195" t="s">
        <v>141</v>
      </c>
      <c r="E315" s="196" t="s">
        <v>3</v>
      </c>
      <c r="F315" s="197" t="s">
        <v>667</v>
      </c>
      <c r="G315" s="13"/>
      <c r="H315" s="198">
        <v>0.71999999999999997</v>
      </c>
      <c r="I315" s="199"/>
      <c r="J315" s="13"/>
      <c r="K315" s="13"/>
      <c r="L315" s="194"/>
      <c r="M315" s="200"/>
      <c r="N315" s="201"/>
      <c r="O315" s="201"/>
      <c r="P315" s="201"/>
      <c r="Q315" s="201"/>
      <c r="R315" s="201"/>
      <c r="S315" s="201"/>
      <c r="T315" s="20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96" t="s">
        <v>141</v>
      </c>
      <c r="AU315" s="196" t="s">
        <v>85</v>
      </c>
      <c r="AV315" s="13" t="s">
        <v>85</v>
      </c>
      <c r="AW315" s="13" t="s">
        <v>33</v>
      </c>
      <c r="AX315" s="13" t="s">
        <v>72</v>
      </c>
      <c r="AY315" s="196" t="s">
        <v>129</v>
      </c>
    </row>
    <row r="316" s="13" customFormat="1">
      <c r="A316" s="13"/>
      <c r="B316" s="194"/>
      <c r="C316" s="13"/>
      <c r="D316" s="195" t="s">
        <v>141</v>
      </c>
      <c r="E316" s="196" t="s">
        <v>3</v>
      </c>
      <c r="F316" s="197" t="s">
        <v>668</v>
      </c>
      <c r="G316" s="13"/>
      <c r="H316" s="198">
        <v>0.55000000000000004</v>
      </c>
      <c r="I316" s="199"/>
      <c r="J316" s="13"/>
      <c r="K316" s="13"/>
      <c r="L316" s="194"/>
      <c r="M316" s="200"/>
      <c r="N316" s="201"/>
      <c r="O316" s="201"/>
      <c r="P316" s="201"/>
      <c r="Q316" s="201"/>
      <c r="R316" s="201"/>
      <c r="S316" s="201"/>
      <c r="T316" s="20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96" t="s">
        <v>141</v>
      </c>
      <c r="AU316" s="196" t="s">
        <v>85</v>
      </c>
      <c r="AV316" s="13" t="s">
        <v>85</v>
      </c>
      <c r="AW316" s="13" t="s">
        <v>33</v>
      </c>
      <c r="AX316" s="13" t="s">
        <v>72</v>
      </c>
      <c r="AY316" s="196" t="s">
        <v>129</v>
      </c>
    </row>
    <row r="317" s="14" customFormat="1">
      <c r="A317" s="14"/>
      <c r="B317" s="203"/>
      <c r="C317" s="14"/>
      <c r="D317" s="195" t="s">
        <v>141</v>
      </c>
      <c r="E317" s="204" t="s">
        <v>3</v>
      </c>
      <c r="F317" s="205" t="s">
        <v>166</v>
      </c>
      <c r="G317" s="14"/>
      <c r="H317" s="206">
        <v>1.27</v>
      </c>
      <c r="I317" s="207"/>
      <c r="J317" s="14"/>
      <c r="K317" s="14"/>
      <c r="L317" s="203"/>
      <c r="M317" s="208"/>
      <c r="N317" s="209"/>
      <c r="O317" s="209"/>
      <c r="P317" s="209"/>
      <c r="Q317" s="209"/>
      <c r="R317" s="209"/>
      <c r="S317" s="209"/>
      <c r="T317" s="21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04" t="s">
        <v>141</v>
      </c>
      <c r="AU317" s="204" t="s">
        <v>85</v>
      </c>
      <c r="AV317" s="14" t="s">
        <v>137</v>
      </c>
      <c r="AW317" s="14" t="s">
        <v>33</v>
      </c>
      <c r="AX317" s="14" t="s">
        <v>79</v>
      </c>
      <c r="AY317" s="204" t="s">
        <v>129</v>
      </c>
    </row>
    <row r="318" s="2" customFormat="1" ht="24.15" customHeight="1">
      <c r="A318" s="40"/>
      <c r="B318" s="175"/>
      <c r="C318" s="176" t="s">
        <v>669</v>
      </c>
      <c r="D318" s="176" t="s">
        <v>132</v>
      </c>
      <c r="E318" s="177" t="s">
        <v>670</v>
      </c>
      <c r="F318" s="178" t="s">
        <v>671</v>
      </c>
      <c r="G318" s="179" t="s">
        <v>182</v>
      </c>
      <c r="H318" s="180">
        <v>2</v>
      </c>
      <c r="I318" s="181"/>
      <c r="J318" s="182">
        <f>ROUND(I318*H318,2)</f>
        <v>0</v>
      </c>
      <c r="K318" s="178" t="s">
        <v>355</v>
      </c>
      <c r="L318" s="41"/>
      <c r="M318" s="183" t="s">
        <v>3</v>
      </c>
      <c r="N318" s="184" t="s">
        <v>44</v>
      </c>
      <c r="O318" s="74"/>
      <c r="P318" s="185">
        <f>O318*H318</f>
        <v>0</v>
      </c>
      <c r="Q318" s="185">
        <v>0</v>
      </c>
      <c r="R318" s="185">
        <f>Q318*H318</f>
        <v>0</v>
      </c>
      <c r="S318" s="185">
        <v>0</v>
      </c>
      <c r="T318" s="18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187" t="s">
        <v>224</v>
      </c>
      <c r="AT318" s="187" t="s">
        <v>132</v>
      </c>
      <c r="AU318" s="187" t="s">
        <v>85</v>
      </c>
      <c r="AY318" s="21" t="s">
        <v>129</v>
      </c>
      <c r="BE318" s="188">
        <f>IF(N318="základní",J318,0)</f>
        <v>0</v>
      </c>
      <c r="BF318" s="188">
        <f>IF(N318="snížená",J318,0)</f>
        <v>0</v>
      </c>
      <c r="BG318" s="188">
        <f>IF(N318="zákl. přenesená",J318,0)</f>
        <v>0</v>
      </c>
      <c r="BH318" s="188">
        <f>IF(N318="sníž. přenesená",J318,0)</f>
        <v>0</v>
      </c>
      <c r="BI318" s="188">
        <f>IF(N318="nulová",J318,0)</f>
        <v>0</v>
      </c>
      <c r="BJ318" s="21" t="s">
        <v>85</v>
      </c>
      <c r="BK318" s="188">
        <f>ROUND(I318*H318,2)</f>
        <v>0</v>
      </c>
      <c r="BL318" s="21" t="s">
        <v>224</v>
      </c>
      <c r="BM318" s="187" t="s">
        <v>672</v>
      </c>
    </row>
    <row r="319" s="2" customFormat="1">
      <c r="A319" s="40"/>
      <c r="B319" s="41"/>
      <c r="C319" s="40"/>
      <c r="D319" s="189" t="s">
        <v>139</v>
      </c>
      <c r="E319" s="40"/>
      <c r="F319" s="190" t="s">
        <v>673</v>
      </c>
      <c r="G319" s="40"/>
      <c r="H319" s="40"/>
      <c r="I319" s="191"/>
      <c r="J319" s="40"/>
      <c r="K319" s="40"/>
      <c r="L319" s="41"/>
      <c r="M319" s="192"/>
      <c r="N319" s="193"/>
      <c r="O319" s="74"/>
      <c r="P319" s="74"/>
      <c r="Q319" s="74"/>
      <c r="R319" s="74"/>
      <c r="S319" s="74"/>
      <c r="T319" s="75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21" t="s">
        <v>139</v>
      </c>
      <c r="AU319" s="21" t="s">
        <v>85</v>
      </c>
    </row>
    <row r="320" s="13" customFormat="1">
      <c r="A320" s="13"/>
      <c r="B320" s="194"/>
      <c r="C320" s="13"/>
      <c r="D320" s="195" t="s">
        <v>141</v>
      </c>
      <c r="E320" s="196" t="s">
        <v>3</v>
      </c>
      <c r="F320" s="197" t="s">
        <v>674</v>
      </c>
      <c r="G320" s="13"/>
      <c r="H320" s="198">
        <v>2</v>
      </c>
      <c r="I320" s="199"/>
      <c r="J320" s="13"/>
      <c r="K320" s="13"/>
      <c r="L320" s="194"/>
      <c r="M320" s="200"/>
      <c r="N320" s="201"/>
      <c r="O320" s="201"/>
      <c r="P320" s="201"/>
      <c r="Q320" s="201"/>
      <c r="R320" s="201"/>
      <c r="S320" s="201"/>
      <c r="T320" s="20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96" t="s">
        <v>141</v>
      </c>
      <c r="AU320" s="196" t="s">
        <v>85</v>
      </c>
      <c r="AV320" s="13" t="s">
        <v>85</v>
      </c>
      <c r="AW320" s="13" t="s">
        <v>33</v>
      </c>
      <c r="AX320" s="13" t="s">
        <v>79</v>
      </c>
      <c r="AY320" s="196" t="s">
        <v>129</v>
      </c>
    </row>
    <row r="321" s="2" customFormat="1" ht="24.15" customHeight="1">
      <c r="A321" s="40"/>
      <c r="B321" s="175"/>
      <c r="C321" s="214" t="s">
        <v>675</v>
      </c>
      <c r="D321" s="214" t="s">
        <v>309</v>
      </c>
      <c r="E321" s="215" t="s">
        <v>676</v>
      </c>
      <c r="F321" s="216" t="s">
        <v>677</v>
      </c>
      <c r="G321" s="217" t="s">
        <v>151</v>
      </c>
      <c r="H321" s="218">
        <v>16.059999999999999</v>
      </c>
      <c r="I321" s="219"/>
      <c r="J321" s="220">
        <f>ROUND(I321*H321,2)</f>
        <v>0</v>
      </c>
      <c r="K321" s="216" t="s">
        <v>3</v>
      </c>
      <c r="L321" s="221"/>
      <c r="M321" s="222" t="s">
        <v>3</v>
      </c>
      <c r="N321" s="223" t="s">
        <v>44</v>
      </c>
      <c r="O321" s="74"/>
      <c r="P321" s="185">
        <f>O321*H321</f>
        <v>0</v>
      </c>
      <c r="Q321" s="185">
        <v>0.038289999999999998</v>
      </c>
      <c r="R321" s="185">
        <f>Q321*H321</f>
        <v>0.61493739999999997</v>
      </c>
      <c r="S321" s="185">
        <v>0</v>
      </c>
      <c r="T321" s="18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187" t="s">
        <v>474</v>
      </c>
      <c r="AT321" s="187" t="s">
        <v>309</v>
      </c>
      <c r="AU321" s="187" t="s">
        <v>85</v>
      </c>
      <c r="AY321" s="21" t="s">
        <v>129</v>
      </c>
      <c r="BE321" s="188">
        <f>IF(N321="základní",J321,0)</f>
        <v>0</v>
      </c>
      <c r="BF321" s="188">
        <f>IF(N321="snížená",J321,0)</f>
        <v>0</v>
      </c>
      <c r="BG321" s="188">
        <f>IF(N321="zákl. přenesená",J321,0)</f>
        <v>0</v>
      </c>
      <c r="BH321" s="188">
        <f>IF(N321="sníž. přenesená",J321,0)</f>
        <v>0</v>
      </c>
      <c r="BI321" s="188">
        <f>IF(N321="nulová",J321,0)</f>
        <v>0</v>
      </c>
      <c r="BJ321" s="21" t="s">
        <v>85</v>
      </c>
      <c r="BK321" s="188">
        <f>ROUND(I321*H321,2)</f>
        <v>0</v>
      </c>
      <c r="BL321" s="21" t="s">
        <v>224</v>
      </c>
      <c r="BM321" s="187" t="s">
        <v>678</v>
      </c>
    </row>
    <row r="322" s="13" customFormat="1">
      <c r="A322" s="13"/>
      <c r="B322" s="194"/>
      <c r="C322" s="13"/>
      <c r="D322" s="195" t="s">
        <v>141</v>
      </c>
      <c r="E322" s="196" t="s">
        <v>3</v>
      </c>
      <c r="F322" s="197" t="s">
        <v>612</v>
      </c>
      <c r="G322" s="13"/>
      <c r="H322" s="198">
        <v>16.059999999999999</v>
      </c>
      <c r="I322" s="199"/>
      <c r="J322" s="13"/>
      <c r="K322" s="13"/>
      <c r="L322" s="194"/>
      <c r="M322" s="200"/>
      <c r="N322" s="201"/>
      <c r="O322" s="201"/>
      <c r="P322" s="201"/>
      <c r="Q322" s="201"/>
      <c r="R322" s="201"/>
      <c r="S322" s="201"/>
      <c r="T322" s="20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96" t="s">
        <v>141</v>
      </c>
      <c r="AU322" s="196" t="s">
        <v>85</v>
      </c>
      <c r="AV322" s="13" t="s">
        <v>85</v>
      </c>
      <c r="AW322" s="13" t="s">
        <v>33</v>
      </c>
      <c r="AX322" s="13" t="s">
        <v>79</v>
      </c>
      <c r="AY322" s="196" t="s">
        <v>129</v>
      </c>
    </row>
    <row r="323" s="2" customFormat="1" ht="24.15" customHeight="1">
      <c r="A323" s="40"/>
      <c r="B323" s="175"/>
      <c r="C323" s="176" t="s">
        <v>679</v>
      </c>
      <c r="D323" s="176" t="s">
        <v>132</v>
      </c>
      <c r="E323" s="177" t="s">
        <v>680</v>
      </c>
      <c r="F323" s="178" t="s">
        <v>681</v>
      </c>
      <c r="G323" s="179" t="s">
        <v>682</v>
      </c>
      <c r="H323" s="180">
        <v>196.77000000000001</v>
      </c>
      <c r="I323" s="181"/>
      <c r="J323" s="182">
        <f>ROUND(I323*H323,2)</f>
        <v>0</v>
      </c>
      <c r="K323" s="178" t="s">
        <v>355</v>
      </c>
      <c r="L323" s="41"/>
      <c r="M323" s="183" t="s">
        <v>3</v>
      </c>
      <c r="N323" s="184" t="s">
        <v>44</v>
      </c>
      <c r="O323" s="74"/>
      <c r="P323" s="185">
        <f>O323*H323</f>
        <v>0</v>
      </c>
      <c r="Q323" s="185">
        <v>6.0000000000000002E-05</v>
      </c>
      <c r="R323" s="185">
        <f>Q323*H323</f>
        <v>0.011806200000000001</v>
      </c>
      <c r="S323" s="185">
        <v>0</v>
      </c>
      <c r="T323" s="186">
        <f>S323*H323</f>
        <v>0</v>
      </c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R323" s="187" t="s">
        <v>224</v>
      </c>
      <c r="AT323" s="187" t="s">
        <v>132</v>
      </c>
      <c r="AU323" s="187" t="s">
        <v>85</v>
      </c>
      <c r="AY323" s="21" t="s">
        <v>129</v>
      </c>
      <c r="BE323" s="188">
        <f>IF(N323="základní",J323,0)</f>
        <v>0</v>
      </c>
      <c r="BF323" s="188">
        <f>IF(N323="snížená",J323,0)</f>
        <v>0</v>
      </c>
      <c r="BG323" s="188">
        <f>IF(N323="zákl. přenesená",J323,0)</f>
        <v>0</v>
      </c>
      <c r="BH323" s="188">
        <f>IF(N323="sníž. přenesená",J323,0)</f>
        <v>0</v>
      </c>
      <c r="BI323" s="188">
        <f>IF(N323="nulová",J323,0)</f>
        <v>0</v>
      </c>
      <c r="BJ323" s="21" t="s">
        <v>85</v>
      </c>
      <c r="BK323" s="188">
        <f>ROUND(I323*H323,2)</f>
        <v>0</v>
      </c>
      <c r="BL323" s="21" t="s">
        <v>224</v>
      </c>
      <c r="BM323" s="187" t="s">
        <v>683</v>
      </c>
    </row>
    <row r="324" s="2" customFormat="1">
      <c r="A324" s="40"/>
      <c r="B324" s="41"/>
      <c r="C324" s="40"/>
      <c r="D324" s="189" t="s">
        <v>139</v>
      </c>
      <c r="E324" s="40"/>
      <c r="F324" s="190" t="s">
        <v>684</v>
      </c>
      <c r="G324" s="40"/>
      <c r="H324" s="40"/>
      <c r="I324" s="191"/>
      <c r="J324" s="40"/>
      <c r="K324" s="40"/>
      <c r="L324" s="41"/>
      <c r="M324" s="192"/>
      <c r="N324" s="193"/>
      <c r="O324" s="74"/>
      <c r="P324" s="74"/>
      <c r="Q324" s="74"/>
      <c r="R324" s="74"/>
      <c r="S324" s="74"/>
      <c r="T324" s="75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21" t="s">
        <v>139</v>
      </c>
      <c r="AU324" s="21" t="s">
        <v>85</v>
      </c>
    </row>
    <row r="325" s="15" customFormat="1">
      <c r="A325" s="15"/>
      <c r="B325" s="224"/>
      <c r="C325" s="15"/>
      <c r="D325" s="195" t="s">
        <v>141</v>
      </c>
      <c r="E325" s="225" t="s">
        <v>3</v>
      </c>
      <c r="F325" s="226" t="s">
        <v>621</v>
      </c>
      <c r="G325" s="15"/>
      <c r="H325" s="225" t="s">
        <v>3</v>
      </c>
      <c r="I325" s="227"/>
      <c r="J325" s="15"/>
      <c r="K325" s="15"/>
      <c r="L325" s="224"/>
      <c r="M325" s="228"/>
      <c r="N325" s="229"/>
      <c r="O325" s="229"/>
      <c r="P325" s="229"/>
      <c r="Q325" s="229"/>
      <c r="R325" s="229"/>
      <c r="S325" s="229"/>
      <c r="T325" s="230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25" t="s">
        <v>141</v>
      </c>
      <c r="AU325" s="225" t="s">
        <v>85</v>
      </c>
      <c r="AV325" s="15" t="s">
        <v>79</v>
      </c>
      <c r="AW325" s="15" t="s">
        <v>33</v>
      </c>
      <c r="AX325" s="15" t="s">
        <v>72</v>
      </c>
      <c r="AY325" s="225" t="s">
        <v>129</v>
      </c>
    </row>
    <row r="326" s="15" customFormat="1">
      <c r="A326" s="15"/>
      <c r="B326" s="224"/>
      <c r="C326" s="15"/>
      <c r="D326" s="195" t="s">
        <v>141</v>
      </c>
      <c r="E326" s="225" t="s">
        <v>3</v>
      </c>
      <c r="F326" s="226" t="s">
        <v>685</v>
      </c>
      <c r="G326" s="15"/>
      <c r="H326" s="225" t="s">
        <v>3</v>
      </c>
      <c r="I326" s="227"/>
      <c r="J326" s="15"/>
      <c r="K326" s="15"/>
      <c r="L326" s="224"/>
      <c r="M326" s="228"/>
      <c r="N326" s="229"/>
      <c r="O326" s="229"/>
      <c r="P326" s="229"/>
      <c r="Q326" s="229"/>
      <c r="R326" s="229"/>
      <c r="S326" s="229"/>
      <c r="T326" s="230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25" t="s">
        <v>141</v>
      </c>
      <c r="AU326" s="225" t="s">
        <v>85</v>
      </c>
      <c r="AV326" s="15" t="s">
        <v>79</v>
      </c>
      <c r="AW326" s="15" t="s">
        <v>33</v>
      </c>
      <c r="AX326" s="15" t="s">
        <v>72</v>
      </c>
      <c r="AY326" s="225" t="s">
        <v>129</v>
      </c>
    </row>
    <row r="327" s="13" customFormat="1">
      <c r="A327" s="13"/>
      <c r="B327" s="194"/>
      <c r="C327" s="13"/>
      <c r="D327" s="195" t="s">
        <v>141</v>
      </c>
      <c r="E327" s="196" t="s">
        <v>3</v>
      </c>
      <c r="F327" s="197" t="s">
        <v>686</v>
      </c>
      <c r="G327" s="13"/>
      <c r="H327" s="198">
        <v>196.77000000000001</v>
      </c>
      <c r="I327" s="199"/>
      <c r="J327" s="13"/>
      <c r="K327" s="13"/>
      <c r="L327" s="194"/>
      <c r="M327" s="200"/>
      <c r="N327" s="201"/>
      <c r="O327" s="201"/>
      <c r="P327" s="201"/>
      <c r="Q327" s="201"/>
      <c r="R327" s="201"/>
      <c r="S327" s="201"/>
      <c r="T327" s="20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96" t="s">
        <v>141</v>
      </c>
      <c r="AU327" s="196" t="s">
        <v>85</v>
      </c>
      <c r="AV327" s="13" t="s">
        <v>85</v>
      </c>
      <c r="AW327" s="13" t="s">
        <v>33</v>
      </c>
      <c r="AX327" s="13" t="s">
        <v>79</v>
      </c>
      <c r="AY327" s="196" t="s">
        <v>129</v>
      </c>
    </row>
    <row r="328" s="2" customFormat="1" ht="24.15" customHeight="1">
      <c r="A328" s="40"/>
      <c r="B328" s="175"/>
      <c r="C328" s="214" t="s">
        <v>687</v>
      </c>
      <c r="D328" s="214" t="s">
        <v>309</v>
      </c>
      <c r="E328" s="215" t="s">
        <v>688</v>
      </c>
      <c r="F328" s="216" t="s">
        <v>689</v>
      </c>
      <c r="G328" s="217" t="s">
        <v>194</v>
      </c>
      <c r="H328" s="218">
        <v>0.17699999999999999</v>
      </c>
      <c r="I328" s="219"/>
      <c r="J328" s="220">
        <f>ROUND(I328*H328,2)</f>
        <v>0</v>
      </c>
      <c r="K328" s="216" t="s">
        <v>355</v>
      </c>
      <c r="L328" s="221"/>
      <c r="M328" s="222" t="s">
        <v>3</v>
      </c>
      <c r="N328" s="223" t="s">
        <v>44</v>
      </c>
      <c r="O328" s="74"/>
      <c r="P328" s="185">
        <f>O328*H328</f>
        <v>0</v>
      </c>
      <c r="Q328" s="185">
        <v>1</v>
      </c>
      <c r="R328" s="185">
        <f>Q328*H328</f>
        <v>0.17699999999999999</v>
      </c>
      <c r="S328" s="185">
        <v>0</v>
      </c>
      <c r="T328" s="186">
        <f>S328*H328</f>
        <v>0</v>
      </c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R328" s="187" t="s">
        <v>474</v>
      </c>
      <c r="AT328" s="187" t="s">
        <v>309</v>
      </c>
      <c r="AU328" s="187" t="s">
        <v>85</v>
      </c>
      <c r="AY328" s="21" t="s">
        <v>129</v>
      </c>
      <c r="BE328" s="188">
        <f>IF(N328="základní",J328,0)</f>
        <v>0</v>
      </c>
      <c r="BF328" s="188">
        <f>IF(N328="snížená",J328,0)</f>
        <v>0</v>
      </c>
      <c r="BG328" s="188">
        <f>IF(N328="zákl. přenesená",J328,0)</f>
        <v>0</v>
      </c>
      <c r="BH328" s="188">
        <f>IF(N328="sníž. přenesená",J328,0)</f>
        <v>0</v>
      </c>
      <c r="BI328" s="188">
        <f>IF(N328="nulová",J328,0)</f>
        <v>0</v>
      </c>
      <c r="BJ328" s="21" t="s">
        <v>85</v>
      </c>
      <c r="BK328" s="188">
        <f>ROUND(I328*H328,2)</f>
        <v>0</v>
      </c>
      <c r="BL328" s="21" t="s">
        <v>224</v>
      </c>
      <c r="BM328" s="187" t="s">
        <v>690</v>
      </c>
    </row>
    <row r="329" s="15" customFormat="1">
      <c r="A329" s="15"/>
      <c r="B329" s="224"/>
      <c r="C329" s="15"/>
      <c r="D329" s="195" t="s">
        <v>141</v>
      </c>
      <c r="E329" s="225" t="s">
        <v>3</v>
      </c>
      <c r="F329" s="226" t="s">
        <v>691</v>
      </c>
      <c r="G329" s="15"/>
      <c r="H329" s="225" t="s">
        <v>3</v>
      </c>
      <c r="I329" s="227"/>
      <c r="J329" s="15"/>
      <c r="K329" s="15"/>
      <c r="L329" s="224"/>
      <c r="M329" s="228"/>
      <c r="N329" s="229"/>
      <c r="O329" s="229"/>
      <c r="P329" s="229"/>
      <c r="Q329" s="229"/>
      <c r="R329" s="229"/>
      <c r="S329" s="229"/>
      <c r="T329" s="230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25" t="s">
        <v>141</v>
      </c>
      <c r="AU329" s="225" t="s">
        <v>85</v>
      </c>
      <c r="AV329" s="15" t="s">
        <v>79</v>
      </c>
      <c r="AW329" s="15" t="s">
        <v>33</v>
      </c>
      <c r="AX329" s="15" t="s">
        <v>72</v>
      </c>
      <c r="AY329" s="225" t="s">
        <v>129</v>
      </c>
    </row>
    <row r="330" s="13" customFormat="1">
      <c r="A330" s="13"/>
      <c r="B330" s="194"/>
      <c r="C330" s="13"/>
      <c r="D330" s="195" t="s">
        <v>141</v>
      </c>
      <c r="E330" s="196" t="s">
        <v>3</v>
      </c>
      <c r="F330" s="197" t="s">
        <v>692</v>
      </c>
      <c r="G330" s="13"/>
      <c r="H330" s="198">
        <v>0.16400000000000001</v>
      </c>
      <c r="I330" s="199"/>
      <c r="J330" s="13"/>
      <c r="K330" s="13"/>
      <c r="L330" s="194"/>
      <c r="M330" s="200"/>
      <c r="N330" s="201"/>
      <c r="O330" s="201"/>
      <c r="P330" s="201"/>
      <c r="Q330" s="201"/>
      <c r="R330" s="201"/>
      <c r="S330" s="201"/>
      <c r="T330" s="20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96" t="s">
        <v>141</v>
      </c>
      <c r="AU330" s="196" t="s">
        <v>85</v>
      </c>
      <c r="AV330" s="13" t="s">
        <v>85</v>
      </c>
      <c r="AW330" s="13" t="s">
        <v>33</v>
      </c>
      <c r="AX330" s="13" t="s">
        <v>72</v>
      </c>
      <c r="AY330" s="196" t="s">
        <v>129</v>
      </c>
    </row>
    <row r="331" s="14" customFormat="1">
      <c r="A331" s="14"/>
      <c r="B331" s="203"/>
      <c r="C331" s="14"/>
      <c r="D331" s="195" t="s">
        <v>141</v>
      </c>
      <c r="E331" s="204" t="s">
        <v>3</v>
      </c>
      <c r="F331" s="205" t="s">
        <v>166</v>
      </c>
      <c r="G331" s="14"/>
      <c r="H331" s="206">
        <v>0.16400000000000001</v>
      </c>
      <c r="I331" s="207"/>
      <c r="J331" s="14"/>
      <c r="K331" s="14"/>
      <c r="L331" s="203"/>
      <c r="M331" s="208"/>
      <c r="N331" s="209"/>
      <c r="O331" s="209"/>
      <c r="P331" s="209"/>
      <c r="Q331" s="209"/>
      <c r="R331" s="209"/>
      <c r="S331" s="209"/>
      <c r="T331" s="210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04" t="s">
        <v>141</v>
      </c>
      <c r="AU331" s="204" t="s">
        <v>85</v>
      </c>
      <c r="AV331" s="14" t="s">
        <v>137</v>
      </c>
      <c r="AW331" s="14" t="s">
        <v>33</v>
      </c>
      <c r="AX331" s="14" t="s">
        <v>79</v>
      </c>
      <c r="AY331" s="204" t="s">
        <v>129</v>
      </c>
    </row>
    <row r="332" s="13" customFormat="1">
      <c r="A332" s="13"/>
      <c r="B332" s="194"/>
      <c r="C332" s="13"/>
      <c r="D332" s="195" t="s">
        <v>141</v>
      </c>
      <c r="E332" s="13"/>
      <c r="F332" s="197" t="s">
        <v>693</v>
      </c>
      <c r="G332" s="13"/>
      <c r="H332" s="198">
        <v>0.17699999999999999</v>
      </c>
      <c r="I332" s="199"/>
      <c r="J332" s="13"/>
      <c r="K332" s="13"/>
      <c r="L332" s="194"/>
      <c r="M332" s="200"/>
      <c r="N332" s="201"/>
      <c r="O332" s="201"/>
      <c r="P332" s="201"/>
      <c r="Q332" s="201"/>
      <c r="R332" s="201"/>
      <c r="S332" s="201"/>
      <c r="T332" s="20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96" t="s">
        <v>141</v>
      </c>
      <c r="AU332" s="196" t="s">
        <v>85</v>
      </c>
      <c r="AV332" s="13" t="s">
        <v>85</v>
      </c>
      <c r="AW332" s="13" t="s">
        <v>4</v>
      </c>
      <c r="AX332" s="13" t="s">
        <v>79</v>
      </c>
      <c r="AY332" s="196" t="s">
        <v>129</v>
      </c>
    </row>
    <row r="333" s="2" customFormat="1" ht="21.75" customHeight="1">
      <c r="A333" s="40"/>
      <c r="B333" s="175"/>
      <c r="C333" s="214" t="s">
        <v>694</v>
      </c>
      <c r="D333" s="214" t="s">
        <v>309</v>
      </c>
      <c r="E333" s="215" t="s">
        <v>695</v>
      </c>
      <c r="F333" s="216" t="s">
        <v>696</v>
      </c>
      <c r="G333" s="217" t="s">
        <v>194</v>
      </c>
      <c r="H333" s="218">
        <v>0.0089999999999999993</v>
      </c>
      <c r="I333" s="219"/>
      <c r="J333" s="220">
        <f>ROUND(I333*H333,2)</f>
        <v>0</v>
      </c>
      <c r="K333" s="216" t="s">
        <v>355</v>
      </c>
      <c r="L333" s="221"/>
      <c r="M333" s="222" t="s">
        <v>3</v>
      </c>
      <c r="N333" s="223" t="s">
        <v>44</v>
      </c>
      <c r="O333" s="74"/>
      <c r="P333" s="185">
        <f>O333*H333</f>
        <v>0</v>
      </c>
      <c r="Q333" s="185">
        <v>1</v>
      </c>
      <c r="R333" s="185">
        <f>Q333*H333</f>
        <v>0.0089999999999999993</v>
      </c>
      <c r="S333" s="185">
        <v>0</v>
      </c>
      <c r="T333" s="186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187" t="s">
        <v>474</v>
      </c>
      <c r="AT333" s="187" t="s">
        <v>309</v>
      </c>
      <c r="AU333" s="187" t="s">
        <v>85</v>
      </c>
      <c r="AY333" s="21" t="s">
        <v>129</v>
      </c>
      <c r="BE333" s="188">
        <f>IF(N333="základní",J333,0)</f>
        <v>0</v>
      </c>
      <c r="BF333" s="188">
        <f>IF(N333="snížená",J333,0)</f>
        <v>0</v>
      </c>
      <c r="BG333" s="188">
        <f>IF(N333="zákl. přenesená",J333,0)</f>
        <v>0</v>
      </c>
      <c r="BH333" s="188">
        <f>IF(N333="sníž. přenesená",J333,0)</f>
        <v>0</v>
      </c>
      <c r="BI333" s="188">
        <f>IF(N333="nulová",J333,0)</f>
        <v>0</v>
      </c>
      <c r="BJ333" s="21" t="s">
        <v>85</v>
      </c>
      <c r="BK333" s="188">
        <f>ROUND(I333*H333,2)</f>
        <v>0</v>
      </c>
      <c r="BL333" s="21" t="s">
        <v>224</v>
      </c>
      <c r="BM333" s="187" t="s">
        <v>697</v>
      </c>
    </row>
    <row r="334" s="15" customFormat="1">
      <c r="A334" s="15"/>
      <c r="B334" s="224"/>
      <c r="C334" s="15"/>
      <c r="D334" s="195" t="s">
        <v>141</v>
      </c>
      <c r="E334" s="225" t="s">
        <v>3</v>
      </c>
      <c r="F334" s="226" t="s">
        <v>685</v>
      </c>
      <c r="G334" s="15"/>
      <c r="H334" s="225" t="s">
        <v>3</v>
      </c>
      <c r="I334" s="227"/>
      <c r="J334" s="15"/>
      <c r="K334" s="15"/>
      <c r="L334" s="224"/>
      <c r="M334" s="228"/>
      <c r="N334" s="229"/>
      <c r="O334" s="229"/>
      <c r="P334" s="229"/>
      <c r="Q334" s="229"/>
      <c r="R334" s="229"/>
      <c r="S334" s="229"/>
      <c r="T334" s="230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25" t="s">
        <v>141</v>
      </c>
      <c r="AU334" s="225" t="s">
        <v>85</v>
      </c>
      <c r="AV334" s="15" t="s">
        <v>79</v>
      </c>
      <c r="AW334" s="15" t="s">
        <v>33</v>
      </c>
      <c r="AX334" s="15" t="s">
        <v>72</v>
      </c>
      <c r="AY334" s="225" t="s">
        <v>129</v>
      </c>
    </row>
    <row r="335" s="13" customFormat="1">
      <c r="A335" s="13"/>
      <c r="B335" s="194"/>
      <c r="C335" s="13"/>
      <c r="D335" s="195" t="s">
        <v>141</v>
      </c>
      <c r="E335" s="196" t="s">
        <v>3</v>
      </c>
      <c r="F335" s="197" t="s">
        <v>698</v>
      </c>
      <c r="G335" s="13"/>
      <c r="H335" s="198">
        <v>0.0080000000000000002</v>
      </c>
      <c r="I335" s="199"/>
      <c r="J335" s="13"/>
      <c r="K335" s="13"/>
      <c r="L335" s="194"/>
      <c r="M335" s="200"/>
      <c r="N335" s="201"/>
      <c r="O335" s="201"/>
      <c r="P335" s="201"/>
      <c r="Q335" s="201"/>
      <c r="R335" s="201"/>
      <c r="S335" s="201"/>
      <c r="T335" s="20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196" t="s">
        <v>141</v>
      </c>
      <c r="AU335" s="196" t="s">
        <v>85</v>
      </c>
      <c r="AV335" s="13" t="s">
        <v>85</v>
      </c>
      <c r="AW335" s="13" t="s">
        <v>33</v>
      </c>
      <c r="AX335" s="13" t="s">
        <v>72</v>
      </c>
      <c r="AY335" s="196" t="s">
        <v>129</v>
      </c>
    </row>
    <row r="336" s="14" customFormat="1">
      <c r="A336" s="14"/>
      <c r="B336" s="203"/>
      <c r="C336" s="14"/>
      <c r="D336" s="195" t="s">
        <v>141</v>
      </c>
      <c r="E336" s="204" t="s">
        <v>3</v>
      </c>
      <c r="F336" s="205" t="s">
        <v>166</v>
      </c>
      <c r="G336" s="14"/>
      <c r="H336" s="206">
        <v>0.0080000000000000002</v>
      </c>
      <c r="I336" s="207"/>
      <c r="J336" s="14"/>
      <c r="K336" s="14"/>
      <c r="L336" s="203"/>
      <c r="M336" s="208"/>
      <c r="N336" s="209"/>
      <c r="O336" s="209"/>
      <c r="P336" s="209"/>
      <c r="Q336" s="209"/>
      <c r="R336" s="209"/>
      <c r="S336" s="209"/>
      <c r="T336" s="210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04" t="s">
        <v>141</v>
      </c>
      <c r="AU336" s="204" t="s">
        <v>85</v>
      </c>
      <c r="AV336" s="14" t="s">
        <v>137</v>
      </c>
      <c r="AW336" s="14" t="s">
        <v>33</v>
      </c>
      <c r="AX336" s="14" t="s">
        <v>79</v>
      </c>
      <c r="AY336" s="204" t="s">
        <v>129</v>
      </c>
    </row>
    <row r="337" s="13" customFormat="1">
      <c r="A337" s="13"/>
      <c r="B337" s="194"/>
      <c r="C337" s="13"/>
      <c r="D337" s="195" t="s">
        <v>141</v>
      </c>
      <c r="E337" s="13"/>
      <c r="F337" s="197" t="s">
        <v>699</v>
      </c>
      <c r="G337" s="13"/>
      <c r="H337" s="198">
        <v>0.0089999999999999993</v>
      </c>
      <c r="I337" s="199"/>
      <c r="J337" s="13"/>
      <c r="K337" s="13"/>
      <c r="L337" s="194"/>
      <c r="M337" s="200"/>
      <c r="N337" s="201"/>
      <c r="O337" s="201"/>
      <c r="P337" s="201"/>
      <c r="Q337" s="201"/>
      <c r="R337" s="201"/>
      <c r="S337" s="201"/>
      <c r="T337" s="202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196" t="s">
        <v>141</v>
      </c>
      <c r="AU337" s="196" t="s">
        <v>85</v>
      </c>
      <c r="AV337" s="13" t="s">
        <v>85</v>
      </c>
      <c r="AW337" s="13" t="s">
        <v>4</v>
      </c>
      <c r="AX337" s="13" t="s">
        <v>79</v>
      </c>
      <c r="AY337" s="196" t="s">
        <v>129</v>
      </c>
    </row>
    <row r="338" s="2" customFormat="1" ht="21.75" customHeight="1">
      <c r="A338" s="40"/>
      <c r="B338" s="175"/>
      <c r="C338" s="214" t="s">
        <v>700</v>
      </c>
      <c r="D338" s="214" t="s">
        <v>309</v>
      </c>
      <c r="E338" s="215" t="s">
        <v>701</v>
      </c>
      <c r="F338" s="216" t="s">
        <v>702</v>
      </c>
      <c r="G338" s="217" t="s">
        <v>194</v>
      </c>
      <c r="H338" s="218">
        <v>0.027</v>
      </c>
      <c r="I338" s="219"/>
      <c r="J338" s="220">
        <f>ROUND(I338*H338,2)</f>
        <v>0</v>
      </c>
      <c r="K338" s="216" t="s">
        <v>355</v>
      </c>
      <c r="L338" s="221"/>
      <c r="M338" s="222" t="s">
        <v>3</v>
      </c>
      <c r="N338" s="223" t="s">
        <v>44</v>
      </c>
      <c r="O338" s="74"/>
      <c r="P338" s="185">
        <f>O338*H338</f>
        <v>0</v>
      </c>
      <c r="Q338" s="185">
        <v>1</v>
      </c>
      <c r="R338" s="185">
        <f>Q338*H338</f>
        <v>0.027</v>
      </c>
      <c r="S338" s="185">
        <v>0</v>
      </c>
      <c r="T338" s="18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187" t="s">
        <v>474</v>
      </c>
      <c r="AT338" s="187" t="s">
        <v>309</v>
      </c>
      <c r="AU338" s="187" t="s">
        <v>85</v>
      </c>
      <c r="AY338" s="21" t="s">
        <v>129</v>
      </c>
      <c r="BE338" s="188">
        <f>IF(N338="základní",J338,0)</f>
        <v>0</v>
      </c>
      <c r="BF338" s="188">
        <f>IF(N338="snížená",J338,0)</f>
        <v>0</v>
      </c>
      <c r="BG338" s="188">
        <f>IF(N338="zákl. přenesená",J338,0)</f>
        <v>0</v>
      </c>
      <c r="BH338" s="188">
        <f>IF(N338="sníž. přenesená",J338,0)</f>
        <v>0</v>
      </c>
      <c r="BI338" s="188">
        <f>IF(N338="nulová",J338,0)</f>
        <v>0</v>
      </c>
      <c r="BJ338" s="21" t="s">
        <v>85</v>
      </c>
      <c r="BK338" s="188">
        <f>ROUND(I338*H338,2)</f>
        <v>0</v>
      </c>
      <c r="BL338" s="21" t="s">
        <v>224</v>
      </c>
      <c r="BM338" s="187" t="s">
        <v>703</v>
      </c>
    </row>
    <row r="339" s="15" customFormat="1">
      <c r="A339" s="15"/>
      <c r="B339" s="224"/>
      <c r="C339" s="15"/>
      <c r="D339" s="195" t="s">
        <v>141</v>
      </c>
      <c r="E339" s="225" t="s">
        <v>3</v>
      </c>
      <c r="F339" s="226" t="s">
        <v>685</v>
      </c>
      <c r="G339" s="15"/>
      <c r="H339" s="225" t="s">
        <v>3</v>
      </c>
      <c r="I339" s="227"/>
      <c r="J339" s="15"/>
      <c r="K339" s="15"/>
      <c r="L339" s="224"/>
      <c r="M339" s="228"/>
      <c r="N339" s="229"/>
      <c r="O339" s="229"/>
      <c r="P339" s="229"/>
      <c r="Q339" s="229"/>
      <c r="R339" s="229"/>
      <c r="S339" s="229"/>
      <c r="T339" s="230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25" t="s">
        <v>141</v>
      </c>
      <c r="AU339" s="225" t="s">
        <v>85</v>
      </c>
      <c r="AV339" s="15" t="s">
        <v>79</v>
      </c>
      <c r="AW339" s="15" t="s">
        <v>33</v>
      </c>
      <c r="AX339" s="15" t="s">
        <v>72</v>
      </c>
      <c r="AY339" s="225" t="s">
        <v>129</v>
      </c>
    </row>
    <row r="340" s="13" customFormat="1">
      <c r="A340" s="13"/>
      <c r="B340" s="194"/>
      <c r="C340" s="13"/>
      <c r="D340" s="195" t="s">
        <v>141</v>
      </c>
      <c r="E340" s="196" t="s">
        <v>3</v>
      </c>
      <c r="F340" s="197" t="s">
        <v>704</v>
      </c>
      <c r="G340" s="13"/>
      <c r="H340" s="198">
        <v>0.025000000000000001</v>
      </c>
      <c r="I340" s="199"/>
      <c r="J340" s="13"/>
      <c r="K340" s="13"/>
      <c r="L340" s="194"/>
      <c r="M340" s="200"/>
      <c r="N340" s="201"/>
      <c r="O340" s="201"/>
      <c r="P340" s="201"/>
      <c r="Q340" s="201"/>
      <c r="R340" s="201"/>
      <c r="S340" s="201"/>
      <c r="T340" s="20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96" t="s">
        <v>141</v>
      </c>
      <c r="AU340" s="196" t="s">
        <v>85</v>
      </c>
      <c r="AV340" s="13" t="s">
        <v>85</v>
      </c>
      <c r="AW340" s="13" t="s">
        <v>33</v>
      </c>
      <c r="AX340" s="13" t="s">
        <v>72</v>
      </c>
      <c r="AY340" s="196" t="s">
        <v>129</v>
      </c>
    </row>
    <row r="341" s="14" customFormat="1">
      <c r="A341" s="14"/>
      <c r="B341" s="203"/>
      <c r="C341" s="14"/>
      <c r="D341" s="195" t="s">
        <v>141</v>
      </c>
      <c r="E341" s="204" t="s">
        <v>3</v>
      </c>
      <c r="F341" s="205" t="s">
        <v>166</v>
      </c>
      <c r="G341" s="14"/>
      <c r="H341" s="206">
        <v>0.025000000000000001</v>
      </c>
      <c r="I341" s="207"/>
      <c r="J341" s="14"/>
      <c r="K341" s="14"/>
      <c r="L341" s="203"/>
      <c r="M341" s="208"/>
      <c r="N341" s="209"/>
      <c r="O341" s="209"/>
      <c r="P341" s="209"/>
      <c r="Q341" s="209"/>
      <c r="R341" s="209"/>
      <c r="S341" s="209"/>
      <c r="T341" s="210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04" t="s">
        <v>141</v>
      </c>
      <c r="AU341" s="204" t="s">
        <v>85</v>
      </c>
      <c r="AV341" s="14" t="s">
        <v>137</v>
      </c>
      <c r="AW341" s="14" t="s">
        <v>33</v>
      </c>
      <c r="AX341" s="14" t="s">
        <v>79</v>
      </c>
      <c r="AY341" s="204" t="s">
        <v>129</v>
      </c>
    </row>
    <row r="342" s="13" customFormat="1">
      <c r="A342" s="13"/>
      <c r="B342" s="194"/>
      <c r="C342" s="13"/>
      <c r="D342" s="195" t="s">
        <v>141</v>
      </c>
      <c r="E342" s="13"/>
      <c r="F342" s="197" t="s">
        <v>705</v>
      </c>
      <c r="G342" s="13"/>
      <c r="H342" s="198">
        <v>0.027</v>
      </c>
      <c r="I342" s="199"/>
      <c r="J342" s="13"/>
      <c r="K342" s="13"/>
      <c r="L342" s="194"/>
      <c r="M342" s="200"/>
      <c r="N342" s="201"/>
      <c r="O342" s="201"/>
      <c r="P342" s="201"/>
      <c r="Q342" s="201"/>
      <c r="R342" s="201"/>
      <c r="S342" s="201"/>
      <c r="T342" s="20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96" t="s">
        <v>141</v>
      </c>
      <c r="AU342" s="196" t="s">
        <v>85</v>
      </c>
      <c r="AV342" s="13" t="s">
        <v>85</v>
      </c>
      <c r="AW342" s="13" t="s">
        <v>4</v>
      </c>
      <c r="AX342" s="13" t="s">
        <v>79</v>
      </c>
      <c r="AY342" s="196" t="s">
        <v>129</v>
      </c>
    </row>
    <row r="343" s="2" customFormat="1" ht="24.15" customHeight="1">
      <c r="A343" s="40"/>
      <c r="B343" s="175"/>
      <c r="C343" s="176" t="s">
        <v>706</v>
      </c>
      <c r="D343" s="176" t="s">
        <v>132</v>
      </c>
      <c r="E343" s="177" t="s">
        <v>707</v>
      </c>
      <c r="F343" s="178" t="s">
        <v>708</v>
      </c>
      <c r="G343" s="179" t="s">
        <v>682</v>
      </c>
      <c r="H343" s="180">
        <v>98.25</v>
      </c>
      <c r="I343" s="181"/>
      <c r="J343" s="182">
        <f>ROUND(I343*H343,2)</f>
        <v>0</v>
      </c>
      <c r="K343" s="178" t="s">
        <v>355</v>
      </c>
      <c r="L343" s="41"/>
      <c r="M343" s="183" t="s">
        <v>3</v>
      </c>
      <c r="N343" s="184" t="s">
        <v>44</v>
      </c>
      <c r="O343" s="74"/>
      <c r="P343" s="185">
        <f>O343*H343</f>
        <v>0</v>
      </c>
      <c r="Q343" s="185">
        <v>6.0000000000000002E-05</v>
      </c>
      <c r="R343" s="185">
        <f>Q343*H343</f>
        <v>0.0058950000000000001</v>
      </c>
      <c r="S343" s="185">
        <v>0</v>
      </c>
      <c r="T343" s="18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187" t="s">
        <v>224</v>
      </c>
      <c r="AT343" s="187" t="s">
        <v>132</v>
      </c>
      <c r="AU343" s="187" t="s">
        <v>85</v>
      </c>
      <c r="AY343" s="21" t="s">
        <v>129</v>
      </c>
      <c r="BE343" s="188">
        <f>IF(N343="základní",J343,0)</f>
        <v>0</v>
      </c>
      <c r="BF343" s="188">
        <f>IF(N343="snížená",J343,0)</f>
        <v>0</v>
      </c>
      <c r="BG343" s="188">
        <f>IF(N343="zákl. přenesená",J343,0)</f>
        <v>0</v>
      </c>
      <c r="BH343" s="188">
        <f>IF(N343="sníž. přenesená",J343,0)</f>
        <v>0</v>
      </c>
      <c r="BI343" s="188">
        <f>IF(N343="nulová",J343,0)</f>
        <v>0</v>
      </c>
      <c r="BJ343" s="21" t="s">
        <v>85</v>
      </c>
      <c r="BK343" s="188">
        <f>ROUND(I343*H343,2)</f>
        <v>0</v>
      </c>
      <c r="BL343" s="21" t="s">
        <v>224</v>
      </c>
      <c r="BM343" s="187" t="s">
        <v>709</v>
      </c>
    </row>
    <row r="344" s="2" customFormat="1">
      <c r="A344" s="40"/>
      <c r="B344" s="41"/>
      <c r="C344" s="40"/>
      <c r="D344" s="189" t="s">
        <v>139</v>
      </c>
      <c r="E344" s="40"/>
      <c r="F344" s="190" t="s">
        <v>710</v>
      </c>
      <c r="G344" s="40"/>
      <c r="H344" s="40"/>
      <c r="I344" s="191"/>
      <c r="J344" s="40"/>
      <c r="K344" s="40"/>
      <c r="L344" s="41"/>
      <c r="M344" s="192"/>
      <c r="N344" s="193"/>
      <c r="O344" s="74"/>
      <c r="P344" s="74"/>
      <c r="Q344" s="74"/>
      <c r="R344" s="74"/>
      <c r="S344" s="74"/>
      <c r="T344" s="75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21" t="s">
        <v>139</v>
      </c>
      <c r="AU344" s="21" t="s">
        <v>85</v>
      </c>
    </row>
    <row r="345" s="15" customFormat="1">
      <c r="A345" s="15"/>
      <c r="B345" s="224"/>
      <c r="C345" s="15"/>
      <c r="D345" s="195" t="s">
        <v>141</v>
      </c>
      <c r="E345" s="225" t="s">
        <v>3</v>
      </c>
      <c r="F345" s="226" t="s">
        <v>621</v>
      </c>
      <c r="G345" s="15"/>
      <c r="H345" s="225" t="s">
        <v>3</v>
      </c>
      <c r="I345" s="227"/>
      <c r="J345" s="15"/>
      <c r="K345" s="15"/>
      <c r="L345" s="224"/>
      <c r="M345" s="228"/>
      <c r="N345" s="229"/>
      <c r="O345" s="229"/>
      <c r="P345" s="229"/>
      <c r="Q345" s="229"/>
      <c r="R345" s="229"/>
      <c r="S345" s="229"/>
      <c r="T345" s="230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T345" s="225" t="s">
        <v>141</v>
      </c>
      <c r="AU345" s="225" t="s">
        <v>85</v>
      </c>
      <c r="AV345" s="15" t="s">
        <v>79</v>
      </c>
      <c r="AW345" s="15" t="s">
        <v>33</v>
      </c>
      <c r="AX345" s="15" t="s">
        <v>72</v>
      </c>
      <c r="AY345" s="225" t="s">
        <v>129</v>
      </c>
    </row>
    <row r="346" s="15" customFormat="1">
      <c r="A346" s="15"/>
      <c r="B346" s="224"/>
      <c r="C346" s="15"/>
      <c r="D346" s="195" t="s">
        <v>141</v>
      </c>
      <c r="E346" s="225" t="s">
        <v>3</v>
      </c>
      <c r="F346" s="226" t="s">
        <v>711</v>
      </c>
      <c r="G346" s="15"/>
      <c r="H346" s="225" t="s">
        <v>3</v>
      </c>
      <c r="I346" s="227"/>
      <c r="J346" s="15"/>
      <c r="K346" s="15"/>
      <c r="L346" s="224"/>
      <c r="M346" s="228"/>
      <c r="N346" s="229"/>
      <c r="O346" s="229"/>
      <c r="P346" s="229"/>
      <c r="Q346" s="229"/>
      <c r="R346" s="229"/>
      <c r="S346" s="229"/>
      <c r="T346" s="230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25" t="s">
        <v>141</v>
      </c>
      <c r="AU346" s="225" t="s">
        <v>85</v>
      </c>
      <c r="AV346" s="15" t="s">
        <v>79</v>
      </c>
      <c r="AW346" s="15" t="s">
        <v>33</v>
      </c>
      <c r="AX346" s="15" t="s">
        <v>72</v>
      </c>
      <c r="AY346" s="225" t="s">
        <v>129</v>
      </c>
    </row>
    <row r="347" s="13" customFormat="1">
      <c r="A347" s="13"/>
      <c r="B347" s="194"/>
      <c r="C347" s="13"/>
      <c r="D347" s="195" t="s">
        <v>141</v>
      </c>
      <c r="E347" s="196" t="s">
        <v>3</v>
      </c>
      <c r="F347" s="197" t="s">
        <v>712</v>
      </c>
      <c r="G347" s="13"/>
      <c r="H347" s="198">
        <v>98.25</v>
      </c>
      <c r="I347" s="199"/>
      <c r="J347" s="13"/>
      <c r="K347" s="13"/>
      <c r="L347" s="194"/>
      <c r="M347" s="200"/>
      <c r="N347" s="201"/>
      <c r="O347" s="201"/>
      <c r="P347" s="201"/>
      <c r="Q347" s="201"/>
      <c r="R347" s="201"/>
      <c r="S347" s="201"/>
      <c r="T347" s="20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96" t="s">
        <v>141</v>
      </c>
      <c r="AU347" s="196" t="s">
        <v>85</v>
      </c>
      <c r="AV347" s="13" t="s">
        <v>85</v>
      </c>
      <c r="AW347" s="13" t="s">
        <v>33</v>
      </c>
      <c r="AX347" s="13" t="s">
        <v>72</v>
      </c>
      <c r="AY347" s="196" t="s">
        <v>129</v>
      </c>
    </row>
    <row r="348" s="14" customFormat="1">
      <c r="A348" s="14"/>
      <c r="B348" s="203"/>
      <c r="C348" s="14"/>
      <c r="D348" s="195" t="s">
        <v>141</v>
      </c>
      <c r="E348" s="204" t="s">
        <v>3</v>
      </c>
      <c r="F348" s="205" t="s">
        <v>166</v>
      </c>
      <c r="G348" s="14"/>
      <c r="H348" s="206">
        <v>98.25</v>
      </c>
      <c r="I348" s="207"/>
      <c r="J348" s="14"/>
      <c r="K348" s="14"/>
      <c r="L348" s="203"/>
      <c r="M348" s="208"/>
      <c r="N348" s="209"/>
      <c r="O348" s="209"/>
      <c r="P348" s="209"/>
      <c r="Q348" s="209"/>
      <c r="R348" s="209"/>
      <c r="S348" s="209"/>
      <c r="T348" s="210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04" t="s">
        <v>141</v>
      </c>
      <c r="AU348" s="204" t="s">
        <v>85</v>
      </c>
      <c r="AV348" s="14" t="s">
        <v>137</v>
      </c>
      <c r="AW348" s="14" t="s">
        <v>33</v>
      </c>
      <c r="AX348" s="14" t="s">
        <v>79</v>
      </c>
      <c r="AY348" s="204" t="s">
        <v>129</v>
      </c>
    </row>
    <row r="349" s="2" customFormat="1" ht="24.15" customHeight="1">
      <c r="A349" s="40"/>
      <c r="B349" s="175"/>
      <c r="C349" s="214" t="s">
        <v>713</v>
      </c>
      <c r="D349" s="214" t="s">
        <v>309</v>
      </c>
      <c r="E349" s="215" t="s">
        <v>714</v>
      </c>
      <c r="F349" s="216" t="s">
        <v>715</v>
      </c>
      <c r="G349" s="217" t="s">
        <v>194</v>
      </c>
      <c r="H349" s="218">
        <v>0.081000000000000003</v>
      </c>
      <c r="I349" s="219"/>
      <c r="J349" s="220">
        <f>ROUND(I349*H349,2)</f>
        <v>0</v>
      </c>
      <c r="K349" s="216" t="s">
        <v>355</v>
      </c>
      <c r="L349" s="221"/>
      <c r="M349" s="222" t="s">
        <v>3</v>
      </c>
      <c r="N349" s="223" t="s">
        <v>44</v>
      </c>
      <c r="O349" s="74"/>
      <c r="P349" s="185">
        <f>O349*H349</f>
        <v>0</v>
      </c>
      <c r="Q349" s="185">
        <v>1</v>
      </c>
      <c r="R349" s="185">
        <f>Q349*H349</f>
        <v>0.081000000000000003</v>
      </c>
      <c r="S349" s="185">
        <v>0</v>
      </c>
      <c r="T349" s="18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187" t="s">
        <v>474</v>
      </c>
      <c r="AT349" s="187" t="s">
        <v>309</v>
      </c>
      <c r="AU349" s="187" t="s">
        <v>85</v>
      </c>
      <c r="AY349" s="21" t="s">
        <v>129</v>
      </c>
      <c r="BE349" s="188">
        <f>IF(N349="základní",J349,0)</f>
        <v>0</v>
      </c>
      <c r="BF349" s="188">
        <f>IF(N349="snížená",J349,0)</f>
        <v>0</v>
      </c>
      <c r="BG349" s="188">
        <f>IF(N349="zákl. přenesená",J349,0)</f>
        <v>0</v>
      </c>
      <c r="BH349" s="188">
        <f>IF(N349="sníž. přenesená",J349,0)</f>
        <v>0</v>
      </c>
      <c r="BI349" s="188">
        <f>IF(N349="nulová",J349,0)</f>
        <v>0</v>
      </c>
      <c r="BJ349" s="21" t="s">
        <v>85</v>
      </c>
      <c r="BK349" s="188">
        <f>ROUND(I349*H349,2)</f>
        <v>0</v>
      </c>
      <c r="BL349" s="21" t="s">
        <v>224</v>
      </c>
      <c r="BM349" s="187" t="s">
        <v>716</v>
      </c>
    </row>
    <row r="350" s="15" customFormat="1">
      <c r="A350" s="15"/>
      <c r="B350" s="224"/>
      <c r="C350" s="15"/>
      <c r="D350" s="195" t="s">
        <v>141</v>
      </c>
      <c r="E350" s="225" t="s">
        <v>3</v>
      </c>
      <c r="F350" s="226" t="s">
        <v>711</v>
      </c>
      <c r="G350" s="15"/>
      <c r="H350" s="225" t="s">
        <v>3</v>
      </c>
      <c r="I350" s="227"/>
      <c r="J350" s="15"/>
      <c r="K350" s="15"/>
      <c r="L350" s="224"/>
      <c r="M350" s="228"/>
      <c r="N350" s="229"/>
      <c r="O350" s="229"/>
      <c r="P350" s="229"/>
      <c r="Q350" s="229"/>
      <c r="R350" s="229"/>
      <c r="S350" s="229"/>
      <c r="T350" s="230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25" t="s">
        <v>141</v>
      </c>
      <c r="AU350" s="225" t="s">
        <v>85</v>
      </c>
      <c r="AV350" s="15" t="s">
        <v>79</v>
      </c>
      <c r="AW350" s="15" t="s">
        <v>33</v>
      </c>
      <c r="AX350" s="15" t="s">
        <v>72</v>
      </c>
      <c r="AY350" s="225" t="s">
        <v>129</v>
      </c>
    </row>
    <row r="351" s="13" customFormat="1">
      <c r="A351" s="13"/>
      <c r="B351" s="194"/>
      <c r="C351" s="13"/>
      <c r="D351" s="195" t="s">
        <v>141</v>
      </c>
      <c r="E351" s="196" t="s">
        <v>3</v>
      </c>
      <c r="F351" s="197" t="s">
        <v>717</v>
      </c>
      <c r="G351" s="13"/>
      <c r="H351" s="198">
        <v>0.074999999999999997</v>
      </c>
      <c r="I351" s="199"/>
      <c r="J351" s="13"/>
      <c r="K351" s="13"/>
      <c r="L351" s="194"/>
      <c r="M351" s="200"/>
      <c r="N351" s="201"/>
      <c r="O351" s="201"/>
      <c r="P351" s="201"/>
      <c r="Q351" s="201"/>
      <c r="R351" s="201"/>
      <c r="S351" s="201"/>
      <c r="T351" s="20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96" t="s">
        <v>141</v>
      </c>
      <c r="AU351" s="196" t="s">
        <v>85</v>
      </c>
      <c r="AV351" s="13" t="s">
        <v>85</v>
      </c>
      <c r="AW351" s="13" t="s">
        <v>33</v>
      </c>
      <c r="AX351" s="13" t="s">
        <v>72</v>
      </c>
      <c r="AY351" s="196" t="s">
        <v>129</v>
      </c>
    </row>
    <row r="352" s="14" customFormat="1">
      <c r="A352" s="14"/>
      <c r="B352" s="203"/>
      <c r="C352" s="14"/>
      <c r="D352" s="195" t="s">
        <v>141</v>
      </c>
      <c r="E352" s="204" t="s">
        <v>3</v>
      </c>
      <c r="F352" s="205" t="s">
        <v>166</v>
      </c>
      <c r="G352" s="14"/>
      <c r="H352" s="206">
        <v>0.074999999999999997</v>
      </c>
      <c r="I352" s="207"/>
      <c r="J352" s="14"/>
      <c r="K352" s="14"/>
      <c r="L352" s="203"/>
      <c r="M352" s="208"/>
      <c r="N352" s="209"/>
      <c r="O352" s="209"/>
      <c r="P352" s="209"/>
      <c r="Q352" s="209"/>
      <c r="R352" s="209"/>
      <c r="S352" s="209"/>
      <c r="T352" s="21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04" t="s">
        <v>141</v>
      </c>
      <c r="AU352" s="204" t="s">
        <v>85</v>
      </c>
      <c r="AV352" s="14" t="s">
        <v>137</v>
      </c>
      <c r="AW352" s="14" t="s">
        <v>33</v>
      </c>
      <c r="AX352" s="14" t="s">
        <v>79</v>
      </c>
      <c r="AY352" s="204" t="s">
        <v>129</v>
      </c>
    </row>
    <row r="353" s="13" customFormat="1">
      <c r="A353" s="13"/>
      <c r="B353" s="194"/>
      <c r="C353" s="13"/>
      <c r="D353" s="195" t="s">
        <v>141</v>
      </c>
      <c r="E353" s="13"/>
      <c r="F353" s="197" t="s">
        <v>718</v>
      </c>
      <c r="G353" s="13"/>
      <c r="H353" s="198">
        <v>0.081000000000000003</v>
      </c>
      <c r="I353" s="199"/>
      <c r="J353" s="13"/>
      <c r="K353" s="13"/>
      <c r="L353" s="194"/>
      <c r="M353" s="200"/>
      <c r="N353" s="201"/>
      <c r="O353" s="201"/>
      <c r="P353" s="201"/>
      <c r="Q353" s="201"/>
      <c r="R353" s="201"/>
      <c r="S353" s="201"/>
      <c r="T353" s="20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96" t="s">
        <v>141</v>
      </c>
      <c r="AU353" s="196" t="s">
        <v>85</v>
      </c>
      <c r="AV353" s="13" t="s">
        <v>85</v>
      </c>
      <c r="AW353" s="13" t="s">
        <v>4</v>
      </c>
      <c r="AX353" s="13" t="s">
        <v>79</v>
      </c>
      <c r="AY353" s="196" t="s">
        <v>129</v>
      </c>
    </row>
    <row r="354" s="2" customFormat="1" ht="24.15" customHeight="1">
      <c r="A354" s="40"/>
      <c r="B354" s="175"/>
      <c r="C354" s="214" t="s">
        <v>719</v>
      </c>
      <c r="D354" s="214" t="s">
        <v>309</v>
      </c>
      <c r="E354" s="215" t="s">
        <v>720</v>
      </c>
      <c r="F354" s="216" t="s">
        <v>721</v>
      </c>
      <c r="G354" s="217" t="s">
        <v>194</v>
      </c>
      <c r="H354" s="218">
        <v>0.048000000000000001</v>
      </c>
      <c r="I354" s="219"/>
      <c r="J354" s="220">
        <f>ROUND(I354*H354,2)</f>
        <v>0</v>
      </c>
      <c r="K354" s="216" t="s">
        <v>355</v>
      </c>
      <c r="L354" s="221"/>
      <c r="M354" s="222" t="s">
        <v>3</v>
      </c>
      <c r="N354" s="223" t="s">
        <v>44</v>
      </c>
      <c r="O354" s="74"/>
      <c r="P354" s="185">
        <f>O354*H354</f>
        <v>0</v>
      </c>
      <c r="Q354" s="185">
        <v>1</v>
      </c>
      <c r="R354" s="185">
        <f>Q354*H354</f>
        <v>0.048000000000000001</v>
      </c>
      <c r="S354" s="185">
        <v>0</v>
      </c>
      <c r="T354" s="186">
        <f>S354*H354</f>
        <v>0</v>
      </c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R354" s="187" t="s">
        <v>474</v>
      </c>
      <c r="AT354" s="187" t="s">
        <v>309</v>
      </c>
      <c r="AU354" s="187" t="s">
        <v>85</v>
      </c>
      <c r="AY354" s="21" t="s">
        <v>129</v>
      </c>
      <c r="BE354" s="188">
        <f>IF(N354="základní",J354,0)</f>
        <v>0</v>
      </c>
      <c r="BF354" s="188">
        <f>IF(N354="snížená",J354,0)</f>
        <v>0</v>
      </c>
      <c r="BG354" s="188">
        <f>IF(N354="zákl. přenesená",J354,0)</f>
        <v>0</v>
      </c>
      <c r="BH354" s="188">
        <f>IF(N354="sníž. přenesená",J354,0)</f>
        <v>0</v>
      </c>
      <c r="BI354" s="188">
        <f>IF(N354="nulová",J354,0)</f>
        <v>0</v>
      </c>
      <c r="BJ354" s="21" t="s">
        <v>85</v>
      </c>
      <c r="BK354" s="188">
        <f>ROUND(I354*H354,2)</f>
        <v>0</v>
      </c>
      <c r="BL354" s="21" t="s">
        <v>224</v>
      </c>
      <c r="BM354" s="187" t="s">
        <v>722</v>
      </c>
    </row>
    <row r="355" s="15" customFormat="1">
      <c r="A355" s="15"/>
      <c r="B355" s="224"/>
      <c r="C355" s="15"/>
      <c r="D355" s="195" t="s">
        <v>141</v>
      </c>
      <c r="E355" s="225" t="s">
        <v>3</v>
      </c>
      <c r="F355" s="226" t="s">
        <v>711</v>
      </c>
      <c r="G355" s="15"/>
      <c r="H355" s="225" t="s">
        <v>3</v>
      </c>
      <c r="I355" s="227"/>
      <c r="J355" s="15"/>
      <c r="K355" s="15"/>
      <c r="L355" s="224"/>
      <c r="M355" s="228"/>
      <c r="N355" s="229"/>
      <c r="O355" s="229"/>
      <c r="P355" s="229"/>
      <c r="Q355" s="229"/>
      <c r="R355" s="229"/>
      <c r="S355" s="229"/>
      <c r="T355" s="230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25" t="s">
        <v>141</v>
      </c>
      <c r="AU355" s="225" t="s">
        <v>85</v>
      </c>
      <c r="AV355" s="15" t="s">
        <v>79</v>
      </c>
      <c r="AW355" s="15" t="s">
        <v>33</v>
      </c>
      <c r="AX355" s="15" t="s">
        <v>72</v>
      </c>
      <c r="AY355" s="225" t="s">
        <v>129</v>
      </c>
    </row>
    <row r="356" s="13" customFormat="1">
      <c r="A356" s="13"/>
      <c r="B356" s="194"/>
      <c r="C356" s="13"/>
      <c r="D356" s="195" t="s">
        <v>141</v>
      </c>
      <c r="E356" s="196" t="s">
        <v>3</v>
      </c>
      <c r="F356" s="197" t="s">
        <v>723</v>
      </c>
      <c r="G356" s="13"/>
      <c r="H356" s="198">
        <v>0.043999999999999997</v>
      </c>
      <c r="I356" s="199"/>
      <c r="J356" s="13"/>
      <c r="K356" s="13"/>
      <c r="L356" s="194"/>
      <c r="M356" s="200"/>
      <c r="N356" s="201"/>
      <c r="O356" s="201"/>
      <c r="P356" s="201"/>
      <c r="Q356" s="201"/>
      <c r="R356" s="201"/>
      <c r="S356" s="201"/>
      <c r="T356" s="20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96" t="s">
        <v>141</v>
      </c>
      <c r="AU356" s="196" t="s">
        <v>85</v>
      </c>
      <c r="AV356" s="13" t="s">
        <v>85</v>
      </c>
      <c r="AW356" s="13" t="s">
        <v>33</v>
      </c>
      <c r="AX356" s="13" t="s">
        <v>72</v>
      </c>
      <c r="AY356" s="196" t="s">
        <v>129</v>
      </c>
    </row>
    <row r="357" s="14" customFormat="1">
      <c r="A357" s="14"/>
      <c r="B357" s="203"/>
      <c r="C357" s="14"/>
      <c r="D357" s="195" t="s">
        <v>141</v>
      </c>
      <c r="E357" s="204" t="s">
        <v>3</v>
      </c>
      <c r="F357" s="205" t="s">
        <v>166</v>
      </c>
      <c r="G357" s="14"/>
      <c r="H357" s="206">
        <v>0.043999999999999997</v>
      </c>
      <c r="I357" s="207"/>
      <c r="J357" s="14"/>
      <c r="K357" s="14"/>
      <c r="L357" s="203"/>
      <c r="M357" s="208"/>
      <c r="N357" s="209"/>
      <c r="O357" s="209"/>
      <c r="P357" s="209"/>
      <c r="Q357" s="209"/>
      <c r="R357" s="209"/>
      <c r="S357" s="209"/>
      <c r="T357" s="210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04" t="s">
        <v>141</v>
      </c>
      <c r="AU357" s="204" t="s">
        <v>85</v>
      </c>
      <c r="AV357" s="14" t="s">
        <v>137</v>
      </c>
      <c r="AW357" s="14" t="s">
        <v>33</v>
      </c>
      <c r="AX357" s="14" t="s">
        <v>79</v>
      </c>
      <c r="AY357" s="204" t="s">
        <v>129</v>
      </c>
    </row>
    <row r="358" s="13" customFormat="1">
      <c r="A358" s="13"/>
      <c r="B358" s="194"/>
      <c r="C358" s="13"/>
      <c r="D358" s="195" t="s">
        <v>141</v>
      </c>
      <c r="E358" s="13"/>
      <c r="F358" s="197" t="s">
        <v>724</v>
      </c>
      <c r="G358" s="13"/>
      <c r="H358" s="198">
        <v>0.048000000000000001</v>
      </c>
      <c r="I358" s="199"/>
      <c r="J358" s="13"/>
      <c r="K358" s="13"/>
      <c r="L358" s="194"/>
      <c r="M358" s="200"/>
      <c r="N358" s="201"/>
      <c r="O358" s="201"/>
      <c r="P358" s="201"/>
      <c r="Q358" s="201"/>
      <c r="R358" s="201"/>
      <c r="S358" s="201"/>
      <c r="T358" s="20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96" t="s">
        <v>141</v>
      </c>
      <c r="AU358" s="196" t="s">
        <v>85</v>
      </c>
      <c r="AV358" s="13" t="s">
        <v>85</v>
      </c>
      <c r="AW358" s="13" t="s">
        <v>4</v>
      </c>
      <c r="AX358" s="13" t="s">
        <v>79</v>
      </c>
      <c r="AY358" s="196" t="s">
        <v>129</v>
      </c>
    </row>
    <row r="359" s="2" customFormat="1" ht="21.75" customHeight="1">
      <c r="A359" s="40"/>
      <c r="B359" s="175"/>
      <c r="C359" s="214" t="s">
        <v>725</v>
      </c>
      <c r="D359" s="214" t="s">
        <v>309</v>
      </c>
      <c r="E359" s="215" t="s">
        <v>695</v>
      </c>
      <c r="F359" s="216" t="s">
        <v>696</v>
      </c>
      <c r="G359" s="217" t="s">
        <v>194</v>
      </c>
      <c r="H359" s="218">
        <v>0.002</v>
      </c>
      <c r="I359" s="219"/>
      <c r="J359" s="220">
        <f>ROUND(I359*H359,2)</f>
        <v>0</v>
      </c>
      <c r="K359" s="216" t="s">
        <v>355</v>
      </c>
      <c r="L359" s="221"/>
      <c r="M359" s="222" t="s">
        <v>3</v>
      </c>
      <c r="N359" s="223" t="s">
        <v>44</v>
      </c>
      <c r="O359" s="74"/>
      <c r="P359" s="185">
        <f>O359*H359</f>
        <v>0</v>
      </c>
      <c r="Q359" s="185">
        <v>1</v>
      </c>
      <c r="R359" s="185">
        <f>Q359*H359</f>
        <v>0.002</v>
      </c>
      <c r="S359" s="185">
        <v>0</v>
      </c>
      <c r="T359" s="18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187" t="s">
        <v>474</v>
      </c>
      <c r="AT359" s="187" t="s">
        <v>309</v>
      </c>
      <c r="AU359" s="187" t="s">
        <v>85</v>
      </c>
      <c r="AY359" s="21" t="s">
        <v>129</v>
      </c>
      <c r="BE359" s="188">
        <f>IF(N359="základní",J359,0)</f>
        <v>0</v>
      </c>
      <c r="BF359" s="188">
        <f>IF(N359="snížená",J359,0)</f>
        <v>0</v>
      </c>
      <c r="BG359" s="188">
        <f>IF(N359="zákl. přenesená",J359,0)</f>
        <v>0</v>
      </c>
      <c r="BH359" s="188">
        <f>IF(N359="sníž. přenesená",J359,0)</f>
        <v>0</v>
      </c>
      <c r="BI359" s="188">
        <f>IF(N359="nulová",J359,0)</f>
        <v>0</v>
      </c>
      <c r="BJ359" s="21" t="s">
        <v>85</v>
      </c>
      <c r="BK359" s="188">
        <f>ROUND(I359*H359,2)</f>
        <v>0</v>
      </c>
      <c r="BL359" s="21" t="s">
        <v>224</v>
      </c>
      <c r="BM359" s="187" t="s">
        <v>726</v>
      </c>
    </row>
    <row r="360" s="15" customFormat="1">
      <c r="A360" s="15"/>
      <c r="B360" s="224"/>
      <c r="C360" s="15"/>
      <c r="D360" s="195" t="s">
        <v>141</v>
      </c>
      <c r="E360" s="225" t="s">
        <v>3</v>
      </c>
      <c r="F360" s="226" t="s">
        <v>711</v>
      </c>
      <c r="G360" s="15"/>
      <c r="H360" s="225" t="s">
        <v>3</v>
      </c>
      <c r="I360" s="227"/>
      <c r="J360" s="15"/>
      <c r="K360" s="15"/>
      <c r="L360" s="224"/>
      <c r="M360" s="228"/>
      <c r="N360" s="229"/>
      <c r="O360" s="229"/>
      <c r="P360" s="229"/>
      <c r="Q360" s="229"/>
      <c r="R360" s="229"/>
      <c r="S360" s="229"/>
      <c r="T360" s="230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25" t="s">
        <v>141</v>
      </c>
      <c r="AU360" s="225" t="s">
        <v>85</v>
      </c>
      <c r="AV360" s="15" t="s">
        <v>79</v>
      </c>
      <c r="AW360" s="15" t="s">
        <v>33</v>
      </c>
      <c r="AX360" s="15" t="s">
        <v>72</v>
      </c>
      <c r="AY360" s="225" t="s">
        <v>129</v>
      </c>
    </row>
    <row r="361" s="13" customFormat="1">
      <c r="A361" s="13"/>
      <c r="B361" s="194"/>
      <c r="C361" s="13"/>
      <c r="D361" s="195" t="s">
        <v>141</v>
      </c>
      <c r="E361" s="196" t="s">
        <v>3</v>
      </c>
      <c r="F361" s="197" t="s">
        <v>727</v>
      </c>
      <c r="G361" s="13"/>
      <c r="H361" s="198">
        <v>0.002</v>
      </c>
      <c r="I361" s="199"/>
      <c r="J361" s="13"/>
      <c r="K361" s="13"/>
      <c r="L361" s="194"/>
      <c r="M361" s="200"/>
      <c r="N361" s="201"/>
      <c r="O361" s="201"/>
      <c r="P361" s="201"/>
      <c r="Q361" s="201"/>
      <c r="R361" s="201"/>
      <c r="S361" s="201"/>
      <c r="T361" s="20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96" t="s">
        <v>141</v>
      </c>
      <c r="AU361" s="196" t="s">
        <v>85</v>
      </c>
      <c r="AV361" s="13" t="s">
        <v>85</v>
      </c>
      <c r="AW361" s="13" t="s">
        <v>33</v>
      </c>
      <c r="AX361" s="13" t="s">
        <v>72</v>
      </c>
      <c r="AY361" s="196" t="s">
        <v>129</v>
      </c>
    </row>
    <row r="362" s="14" customFormat="1">
      <c r="A362" s="14"/>
      <c r="B362" s="203"/>
      <c r="C362" s="14"/>
      <c r="D362" s="195" t="s">
        <v>141</v>
      </c>
      <c r="E362" s="204" t="s">
        <v>3</v>
      </c>
      <c r="F362" s="205" t="s">
        <v>166</v>
      </c>
      <c r="G362" s="14"/>
      <c r="H362" s="206">
        <v>0.002</v>
      </c>
      <c r="I362" s="207"/>
      <c r="J362" s="14"/>
      <c r="K362" s="14"/>
      <c r="L362" s="203"/>
      <c r="M362" s="208"/>
      <c r="N362" s="209"/>
      <c r="O362" s="209"/>
      <c r="P362" s="209"/>
      <c r="Q362" s="209"/>
      <c r="R362" s="209"/>
      <c r="S362" s="209"/>
      <c r="T362" s="21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04" t="s">
        <v>141</v>
      </c>
      <c r="AU362" s="204" t="s">
        <v>85</v>
      </c>
      <c r="AV362" s="14" t="s">
        <v>137</v>
      </c>
      <c r="AW362" s="14" t="s">
        <v>33</v>
      </c>
      <c r="AX362" s="14" t="s">
        <v>79</v>
      </c>
      <c r="AY362" s="204" t="s">
        <v>129</v>
      </c>
    </row>
    <row r="363" s="13" customFormat="1">
      <c r="A363" s="13"/>
      <c r="B363" s="194"/>
      <c r="C363" s="13"/>
      <c r="D363" s="195" t="s">
        <v>141</v>
      </c>
      <c r="E363" s="13"/>
      <c r="F363" s="197" t="s">
        <v>728</v>
      </c>
      <c r="G363" s="13"/>
      <c r="H363" s="198">
        <v>0.002</v>
      </c>
      <c r="I363" s="199"/>
      <c r="J363" s="13"/>
      <c r="K363" s="13"/>
      <c r="L363" s="194"/>
      <c r="M363" s="200"/>
      <c r="N363" s="201"/>
      <c r="O363" s="201"/>
      <c r="P363" s="201"/>
      <c r="Q363" s="201"/>
      <c r="R363" s="201"/>
      <c r="S363" s="201"/>
      <c r="T363" s="20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96" t="s">
        <v>141</v>
      </c>
      <c r="AU363" s="196" t="s">
        <v>85</v>
      </c>
      <c r="AV363" s="13" t="s">
        <v>85</v>
      </c>
      <c r="AW363" s="13" t="s">
        <v>4</v>
      </c>
      <c r="AX363" s="13" t="s">
        <v>79</v>
      </c>
      <c r="AY363" s="196" t="s">
        <v>129</v>
      </c>
    </row>
    <row r="364" s="2" customFormat="1" ht="24.15" customHeight="1">
      <c r="A364" s="40"/>
      <c r="B364" s="175"/>
      <c r="C364" s="176" t="s">
        <v>729</v>
      </c>
      <c r="D364" s="176" t="s">
        <v>132</v>
      </c>
      <c r="E364" s="177" t="s">
        <v>730</v>
      </c>
      <c r="F364" s="178" t="s">
        <v>731</v>
      </c>
      <c r="G364" s="179" t="s">
        <v>682</v>
      </c>
      <c r="H364" s="180">
        <v>490.86000000000001</v>
      </c>
      <c r="I364" s="181"/>
      <c r="J364" s="182">
        <f>ROUND(I364*H364,2)</f>
        <v>0</v>
      </c>
      <c r="K364" s="178" t="s">
        <v>355</v>
      </c>
      <c r="L364" s="41"/>
      <c r="M364" s="183" t="s">
        <v>3</v>
      </c>
      <c r="N364" s="184" t="s">
        <v>44</v>
      </c>
      <c r="O364" s="74"/>
      <c r="P364" s="185">
        <f>O364*H364</f>
        <v>0</v>
      </c>
      <c r="Q364" s="185">
        <v>5.0000000000000002E-05</v>
      </c>
      <c r="R364" s="185">
        <f>Q364*H364</f>
        <v>0.024543000000000002</v>
      </c>
      <c r="S364" s="185">
        <v>0</v>
      </c>
      <c r="T364" s="18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187" t="s">
        <v>224</v>
      </c>
      <c r="AT364" s="187" t="s">
        <v>132</v>
      </c>
      <c r="AU364" s="187" t="s">
        <v>85</v>
      </c>
      <c r="AY364" s="21" t="s">
        <v>129</v>
      </c>
      <c r="BE364" s="188">
        <f>IF(N364="základní",J364,0)</f>
        <v>0</v>
      </c>
      <c r="BF364" s="188">
        <f>IF(N364="snížená",J364,0)</f>
        <v>0</v>
      </c>
      <c r="BG364" s="188">
        <f>IF(N364="zákl. přenesená",J364,0)</f>
        <v>0</v>
      </c>
      <c r="BH364" s="188">
        <f>IF(N364="sníž. přenesená",J364,0)</f>
        <v>0</v>
      </c>
      <c r="BI364" s="188">
        <f>IF(N364="nulová",J364,0)</f>
        <v>0</v>
      </c>
      <c r="BJ364" s="21" t="s">
        <v>85</v>
      </c>
      <c r="BK364" s="188">
        <f>ROUND(I364*H364,2)</f>
        <v>0</v>
      </c>
      <c r="BL364" s="21" t="s">
        <v>224</v>
      </c>
      <c r="BM364" s="187" t="s">
        <v>732</v>
      </c>
    </row>
    <row r="365" s="2" customFormat="1">
      <c r="A365" s="40"/>
      <c r="B365" s="41"/>
      <c r="C365" s="40"/>
      <c r="D365" s="189" t="s">
        <v>139</v>
      </c>
      <c r="E365" s="40"/>
      <c r="F365" s="190" t="s">
        <v>733</v>
      </c>
      <c r="G365" s="40"/>
      <c r="H365" s="40"/>
      <c r="I365" s="191"/>
      <c r="J365" s="40"/>
      <c r="K365" s="40"/>
      <c r="L365" s="41"/>
      <c r="M365" s="192"/>
      <c r="N365" s="193"/>
      <c r="O365" s="74"/>
      <c r="P365" s="74"/>
      <c r="Q365" s="74"/>
      <c r="R365" s="74"/>
      <c r="S365" s="74"/>
      <c r="T365" s="75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21" t="s">
        <v>139</v>
      </c>
      <c r="AU365" s="21" t="s">
        <v>85</v>
      </c>
    </row>
    <row r="366" s="15" customFormat="1">
      <c r="A366" s="15"/>
      <c r="B366" s="224"/>
      <c r="C366" s="15"/>
      <c r="D366" s="195" t="s">
        <v>141</v>
      </c>
      <c r="E366" s="225" t="s">
        <v>3</v>
      </c>
      <c r="F366" s="226" t="s">
        <v>621</v>
      </c>
      <c r="G366" s="15"/>
      <c r="H366" s="225" t="s">
        <v>3</v>
      </c>
      <c r="I366" s="227"/>
      <c r="J366" s="15"/>
      <c r="K366" s="15"/>
      <c r="L366" s="224"/>
      <c r="M366" s="228"/>
      <c r="N366" s="229"/>
      <c r="O366" s="229"/>
      <c r="P366" s="229"/>
      <c r="Q366" s="229"/>
      <c r="R366" s="229"/>
      <c r="S366" s="229"/>
      <c r="T366" s="230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T366" s="225" t="s">
        <v>141</v>
      </c>
      <c r="AU366" s="225" t="s">
        <v>85</v>
      </c>
      <c r="AV366" s="15" t="s">
        <v>79</v>
      </c>
      <c r="AW366" s="15" t="s">
        <v>33</v>
      </c>
      <c r="AX366" s="15" t="s">
        <v>72</v>
      </c>
      <c r="AY366" s="225" t="s">
        <v>129</v>
      </c>
    </row>
    <row r="367" s="15" customFormat="1">
      <c r="A367" s="15"/>
      <c r="B367" s="224"/>
      <c r="C367" s="15"/>
      <c r="D367" s="195" t="s">
        <v>141</v>
      </c>
      <c r="E367" s="225" t="s">
        <v>3</v>
      </c>
      <c r="F367" s="226" t="s">
        <v>691</v>
      </c>
      <c r="G367" s="15"/>
      <c r="H367" s="225" t="s">
        <v>3</v>
      </c>
      <c r="I367" s="227"/>
      <c r="J367" s="15"/>
      <c r="K367" s="15"/>
      <c r="L367" s="224"/>
      <c r="M367" s="228"/>
      <c r="N367" s="229"/>
      <c r="O367" s="229"/>
      <c r="P367" s="229"/>
      <c r="Q367" s="229"/>
      <c r="R367" s="229"/>
      <c r="S367" s="229"/>
      <c r="T367" s="230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25" t="s">
        <v>141</v>
      </c>
      <c r="AU367" s="225" t="s">
        <v>85</v>
      </c>
      <c r="AV367" s="15" t="s">
        <v>79</v>
      </c>
      <c r="AW367" s="15" t="s">
        <v>33</v>
      </c>
      <c r="AX367" s="15" t="s">
        <v>72</v>
      </c>
      <c r="AY367" s="225" t="s">
        <v>129</v>
      </c>
    </row>
    <row r="368" s="13" customFormat="1">
      <c r="A368" s="13"/>
      <c r="B368" s="194"/>
      <c r="C368" s="13"/>
      <c r="D368" s="195" t="s">
        <v>141</v>
      </c>
      <c r="E368" s="196" t="s">
        <v>3</v>
      </c>
      <c r="F368" s="197" t="s">
        <v>734</v>
      </c>
      <c r="G368" s="13"/>
      <c r="H368" s="198">
        <v>370.30000000000001</v>
      </c>
      <c r="I368" s="199"/>
      <c r="J368" s="13"/>
      <c r="K368" s="13"/>
      <c r="L368" s="194"/>
      <c r="M368" s="200"/>
      <c r="N368" s="201"/>
      <c r="O368" s="201"/>
      <c r="P368" s="201"/>
      <c r="Q368" s="201"/>
      <c r="R368" s="201"/>
      <c r="S368" s="201"/>
      <c r="T368" s="20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96" t="s">
        <v>141</v>
      </c>
      <c r="AU368" s="196" t="s">
        <v>85</v>
      </c>
      <c r="AV368" s="13" t="s">
        <v>85</v>
      </c>
      <c r="AW368" s="13" t="s">
        <v>33</v>
      </c>
      <c r="AX368" s="13" t="s">
        <v>72</v>
      </c>
      <c r="AY368" s="196" t="s">
        <v>129</v>
      </c>
    </row>
    <row r="369" s="15" customFormat="1">
      <c r="A369" s="15"/>
      <c r="B369" s="224"/>
      <c r="C369" s="15"/>
      <c r="D369" s="195" t="s">
        <v>141</v>
      </c>
      <c r="E369" s="225" t="s">
        <v>3</v>
      </c>
      <c r="F369" s="226" t="s">
        <v>735</v>
      </c>
      <c r="G369" s="15"/>
      <c r="H369" s="225" t="s">
        <v>3</v>
      </c>
      <c r="I369" s="227"/>
      <c r="J369" s="15"/>
      <c r="K369" s="15"/>
      <c r="L369" s="224"/>
      <c r="M369" s="228"/>
      <c r="N369" s="229"/>
      <c r="O369" s="229"/>
      <c r="P369" s="229"/>
      <c r="Q369" s="229"/>
      <c r="R369" s="229"/>
      <c r="S369" s="229"/>
      <c r="T369" s="230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25" t="s">
        <v>141</v>
      </c>
      <c r="AU369" s="225" t="s">
        <v>85</v>
      </c>
      <c r="AV369" s="15" t="s">
        <v>79</v>
      </c>
      <c r="AW369" s="15" t="s">
        <v>33</v>
      </c>
      <c r="AX369" s="15" t="s">
        <v>72</v>
      </c>
      <c r="AY369" s="225" t="s">
        <v>129</v>
      </c>
    </row>
    <row r="370" s="13" customFormat="1">
      <c r="A370" s="13"/>
      <c r="B370" s="194"/>
      <c r="C370" s="13"/>
      <c r="D370" s="195" t="s">
        <v>141</v>
      </c>
      <c r="E370" s="196" t="s">
        <v>3</v>
      </c>
      <c r="F370" s="197" t="s">
        <v>736</v>
      </c>
      <c r="G370" s="13"/>
      <c r="H370" s="198">
        <v>49.299999999999997</v>
      </c>
      <c r="I370" s="199"/>
      <c r="J370" s="13"/>
      <c r="K370" s="13"/>
      <c r="L370" s="194"/>
      <c r="M370" s="200"/>
      <c r="N370" s="201"/>
      <c r="O370" s="201"/>
      <c r="P370" s="201"/>
      <c r="Q370" s="201"/>
      <c r="R370" s="201"/>
      <c r="S370" s="201"/>
      <c r="T370" s="20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96" t="s">
        <v>141</v>
      </c>
      <c r="AU370" s="196" t="s">
        <v>85</v>
      </c>
      <c r="AV370" s="13" t="s">
        <v>85</v>
      </c>
      <c r="AW370" s="13" t="s">
        <v>33</v>
      </c>
      <c r="AX370" s="13" t="s">
        <v>72</v>
      </c>
      <c r="AY370" s="196" t="s">
        <v>129</v>
      </c>
    </row>
    <row r="371" s="15" customFormat="1">
      <c r="A371" s="15"/>
      <c r="B371" s="224"/>
      <c r="C371" s="15"/>
      <c r="D371" s="195" t="s">
        <v>141</v>
      </c>
      <c r="E371" s="225" t="s">
        <v>3</v>
      </c>
      <c r="F371" s="226" t="s">
        <v>737</v>
      </c>
      <c r="G371" s="15"/>
      <c r="H371" s="225" t="s">
        <v>3</v>
      </c>
      <c r="I371" s="227"/>
      <c r="J371" s="15"/>
      <c r="K371" s="15"/>
      <c r="L371" s="224"/>
      <c r="M371" s="228"/>
      <c r="N371" s="229"/>
      <c r="O371" s="229"/>
      <c r="P371" s="229"/>
      <c r="Q371" s="229"/>
      <c r="R371" s="229"/>
      <c r="S371" s="229"/>
      <c r="T371" s="230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25" t="s">
        <v>141</v>
      </c>
      <c r="AU371" s="225" t="s">
        <v>85</v>
      </c>
      <c r="AV371" s="15" t="s">
        <v>79</v>
      </c>
      <c r="AW371" s="15" t="s">
        <v>33</v>
      </c>
      <c r="AX371" s="15" t="s">
        <v>72</v>
      </c>
      <c r="AY371" s="225" t="s">
        <v>129</v>
      </c>
    </row>
    <row r="372" s="13" customFormat="1">
      <c r="A372" s="13"/>
      <c r="B372" s="194"/>
      <c r="C372" s="13"/>
      <c r="D372" s="195" t="s">
        <v>141</v>
      </c>
      <c r="E372" s="196" t="s">
        <v>3</v>
      </c>
      <c r="F372" s="197" t="s">
        <v>738</v>
      </c>
      <c r="G372" s="13"/>
      <c r="H372" s="198">
        <v>34.229999999999997</v>
      </c>
      <c r="I372" s="199"/>
      <c r="J372" s="13"/>
      <c r="K372" s="13"/>
      <c r="L372" s="194"/>
      <c r="M372" s="200"/>
      <c r="N372" s="201"/>
      <c r="O372" s="201"/>
      <c r="P372" s="201"/>
      <c r="Q372" s="201"/>
      <c r="R372" s="201"/>
      <c r="S372" s="201"/>
      <c r="T372" s="20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96" t="s">
        <v>141</v>
      </c>
      <c r="AU372" s="196" t="s">
        <v>85</v>
      </c>
      <c r="AV372" s="13" t="s">
        <v>85</v>
      </c>
      <c r="AW372" s="13" t="s">
        <v>33</v>
      </c>
      <c r="AX372" s="13" t="s">
        <v>72</v>
      </c>
      <c r="AY372" s="196" t="s">
        <v>129</v>
      </c>
    </row>
    <row r="373" s="15" customFormat="1">
      <c r="A373" s="15"/>
      <c r="B373" s="224"/>
      <c r="C373" s="15"/>
      <c r="D373" s="195" t="s">
        <v>141</v>
      </c>
      <c r="E373" s="225" t="s">
        <v>3</v>
      </c>
      <c r="F373" s="226" t="s">
        <v>739</v>
      </c>
      <c r="G373" s="15"/>
      <c r="H373" s="225" t="s">
        <v>3</v>
      </c>
      <c r="I373" s="227"/>
      <c r="J373" s="15"/>
      <c r="K373" s="15"/>
      <c r="L373" s="224"/>
      <c r="M373" s="228"/>
      <c r="N373" s="229"/>
      <c r="O373" s="229"/>
      <c r="P373" s="229"/>
      <c r="Q373" s="229"/>
      <c r="R373" s="229"/>
      <c r="S373" s="229"/>
      <c r="T373" s="230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25" t="s">
        <v>141</v>
      </c>
      <c r="AU373" s="225" t="s">
        <v>85</v>
      </c>
      <c r="AV373" s="15" t="s">
        <v>79</v>
      </c>
      <c r="AW373" s="15" t="s">
        <v>33</v>
      </c>
      <c r="AX373" s="15" t="s">
        <v>72</v>
      </c>
      <c r="AY373" s="225" t="s">
        <v>129</v>
      </c>
    </row>
    <row r="374" s="13" customFormat="1">
      <c r="A374" s="13"/>
      <c r="B374" s="194"/>
      <c r="C374" s="13"/>
      <c r="D374" s="195" t="s">
        <v>141</v>
      </c>
      <c r="E374" s="196" t="s">
        <v>3</v>
      </c>
      <c r="F374" s="197" t="s">
        <v>740</v>
      </c>
      <c r="G374" s="13"/>
      <c r="H374" s="198">
        <v>37.030000000000001</v>
      </c>
      <c r="I374" s="199"/>
      <c r="J374" s="13"/>
      <c r="K374" s="13"/>
      <c r="L374" s="194"/>
      <c r="M374" s="200"/>
      <c r="N374" s="201"/>
      <c r="O374" s="201"/>
      <c r="P374" s="201"/>
      <c r="Q374" s="201"/>
      <c r="R374" s="201"/>
      <c r="S374" s="201"/>
      <c r="T374" s="20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96" t="s">
        <v>141</v>
      </c>
      <c r="AU374" s="196" t="s">
        <v>85</v>
      </c>
      <c r="AV374" s="13" t="s">
        <v>85</v>
      </c>
      <c r="AW374" s="13" t="s">
        <v>33</v>
      </c>
      <c r="AX374" s="13" t="s">
        <v>72</v>
      </c>
      <c r="AY374" s="196" t="s">
        <v>129</v>
      </c>
    </row>
    <row r="375" s="14" customFormat="1">
      <c r="A375" s="14"/>
      <c r="B375" s="203"/>
      <c r="C375" s="14"/>
      <c r="D375" s="195" t="s">
        <v>141</v>
      </c>
      <c r="E375" s="204" t="s">
        <v>3</v>
      </c>
      <c r="F375" s="205" t="s">
        <v>166</v>
      </c>
      <c r="G375" s="14"/>
      <c r="H375" s="206">
        <v>490.86000000000001</v>
      </c>
      <c r="I375" s="207"/>
      <c r="J375" s="14"/>
      <c r="K375" s="14"/>
      <c r="L375" s="203"/>
      <c r="M375" s="208"/>
      <c r="N375" s="209"/>
      <c r="O375" s="209"/>
      <c r="P375" s="209"/>
      <c r="Q375" s="209"/>
      <c r="R375" s="209"/>
      <c r="S375" s="209"/>
      <c r="T375" s="210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04" t="s">
        <v>141</v>
      </c>
      <c r="AU375" s="204" t="s">
        <v>85</v>
      </c>
      <c r="AV375" s="14" t="s">
        <v>137</v>
      </c>
      <c r="AW375" s="14" t="s">
        <v>33</v>
      </c>
      <c r="AX375" s="14" t="s">
        <v>79</v>
      </c>
      <c r="AY375" s="204" t="s">
        <v>129</v>
      </c>
    </row>
    <row r="376" s="2" customFormat="1" ht="24.15" customHeight="1">
      <c r="A376" s="40"/>
      <c r="B376" s="175"/>
      <c r="C376" s="214" t="s">
        <v>741</v>
      </c>
      <c r="D376" s="214" t="s">
        <v>309</v>
      </c>
      <c r="E376" s="215" t="s">
        <v>688</v>
      </c>
      <c r="F376" s="216" t="s">
        <v>689</v>
      </c>
      <c r="G376" s="217" t="s">
        <v>194</v>
      </c>
      <c r="H376" s="218">
        <v>0.39200000000000002</v>
      </c>
      <c r="I376" s="219"/>
      <c r="J376" s="220">
        <f>ROUND(I376*H376,2)</f>
        <v>0</v>
      </c>
      <c r="K376" s="216" t="s">
        <v>355</v>
      </c>
      <c r="L376" s="221"/>
      <c r="M376" s="222" t="s">
        <v>3</v>
      </c>
      <c r="N376" s="223" t="s">
        <v>44</v>
      </c>
      <c r="O376" s="74"/>
      <c r="P376" s="185">
        <f>O376*H376</f>
        <v>0</v>
      </c>
      <c r="Q376" s="185">
        <v>1</v>
      </c>
      <c r="R376" s="185">
        <f>Q376*H376</f>
        <v>0.39200000000000002</v>
      </c>
      <c r="S376" s="185">
        <v>0</v>
      </c>
      <c r="T376" s="18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187" t="s">
        <v>474</v>
      </c>
      <c r="AT376" s="187" t="s">
        <v>309</v>
      </c>
      <c r="AU376" s="187" t="s">
        <v>85</v>
      </c>
      <c r="AY376" s="21" t="s">
        <v>129</v>
      </c>
      <c r="BE376" s="188">
        <f>IF(N376="základní",J376,0)</f>
        <v>0</v>
      </c>
      <c r="BF376" s="188">
        <f>IF(N376="snížená",J376,0)</f>
        <v>0</v>
      </c>
      <c r="BG376" s="188">
        <f>IF(N376="zákl. přenesená",J376,0)</f>
        <v>0</v>
      </c>
      <c r="BH376" s="188">
        <f>IF(N376="sníž. přenesená",J376,0)</f>
        <v>0</v>
      </c>
      <c r="BI376" s="188">
        <f>IF(N376="nulová",J376,0)</f>
        <v>0</v>
      </c>
      <c r="BJ376" s="21" t="s">
        <v>85</v>
      </c>
      <c r="BK376" s="188">
        <f>ROUND(I376*H376,2)</f>
        <v>0</v>
      </c>
      <c r="BL376" s="21" t="s">
        <v>224</v>
      </c>
      <c r="BM376" s="187" t="s">
        <v>742</v>
      </c>
    </row>
    <row r="377" s="15" customFormat="1">
      <c r="A377" s="15"/>
      <c r="B377" s="224"/>
      <c r="C377" s="15"/>
      <c r="D377" s="195" t="s">
        <v>141</v>
      </c>
      <c r="E377" s="225" t="s">
        <v>3</v>
      </c>
      <c r="F377" s="226" t="s">
        <v>691</v>
      </c>
      <c r="G377" s="15"/>
      <c r="H377" s="225" t="s">
        <v>3</v>
      </c>
      <c r="I377" s="227"/>
      <c r="J377" s="15"/>
      <c r="K377" s="15"/>
      <c r="L377" s="224"/>
      <c r="M377" s="228"/>
      <c r="N377" s="229"/>
      <c r="O377" s="229"/>
      <c r="P377" s="229"/>
      <c r="Q377" s="229"/>
      <c r="R377" s="229"/>
      <c r="S377" s="229"/>
      <c r="T377" s="230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25" t="s">
        <v>141</v>
      </c>
      <c r="AU377" s="225" t="s">
        <v>85</v>
      </c>
      <c r="AV377" s="15" t="s">
        <v>79</v>
      </c>
      <c r="AW377" s="15" t="s">
        <v>33</v>
      </c>
      <c r="AX377" s="15" t="s">
        <v>72</v>
      </c>
      <c r="AY377" s="225" t="s">
        <v>129</v>
      </c>
    </row>
    <row r="378" s="13" customFormat="1">
      <c r="A378" s="13"/>
      <c r="B378" s="194"/>
      <c r="C378" s="13"/>
      <c r="D378" s="195" t="s">
        <v>141</v>
      </c>
      <c r="E378" s="196" t="s">
        <v>3</v>
      </c>
      <c r="F378" s="197" t="s">
        <v>743</v>
      </c>
      <c r="G378" s="13"/>
      <c r="H378" s="198">
        <v>0.16200000000000001</v>
      </c>
      <c r="I378" s="199"/>
      <c r="J378" s="13"/>
      <c r="K378" s="13"/>
      <c r="L378" s="194"/>
      <c r="M378" s="200"/>
      <c r="N378" s="201"/>
      <c r="O378" s="201"/>
      <c r="P378" s="201"/>
      <c r="Q378" s="201"/>
      <c r="R378" s="201"/>
      <c r="S378" s="201"/>
      <c r="T378" s="20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96" t="s">
        <v>141</v>
      </c>
      <c r="AU378" s="196" t="s">
        <v>85</v>
      </c>
      <c r="AV378" s="13" t="s">
        <v>85</v>
      </c>
      <c r="AW378" s="13" t="s">
        <v>33</v>
      </c>
      <c r="AX378" s="13" t="s">
        <v>72</v>
      </c>
      <c r="AY378" s="196" t="s">
        <v>129</v>
      </c>
    </row>
    <row r="379" s="13" customFormat="1">
      <c r="A379" s="13"/>
      <c r="B379" s="194"/>
      <c r="C379" s="13"/>
      <c r="D379" s="195" t="s">
        <v>141</v>
      </c>
      <c r="E379" s="196" t="s">
        <v>3</v>
      </c>
      <c r="F379" s="197" t="s">
        <v>744</v>
      </c>
      <c r="G379" s="13"/>
      <c r="H379" s="198">
        <v>0.112</v>
      </c>
      <c r="I379" s="199"/>
      <c r="J379" s="13"/>
      <c r="K379" s="13"/>
      <c r="L379" s="194"/>
      <c r="M379" s="200"/>
      <c r="N379" s="201"/>
      <c r="O379" s="201"/>
      <c r="P379" s="201"/>
      <c r="Q379" s="201"/>
      <c r="R379" s="201"/>
      <c r="S379" s="201"/>
      <c r="T379" s="20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196" t="s">
        <v>141</v>
      </c>
      <c r="AU379" s="196" t="s">
        <v>85</v>
      </c>
      <c r="AV379" s="13" t="s">
        <v>85</v>
      </c>
      <c r="AW379" s="13" t="s">
        <v>33</v>
      </c>
      <c r="AX379" s="13" t="s">
        <v>72</v>
      </c>
      <c r="AY379" s="196" t="s">
        <v>129</v>
      </c>
    </row>
    <row r="380" s="15" customFormat="1">
      <c r="A380" s="15"/>
      <c r="B380" s="224"/>
      <c r="C380" s="15"/>
      <c r="D380" s="195" t="s">
        <v>141</v>
      </c>
      <c r="E380" s="225" t="s">
        <v>3</v>
      </c>
      <c r="F380" s="226" t="s">
        <v>735</v>
      </c>
      <c r="G380" s="15"/>
      <c r="H380" s="225" t="s">
        <v>3</v>
      </c>
      <c r="I380" s="227"/>
      <c r="J380" s="15"/>
      <c r="K380" s="15"/>
      <c r="L380" s="224"/>
      <c r="M380" s="228"/>
      <c r="N380" s="229"/>
      <c r="O380" s="229"/>
      <c r="P380" s="229"/>
      <c r="Q380" s="229"/>
      <c r="R380" s="229"/>
      <c r="S380" s="229"/>
      <c r="T380" s="230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25" t="s">
        <v>141</v>
      </c>
      <c r="AU380" s="225" t="s">
        <v>85</v>
      </c>
      <c r="AV380" s="15" t="s">
        <v>79</v>
      </c>
      <c r="AW380" s="15" t="s">
        <v>33</v>
      </c>
      <c r="AX380" s="15" t="s">
        <v>72</v>
      </c>
      <c r="AY380" s="225" t="s">
        <v>129</v>
      </c>
    </row>
    <row r="381" s="13" customFormat="1">
      <c r="A381" s="13"/>
      <c r="B381" s="194"/>
      <c r="C381" s="13"/>
      <c r="D381" s="195" t="s">
        <v>141</v>
      </c>
      <c r="E381" s="196" t="s">
        <v>3</v>
      </c>
      <c r="F381" s="197" t="s">
        <v>745</v>
      </c>
      <c r="G381" s="13"/>
      <c r="H381" s="198">
        <v>0.021999999999999999</v>
      </c>
      <c r="I381" s="199"/>
      <c r="J381" s="13"/>
      <c r="K381" s="13"/>
      <c r="L381" s="194"/>
      <c r="M381" s="200"/>
      <c r="N381" s="201"/>
      <c r="O381" s="201"/>
      <c r="P381" s="201"/>
      <c r="Q381" s="201"/>
      <c r="R381" s="201"/>
      <c r="S381" s="201"/>
      <c r="T381" s="20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96" t="s">
        <v>141</v>
      </c>
      <c r="AU381" s="196" t="s">
        <v>85</v>
      </c>
      <c r="AV381" s="13" t="s">
        <v>85</v>
      </c>
      <c r="AW381" s="13" t="s">
        <v>33</v>
      </c>
      <c r="AX381" s="13" t="s">
        <v>72</v>
      </c>
      <c r="AY381" s="196" t="s">
        <v>129</v>
      </c>
    </row>
    <row r="382" s="13" customFormat="1">
      <c r="A382" s="13"/>
      <c r="B382" s="194"/>
      <c r="C382" s="13"/>
      <c r="D382" s="195" t="s">
        <v>141</v>
      </c>
      <c r="E382" s="196" t="s">
        <v>3</v>
      </c>
      <c r="F382" s="197" t="s">
        <v>746</v>
      </c>
      <c r="G382" s="13"/>
      <c r="H382" s="198">
        <v>0.014999999999999999</v>
      </c>
      <c r="I382" s="199"/>
      <c r="J382" s="13"/>
      <c r="K382" s="13"/>
      <c r="L382" s="194"/>
      <c r="M382" s="200"/>
      <c r="N382" s="201"/>
      <c r="O382" s="201"/>
      <c r="P382" s="201"/>
      <c r="Q382" s="201"/>
      <c r="R382" s="201"/>
      <c r="S382" s="201"/>
      <c r="T382" s="20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96" t="s">
        <v>141</v>
      </c>
      <c r="AU382" s="196" t="s">
        <v>85</v>
      </c>
      <c r="AV382" s="13" t="s">
        <v>85</v>
      </c>
      <c r="AW382" s="13" t="s">
        <v>33</v>
      </c>
      <c r="AX382" s="13" t="s">
        <v>72</v>
      </c>
      <c r="AY382" s="196" t="s">
        <v>129</v>
      </c>
    </row>
    <row r="383" s="15" customFormat="1">
      <c r="A383" s="15"/>
      <c r="B383" s="224"/>
      <c r="C383" s="15"/>
      <c r="D383" s="195" t="s">
        <v>141</v>
      </c>
      <c r="E383" s="225" t="s">
        <v>3</v>
      </c>
      <c r="F383" s="226" t="s">
        <v>737</v>
      </c>
      <c r="G383" s="15"/>
      <c r="H383" s="225" t="s">
        <v>3</v>
      </c>
      <c r="I383" s="227"/>
      <c r="J383" s="15"/>
      <c r="K383" s="15"/>
      <c r="L383" s="224"/>
      <c r="M383" s="228"/>
      <c r="N383" s="229"/>
      <c r="O383" s="229"/>
      <c r="P383" s="229"/>
      <c r="Q383" s="229"/>
      <c r="R383" s="229"/>
      <c r="S383" s="229"/>
      <c r="T383" s="230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25" t="s">
        <v>141</v>
      </c>
      <c r="AU383" s="225" t="s">
        <v>85</v>
      </c>
      <c r="AV383" s="15" t="s">
        <v>79</v>
      </c>
      <c r="AW383" s="15" t="s">
        <v>33</v>
      </c>
      <c r="AX383" s="15" t="s">
        <v>72</v>
      </c>
      <c r="AY383" s="225" t="s">
        <v>129</v>
      </c>
    </row>
    <row r="384" s="13" customFormat="1">
      <c r="A384" s="13"/>
      <c r="B384" s="194"/>
      <c r="C384" s="13"/>
      <c r="D384" s="195" t="s">
        <v>141</v>
      </c>
      <c r="E384" s="196" t="s">
        <v>3</v>
      </c>
      <c r="F384" s="197" t="s">
        <v>747</v>
      </c>
      <c r="G384" s="13"/>
      <c r="H384" s="198">
        <v>0.014</v>
      </c>
      <c r="I384" s="199"/>
      <c r="J384" s="13"/>
      <c r="K384" s="13"/>
      <c r="L384" s="194"/>
      <c r="M384" s="200"/>
      <c r="N384" s="201"/>
      <c r="O384" s="201"/>
      <c r="P384" s="201"/>
      <c r="Q384" s="201"/>
      <c r="R384" s="201"/>
      <c r="S384" s="201"/>
      <c r="T384" s="20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96" t="s">
        <v>141</v>
      </c>
      <c r="AU384" s="196" t="s">
        <v>85</v>
      </c>
      <c r="AV384" s="13" t="s">
        <v>85</v>
      </c>
      <c r="AW384" s="13" t="s">
        <v>33</v>
      </c>
      <c r="AX384" s="13" t="s">
        <v>72</v>
      </c>
      <c r="AY384" s="196" t="s">
        <v>129</v>
      </c>
    </row>
    <row r="385" s="13" customFormat="1">
      <c r="A385" s="13"/>
      <c r="B385" s="194"/>
      <c r="C385" s="13"/>
      <c r="D385" s="195" t="s">
        <v>141</v>
      </c>
      <c r="E385" s="196" t="s">
        <v>3</v>
      </c>
      <c r="F385" s="197" t="s">
        <v>748</v>
      </c>
      <c r="G385" s="13"/>
      <c r="H385" s="198">
        <v>0.010999999999999999</v>
      </c>
      <c r="I385" s="199"/>
      <c r="J385" s="13"/>
      <c r="K385" s="13"/>
      <c r="L385" s="194"/>
      <c r="M385" s="200"/>
      <c r="N385" s="201"/>
      <c r="O385" s="201"/>
      <c r="P385" s="201"/>
      <c r="Q385" s="201"/>
      <c r="R385" s="201"/>
      <c r="S385" s="201"/>
      <c r="T385" s="20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196" t="s">
        <v>141</v>
      </c>
      <c r="AU385" s="196" t="s">
        <v>85</v>
      </c>
      <c r="AV385" s="13" t="s">
        <v>85</v>
      </c>
      <c r="AW385" s="13" t="s">
        <v>33</v>
      </c>
      <c r="AX385" s="13" t="s">
        <v>72</v>
      </c>
      <c r="AY385" s="196" t="s">
        <v>129</v>
      </c>
    </row>
    <row r="386" s="15" customFormat="1">
      <c r="A386" s="15"/>
      <c r="B386" s="224"/>
      <c r="C386" s="15"/>
      <c r="D386" s="195" t="s">
        <v>141</v>
      </c>
      <c r="E386" s="225" t="s">
        <v>3</v>
      </c>
      <c r="F386" s="226" t="s">
        <v>739</v>
      </c>
      <c r="G386" s="15"/>
      <c r="H386" s="225" t="s">
        <v>3</v>
      </c>
      <c r="I386" s="227"/>
      <c r="J386" s="15"/>
      <c r="K386" s="15"/>
      <c r="L386" s="224"/>
      <c r="M386" s="228"/>
      <c r="N386" s="229"/>
      <c r="O386" s="229"/>
      <c r="P386" s="229"/>
      <c r="Q386" s="229"/>
      <c r="R386" s="229"/>
      <c r="S386" s="229"/>
      <c r="T386" s="230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T386" s="225" t="s">
        <v>141</v>
      </c>
      <c r="AU386" s="225" t="s">
        <v>85</v>
      </c>
      <c r="AV386" s="15" t="s">
        <v>79</v>
      </c>
      <c r="AW386" s="15" t="s">
        <v>33</v>
      </c>
      <c r="AX386" s="15" t="s">
        <v>72</v>
      </c>
      <c r="AY386" s="225" t="s">
        <v>129</v>
      </c>
    </row>
    <row r="387" s="13" customFormat="1">
      <c r="A387" s="13"/>
      <c r="B387" s="194"/>
      <c r="C387" s="13"/>
      <c r="D387" s="195" t="s">
        <v>141</v>
      </c>
      <c r="E387" s="196" t="s">
        <v>3</v>
      </c>
      <c r="F387" s="197" t="s">
        <v>749</v>
      </c>
      <c r="G387" s="13"/>
      <c r="H387" s="198">
        <v>0.016</v>
      </c>
      <c r="I387" s="199"/>
      <c r="J387" s="13"/>
      <c r="K387" s="13"/>
      <c r="L387" s="194"/>
      <c r="M387" s="200"/>
      <c r="N387" s="201"/>
      <c r="O387" s="201"/>
      <c r="P387" s="201"/>
      <c r="Q387" s="201"/>
      <c r="R387" s="201"/>
      <c r="S387" s="201"/>
      <c r="T387" s="20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96" t="s">
        <v>141</v>
      </c>
      <c r="AU387" s="196" t="s">
        <v>85</v>
      </c>
      <c r="AV387" s="13" t="s">
        <v>85</v>
      </c>
      <c r="AW387" s="13" t="s">
        <v>33</v>
      </c>
      <c r="AX387" s="13" t="s">
        <v>72</v>
      </c>
      <c r="AY387" s="196" t="s">
        <v>129</v>
      </c>
    </row>
    <row r="388" s="13" customFormat="1">
      <c r="A388" s="13"/>
      <c r="B388" s="194"/>
      <c r="C388" s="13"/>
      <c r="D388" s="195" t="s">
        <v>141</v>
      </c>
      <c r="E388" s="196" t="s">
        <v>3</v>
      </c>
      <c r="F388" s="197" t="s">
        <v>748</v>
      </c>
      <c r="G388" s="13"/>
      <c r="H388" s="198">
        <v>0.010999999999999999</v>
      </c>
      <c r="I388" s="199"/>
      <c r="J388" s="13"/>
      <c r="K388" s="13"/>
      <c r="L388" s="194"/>
      <c r="M388" s="200"/>
      <c r="N388" s="201"/>
      <c r="O388" s="201"/>
      <c r="P388" s="201"/>
      <c r="Q388" s="201"/>
      <c r="R388" s="201"/>
      <c r="S388" s="201"/>
      <c r="T388" s="202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96" t="s">
        <v>141</v>
      </c>
      <c r="AU388" s="196" t="s">
        <v>85</v>
      </c>
      <c r="AV388" s="13" t="s">
        <v>85</v>
      </c>
      <c r="AW388" s="13" t="s">
        <v>33</v>
      </c>
      <c r="AX388" s="13" t="s">
        <v>72</v>
      </c>
      <c r="AY388" s="196" t="s">
        <v>129</v>
      </c>
    </row>
    <row r="389" s="14" customFormat="1">
      <c r="A389" s="14"/>
      <c r="B389" s="203"/>
      <c r="C389" s="14"/>
      <c r="D389" s="195" t="s">
        <v>141</v>
      </c>
      <c r="E389" s="204" t="s">
        <v>3</v>
      </c>
      <c r="F389" s="205" t="s">
        <v>166</v>
      </c>
      <c r="G389" s="14"/>
      <c r="H389" s="206">
        <v>0.36299999999999999</v>
      </c>
      <c r="I389" s="207"/>
      <c r="J389" s="14"/>
      <c r="K389" s="14"/>
      <c r="L389" s="203"/>
      <c r="M389" s="208"/>
      <c r="N389" s="209"/>
      <c r="O389" s="209"/>
      <c r="P389" s="209"/>
      <c r="Q389" s="209"/>
      <c r="R389" s="209"/>
      <c r="S389" s="209"/>
      <c r="T389" s="210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04" t="s">
        <v>141</v>
      </c>
      <c r="AU389" s="204" t="s">
        <v>85</v>
      </c>
      <c r="AV389" s="14" t="s">
        <v>137</v>
      </c>
      <c r="AW389" s="14" t="s">
        <v>33</v>
      </c>
      <c r="AX389" s="14" t="s">
        <v>79</v>
      </c>
      <c r="AY389" s="204" t="s">
        <v>129</v>
      </c>
    </row>
    <row r="390" s="13" customFormat="1">
      <c r="A390" s="13"/>
      <c r="B390" s="194"/>
      <c r="C390" s="13"/>
      <c r="D390" s="195" t="s">
        <v>141</v>
      </c>
      <c r="E390" s="13"/>
      <c r="F390" s="197" t="s">
        <v>750</v>
      </c>
      <c r="G390" s="13"/>
      <c r="H390" s="198">
        <v>0.39200000000000002</v>
      </c>
      <c r="I390" s="199"/>
      <c r="J390" s="13"/>
      <c r="K390" s="13"/>
      <c r="L390" s="194"/>
      <c r="M390" s="200"/>
      <c r="N390" s="201"/>
      <c r="O390" s="201"/>
      <c r="P390" s="201"/>
      <c r="Q390" s="201"/>
      <c r="R390" s="201"/>
      <c r="S390" s="201"/>
      <c r="T390" s="20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96" t="s">
        <v>141</v>
      </c>
      <c r="AU390" s="196" t="s">
        <v>85</v>
      </c>
      <c r="AV390" s="13" t="s">
        <v>85</v>
      </c>
      <c r="AW390" s="13" t="s">
        <v>4</v>
      </c>
      <c r="AX390" s="13" t="s">
        <v>79</v>
      </c>
      <c r="AY390" s="196" t="s">
        <v>129</v>
      </c>
    </row>
    <row r="391" s="2" customFormat="1" ht="24.15" customHeight="1">
      <c r="A391" s="40"/>
      <c r="B391" s="175"/>
      <c r="C391" s="214" t="s">
        <v>751</v>
      </c>
      <c r="D391" s="214" t="s">
        <v>309</v>
      </c>
      <c r="E391" s="215" t="s">
        <v>720</v>
      </c>
      <c r="F391" s="216" t="s">
        <v>721</v>
      </c>
      <c r="G391" s="217" t="s">
        <v>194</v>
      </c>
      <c r="H391" s="218">
        <v>0.13200000000000001</v>
      </c>
      <c r="I391" s="219"/>
      <c r="J391" s="220">
        <f>ROUND(I391*H391,2)</f>
        <v>0</v>
      </c>
      <c r="K391" s="216" t="s">
        <v>355</v>
      </c>
      <c r="L391" s="221"/>
      <c r="M391" s="222" t="s">
        <v>3</v>
      </c>
      <c r="N391" s="223" t="s">
        <v>44</v>
      </c>
      <c r="O391" s="74"/>
      <c r="P391" s="185">
        <f>O391*H391</f>
        <v>0</v>
      </c>
      <c r="Q391" s="185">
        <v>1</v>
      </c>
      <c r="R391" s="185">
        <f>Q391*H391</f>
        <v>0.13200000000000001</v>
      </c>
      <c r="S391" s="185">
        <v>0</v>
      </c>
      <c r="T391" s="186">
        <f>S391*H391</f>
        <v>0</v>
      </c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R391" s="187" t="s">
        <v>474</v>
      </c>
      <c r="AT391" s="187" t="s">
        <v>309</v>
      </c>
      <c r="AU391" s="187" t="s">
        <v>85</v>
      </c>
      <c r="AY391" s="21" t="s">
        <v>129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21" t="s">
        <v>85</v>
      </c>
      <c r="BK391" s="188">
        <f>ROUND(I391*H391,2)</f>
        <v>0</v>
      </c>
      <c r="BL391" s="21" t="s">
        <v>224</v>
      </c>
      <c r="BM391" s="187" t="s">
        <v>752</v>
      </c>
    </row>
    <row r="392" s="15" customFormat="1">
      <c r="A392" s="15"/>
      <c r="B392" s="224"/>
      <c r="C392" s="15"/>
      <c r="D392" s="195" t="s">
        <v>141</v>
      </c>
      <c r="E392" s="225" t="s">
        <v>3</v>
      </c>
      <c r="F392" s="226" t="s">
        <v>691</v>
      </c>
      <c r="G392" s="15"/>
      <c r="H392" s="225" t="s">
        <v>3</v>
      </c>
      <c r="I392" s="227"/>
      <c r="J392" s="15"/>
      <c r="K392" s="15"/>
      <c r="L392" s="224"/>
      <c r="M392" s="228"/>
      <c r="N392" s="229"/>
      <c r="O392" s="229"/>
      <c r="P392" s="229"/>
      <c r="Q392" s="229"/>
      <c r="R392" s="229"/>
      <c r="S392" s="229"/>
      <c r="T392" s="230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25" t="s">
        <v>141</v>
      </c>
      <c r="AU392" s="225" t="s">
        <v>85</v>
      </c>
      <c r="AV392" s="15" t="s">
        <v>79</v>
      </c>
      <c r="AW392" s="15" t="s">
        <v>33</v>
      </c>
      <c r="AX392" s="15" t="s">
        <v>72</v>
      </c>
      <c r="AY392" s="225" t="s">
        <v>129</v>
      </c>
    </row>
    <row r="393" s="13" customFormat="1">
      <c r="A393" s="13"/>
      <c r="B393" s="194"/>
      <c r="C393" s="13"/>
      <c r="D393" s="195" t="s">
        <v>141</v>
      </c>
      <c r="E393" s="196" t="s">
        <v>3</v>
      </c>
      <c r="F393" s="197" t="s">
        <v>753</v>
      </c>
      <c r="G393" s="13"/>
      <c r="H393" s="198">
        <v>0.092999999999999999</v>
      </c>
      <c r="I393" s="199"/>
      <c r="J393" s="13"/>
      <c r="K393" s="13"/>
      <c r="L393" s="194"/>
      <c r="M393" s="200"/>
      <c r="N393" s="201"/>
      <c r="O393" s="201"/>
      <c r="P393" s="201"/>
      <c r="Q393" s="201"/>
      <c r="R393" s="201"/>
      <c r="S393" s="201"/>
      <c r="T393" s="20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96" t="s">
        <v>141</v>
      </c>
      <c r="AU393" s="196" t="s">
        <v>85</v>
      </c>
      <c r="AV393" s="13" t="s">
        <v>85</v>
      </c>
      <c r="AW393" s="13" t="s">
        <v>33</v>
      </c>
      <c r="AX393" s="13" t="s">
        <v>72</v>
      </c>
      <c r="AY393" s="196" t="s">
        <v>129</v>
      </c>
    </row>
    <row r="394" s="15" customFormat="1">
      <c r="A394" s="15"/>
      <c r="B394" s="224"/>
      <c r="C394" s="15"/>
      <c r="D394" s="195" t="s">
        <v>141</v>
      </c>
      <c r="E394" s="225" t="s">
        <v>3</v>
      </c>
      <c r="F394" s="226" t="s">
        <v>735</v>
      </c>
      <c r="G394" s="15"/>
      <c r="H394" s="225" t="s">
        <v>3</v>
      </c>
      <c r="I394" s="227"/>
      <c r="J394" s="15"/>
      <c r="K394" s="15"/>
      <c r="L394" s="224"/>
      <c r="M394" s="228"/>
      <c r="N394" s="229"/>
      <c r="O394" s="229"/>
      <c r="P394" s="229"/>
      <c r="Q394" s="229"/>
      <c r="R394" s="229"/>
      <c r="S394" s="229"/>
      <c r="T394" s="230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T394" s="225" t="s">
        <v>141</v>
      </c>
      <c r="AU394" s="225" t="s">
        <v>85</v>
      </c>
      <c r="AV394" s="15" t="s">
        <v>79</v>
      </c>
      <c r="AW394" s="15" t="s">
        <v>33</v>
      </c>
      <c r="AX394" s="15" t="s">
        <v>72</v>
      </c>
      <c r="AY394" s="225" t="s">
        <v>129</v>
      </c>
    </row>
    <row r="395" s="13" customFormat="1">
      <c r="A395" s="13"/>
      <c r="B395" s="194"/>
      <c r="C395" s="13"/>
      <c r="D395" s="195" t="s">
        <v>141</v>
      </c>
      <c r="E395" s="196" t="s">
        <v>3</v>
      </c>
      <c r="F395" s="197" t="s">
        <v>754</v>
      </c>
      <c r="G395" s="13"/>
      <c r="H395" s="198">
        <v>0.010999999999999999</v>
      </c>
      <c r="I395" s="199"/>
      <c r="J395" s="13"/>
      <c r="K395" s="13"/>
      <c r="L395" s="194"/>
      <c r="M395" s="200"/>
      <c r="N395" s="201"/>
      <c r="O395" s="201"/>
      <c r="P395" s="201"/>
      <c r="Q395" s="201"/>
      <c r="R395" s="201"/>
      <c r="S395" s="201"/>
      <c r="T395" s="20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196" t="s">
        <v>141</v>
      </c>
      <c r="AU395" s="196" t="s">
        <v>85</v>
      </c>
      <c r="AV395" s="13" t="s">
        <v>85</v>
      </c>
      <c r="AW395" s="13" t="s">
        <v>33</v>
      </c>
      <c r="AX395" s="13" t="s">
        <v>72</v>
      </c>
      <c r="AY395" s="196" t="s">
        <v>129</v>
      </c>
    </row>
    <row r="396" s="15" customFormat="1">
      <c r="A396" s="15"/>
      <c r="B396" s="224"/>
      <c r="C396" s="15"/>
      <c r="D396" s="195" t="s">
        <v>141</v>
      </c>
      <c r="E396" s="225" t="s">
        <v>3</v>
      </c>
      <c r="F396" s="226" t="s">
        <v>737</v>
      </c>
      <c r="G396" s="15"/>
      <c r="H396" s="225" t="s">
        <v>3</v>
      </c>
      <c r="I396" s="227"/>
      <c r="J396" s="15"/>
      <c r="K396" s="15"/>
      <c r="L396" s="224"/>
      <c r="M396" s="228"/>
      <c r="N396" s="229"/>
      <c r="O396" s="229"/>
      <c r="P396" s="229"/>
      <c r="Q396" s="229"/>
      <c r="R396" s="229"/>
      <c r="S396" s="229"/>
      <c r="T396" s="230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25" t="s">
        <v>141</v>
      </c>
      <c r="AU396" s="225" t="s">
        <v>85</v>
      </c>
      <c r="AV396" s="15" t="s">
        <v>79</v>
      </c>
      <c r="AW396" s="15" t="s">
        <v>33</v>
      </c>
      <c r="AX396" s="15" t="s">
        <v>72</v>
      </c>
      <c r="AY396" s="225" t="s">
        <v>129</v>
      </c>
    </row>
    <row r="397" s="13" customFormat="1">
      <c r="A397" s="13"/>
      <c r="B397" s="194"/>
      <c r="C397" s="13"/>
      <c r="D397" s="195" t="s">
        <v>141</v>
      </c>
      <c r="E397" s="196" t="s">
        <v>3</v>
      </c>
      <c r="F397" s="197" t="s">
        <v>755</v>
      </c>
      <c r="G397" s="13"/>
      <c r="H397" s="198">
        <v>0.0089999999999999993</v>
      </c>
      <c r="I397" s="199"/>
      <c r="J397" s="13"/>
      <c r="K397" s="13"/>
      <c r="L397" s="194"/>
      <c r="M397" s="200"/>
      <c r="N397" s="201"/>
      <c r="O397" s="201"/>
      <c r="P397" s="201"/>
      <c r="Q397" s="201"/>
      <c r="R397" s="201"/>
      <c r="S397" s="201"/>
      <c r="T397" s="20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96" t="s">
        <v>141</v>
      </c>
      <c r="AU397" s="196" t="s">
        <v>85</v>
      </c>
      <c r="AV397" s="13" t="s">
        <v>85</v>
      </c>
      <c r="AW397" s="13" t="s">
        <v>33</v>
      </c>
      <c r="AX397" s="13" t="s">
        <v>72</v>
      </c>
      <c r="AY397" s="196" t="s">
        <v>129</v>
      </c>
    </row>
    <row r="398" s="15" customFormat="1">
      <c r="A398" s="15"/>
      <c r="B398" s="224"/>
      <c r="C398" s="15"/>
      <c r="D398" s="195" t="s">
        <v>141</v>
      </c>
      <c r="E398" s="225" t="s">
        <v>3</v>
      </c>
      <c r="F398" s="226" t="s">
        <v>739</v>
      </c>
      <c r="G398" s="15"/>
      <c r="H398" s="225" t="s">
        <v>3</v>
      </c>
      <c r="I398" s="227"/>
      <c r="J398" s="15"/>
      <c r="K398" s="15"/>
      <c r="L398" s="224"/>
      <c r="M398" s="228"/>
      <c r="N398" s="229"/>
      <c r="O398" s="229"/>
      <c r="P398" s="229"/>
      <c r="Q398" s="229"/>
      <c r="R398" s="229"/>
      <c r="S398" s="229"/>
      <c r="T398" s="230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25" t="s">
        <v>141</v>
      </c>
      <c r="AU398" s="225" t="s">
        <v>85</v>
      </c>
      <c r="AV398" s="15" t="s">
        <v>79</v>
      </c>
      <c r="AW398" s="15" t="s">
        <v>33</v>
      </c>
      <c r="AX398" s="15" t="s">
        <v>72</v>
      </c>
      <c r="AY398" s="225" t="s">
        <v>129</v>
      </c>
    </row>
    <row r="399" s="13" customFormat="1">
      <c r="A399" s="13"/>
      <c r="B399" s="194"/>
      <c r="C399" s="13"/>
      <c r="D399" s="195" t="s">
        <v>141</v>
      </c>
      <c r="E399" s="196" t="s">
        <v>3</v>
      </c>
      <c r="F399" s="197" t="s">
        <v>756</v>
      </c>
      <c r="G399" s="13"/>
      <c r="H399" s="198">
        <v>0.0089999999999999993</v>
      </c>
      <c r="I399" s="199"/>
      <c r="J399" s="13"/>
      <c r="K399" s="13"/>
      <c r="L399" s="194"/>
      <c r="M399" s="200"/>
      <c r="N399" s="201"/>
      <c r="O399" s="201"/>
      <c r="P399" s="201"/>
      <c r="Q399" s="201"/>
      <c r="R399" s="201"/>
      <c r="S399" s="201"/>
      <c r="T399" s="20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96" t="s">
        <v>141</v>
      </c>
      <c r="AU399" s="196" t="s">
        <v>85</v>
      </c>
      <c r="AV399" s="13" t="s">
        <v>85</v>
      </c>
      <c r="AW399" s="13" t="s">
        <v>33</v>
      </c>
      <c r="AX399" s="13" t="s">
        <v>72</v>
      </c>
      <c r="AY399" s="196" t="s">
        <v>129</v>
      </c>
    </row>
    <row r="400" s="14" customFormat="1">
      <c r="A400" s="14"/>
      <c r="B400" s="203"/>
      <c r="C400" s="14"/>
      <c r="D400" s="195" t="s">
        <v>141</v>
      </c>
      <c r="E400" s="204" t="s">
        <v>3</v>
      </c>
      <c r="F400" s="205" t="s">
        <v>166</v>
      </c>
      <c r="G400" s="14"/>
      <c r="H400" s="206">
        <v>0.122</v>
      </c>
      <c r="I400" s="207"/>
      <c r="J400" s="14"/>
      <c r="K400" s="14"/>
      <c r="L400" s="203"/>
      <c r="M400" s="208"/>
      <c r="N400" s="209"/>
      <c r="O400" s="209"/>
      <c r="P400" s="209"/>
      <c r="Q400" s="209"/>
      <c r="R400" s="209"/>
      <c r="S400" s="209"/>
      <c r="T400" s="21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04" t="s">
        <v>141</v>
      </c>
      <c r="AU400" s="204" t="s">
        <v>85</v>
      </c>
      <c r="AV400" s="14" t="s">
        <v>137</v>
      </c>
      <c r="AW400" s="14" t="s">
        <v>33</v>
      </c>
      <c r="AX400" s="14" t="s">
        <v>79</v>
      </c>
      <c r="AY400" s="204" t="s">
        <v>129</v>
      </c>
    </row>
    <row r="401" s="13" customFormat="1">
      <c r="A401" s="13"/>
      <c r="B401" s="194"/>
      <c r="C401" s="13"/>
      <c r="D401" s="195" t="s">
        <v>141</v>
      </c>
      <c r="E401" s="13"/>
      <c r="F401" s="197" t="s">
        <v>757</v>
      </c>
      <c r="G401" s="13"/>
      <c r="H401" s="198">
        <v>0.13200000000000001</v>
      </c>
      <c r="I401" s="199"/>
      <c r="J401" s="13"/>
      <c r="K401" s="13"/>
      <c r="L401" s="194"/>
      <c r="M401" s="200"/>
      <c r="N401" s="201"/>
      <c r="O401" s="201"/>
      <c r="P401" s="201"/>
      <c r="Q401" s="201"/>
      <c r="R401" s="201"/>
      <c r="S401" s="201"/>
      <c r="T401" s="202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96" t="s">
        <v>141</v>
      </c>
      <c r="AU401" s="196" t="s">
        <v>85</v>
      </c>
      <c r="AV401" s="13" t="s">
        <v>85</v>
      </c>
      <c r="AW401" s="13" t="s">
        <v>4</v>
      </c>
      <c r="AX401" s="13" t="s">
        <v>79</v>
      </c>
      <c r="AY401" s="196" t="s">
        <v>129</v>
      </c>
    </row>
    <row r="402" s="2" customFormat="1" ht="21.75" customHeight="1">
      <c r="A402" s="40"/>
      <c r="B402" s="175"/>
      <c r="C402" s="214" t="s">
        <v>758</v>
      </c>
      <c r="D402" s="214" t="s">
        <v>309</v>
      </c>
      <c r="E402" s="215" t="s">
        <v>695</v>
      </c>
      <c r="F402" s="216" t="s">
        <v>696</v>
      </c>
      <c r="G402" s="217" t="s">
        <v>194</v>
      </c>
      <c r="H402" s="218">
        <v>0.0060000000000000001</v>
      </c>
      <c r="I402" s="219"/>
      <c r="J402" s="220">
        <f>ROUND(I402*H402,2)</f>
        <v>0</v>
      </c>
      <c r="K402" s="216" t="s">
        <v>355</v>
      </c>
      <c r="L402" s="221"/>
      <c r="M402" s="222" t="s">
        <v>3</v>
      </c>
      <c r="N402" s="223" t="s">
        <v>44</v>
      </c>
      <c r="O402" s="74"/>
      <c r="P402" s="185">
        <f>O402*H402</f>
        <v>0</v>
      </c>
      <c r="Q402" s="185">
        <v>1</v>
      </c>
      <c r="R402" s="185">
        <f>Q402*H402</f>
        <v>0.0060000000000000001</v>
      </c>
      <c r="S402" s="185">
        <v>0</v>
      </c>
      <c r="T402" s="186">
        <f>S402*H402</f>
        <v>0</v>
      </c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R402" s="187" t="s">
        <v>474</v>
      </c>
      <c r="AT402" s="187" t="s">
        <v>309</v>
      </c>
      <c r="AU402" s="187" t="s">
        <v>85</v>
      </c>
      <c r="AY402" s="21" t="s">
        <v>129</v>
      </c>
      <c r="BE402" s="188">
        <f>IF(N402="základní",J402,0)</f>
        <v>0</v>
      </c>
      <c r="BF402" s="188">
        <f>IF(N402="snížená",J402,0)</f>
        <v>0</v>
      </c>
      <c r="BG402" s="188">
        <f>IF(N402="zákl. přenesená",J402,0)</f>
        <v>0</v>
      </c>
      <c r="BH402" s="188">
        <f>IF(N402="sníž. přenesená",J402,0)</f>
        <v>0</v>
      </c>
      <c r="BI402" s="188">
        <f>IF(N402="nulová",J402,0)</f>
        <v>0</v>
      </c>
      <c r="BJ402" s="21" t="s">
        <v>85</v>
      </c>
      <c r="BK402" s="188">
        <f>ROUND(I402*H402,2)</f>
        <v>0</v>
      </c>
      <c r="BL402" s="21" t="s">
        <v>224</v>
      </c>
      <c r="BM402" s="187" t="s">
        <v>759</v>
      </c>
    </row>
    <row r="403" s="15" customFormat="1">
      <c r="A403" s="15"/>
      <c r="B403" s="224"/>
      <c r="C403" s="15"/>
      <c r="D403" s="195" t="s">
        <v>141</v>
      </c>
      <c r="E403" s="225" t="s">
        <v>3</v>
      </c>
      <c r="F403" s="226" t="s">
        <v>691</v>
      </c>
      <c r="G403" s="15"/>
      <c r="H403" s="225" t="s">
        <v>3</v>
      </c>
      <c r="I403" s="227"/>
      <c r="J403" s="15"/>
      <c r="K403" s="15"/>
      <c r="L403" s="224"/>
      <c r="M403" s="228"/>
      <c r="N403" s="229"/>
      <c r="O403" s="229"/>
      <c r="P403" s="229"/>
      <c r="Q403" s="229"/>
      <c r="R403" s="229"/>
      <c r="S403" s="229"/>
      <c r="T403" s="230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25" t="s">
        <v>141</v>
      </c>
      <c r="AU403" s="225" t="s">
        <v>85</v>
      </c>
      <c r="AV403" s="15" t="s">
        <v>79</v>
      </c>
      <c r="AW403" s="15" t="s">
        <v>33</v>
      </c>
      <c r="AX403" s="15" t="s">
        <v>72</v>
      </c>
      <c r="AY403" s="225" t="s">
        <v>129</v>
      </c>
    </row>
    <row r="404" s="13" customFormat="1">
      <c r="A404" s="13"/>
      <c r="B404" s="194"/>
      <c r="C404" s="13"/>
      <c r="D404" s="195" t="s">
        <v>141</v>
      </c>
      <c r="E404" s="196" t="s">
        <v>3</v>
      </c>
      <c r="F404" s="197" t="s">
        <v>760</v>
      </c>
      <c r="G404" s="13"/>
      <c r="H404" s="198">
        <v>0.0040000000000000001</v>
      </c>
      <c r="I404" s="199"/>
      <c r="J404" s="13"/>
      <c r="K404" s="13"/>
      <c r="L404" s="194"/>
      <c r="M404" s="200"/>
      <c r="N404" s="201"/>
      <c r="O404" s="201"/>
      <c r="P404" s="201"/>
      <c r="Q404" s="201"/>
      <c r="R404" s="201"/>
      <c r="S404" s="201"/>
      <c r="T404" s="20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96" t="s">
        <v>141</v>
      </c>
      <c r="AU404" s="196" t="s">
        <v>85</v>
      </c>
      <c r="AV404" s="13" t="s">
        <v>85</v>
      </c>
      <c r="AW404" s="13" t="s">
        <v>33</v>
      </c>
      <c r="AX404" s="13" t="s">
        <v>72</v>
      </c>
      <c r="AY404" s="196" t="s">
        <v>129</v>
      </c>
    </row>
    <row r="405" s="15" customFormat="1">
      <c r="A405" s="15"/>
      <c r="B405" s="224"/>
      <c r="C405" s="15"/>
      <c r="D405" s="195" t="s">
        <v>141</v>
      </c>
      <c r="E405" s="225" t="s">
        <v>3</v>
      </c>
      <c r="F405" s="226" t="s">
        <v>735</v>
      </c>
      <c r="G405" s="15"/>
      <c r="H405" s="225" t="s">
        <v>3</v>
      </c>
      <c r="I405" s="227"/>
      <c r="J405" s="15"/>
      <c r="K405" s="15"/>
      <c r="L405" s="224"/>
      <c r="M405" s="228"/>
      <c r="N405" s="229"/>
      <c r="O405" s="229"/>
      <c r="P405" s="229"/>
      <c r="Q405" s="229"/>
      <c r="R405" s="229"/>
      <c r="S405" s="229"/>
      <c r="T405" s="230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25" t="s">
        <v>141</v>
      </c>
      <c r="AU405" s="225" t="s">
        <v>85</v>
      </c>
      <c r="AV405" s="15" t="s">
        <v>79</v>
      </c>
      <c r="AW405" s="15" t="s">
        <v>33</v>
      </c>
      <c r="AX405" s="15" t="s">
        <v>72</v>
      </c>
      <c r="AY405" s="225" t="s">
        <v>129</v>
      </c>
    </row>
    <row r="406" s="13" customFormat="1">
      <c r="A406" s="13"/>
      <c r="B406" s="194"/>
      <c r="C406" s="13"/>
      <c r="D406" s="195" t="s">
        <v>141</v>
      </c>
      <c r="E406" s="196" t="s">
        <v>3</v>
      </c>
      <c r="F406" s="197" t="s">
        <v>761</v>
      </c>
      <c r="G406" s="13"/>
      <c r="H406" s="198">
        <v>0.001</v>
      </c>
      <c r="I406" s="199"/>
      <c r="J406" s="13"/>
      <c r="K406" s="13"/>
      <c r="L406" s="194"/>
      <c r="M406" s="200"/>
      <c r="N406" s="201"/>
      <c r="O406" s="201"/>
      <c r="P406" s="201"/>
      <c r="Q406" s="201"/>
      <c r="R406" s="201"/>
      <c r="S406" s="201"/>
      <c r="T406" s="20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96" t="s">
        <v>141</v>
      </c>
      <c r="AU406" s="196" t="s">
        <v>85</v>
      </c>
      <c r="AV406" s="13" t="s">
        <v>85</v>
      </c>
      <c r="AW406" s="13" t="s">
        <v>33</v>
      </c>
      <c r="AX406" s="13" t="s">
        <v>72</v>
      </c>
      <c r="AY406" s="196" t="s">
        <v>129</v>
      </c>
    </row>
    <row r="407" s="15" customFormat="1">
      <c r="A407" s="15"/>
      <c r="B407" s="224"/>
      <c r="C407" s="15"/>
      <c r="D407" s="195" t="s">
        <v>141</v>
      </c>
      <c r="E407" s="225" t="s">
        <v>3</v>
      </c>
      <c r="F407" s="226" t="s">
        <v>762</v>
      </c>
      <c r="G407" s="15"/>
      <c r="H407" s="225" t="s">
        <v>3</v>
      </c>
      <c r="I407" s="227"/>
      <c r="J407" s="15"/>
      <c r="K407" s="15"/>
      <c r="L407" s="224"/>
      <c r="M407" s="228"/>
      <c r="N407" s="229"/>
      <c r="O407" s="229"/>
      <c r="P407" s="229"/>
      <c r="Q407" s="229"/>
      <c r="R407" s="229"/>
      <c r="S407" s="229"/>
      <c r="T407" s="230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25" t="s">
        <v>141</v>
      </c>
      <c r="AU407" s="225" t="s">
        <v>85</v>
      </c>
      <c r="AV407" s="15" t="s">
        <v>79</v>
      </c>
      <c r="AW407" s="15" t="s">
        <v>33</v>
      </c>
      <c r="AX407" s="15" t="s">
        <v>72</v>
      </c>
      <c r="AY407" s="225" t="s">
        <v>129</v>
      </c>
    </row>
    <row r="408" s="13" customFormat="1">
      <c r="A408" s="13"/>
      <c r="B408" s="194"/>
      <c r="C408" s="13"/>
      <c r="D408" s="195" t="s">
        <v>141</v>
      </c>
      <c r="E408" s="196" t="s">
        <v>3</v>
      </c>
      <c r="F408" s="197" t="s">
        <v>761</v>
      </c>
      <c r="G408" s="13"/>
      <c r="H408" s="198">
        <v>0.001</v>
      </c>
      <c r="I408" s="199"/>
      <c r="J408" s="13"/>
      <c r="K408" s="13"/>
      <c r="L408" s="194"/>
      <c r="M408" s="200"/>
      <c r="N408" s="201"/>
      <c r="O408" s="201"/>
      <c r="P408" s="201"/>
      <c r="Q408" s="201"/>
      <c r="R408" s="201"/>
      <c r="S408" s="201"/>
      <c r="T408" s="202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96" t="s">
        <v>141</v>
      </c>
      <c r="AU408" s="196" t="s">
        <v>85</v>
      </c>
      <c r="AV408" s="13" t="s">
        <v>85</v>
      </c>
      <c r="AW408" s="13" t="s">
        <v>33</v>
      </c>
      <c r="AX408" s="13" t="s">
        <v>72</v>
      </c>
      <c r="AY408" s="196" t="s">
        <v>129</v>
      </c>
    </row>
    <row r="409" s="14" customFormat="1">
      <c r="A409" s="14"/>
      <c r="B409" s="203"/>
      <c r="C409" s="14"/>
      <c r="D409" s="195" t="s">
        <v>141</v>
      </c>
      <c r="E409" s="204" t="s">
        <v>3</v>
      </c>
      <c r="F409" s="205" t="s">
        <v>166</v>
      </c>
      <c r="G409" s="14"/>
      <c r="H409" s="206">
        <v>0.0060000000000000001</v>
      </c>
      <c r="I409" s="207"/>
      <c r="J409" s="14"/>
      <c r="K409" s="14"/>
      <c r="L409" s="203"/>
      <c r="M409" s="208"/>
      <c r="N409" s="209"/>
      <c r="O409" s="209"/>
      <c r="P409" s="209"/>
      <c r="Q409" s="209"/>
      <c r="R409" s="209"/>
      <c r="S409" s="209"/>
      <c r="T409" s="210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04" t="s">
        <v>141</v>
      </c>
      <c r="AU409" s="204" t="s">
        <v>85</v>
      </c>
      <c r="AV409" s="14" t="s">
        <v>137</v>
      </c>
      <c r="AW409" s="14" t="s">
        <v>33</v>
      </c>
      <c r="AX409" s="14" t="s">
        <v>79</v>
      </c>
      <c r="AY409" s="204" t="s">
        <v>129</v>
      </c>
    </row>
    <row r="410" s="13" customFormat="1">
      <c r="A410" s="13"/>
      <c r="B410" s="194"/>
      <c r="C410" s="13"/>
      <c r="D410" s="195" t="s">
        <v>141</v>
      </c>
      <c r="E410" s="13"/>
      <c r="F410" s="197" t="s">
        <v>763</v>
      </c>
      <c r="G410" s="13"/>
      <c r="H410" s="198">
        <v>0.0060000000000000001</v>
      </c>
      <c r="I410" s="199"/>
      <c r="J410" s="13"/>
      <c r="K410" s="13"/>
      <c r="L410" s="194"/>
      <c r="M410" s="200"/>
      <c r="N410" s="201"/>
      <c r="O410" s="201"/>
      <c r="P410" s="201"/>
      <c r="Q410" s="201"/>
      <c r="R410" s="201"/>
      <c r="S410" s="201"/>
      <c r="T410" s="20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196" t="s">
        <v>141</v>
      </c>
      <c r="AU410" s="196" t="s">
        <v>85</v>
      </c>
      <c r="AV410" s="13" t="s">
        <v>85</v>
      </c>
      <c r="AW410" s="13" t="s">
        <v>4</v>
      </c>
      <c r="AX410" s="13" t="s">
        <v>79</v>
      </c>
      <c r="AY410" s="196" t="s">
        <v>129</v>
      </c>
    </row>
    <row r="411" s="2" customFormat="1" ht="16.5" customHeight="1">
      <c r="A411" s="40"/>
      <c r="B411" s="175"/>
      <c r="C411" s="176" t="s">
        <v>764</v>
      </c>
      <c r="D411" s="176" t="s">
        <v>132</v>
      </c>
      <c r="E411" s="177" t="s">
        <v>765</v>
      </c>
      <c r="F411" s="178" t="s">
        <v>766</v>
      </c>
      <c r="G411" s="179" t="s">
        <v>151</v>
      </c>
      <c r="H411" s="180">
        <v>22.399999999999999</v>
      </c>
      <c r="I411" s="181"/>
      <c r="J411" s="182">
        <f>ROUND(I411*H411,2)</f>
        <v>0</v>
      </c>
      <c r="K411" s="178" t="s">
        <v>3</v>
      </c>
      <c r="L411" s="41"/>
      <c r="M411" s="183" t="s">
        <v>3</v>
      </c>
      <c r="N411" s="184" t="s">
        <v>44</v>
      </c>
      <c r="O411" s="74"/>
      <c r="P411" s="185">
        <f>O411*H411</f>
        <v>0</v>
      </c>
      <c r="Q411" s="185">
        <v>0.0030000000000000001</v>
      </c>
      <c r="R411" s="185">
        <f>Q411*H411</f>
        <v>0.067199999999999996</v>
      </c>
      <c r="S411" s="185">
        <v>0</v>
      </c>
      <c r="T411" s="186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187" t="s">
        <v>224</v>
      </c>
      <c r="AT411" s="187" t="s">
        <v>132</v>
      </c>
      <c r="AU411" s="187" t="s">
        <v>85</v>
      </c>
      <c r="AY411" s="21" t="s">
        <v>129</v>
      </c>
      <c r="BE411" s="188">
        <f>IF(N411="základní",J411,0)</f>
        <v>0</v>
      </c>
      <c r="BF411" s="188">
        <f>IF(N411="snížená",J411,0)</f>
        <v>0</v>
      </c>
      <c r="BG411" s="188">
        <f>IF(N411="zákl. přenesená",J411,0)</f>
        <v>0</v>
      </c>
      <c r="BH411" s="188">
        <f>IF(N411="sníž. přenesená",J411,0)</f>
        <v>0</v>
      </c>
      <c r="BI411" s="188">
        <f>IF(N411="nulová",J411,0)</f>
        <v>0</v>
      </c>
      <c r="BJ411" s="21" t="s">
        <v>85</v>
      </c>
      <c r="BK411" s="188">
        <f>ROUND(I411*H411,2)</f>
        <v>0</v>
      </c>
      <c r="BL411" s="21" t="s">
        <v>224</v>
      </c>
      <c r="BM411" s="187" t="s">
        <v>767</v>
      </c>
    </row>
    <row r="412" s="2" customFormat="1" ht="24.15" customHeight="1">
      <c r="A412" s="40"/>
      <c r="B412" s="175"/>
      <c r="C412" s="176" t="s">
        <v>768</v>
      </c>
      <c r="D412" s="176" t="s">
        <v>132</v>
      </c>
      <c r="E412" s="177" t="s">
        <v>769</v>
      </c>
      <c r="F412" s="178" t="s">
        <v>770</v>
      </c>
      <c r="G412" s="179" t="s">
        <v>175</v>
      </c>
      <c r="H412" s="180">
        <v>37</v>
      </c>
      <c r="I412" s="181"/>
      <c r="J412" s="182">
        <f>ROUND(I412*H412,2)</f>
        <v>0</v>
      </c>
      <c r="K412" s="178" t="s">
        <v>3</v>
      </c>
      <c r="L412" s="41"/>
      <c r="M412" s="183" t="s">
        <v>3</v>
      </c>
      <c r="N412" s="184" t="s">
        <v>44</v>
      </c>
      <c r="O412" s="74"/>
      <c r="P412" s="185">
        <f>O412*H412</f>
        <v>0</v>
      </c>
      <c r="Q412" s="185">
        <v>0.02</v>
      </c>
      <c r="R412" s="185">
        <f>Q412*H412</f>
        <v>0.73999999999999999</v>
      </c>
      <c r="S412" s="185">
        <v>0</v>
      </c>
      <c r="T412" s="186">
        <f>S412*H412</f>
        <v>0</v>
      </c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R412" s="187" t="s">
        <v>224</v>
      </c>
      <c r="AT412" s="187" t="s">
        <v>132</v>
      </c>
      <c r="AU412" s="187" t="s">
        <v>85</v>
      </c>
      <c r="AY412" s="21" t="s">
        <v>129</v>
      </c>
      <c r="BE412" s="188">
        <f>IF(N412="základní",J412,0)</f>
        <v>0</v>
      </c>
      <c r="BF412" s="188">
        <f>IF(N412="snížená",J412,0)</f>
        <v>0</v>
      </c>
      <c r="BG412" s="188">
        <f>IF(N412="zákl. přenesená",J412,0)</f>
        <v>0</v>
      </c>
      <c r="BH412" s="188">
        <f>IF(N412="sníž. přenesená",J412,0)</f>
        <v>0</v>
      </c>
      <c r="BI412" s="188">
        <f>IF(N412="nulová",J412,0)</f>
        <v>0</v>
      </c>
      <c r="BJ412" s="21" t="s">
        <v>85</v>
      </c>
      <c r="BK412" s="188">
        <f>ROUND(I412*H412,2)</f>
        <v>0</v>
      </c>
      <c r="BL412" s="21" t="s">
        <v>224</v>
      </c>
      <c r="BM412" s="187" t="s">
        <v>771</v>
      </c>
    </row>
    <row r="413" s="13" customFormat="1">
      <c r="A413" s="13"/>
      <c r="B413" s="194"/>
      <c r="C413" s="13"/>
      <c r="D413" s="195" t="s">
        <v>141</v>
      </c>
      <c r="E413" s="196" t="s">
        <v>3</v>
      </c>
      <c r="F413" s="197" t="s">
        <v>772</v>
      </c>
      <c r="G413" s="13"/>
      <c r="H413" s="198">
        <v>37</v>
      </c>
      <c r="I413" s="199"/>
      <c r="J413" s="13"/>
      <c r="K413" s="13"/>
      <c r="L413" s="194"/>
      <c r="M413" s="200"/>
      <c r="N413" s="201"/>
      <c r="O413" s="201"/>
      <c r="P413" s="201"/>
      <c r="Q413" s="201"/>
      <c r="R413" s="201"/>
      <c r="S413" s="201"/>
      <c r="T413" s="20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96" t="s">
        <v>141</v>
      </c>
      <c r="AU413" s="196" t="s">
        <v>85</v>
      </c>
      <c r="AV413" s="13" t="s">
        <v>85</v>
      </c>
      <c r="AW413" s="13" t="s">
        <v>33</v>
      </c>
      <c r="AX413" s="13" t="s">
        <v>79</v>
      </c>
      <c r="AY413" s="196" t="s">
        <v>129</v>
      </c>
    </row>
    <row r="414" s="2" customFormat="1" ht="55.5" customHeight="1">
      <c r="A414" s="40"/>
      <c r="B414" s="175"/>
      <c r="C414" s="176" t="s">
        <v>773</v>
      </c>
      <c r="D414" s="176" t="s">
        <v>132</v>
      </c>
      <c r="E414" s="177" t="s">
        <v>774</v>
      </c>
      <c r="F414" s="178" t="s">
        <v>775</v>
      </c>
      <c r="G414" s="179" t="s">
        <v>194</v>
      </c>
      <c r="H414" s="180">
        <v>3.1269999999999998</v>
      </c>
      <c r="I414" s="181"/>
      <c r="J414" s="182">
        <f>ROUND(I414*H414,2)</f>
        <v>0</v>
      </c>
      <c r="K414" s="178" t="s">
        <v>355</v>
      </c>
      <c r="L414" s="41"/>
      <c r="M414" s="183" t="s">
        <v>3</v>
      </c>
      <c r="N414" s="184" t="s">
        <v>44</v>
      </c>
      <c r="O414" s="74"/>
      <c r="P414" s="185">
        <f>O414*H414</f>
        <v>0</v>
      </c>
      <c r="Q414" s="185">
        <v>0</v>
      </c>
      <c r="R414" s="185">
        <f>Q414*H414</f>
        <v>0</v>
      </c>
      <c r="S414" s="185">
        <v>0</v>
      </c>
      <c r="T414" s="186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187" t="s">
        <v>224</v>
      </c>
      <c r="AT414" s="187" t="s">
        <v>132</v>
      </c>
      <c r="AU414" s="187" t="s">
        <v>85</v>
      </c>
      <c r="AY414" s="21" t="s">
        <v>129</v>
      </c>
      <c r="BE414" s="188">
        <f>IF(N414="základní",J414,0)</f>
        <v>0</v>
      </c>
      <c r="BF414" s="188">
        <f>IF(N414="snížená",J414,0)</f>
        <v>0</v>
      </c>
      <c r="BG414" s="188">
        <f>IF(N414="zákl. přenesená",J414,0)</f>
        <v>0</v>
      </c>
      <c r="BH414" s="188">
        <f>IF(N414="sníž. přenesená",J414,0)</f>
        <v>0</v>
      </c>
      <c r="BI414" s="188">
        <f>IF(N414="nulová",J414,0)</f>
        <v>0</v>
      </c>
      <c r="BJ414" s="21" t="s">
        <v>85</v>
      </c>
      <c r="BK414" s="188">
        <f>ROUND(I414*H414,2)</f>
        <v>0</v>
      </c>
      <c r="BL414" s="21" t="s">
        <v>224</v>
      </c>
      <c r="BM414" s="187" t="s">
        <v>776</v>
      </c>
    </row>
    <row r="415" s="2" customFormat="1">
      <c r="A415" s="40"/>
      <c r="B415" s="41"/>
      <c r="C415" s="40"/>
      <c r="D415" s="189" t="s">
        <v>139</v>
      </c>
      <c r="E415" s="40"/>
      <c r="F415" s="190" t="s">
        <v>777</v>
      </c>
      <c r="G415" s="40"/>
      <c r="H415" s="40"/>
      <c r="I415" s="191"/>
      <c r="J415" s="40"/>
      <c r="K415" s="40"/>
      <c r="L415" s="41"/>
      <c r="M415" s="192"/>
      <c r="N415" s="193"/>
      <c r="O415" s="74"/>
      <c r="P415" s="74"/>
      <c r="Q415" s="74"/>
      <c r="R415" s="74"/>
      <c r="S415" s="74"/>
      <c r="T415" s="75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21" t="s">
        <v>139</v>
      </c>
      <c r="AU415" s="21" t="s">
        <v>85</v>
      </c>
    </row>
    <row r="416" s="12" customFormat="1" ht="22.8" customHeight="1">
      <c r="A416" s="12"/>
      <c r="B416" s="162"/>
      <c r="C416" s="12"/>
      <c r="D416" s="163" t="s">
        <v>71</v>
      </c>
      <c r="E416" s="173" t="s">
        <v>778</v>
      </c>
      <c r="F416" s="173" t="s">
        <v>779</v>
      </c>
      <c r="G416" s="12"/>
      <c r="H416" s="12"/>
      <c r="I416" s="165"/>
      <c r="J416" s="174">
        <f>BK416</f>
        <v>0</v>
      </c>
      <c r="K416" s="12"/>
      <c r="L416" s="162"/>
      <c r="M416" s="167"/>
      <c r="N416" s="168"/>
      <c r="O416" s="168"/>
      <c r="P416" s="169">
        <f>SUM(P417:P423)</f>
        <v>0</v>
      </c>
      <c r="Q416" s="168"/>
      <c r="R416" s="169">
        <f>SUM(R417:R423)</f>
        <v>0.0071999999999999998</v>
      </c>
      <c r="S416" s="168"/>
      <c r="T416" s="170">
        <f>SUM(T417:T423)</f>
        <v>0</v>
      </c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R416" s="163" t="s">
        <v>85</v>
      </c>
      <c r="AT416" s="171" t="s">
        <v>71</v>
      </c>
      <c r="AU416" s="171" t="s">
        <v>79</v>
      </c>
      <c r="AY416" s="163" t="s">
        <v>129</v>
      </c>
      <c r="BK416" s="172">
        <f>SUM(BK417:BK423)</f>
        <v>0</v>
      </c>
    </row>
    <row r="417" s="2" customFormat="1" ht="33" customHeight="1">
      <c r="A417" s="40"/>
      <c r="B417" s="175"/>
      <c r="C417" s="176" t="s">
        <v>780</v>
      </c>
      <c r="D417" s="176" t="s">
        <v>132</v>
      </c>
      <c r="E417" s="177" t="s">
        <v>781</v>
      </c>
      <c r="F417" s="178" t="s">
        <v>782</v>
      </c>
      <c r="G417" s="179" t="s">
        <v>151</v>
      </c>
      <c r="H417" s="180">
        <v>15</v>
      </c>
      <c r="I417" s="181"/>
      <c r="J417" s="182">
        <f>ROUND(I417*H417,2)</f>
        <v>0</v>
      </c>
      <c r="K417" s="178" t="s">
        <v>355</v>
      </c>
      <c r="L417" s="41"/>
      <c r="M417" s="183" t="s">
        <v>3</v>
      </c>
      <c r="N417" s="184" t="s">
        <v>44</v>
      </c>
      <c r="O417" s="74"/>
      <c r="P417" s="185">
        <f>O417*H417</f>
        <v>0</v>
      </c>
      <c r="Q417" s="185">
        <v>0.00021000000000000001</v>
      </c>
      <c r="R417" s="185">
        <f>Q417*H417</f>
        <v>0.00315</v>
      </c>
      <c r="S417" s="185">
        <v>0</v>
      </c>
      <c r="T417" s="186">
        <f>S417*H417</f>
        <v>0</v>
      </c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R417" s="187" t="s">
        <v>224</v>
      </c>
      <c r="AT417" s="187" t="s">
        <v>132</v>
      </c>
      <c r="AU417" s="187" t="s">
        <v>85</v>
      </c>
      <c r="AY417" s="21" t="s">
        <v>129</v>
      </c>
      <c r="BE417" s="188">
        <f>IF(N417="základní",J417,0)</f>
        <v>0</v>
      </c>
      <c r="BF417" s="188">
        <f>IF(N417="snížená",J417,0)</f>
        <v>0</v>
      </c>
      <c r="BG417" s="188">
        <f>IF(N417="zákl. přenesená",J417,0)</f>
        <v>0</v>
      </c>
      <c r="BH417" s="188">
        <f>IF(N417="sníž. přenesená",J417,0)</f>
        <v>0</v>
      </c>
      <c r="BI417" s="188">
        <f>IF(N417="nulová",J417,0)</f>
        <v>0</v>
      </c>
      <c r="BJ417" s="21" t="s">
        <v>85</v>
      </c>
      <c r="BK417" s="188">
        <f>ROUND(I417*H417,2)</f>
        <v>0</v>
      </c>
      <c r="BL417" s="21" t="s">
        <v>224</v>
      </c>
      <c r="BM417" s="187" t="s">
        <v>783</v>
      </c>
    </row>
    <row r="418" s="2" customFormat="1">
      <c r="A418" s="40"/>
      <c r="B418" s="41"/>
      <c r="C418" s="40"/>
      <c r="D418" s="189" t="s">
        <v>139</v>
      </c>
      <c r="E418" s="40"/>
      <c r="F418" s="190" t="s">
        <v>784</v>
      </c>
      <c r="G418" s="40"/>
      <c r="H418" s="40"/>
      <c r="I418" s="191"/>
      <c r="J418" s="40"/>
      <c r="K418" s="40"/>
      <c r="L418" s="41"/>
      <c r="M418" s="192"/>
      <c r="N418" s="193"/>
      <c r="O418" s="74"/>
      <c r="P418" s="74"/>
      <c r="Q418" s="74"/>
      <c r="R418" s="74"/>
      <c r="S418" s="74"/>
      <c r="T418" s="75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21" t="s">
        <v>139</v>
      </c>
      <c r="AU418" s="21" t="s">
        <v>85</v>
      </c>
    </row>
    <row r="419" s="13" customFormat="1">
      <c r="A419" s="13"/>
      <c r="B419" s="194"/>
      <c r="C419" s="13"/>
      <c r="D419" s="195" t="s">
        <v>141</v>
      </c>
      <c r="E419" s="196" t="s">
        <v>3</v>
      </c>
      <c r="F419" s="197" t="s">
        <v>309</v>
      </c>
      <c r="G419" s="13"/>
      <c r="H419" s="198">
        <v>15</v>
      </c>
      <c r="I419" s="199"/>
      <c r="J419" s="13"/>
      <c r="K419" s="13"/>
      <c r="L419" s="194"/>
      <c r="M419" s="200"/>
      <c r="N419" s="201"/>
      <c r="O419" s="201"/>
      <c r="P419" s="201"/>
      <c r="Q419" s="201"/>
      <c r="R419" s="201"/>
      <c r="S419" s="201"/>
      <c r="T419" s="20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96" t="s">
        <v>141</v>
      </c>
      <c r="AU419" s="196" t="s">
        <v>85</v>
      </c>
      <c r="AV419" s="13" t="s">
        <v>85</v>
      </c>
      <c r="AW419" s="13" t="s">
        <v>33</v>
      </c>
      <c r="AX419" s="13" t="s">
        <v>79</v>
      </c>
      <c r="AY419" s="196" t="s">
        <v>129</v>
      </c>
    </row>
    <row r="420" s="2" customFormat="1" ht="37.8" customHeight="1">
      <c r="A420" s="40"/>
      <c r="B420" s="175"/>
      <c r="C420" s="176" t="s">
        <v>785</v>
      </c>
      <c r="D420" s="176" t="s">
        <v>132</v>
      </c>
      <c r="E420" s="177" t="s">
        <v>786</v>
      </c>
      <c r="F420" s="178" t="s">
        <v>787</v>
      </c>
      <c r="G420" s="179" t="s">
        <v>151</v>
      </c>
      <c r="H420" s="180">
        <v>15</v>
      </c>
      <c r="I420" s="181"/>
      <c r="J420" s="182">
        <f>ROUND(I420*H420,2)</f>
        <v>0</v>
      </c>
      <c r="K420" s="178" t="s">
        <v>355</v>
      </c>
      <c r="L420" s="41"/>
      <c r="M420" s="183" t="s">
        <v>3</v>
      </c>
      <c r="N420" s="184" t="s">
        <v>44</v>
      </c>
      <c r="O420" s="74"/>
      <c r="P420" s="185">
        <f>O420*H420</f>
        <v>0</v>
      </c>
      <c r="Q420" s="185">
        <v>0.00027</v>
      </c>
      <c r="R420" s="185">
        <f>Q420*H420</f>
        <v>0.0040499999999999998</v>
      </c>
      <c r="S420" s="185">
        <v>0</v>
      </c>
      <c r="T420" s="186">
        <f>S420*H420</f>
        <v>0</v>
      </c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R420" s="187" t="s">
        <v>224</v>
      </c>
      <c r="AT420" s="187" t="s">
        <v>132</v>
      </c>
      <c r="AU420" s="187" t="s">
        <v>85</v>
      </c>
      <c r="AY420" s="21" t="s">
        <v>129</v>
      </c>
      <c r="BE420" s="188">
        <f>IF(N420="základní",J420,0)</f>
        <v>0</v>
      </c>
      <c r="BF420" s="188">
        <f>IF(N420="snížená",J420,0)</f>
        <v>0</v>
      </c>
      <c r="BG420" s="188">
        <f>IF(N420="zákl. přenesená",J420,0)</f>
        <v>0</v>
      </c>
      <c r="BH420" s="188">
        <f>IF(N420="sníž. přenesená",J420,0)</f>
        <v>0</v>
      </c>
      <c r="BI420" s="188">
        <f>IF(N420="nulová",J420,0)</f>
        <v>0</v>
      </c>
      <c r="BJ420" s="21" t="s">
        <v>85</v>
      </c>
      <c r="BK420" s="188">
        <f>ROUND(I420*H420,2)</f>
        <v>0</v>
      </c>
      <c r="BL420" s="21" t="s">
        <v>224</v>
      </c>
      <c r="BM420" s="187" t="s">
        <v>788</v>
      </c>
    </row>
    <row r="421" s="2" customFormat="1">
      <c r="A421" s="40"/>
      <c r="B421" s="41"/>
      <c r="C421" s="40"/>
      <c r="D421" s="189" t="s">
        <v>139</v>
      </c>
      <c r="E421" s="40"/>
      <c r="F421" s="190" t="s">
        <v>789</v>
      </c>
      <c r="G421" s="40"/>
      <c r="H421" s="40"/>
      <c r="I421" s="191"/>
      <c r="J421" s="40"/>
      <c r="K421" s="40"/>
      <c r="L421" s="41"/>
      <c r="M421" s="192"/>
      <c r="N421" s="193"/>
      <c r="O421" s="74"/>
      <c r="P421" s="74"/>
      <c r="Q421" s="74"/>
      <c r="R421" s="74"/>
      <c r="S421" s="74"/>
      <c r="T421" s="75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T421" s="21" t="s">
        <v>139</v>
      </c>
      <c r="AU421" s="21" t="s">
        <v>85</v>
      </c>
    </row>
    <row r="422" s="13" customFormat="1">
      <c r="A422" s="13"/>
      <c r="B422" s="194"/>
      <c r="C422" s="13"/>
      <c r="D422" s="195" t="s">
        <v>141</v>
      </c>
      <c r="E422" s="196" t="s">
        <v>3</v>
      </c>
      <c r="F422" s="197" t="s">
        <v>790</v>
      </c>
      <c r="G422" s="13"/>
      <c r="H422" s="198">
        <v>15</v>
      </c>
      <c r="I422" s="199"/>
      <c r="J422" s="13"/>
      <c r="K422" s="13"/>
      <c r="L422" s="194"/>
      <c r="M422" s="200"/>
      <c r="N422" s="201"/>
      <c r="O422" s="201"/>
      <c r="P422" s="201"/>
      <c r="Q422" s="201"/>
      <c r="R422" s="201"/>
      <c r="S422" s="201"/>
      <c r="T422" s="20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96" t="s">
        <v>141</v>
      </c>
      <c r="AU422" s="196" t="s">
        <v>85</v>
      </c>
      <c r="AV422" s="13" t="s">
        <v>85</v>
      </c>
      <c r="AW422" s="13" t="s">
        <v>33</v>
      </c>
      <c r="AX422" s="13" t="s">
        <v>72</v>
      </c>
      <c r="AY422" s="196" t="s">
        <v>129</v>
      </c>
    </row>
    <row r="423" s="14" customFormat="1">
      <c r="A423" s="14"/>
      <c r="B423" s="203"/>
      <c r="C423" s="14"/>
      <c r="D423" s="195" t="s">
        <v>141</v>
      </c>
      <c r="E423" s="204" t="s">
        <v>309</v>
      </c>
      <c r="F423" s="205" t="s">
        <v>166</v>
      </c>
      <c r="G423" s="14"/>
      <c r="H423" s="206">
        <v>15</v>
      </c>
      <c r="I423" s="207"/>
      <c r="J423" s="14"/>
      <c r="K423" s="14"/>
      <c r="L423" s="203"/>
      <c r="M423" s="208"/>
      <c r="N423" s="209"/>
      <c r="O423" s="209"/>
      <c r="P423" s="209"/>
      <c r="Q423" s="209"/>
      <c r="R423" s="209"/>
      <c r="S423" s="209"/>
      <c r="T423" s="210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04" t="s">
        <v>141</v>
      </c>
      <c r="AU423" s="204" t="s">
        <v>85</v>
      </c>
      <c r="AV423" s="14" t="s">
        <v>137</v>
      </c>
      <c r="AW423" s="14" t="s">
        <v>33</v>
      </c>
      <c r="AX423" s="14" t="s">
        <v>79</v>
      </c>
      <c r="AY423" s="204" t="s">
        <v>129</v>
      </c>
    </row>
    <row r="424" s="12" customFormat="1" ht="22.8" customHeight="1">
      <c r="A424" s="12"/>
      <c r="B424" s="162"/>
      <c r="C424" s="12"/>
      <c r="D424" s="163" t="s">
        <v>71</v>
      </c>
      <c r="E424" s="173" t="s">
        <v>292</v>
      </c>
      <c r="F424" s="173" t="s">
        <v>791</v>
      </c>
      <c r="G424" s="12"/>
      <c r="H424" s="12"/>
      <c r="I424" s="165"/>
      <c r="J424" s="174">
        <f>BK424</f>
        <v>0</v>
      </c>
      <c r="K424" s="12"/>
      <c r="L424" s="162"/>
      <c r="M424" s="167"/>
      <c r="N424" s="168"/>
      <c r="O424" s="168"/>
      <c r="P424" s="169">
        <f>SUM(P425:P430)</f>
        <v>0</v>
      </c>
      <c r="Q424" s="168"/>
      <c r="R424" s="169">
        <f>SUM(R425:R430)</f>
        <v>0.0018719999999999998</v>
      </c>
      <c r="S424" s="168"/>
      <c r="T424" s="170">
        <f>SUM(T425:T430)</f>
        <v>0</v>
      </c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R424" s="163" t="s">
        <v>85</v>
      </c>
      <c r="AT424" s="171" t="s">
        <v>71</v>
      </c>
      <c r="AU424" s="171" t="s">
        <v>79</v>
      </c>
      <c r="AY424" s="163" t="s">
        <v>129</v>
      </c>
      <c r="BK424" s="172">
        <f>SUM(BK425:BK430)</f>
        <v>0</v>
      </c>
    </row>
    <row r="425" s="2" customFormat="1" ht="37.8" customHeight="1">
      <c r="A425" s="40"/>
      <c r="B425" s="175"/>
      <c r="C425" s="176" t="s">
        <v>792</v>
      </c>
      <c r="D425" s="176" t="s">
        <v>132</v>
      </c>
      <c r="E425" s="177" t="s">
        <v>793</v>
      </c>
      <c r="F425" s="178" t="s">
        <v>794</v>
      </c>
      <c r="G425" s="179" t="s">
        <v>151</v>
      </c>
      <c r="H425" s="180">
        <v>1.44</v>
      </c>
      <c r="I425" s="181"/>
      <c r="J425" s="182">
        <f>ROUND(I425*H425,2)</f>
        <v>0</v>
      </c>
      <c r="K425" s="178" t="s">
        <v>355</v>
      </c>
      <c r="L425" s="41"/>
      <c r="M425" s="183" t="s">
        <v>3</v>
      </c>
      <c r="N425" s="184" t="s">
        <v>44</v>
      </c>
      <c r="O425" s="74"/>
      <c r="P425" s="185">
        <f>O425*H425</f>
        <v>0</v>
      </c>
      <c r="Q425" s="185">
        <v>0</v>
      </c>
      <c r="R425" s="185">
        <f>Q425*H425</f>
        <v>0</v>
      </c>
      <c r="S425" s="185">
        <v>0</v>
      </c>
      <c r="T425" s="186">
        <f>S425*H425</f>
        <v>0</v>
      </c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R425" s="187" t="s">
        <v>224</v>
      </c>
      <c r="AT425" s="187" t="s">
        <v>132</v>
      </c>
      <c r="AU425" s="187" t="s">
        <v>85</v>
      </c>
      <c r="AY425" s="21" t="s">
        <v>129</v>
      </c>
      <c r="BE425" s="188">
        <f>IF(N425="základní",J425,0)</f>
        <v>0</v>
      </c>
      <c r="BF425" s="188">
        <f>IF(N425="snížená",J425,0)</f>
        <v>0</v>
      </c>
      <c r="BG425" s="188">
        <f>IF(N425="zákl. přenesená",J425,0)</f>
        <v>0</v>
      </c>
      <c r="BH425" s="188">
        <f>IF(N425="sníž. přenesená",J425,0)</f>
        <v>0</v>
      </c>
      <c r="BI425" s="188">
        <f>IF(N425="nulová",J425,0)</f>
        <v>0</v>
      </c>
      <c r="BJ425" s="21" t="s">
        <v>85</v>
      </c>
      <c r="BK425" s="188">
        <f>ROUND(I425*H425,2)</f>
        <v>0</v>
      </c>
      <c r="BL425" s="21" t="s">
        <v>224</v>
      </c>
      <c r="BM425" s="187" t="s">
        <v>795</v>
      </c>
    </row>
    <row r="426" s="2" customFormat="1">
      <c r="A426" s="40"/>
      <c r="B426" s="41"/>
      <c r="C426" s="40"/>
      <c r="D426" s="189" t="s">
        <v>139</v>
      </c>
      <c r="E426" s="40"/>
      <c r="F426" s="190" t="s">
        <v>796</v>
      </c>
      <c r="G426" s="40"/>
      <c r="H426" s="40"/>
      <c r="I426" s="191"/>
      <c r="J426" s="40"/>
      <c r="K426" s="40"/>
      <c r="L426" s="41"/>
      <c r="M426" s="192"/>
      <c r="N426" s="193"/>
      <c r="O426" s="74"/>
      <c r="P426" s="74"/>
      <c r="Q426" s="74"/>
      <c r="R426" s="74"/>
      <c r="S426" s="74"/>
      <c r="T426" s="75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T426" s="21" t="s">
        <v>139</v>
      </c>
      <c r="AU426" s="21" t="s">
        <v>85</v>
      </c>
    </row>
    <row r="427" s="13" customFormat="1">
      <c r="A427" s="13"/>
      <c r="B427" s="194"/>
      <c r="C427" s="13"/>
      <c r="D427" s="195" t="s">
        <v>141</v>
      </c>
      <c r="E427" s="196" t="s">
        <v>3</v>
      </c>
      <c r="F427" s="197" t="s">
        <v>797</v>
      </c>
      <c r="G427" s="13"/>
      <c r="H427" s="198">
        <v>1.44</v>
      </c>
      <c r="I427" s="199"/>
      <c r="J427" s="13"/>
      <c r="K427" s="13"/>
      <c r="L427" s="194"/>
      <c r="M427" s="200"/>
      <c r="N427" s="201"/>
      <c r="O427" s="201"/>
      <c r="P427" s="201"/>
      <c r="Q427" s="201"/>
      <c r="R427" s="201"/>
      <c r="S427" s="201"/>
      <c r="T427" s="20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96" t="s">
        <v>141</v>
      </c>
      <c r="AU427" s="196" t="s">
        <v>85</v>
      </c>
      <c r="AV427" s="13" t="s">
        <v>85</v>
      </c>
      <c r="AW427" s="13" t="s">
        <v>33</v>
      </c>
      <c r="AX427" s="13" t="s">
        <v>79</v>
      </c>
      <c r="AY427" s="196" t="s">
        <v>129</v>
      </c>
    </row>
    <row r="428" s="2" customFormat="1" ht="16.5" customHeight="1">
      <c r="A428" s="40"/>
      <c r="B428" s="175"/>
      <c r="C428" s="214" t="s">
        <v>798</v>
      </c>
      <c r="D428" s="214" t="s">
        <v>309</v>
      </c>
      <c r="E428" s="215" t="s">
        <v>799</v>
      </c>
      <c r="F428" s="216" t="s">
        <v>800</v>
      </c>
      <c r="G428" s="217" t="s">
        <v>151</v>
      </c>
      <c r="H428" s="218">
        <v>1.44</v>
      </c>
      <c r="I428" s="219"/>
      <c r="J428" s="220">
        <f>ROUND(I428*H428,2)</f>
        <v>0</v>
      </c>
      <c r="K428" s="216" t="s">
        <v>3</v>
      </c>
      <c r="L428" s="221"/>
      <c r="M428" s="222" t="s">
        <v>3</v>
      </c>
      <c r="N428" s="223" t="s">
        <v>44</v>
      </c>
      <c r="O428" s="74"/>
      <c r="P428" s="185">
        <f>O428*H428</f>
        <v>0</v>
      </c>
      <c r="Q428" s="185">
        <v>0.0012999999999999999</v>
      </c>
      <c r="R428" s="185">
        <f>Q428*H428</f>
        <v>0.0018719999999999998</v>
      </c>
      <c r="S428" s="185">
        <v>0</v>
      </c>
      <c r="T428" s="186">
        <f>S428*H428</f>
        <v>0</v>
      </c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R428" s="187" t="s">
        <v>474</v>
      </c>
      <c r="AT428" s="187" t="s">
        <v>309</v>
      </c>
      <c r="AU428" s="187" t="s">
        <v>85</v>
      </c>
      <c r="AY428" s="21" t="s">
        <v>129</v>
      </c>
      <c r="BE428" s="188">
        <f>IF(N428="základní",J428,0)</f>
        <v>0</v>
      </c>
      <c r="BF428" s="188">
        <f>IF(N428="snížená",J428,0)</f>
        <v>0</v>
      </c>
      <c r="BG428" s="188">
        <f>IF(N428="zákl. přenesená",J428,0)</f>
        <v>0</v>
      </c>
      <c r="BH428" s="188">
        <f>IF(N428="sníž. přenesená",J428,0)</f>
        <v>0</v>
      </c>
      <c r="BI428" s="188">
        <f>IF(N428="nulová",J428,0)</f>
        <v>0</v>
      </c>
      <c r="BJ428" s="21" t="s">
        <v>85</v>
      </c>
      <c r="BK428" s="188">
        <f>ROUND(I428*H428,2)</f>
        <v>0</v>
      </c>
      <c r="BL428" s="21" t="s">
        <v>224</v>
      </c>
      <c r="BM428" s="187" t="s">
        <v>801</v>
      </c>
    </row>
    <row r="429" s="2" customFormat="1" ht="55.5" customHeight="1">
      <c r="A429" s="40"/>
      <c r="B429" s="175"/>
      <c r="C429" s="176" t="s">
        <v>802</v>
      </c>
      <c r="D429" s="176" t="s">
        <v>132</v>
      </c>
      <c r="E429" s="177" t="s">
        <v>803</v>
      </c>
      <c r="F429" s="178" t="s">
        <v>804</v>
      </c>
      <c r="G429" s="179" t="s">
        <v>194</v>
      </c>
      <c r="H429" s="180">
        <v>0.002</v>
      </c>
      <c r="I429" s="181"/>
      <c r="J429" s="182">
        <f>ROUND(I429*H429,2)</f>
        <v>0</v>
      </c>
      <c r="K429" s="178" t="s">
        <v>355</v>
      </c>
      <c r="L429" s="41"/>
      <c r="M429" s="183" t="s">
        <v>3</v>
      </c>
      <c r="N429" s="184" t="s">
        <v>44</v>
      </c>
      <c r="O429" s="74"/>
      <c r="P429" s="185">
        <f>O429*H429</f>
        <v>0</v>
      </c>
      <c r="Q429" s="185">
        <v>0</v>
      </c>
      <c r="R429" s="185">
        <f>Q429*H429</f>
        <v>0</v>
      </c>
      <c r="S429" s="185">
        <v>0</v>
      </c>
      <c r="T429" s="186">
        <f>S429*H429</f>
        <v>0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187" t="s">
        <v>224</v>
      </c>
      <c r="AT429" s="187" t="s">
        <v>132</v>
      </c>
      <c r="AU429" s="187" t="s">
        <v>85</v>
      </c>
      <c r="AY429" s="21" t="s">
        <v>129</v>
      </c>
      <c r="BE429" s="188">
        <f>IF(N429="základní",J429,0)</f>
        <v>0</v>
      </c>
      <c r="BF429" s="188">
        <f>IF(N429="snížená",J429,0)</f>
        <v>0</v>
      </c>
      <c r="BG429" s="188">
        <f>IF(N429="zákl. přenesená",J429,0)</f>
        <v>0</v>
      </c>
      <c r="BH429" s="188">
        <f>IF(N429="sníž. přenesená",J429,0)</f>
        <v>0</v>
      </c>
      <c r="BI429" s="188">
        <f>IF(N429="nulová",J429,0)</f>
        <v>0</v>
      </c>
      <c r="BJ429" s="21" t="s">
        <v>85</v>
      </c>
      <c r="BK429" s="188">
        <f>ROUND(I429*H429,2)</f>
        <v>0</v>
      </c>
      <c r="BL429" s="21" t="s">
        <v>224</v>
      </c>
      <c r="BM429" s="187" t="s">
        <v>805</v>
      </c>
    </row>
    <row r="430" s="2" customFormat="1">
      <c r="A430" s="40"/>
      <c r="B430" s="41"/>
      <c r="C430" s="40"/>
      <c r="D430" s="189" t="s">
        <v>139</v>
      </c>
      <c r="E430" s="40"/>
      <c r="F430" s="190" t="s">
        <v>806</v>
      </c>
      <c r="G430" s="40"/>
      <c r="H430" s="40"/>
      <c r="I430" s="191"/>
      <c r="J430" s="40"/>
      <c r="K430" s="40"/>
      <c r="L430" s="41"/>
      <c r="M430" s="192"/>
      <c r="N430" s="193"/>
      <c r="O430" s="74"/>
      <c r="P430" s="74"/>
      <c r="Q430" s="74"/>
      <c r="R430" s="74"/>
      <c r="S430" s="74"/>
      <c r="T430" s="75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21" t="s">
        <v>139</v>
      </c>
      <c r="AU430" s="21" t="s">
        <v>85</v>
      </c>
    </row>
    <row r="431" s="12" customFormat="1" ht="22.8" customHeight="1">
      <c r="A431" s="12"/>
      <c r="B431" s="162"/>
      <c r="C431" s="12"/>
      <c r="D431" s="163" t="s">
        <v>71</v>
      </c>
      <c r="E431" s="173" t="s">
        <v>807</v>
      </c>
      <c r="F431" s="173" t="s">
        <v>808</v>
      </c>
      <c r="G431" s="12"/>
      <c r="H431" s="12"/>
      <c r="I431" s="165"/>
      <c r="J431" s="174">
        <f>BK431</f>
        <v>0</v>
      </c>
      <c r="K431" s="12"/>
      <c r="L431" s="162"/>
      <c r="M431" s="167"/>
      <c r="N431" s="168"/>
      <c r="O431" s="168"/>
      <c r="P431" s="169">
        <f>SUM(P432:P439)</f>
        <v>0</v>
      </c>
      <c r="Q431" s="168"/>
      <c r="R431" s="169">
        <f>SUM(R432:R439)</f>
        <v>0.15369088</v>
      </c>
      <c r="S431" s="168"/>
      <c r="T431" s="170">
        <f>SUM(T432:T439)</f>
        <v>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163" t="s">
        <v>85</v>
      </c>
      <c r="AT431" s="171" t="s">
        <v>71</v>
      </c>
      <c r="AU431" s="171" t="s">
        <v>79</v>
      </c>
      <c r="AY431" s="163" t="s">
        <v>129</v>
      </c>
      <c r="BK431" s="172">
        <f>SUM(BK432:BK439)</f>
        <v>0</v>
      </c>
    </row>
    <row r="432" s="2" customFormat="1" ht="24.15" customHeight="1">
      <c r="A432" s="40"/>
      <c r="B432" s="175"/>
      <c r="C432" s="176" t="s">
        <v>809</v>
      </c>
      <c r="D432" s="176" t="s">
        <v>132</v>
      </c>
      <c r="E432" s="177" t="s">
        <v>810</v>
      </c>
      <c r="F432" s="178" t="s">
        <v>811</v>
      </c>
      <c r="G432" s="179" t="s">
        <v>151</v>
      </c>
      <c r="H432" s="180">
        <v>64.575999999999993</v>
      </c>
      <c r="I432" s="181"/>
      <c r="J432" s="182">
        <f>ROUND(I432*H432,2)</f>
        <v>0</v>
      </c>
      <c r="K432" s="178" t="s">
        <v>355</v>
      </c>
      <c r="L432" s="41"/>
      <c r="M432" s="183" t="s">
        <v>3</v>
      </c>
      <c r="N432" s="184" t="s">
        <v>44</v>
      </c>
      <c r="O432" s="74"/>
      <c r="P432" s="185">
        <f>O432*H432</f>
        <v>0</v>
      </c>
      <c r="Q432" s="185">
        <v>0.0023800000000000002</v>
      </c>
      <c r="R432" s="185">
        <f>Q432*H432</f>
        <v>0.15369088</v>
      </c>
      <c r="S432" s="185">
        <v>0</v>
      </c>
      <c r="T432" s="186">
        <f>S432*H432</f>
        <v>0</v>
      </c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R432" s="187" t="s">
        <v>224</v>
      </c>
      <c r="AT432" s="187" t="s">
        <v>132</v>
      </c>
      <c r="AU432" s="187" t="s">
        <v>85</v>
      </c>
      <c r="AY432" s="21" t="s">
        <v>129</v>
      </c>
      <c r="BE432" s="188">
        <f>IF(N432="základní",J432,0)</f>
        <v>0</v>
      </c>
      <c r="BF432" s="188">
        <f>IF(N432="snížená",J432,0)</f>
        <v>0</v>
      </c>
      <c r="BG432" s="188">
        <f>IF(N432="zákl. přenesená",J432,0)</f>
        <v>0</v>
      </c>
      <c r="BH432" s="188">
        <f>IF(N432="sníž. přenesená",J432,0)</f>
        <v>0</v>
      </c>
      <c r="BI432" s="188">
        <f>IF(N432="nulová",J432,0)</f>
        <v>0</v>
      </c>
      <c r="BJ432" s="21" t="s">
        <v>85</v>
      </c>
      <c r="BK432" s="188">
        <f>ROUND(I432*H432,2)</f>
        <v>0</v>
      </c>
      <c r="BL432" s="21" t="s">
        <v>224</v>
      </c>
      <c r="BM432" s="187" t="s">
        <v>812</v>
      </c>
    </row>
    <row r="433" s="2" customFormat="1">
      <c r="A433" s="40"/>
      <c r="B433" s="41"/>
      <c r="C433" s="40"/>
      <c r="D433" s="189" t="s">
        <v>139</v>
      </c>
      <c r="E433" s="40"/>
      <c r="F433" s="190" t="s">
        <v>813</v>
      </c>
      <c r="G433" s="40"/>
      <c r="H433" s="40"/>
      <c r="I433" s="191"/>
      <c r="J433" s="40"/>
      <c r="K433" s="40"/>
      <c r="L433" s="41"/>
      <c r="M433" s="192"/>
      <c r="N433" s="193"/>
      <c r="O433" s="74"/>
      <c r="P433" s="74"/>
      <c r="Q433" s="74"/>
      <c r="R433" s="74"/>
      <c r="S433" s="74"/>
      <c r="T433" s="75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T433" s="21" t="s">
        <v>139</v>
      </c>
      <c r="AU433" s="21" t="s">
        <v>85</v>
      </c>
    </row>
    <row r="434" s="15" customFormat="1">
      <c r="A434" s="15"/>
      <c r="B434" s="224"/>
      <c r="C434" s="15"/>
      <c r="D434" s="195" t="s">
        <v>141</v>
      </c>
      <c r="E434" s="225" t="s">
        <v>3</v>
      </c>
      <c r="F434" s="226" t="s">
        <v>621</v>
      </c>
      <c r="G434" s="15"/>
      <c r="H434" s="225" t="s">
        <v>3</v>
      </c>
      <c r="I434" s="227"/>
      <c r="J434" s="15"/>
      <c r="K434" s="15"/>
      <c r="L434" s="224"/>
      <c r="M434" s="228"/>
      <c r="N434" s="229"/>
      <c r="O434" s="229"/>
      <c r="P434" s="229"/>
      <c r="Q434" s="229"/>
      <c r="R434" s="229"/>
      <c r="S434" s="229"/>
      <c r="T434" s="230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25" t="s">
        <v>141</v>
      </c>
      <c r="AU434" s="225" t="s">
        <v>85</v>
      </c>
      <c r="AV434" s="15" t="s">
        <v>79</v>
      </c>
      <c r="AW434" s="15" t="s">
        <v>33</v>
      </c>
      <c r="AX434" s="15" t="s">
        <v>72</v>
      </c>
      <c r="AY434" s="225" t="s">
        <v>129</v>
      </c>
    </row>
    <row r="435" s="13" customFormat="1">
      <c r="A435" s="13"/>
      <c r="B435" s="194"/>
      <c r="C435" s="13"/>
      <c r="D435" s="195" t="s">
        <v>141</v>
      </c>
      <c r="E435" s="196" t="s">
        <v>3</v>
      </c>
      <c r="F435" s="197" t="s">
        <v>814</v>
      </c>
      <c r="G435" s="13"/>
      <c r="H435" s="198">
        <v>40.719999999999999</v>
      </c>
      <c r="I435" s="199"/>
      <c r="J435" s="13"/>
      <c r="K435" s="13"/>
      <c r="L435" s="194"/>
      <c r="M435" s="200"/>
      <c r="N435" s="201"/>
      <c r="O435" s="201"/>
      <c r="P435" s="201"/>
      <c r="Q435" s="201"/>
      <c r="R435" s="201"/>
      <c r="S435" s="201"/>
      <c r="T435" s="20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96" t="s">
        <v>141</v>
      </c>
      <c r="AU435" s="196" t="s">
        <v>85</v>
      </c>
      <c r="AV435" s="13" t="s">
        <v>85</v>
      </c>
      <c r="AW435" s="13" t="s">
        <v>33</v>
      </c>
      <c r="AX435" s="13" t="s">
        <v>72</v>
      </c>
      <c r="AY435" s="196" t="s">
        <v>129</v>
      </c>
    </row>
    <row r="436" s="13" customFormat="1">
      <c r="A436" s="13"/>
      <c r="B436" s="194"/>
      <c r="C436" s="13"/>
      <c r="D436" s="195" t="s">
        <v>141</v>
      </c>
      <c r="E436" s="196" t="s">
        <v>3</v>
      </c>
      <c r="F436" s="197" t="s">
        <v>815</v>
      </c>
      <c r="G436" s="13"/>
      <c r="H436" s="198">
        <v>20.826000000000001</v>
      </c>
      <c r="I436" s="199"/>
      <c r="J436" s="13"/>
      <c r="K436" s="13"/>
      <c r="L436" s="194"/>
      <c r="M436" s="200"/>
      <c r="N436" s="201"/>
      <c r="O436" s="201"/>
      <c r="P436" s="201"/>
      <c r="Q436" s="201"/>
      <c r="R436" s="201"/>
      <c r="S436" s="201"/>
      <c r="T436" s="20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196" t="s">
        <v>141</v>
      </c>
      <c r="AU436" s="196" t="s">
        <v>85</v>
      </c>
      <c r="AV436" s="13" t="s">
        <v>85</v>
      </c>
      <c r="AW436" s="13" t="s">
        <v>33</v>
      </c>
      <c r="AX436" s="13" t="s">
        <v>72</v>
      </c>
      <c r="AY436" s="196" t="s">
        <v>129</v>
      </c>
    </row>
    <row r="437" s="13" customFormat="1">
      <c r="A437" s="13"/>
      <c r="B437" s="194"/>
      <c r="C437" s="13"/>
      <c r="D437" s="195" t="s">
        <v>141</v>
      </c>
      <c r="E437" s="196" t="s">
        <v>3</v>
      </c>
      <c r="F437" s="197" t="s">
        <v>816</v>
      </c>
      <c r="G437" s="13"/>
      <c r="H437" s="198">
        <v>2.3999999999999999</v>
      </c>
      <c r="I437" s="199"/>
      <c r="J437" s="13"/>
      <c r="K437" s="13"/>
      <c r="L437" s="194"/>
      <c r="M437" s="200"/>
      <c r="N437" s="201"/>
      <c r="O437" s="201"/>
      <c r="P437" s="201"/>
      <c r="Q437" s="201"/>
      <c r="R437" s="201"/>
      <c r="S437" s="201"/>
      <c r="T437" s="20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96" t="s">
        <v>141</v>
      </c>
      <c r="AU437" s="196" t="s">
        <v>85</v>
      </c>
      <c r="AV437" s="13" t="s">
        <v>85</v>
      </c>
      <c r="AW437" s="13" t="s">
        <v>33</v>
      </c>
      <c r="AX437" s="13" t="s">
        <v>72</v>
      </c>
      <c r="AY437" s="196" t="s">
        <v>129</v>
      </c>
    </row>
    <row r="438" s="13" customFormat="1">
      <c r="A438" s="13"/>
      <c r="B438" s="194"/>
      <c r="C438" s="13"/>
      <c r="D438" s="195" t="s">
        <v>141</v>
      </c>
      <c r="E438" s="196" t="s">
        <v>3</v>
      </c>
      <c r="F438" s="197" t="s">
        <v>817</v>
      </c>
      <c r="G438" s="13"/>
      <c r="H438" s="198">
        <v>0.63</v>
      </c>
      <c r="I438" s="199"/>
      <c r="J438" s="13"/>
      <c r="K438" s="13"/>
      <c r="L438" s="194"/>
      <c r="M438" s="200"/>
      <c r="N438" s="201"/>
      <c r="O438" s="201"/>
      <c r="P438" s="201"/>
      <c r="Q438" s="201"/>
      <c r="R438" s="201"/>
      <c r="S438" s="201"/>
      <c r="T438" s="20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196" t="s">
        <v>141</v>
      </c>
      <c r="AU438" s="196" t="s">
        <v>85</v>
      </c>
      <c r="AV438" s="13" t="s">
        <v>85</v>
      </c>
      <c r="AW438" s="13" t="s">
        <v>33</v>
      </c>
      <c r="AX438" s="13" t="s">
        <v>72</v>
      </c>
      <c r="AY438" s="196" t="s">
        <v>129</v>
      </c>
    </row>
    <row r="439" s="14" customFormat="1">
      <c r="A439" s="14"/>
      <c r="B439" s="203"/>
      <c r="C439" s="14"/>
      <c r="D439" s="195" t="s">
        <v>141</v>
      </c>
      <c r="E439" s="204" t="s">
        <v>3</v>
      </c>
      <c r="F439" s="205" t="s">
        <v>166</v>
      </c>
      <c r="G439" s="14"/>
      <c r="H439" s="206">
        <v>64.575999999999993</v>
      </c>
      <c r="I439" s="207"/>
      <c r="J439" s="14"/>
      <c r="K439" s="14"/>
      <c r="L439" s="203"/>
      <c r="M439" s="240"/>
      <c r="N439" s="241"/>
      <c r="O439" s="241"/>
      <c r="P439" s="241"/>
      <c r="Q439" s="241"/>
      <c r="R439" s="241"/>
      <c r="S439" s="241"/>
      <c r="T439" s="242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04" t="s">
        <v>141</v>
      </c>
      <c r="AU439" s="204" t="s">
        <v>85</v>
      </c>
      <c r="AV439" s="14" t="s">
        <v>137</v>
      </c>
      <c r="AW439" s="14" t="s">
        <v>33</v>
      </c>
      <c r="AX439" s="14" t="s">
        <v>79</v>
      </c>
      <c r="AY439" s="204" t="s">
        <v>129</v>
      </c>
    </row>
    <row r="440" s="2" customFormat="1" ht="6.96" customHeight="1">
      <c r="A440" s="40"/>
      <c r="B440" s="57"/>
      <c r="C440" s="58"/>
      <c r="D440" s="58"/>
      <c r="E440" s="58"/>
      <c r="F440" s="58"/>
      <c r="G440" s="58"/>
      <c r="H440" s="58"/>
      <c r="I440" s="58"/>
      <c r="J440" s="58"/>
      <c r="K440" s="58"/>
      <c r="L440" s="41"/>
      <c r="M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</row>
  </sheetData>
  <autoFilter ref="C101:K43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90:H90"/>
    <mergeCell ref="E92:H92"/>
    <mergeCell ref="E94:H94"/>
    <mergeCell ref="L2:V2"/>
  </mergeCells>
  <hyperlinks>
    <hyperlink ref="F106" r:id="rId1" display="https://podminky.urs.cz/item/CS_URS_2025_02/122251102"/>
    <hyperlink ref="F110" r:id="rId2" display="https://podminky.urs.cz/item/CS_URS_2025_02/132251101"/>
    <hyperlink ref="F114" r:id="rId3" display="https://podminky.urs.cz/item/CS_URS_2025_02/162751117"/>
    <hyperlink ref="F118" r:id="rId4" display="https://podminky.urs.cz/item/CS_URS_2025_02/162751119"/>
    <hyperlink ref="F121" r:id="rId5" display="https://podminky.urs.cz/item/CS_URS_2025_02/171201231"/>
    <hyperlink ref="F124" r:id="rId6" display="https://podminky.urs.cz/item/CS_URS_2025_02/171251201"/>
    <hyperlink ref="F127" r:id="rId7" display="https://podminky.urs.cz/item/CS_URS_2026_01/181951112"/>
    <hyperlink ref="F131" r:id="rId8" display="https://podminky.urs.cz/item/CS_URS_2026_01/211561111"/>
    <hyperlink ref="F135" r:id="rId9" display="https://podminky.urs.cz/item/CS_URS_2026_01/212572121"/>
    <hyperlink ref="F139" r:id="rId10" display="https://podminky.urs.cz/item/CS_URS_2026_01/212755213"/>
    <hyperlink ref="F145" r:id="rId11" display="https://podminky.urs.cz/item/CS_URS_2026_01/564962111"/>
    <hyperlink ref="F148" r:id="rId12" display="https://podminky.urs.cz/item/CS_URS_2026_01/596811311"/>
    <hyperlink ref="F155" r:id="rId13" display="https://podminky.urs.cz/item/CS_URS_2026_01/596991112"/>
    <hyperlink ref="F159" r:id="rId14" display="https://podminky.urs.cz/item/CS_URS_2026_01/612325223"/>
    <hyperlink ref="F161" r:id="rId15" display="https://podminky.urs.cz/item/CS_URS_2026_01/619996127"/>
    <hyperlink ref="F166" r:id="rId16" display="https://podminky.urs.cz/item/CS_URS_2025_02/619996145"/>
    <hyperlink ref="F169" r:id="rId17" display="https://podminky.urs.cz/item/CS_URS_2025_02/622261311"/>
    <hyperlink ref="F173" r:id="rId18" display="https://podminky.urs.cz/item/CS_URS_2026_01/622261532"/>
    <hyperlink ref="F175" r:id="rId19" display="https://podminky.urs.cz/item/CS_URS_2026_01/622271031"/>
    <hyperlink ref="F182" r:id="rId20" display="https://podminky.urs.cz/item/CS_URS_2026_01/622273001"/>
    <hyperlink ref="F186" r:id="rId21" display="https://podminky.urs.cz/item/CS_URS_2026_01/632451111"/>
    <hyperlink ref="F188" r:id="rId22" display="https://podminky.urs.cz/item/CS_URS_2026_01/632451445"/>
    <hyperlink ref="F198" r:id="rId23" display="https://podminky.urs.cz/item/CS_URS_2025_02/946111112"/>
    <hyperlink ref="F200" r:id="rId24" display="https://podminky.urs.cz/item/CS_URS_2025_02/946111212"/>
    <hyperlink ref="F202" r:id="rId25" display="https://podminky.urs.cz/item/CS_URS_2025_02/946111812"/>
    <hyperlink ref="F204" r:id="rId26" display="https://podminky.urs.cz/item/CS_URS_2026_01/949101111"/>
    <hyperlink ref="F207" r:id="rId27" display="https://podminky.urs.cz/item/CS_URS_2026_01/952902021"/>
    <hyperlink ref="F210" r:id="rId28" display="https://podminky.urs.cz/item/CS_URS_2026_01/952902041"/>
    <hyperlink ref="F212" r:id="rId29" display="https://podminky.urs.cz/item/CS_URS_2026_01/952902121"/>
    <hyperlink ref="F215" r:id="rId30" display="https://podminky.urs.cz/item/CS_URS_2026_01/952902131"/>
    <hyperlink ref="F217" r:id="rId31" display="https://podminky.urs.cz/item/CS_URS_2026_01/953332112"/>
    <hyperlink ref="F220" r:id="rId32" display="https://podminky.urs.cz/item/CS_URS_2026_01/953961111"/>
    <hyperlink ref="F224" r:id="rId33" display="https://podminky.urs.cz/item/CS_URS_2026_01/998011008"/>
    <hyperlink ref="F228" r:id="rId34" display="https://podminky.urs.cz/item/CS_URS_2026_01/711491272"/>
    <hyperlink ref="F234" r:id="rId35" display="https://podminky.urs.cz/item/CS_URS_2026_01/998711111"/>
    <hyperlink ref="F237" r:id="rId36" display="https://podminky.urs.cz/item/CS_URS_2026_01/713191232"/>
    <hyperlink ref="F242" r:id="rId37" display="https://podminky.urs.cz/item/CS_URS_2025_02/722140117"/>
    <hyperlink ref="F246" r:id="rId38" display="https://podminky.urs.cz/item/CS_URS_2026_01/998722111"/>
    <hyperlink ref="F249" r:id="rId39" display="https://podminky.urs.cz/item/CS_URS_2026_01/763121411"/>
    <hyperlink ref="F254" r:id="rId40" display="https://podminky.urs.cz/item/CS_URS_2026_01/763431001"/>
    <hyperlink ref="F260" r:id="rId41" display="https://podminky.urs.cz/item/CS_URS_2026_01/998763321"/>
    <hyperlink ref="F266" r:id="rId42" display="https://podminky.urs.cz/item/CS_URS_2026_01/998764111"/>
    <hyperlink ref="F269" r:id="rId43" display="https://podminky.urs.cz/item/CS_URS_2026_01/767113231"/>
    <hyperlink ref="F275" r:id="rId44" display="https://podminky.urs.cz/item/CS_URS_2026_01/767113232"/>
    <hyperlink ref="F281" r:id="rId45" display="https://podminky.urs.cz/item/CS_URS_2026_01/767163122"/>
    <hyperlink ref="F291" r:id="rId46" display="https://podminky.urs.cz/item/CS_URS_2026_01/767531121"/>
    <hyperlink ref="F301" r:id="rId47" display="https://podminky.urs.cz/item/CS_URS_2026_01/767531215"/>
    <hyperlink ref="F313" r:id="rId48" display="https://podminky.urs.cz/item/CS_URS_2026_01/767590122"/>
    <hyperlink ref="F319" r:id="rId49" display="https://podminky.urs.cz/item/CS_URS_2026_01/767640222"/>
    <hyperlink ref="F324" r:id="rId50" display="https://podminky.urs.cz/item/CS_URS_2026_01/767995112"/>
    <hyperlink ref="F344" r:id="rId51" display="https://podminky.urs.cz/item/CS_URS_2026_01/767995113"/>
    <hyperlink ref="F365" r:id="rId52" display="https://podminky.urs.cz/item/CS_URS_2026_01/767995114"/>
    <hyperlink ref="F415" r:id="rId53" display="https://podminky.urs.cz/item/CS_URS_2026_01/998767111"/>
    <hyperlink ref="F418" r:id="rId54" display="https://podminky.urs.cz/item/CS_URS_2026_01/784181101"/>
    <hyperlink ref="F421" r:id="rId55" display="https://podminky.urs.cz/item/CS_URS_2026_01/784211121"/>
    <hyperlink ref="F426" r:id="rId56" display="https://podminky.urs.cz/item/CS_URS_2026_01/786624121"/>
    <hyperlink ref="F430" r:id="rId57" display="https://podminky.urs.cz/item/CS_URS_2026_01/998786111"/>
    <hyperlink ref="F433" r:id="rId58" display="https://podminky.urs.cz/item/CS_URS_2026_01/7894215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20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1" t="s">
        <v>92</v>
      </c>
    </row>
    <row r="3" s="1" customFormat="1" ht="6.96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4"/>
      <c r="AT3" s="21" t="s">
        <v>79</v>
      </c>
    </row>
    <row r="4" s="1" customFormat="1" ht="24.96" customHeight="1">
      <c r="B4" s="24"/>
      <c r="D4" s="25" t="s">
        <v>96</v>
      </c>
      <c r="L4" s="24"/>
      <c r="M4" s="125" t="s">
        <v>11</v>
      </c>
      <c r="AT4" s="21" t="s">
        <v>4</v>
      </c>
    </row>
    <row r="5" s="1" customFormat="1" ht="6.96" customHeight="1">
      <c r="B5" s="24"/>
      <c r="L5" s="24"/>
    </row>
    <row r="6" s="1" customFormat="1" ht="12" customHeight="1">
      <c r="B6" s="24"/>
      <c r="D6" s="34" t="s">
        <v>17</v>
      </c>
      <c r="L6" s="24"/>
    </row>
    <row r="7" s="1" customFormat="1" ht="16.5" customHeight="1">
      <c r="B7" s="24"/>
      <c r="E7" s="126" t="str">
        <f>'Rekapitulace stavby'!K6</f>
        <v>DOMOV PRO SENIORY NA TŘEŠŇOVCE - ČESKÁ SKALICE</v>
      </c>
      <c r="F7" s="34"/>
      <c r="G7" s="34"/>
      <c r="H7" s="34"/>
      <c r="L7" s="24"/>
    </row>
    <row r="8" s="1" customFormat="1" ht="12" customHeight="1">
      <c r="B8" s="24"/>
      <c r="D8" s="34" t="s">
        <v>97</v>
      </c>
      <c r="L8" s="24"/>
    </row>
    <row r="9" s="2" customFormat="1" ht="16.5" customHeight="1">
      <c r="A9" s="40"/>
      <c r="B9" s="41"/>
      <c r="C9" s="40"/>
      <c r="D9" s="40"/>
      <c r="E9" s="126" t="s">
        <v>98</v>
      </c>
      <c r="F9" s="40"/>
      <c r="G9" s="40"/>
      <c r="H9" s="40"/>
      <c r="I9" s="40"/>
      <c r="J9" s="40"/>
      <c r="K9" s="40"/>
      <c r="L9" s="12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1"/>
      <c r="C10" s="40"/>
      <c r="D10" s="34" t="s">
        <v>99</v>
      </c>
      <c r="E10" s="40"/>
      <c r="F10" s="40"/>
      <c r="G10" s="40"/>
      <c r="H10" s="40"/>
      <c r="I10" s="40"/>
      <c r="J10" s="40"/>
      <c r="K10" s="40"/>
      <c r="L10" s="12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6.5" customHeight="1">
      <c r="A11" s="40"/>
      <c r="B11" s="41"/>
      <c r="C11" s="40"/>
      <c r="D11" s="40"/>
      <c r="E11" s="64" t="s">
        <v>818</v>
      </c>
      <c r="F11" s="40"/>
      <c r="G11" s="40"/>
      <c r="H11" s="40"/>
      <c r="I11" s="40"/>
      <c r="J11" s="40"/>
      <c r="K11" s="40"/>
      <c r="L11" s="12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>
      <c r="A12" s="40"/>
      <c r="B12" s="41"/>
      <c r="C12" s="40"/>
      <c r="D12" s="40"/>
      <c r="E12" s="40"/>
      <c r="F12" s="40"/>
      <c r="G12" s="40"/>
      <c r="H12" s="40"/>
      <c r="I12" s="40"/>
      <c r="J12" s="40"/>
      <c r="K12" s="40"/>
      <c r="L12" s="12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2" customHeight="1">
      <c r="A13" s="40"/>
      <c r="B13" s="41"/>
      <c r="C13" s="40"/>
      <c r="D13" s="34" t="s">
        <v>19</v>
      </c>
      <c r="E13" s="40"/>
      <c r="F13" s="29" t="s">
        <v>3</v>
      </c>
      <c r="G13" s="40"/>
      <c r="H13" s="40"/>
      <c r="I13" s="34" t="s">
        <v>20</v>
      </c>
      <c r="J13" s="29" t="s">
        <v>3</v>
      </c>
      <c r="K13" s="40"/>
      <c r="L13" s="12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1"/>
      <c r="C14" s="40"/>
      <c r="D14" s="34" t="s">
        <v>21</v>
      </c>
      <c r="E14" s="40"/>
      <c r="F14" s="29" t="s">
        <v>22</v>
      </c>
      <c r="G14" s="40"/>
      <c r="H14" s="40"/>
      <c r="I14" s="34" t="s">
        <v>23</v>
      </c>
      <c r="J14" s="66" t="str">
        <f>'Rekapitulace stavby'!AN8</f>
        <v>13. 12. 2025</v>
      </c>
      <c r="K14" s="40"/>
      <c r="L14" s="12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0.8" customHeight="1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12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2" customHeight="1">
      <c r="A16" s="40"/>
      <c r="B16" s="41"/>
      <c r="C16" s="40"/>
      <c r="D16" s="34" t="s">
        <v>25</v>
      </c>
      <c r="E16" s="40"/>
      <c r="F16" s="40"/>
      <c r="G16" s="40"/>
      <c r="H16" s="40"/>
      <c r="I16" s="34" t="s">
        <v>26</v>
      </c>
      <c r="J16" s="29" t="s">
        <v>3</v>
      </c>
      <c r="K16" s="40"/>
      <c r="L16" s="12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8" customHeight="1">
      <c r="A17" s="40"/>
      <c r="B17" s="41"/>
      <c r="C17" s="40"/>
      <c r="D17" s="40"/>
      <c r="E17" s="29" t="s">
        <v>27</v>
      </c>
      <c r="F17" s="40"/>
      <c r="G17" s="40"/>
      <c r="H17" s="40"/>
      <c r="I17" s="34" t="s">
        <v>28</v>
      </c>
      <c r="J17" s="29" t="s">
        <v>3</v>
      </c>
      <c r="K17" s="40"/>
      <c r="L17" s="12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6.96" customHeight="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12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2" customHeight="1">
      <c r="A19" s="40"/>
      <c r="B19" s="41"/>
      <c r="C19" s="40"/>
      <c r="D19" s="34" t="s">
        <v>29</v>
      </c>
      <c r="E19" s="40"/>
      <c r="F19" s="40"/>
      <c r="G19" s="40"/>
      <c r="H19" s="40"/>
      <c r="I19" s="34" t="s">
        <v>26</v>
      </c>
      <c r="J19" s="35" t="str">
        <f>'Rekapitulace stavby'!AN13</f>
        <v>Vyplň údaj</v>
      </c>
      <c r="K19" s="40"/>
      <c r="L19" s="12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8" customHeight="1">
      <c r="A20" s="40"/>
      <c r="B20" s="41"/>
      <c r="C20" s="40"/>
      <c r="D20" s="40"/>
      <c r="E20" s="35" t="str">
        <f>'Rekapitulace stavby'!E14</f>
        <v>Vyplň údaj</v>
      </c>
      <c r="F20" s="29"/>
      <c r="G20" s="29"/>
      <c r="H20" s="29"/>
      <c r="I20" s="34" t="s">
        <v>28</v>
      </c>
      <c r="J20" s="35" t="str">
        <f>'Rekapitulace stavby'!AN14</f>
        <v>Vyplň údaj</v>
      </c>
      <c r="K20" s="40"/>
      <c r="L20" s="12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6.96" customHeight="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12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2" customHeight="1">
      <c r="A22" s="40"/>
      <c r="B22" s="41"/>
      <c r="C22" s="40"/>
      <c r="D22" s="34" t="s">
        <v>31</v>
      </c>
      <c r="E22" s="40"/>
      <c r="F22" s="40"/>
      <c r="G22" s="40"/>
      <c r="H22" s="40"/>
      <c r="I22" s="34" t="s">
        <v>26</v>
      </c>
      <c r="J22" s="29" t="s">
        <v>3</v>
      </c>
      <c r="K22" s="40"/>
      <c r="L22" s="12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8" customHeight="1">
      <c r="A23" s="40"/>
      <c r="B23" s="41"/>
      <c r="C23" s="40"/>
      <c r="D23" s="40"/>
      <c r="E23" s="29" t="s">
        <v>32</v>
      </c>
      <c r="F23" s="40"/>
      <c r="G23" s="40"/>
      <c r="H23" s="40"/>
      <c r="I23" s="34" t="s">
        <v>28</v>
      </c>
      <c r="J23" s="29" t="s">
        <v>3</v>
      </c>
      <c r="K23" s="40"/>
      <c r="L23" s="12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6.96" customHeight="1">
      <c r="A24" s="40"/>
      <c r="B24" s="41"/>
      <c r="C24" s="40"/>
      <c r="D24" s="40"/>
      <c r="E24" s="40"/>
      <c r="F24" s="40"/>
      <c r="G24" s="40"/>
      <c r="H24" s="40"/>
      <c r="I24" s="40"/>
      <c r="J24" s="40"/>
      <c r="K24" s="40"/>
      <c r="L24" s="12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12" customHeight="1">
      <c r="A25" s="40"/>
      <c r="B25" s="41"/>
      <c r="C25" s="40"/>
      <c r="D25" s="34" t="s">
        <v>34</v>
      </c>
      <c r="E25" s="40"/>
      <c r="F25" s="40"/>
      <c r="G25" s="40"/>
      <c r="H25" s="40"/>
      <c r="I25" s="34" t="s">
        <v>26</v>
      </c>
      <c r="J25" s="29" t="str">
        <f>IF('Rekapitulace stavby'!AN19="","",'Rekapitulace stavby'!AN19)</f>
        <v/>
      </c>
      <c r="K25" s="40"/>
      <c r="L25" s="12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8" customHeight="1">
      <c r="A26" s="40"/>
      <c r="B26" s="41"/>
      <c r="C26" s="40"/>
      <c r="D26" s="40"/>
      <c r="E26" s="29" t="str">
        <f>IF('Rekapitulace stavby'!E20="","",'Rekapitulace stavby'!E20)</f>
        <v xml:space="preserve"> </v>
      </c>
      <c r="F26" s="40"/>
      <c r="G26" s="40"/>
      <c r="H26" s="40"/>
      <c r="I26" s="34" t="s">
        <v>28</v>
      </c>
      <c r="J26" s="29" t="str">
        <f>IF('Rekapitulace stavby'!AN20="","",'Rekapitulace stavby'!AN20)</f>
        <v/>
      </c>
      <c r="K26" s="40"/>
      <c r="L26" s="12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1"/>
      <c r="C27" s="40"/>
      <c r="D27" s="40"/>
      <c r="E27" s="40"/>
      <c r="F27" s="40"/>
      <c r="G27" s="40"/>
      <c r="H27" s="40"/>
      <c r="I27" s="40"/>
      <c r="J27" s="40"/>
      <c r="K27" s="40"/>
      <c r="L27" s="12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12" customHeight="1">
      <c r="A28" s="40"/>
      <c r="B28" s="41"/>
      <c r="C28" s="40"/>
      <c r="D28" s="34" t="s">
        <v>36</v>
      </c>
      <c r="E28" s="40"/>
      <c r="F28" s="40"/>
      <c r="G28" s="40"/>
      <c r="H28" s="40"/>
      <c r="I28" s="40"/>
      <c r="J28" s="40"/>
      <c r="K28" s="40"/>
      <c r="L28" s="12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8" customFormat="1" ht="16.5" customHeight="1">
      <c r="A29" s="128"/>
      <c r="B29" s="129"/>
      <c r="C29" s="128"/>
      <c r="D29" s="128"/>
      <c r="E29" s="38" t="s">
        <v>3</v>
      </c>
      <c r="F29" s="38"/>
      <c r="G29" s="38"/>
      <c r="H29" s="38"/>
      <c r="I29" s="128"/>
      <c r="J29" s="128"/>
      <c r="K29" s="128"/>
      <c r="L29" s="130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</row>
    <row r="30" s="2" customFormat="1" ht="6.96" customHeight="1">
      <c r="A30" s="40"/>
      <c r="B30" s="41"/>
      <c r="C30" s="40"/>
      <c r="D30" s="40"/>
      <c r="E30" s="40"/>
      <c r="F30" s="40"/>
      <c r="G30" s="40"/>
      <c r="H30" s="40"/>
      <c r="I30" s="40"/>
      <c r="J30" s="40"/>
      <c r="K30" s="40"/>
      <c r="L30" s="12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1"/>
      <c r="C31" s="40"/>
      <c r="D31" s="86"/>
      <c r="E31" s="86"/>
      <c r="F31" s="86"/>
      <c r="G31" s="86"/>
      <c r="H31" s="86"/>
      <c r="I31" s="86"/>
      <c r="J31" s="86"/>
      <c r="K31" s="86"/>
      <c r="L31" s="12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25.44" customHeight="1">
      <c r="A32" s="40"/>
      <c r="B32" s="41"/>
      <c r="C32" s="40"/>
      <c r="D32" s="131" t="s">
        <v>38</v>
      </c>
      <c r="E32" s="40"/>
      <c r="F32" s="40"/>
      <c r="G32" s="40"/>
      <c r="H32" s="40"/>
      <c r="I32" s="40"/>
      <c r="J32" s="92">
        <f>ROUND(J89, 2)</f>
        <v>0</v>
      </c>
      <c r="K32" s="40"/>
      <c r="L32" s="12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6.96" customHeight="1">
      <c r="A33" s="40"/>
      <c r="B33" s="41"/>
      <c r="C33" s="40"/>
      <c r="D33" s="86"/>
      <c r="E33" s="86"/>
      <c r="F33" s="86"/>
      <c r="G33" s="86"/>
      <c r="H33" s="86"/>
      <c r="I33" s="86"/>
      <c r="J33" s="86"/>
      <c r="K33" s="86"/>
      <c r="L33" s="12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1"/>
      <c r="C34" s="40"/>
      <c r="D34" s="40"/>
      <c r="E34" s="40"/>
      <c r="F34" s="45" t="s">
        <v>40</v>
      </c>
      <c r="G34" s="40"/>
      <c r="H34" s="40"/>
      <c r="I34" s="45" t="s">
        <v>39</v>
      </c>
      <c r="J34" s="45" t="s">
        <v>41</v>
      </c>
      <c r="K34" s="40"/>
      <c r="L34" s="12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="2" customFormat="1" ht="14.4" customHeight="1">
      <c r="A35" s="40"/>
      <c r="B35" s="41"/>
      <c r="C35" s="40"/>
      <c r="D35" s="132" t="s">
        <v>42</v>
      </c>
      <c r="E35" s="34" t="s">
        <v>43</v>
      </c>
      <c r="F35" s="133">
        <f>ROUND((SUM(BE89:BE99)),  2)</f>
        <v>0</v>
      </c>
      <c r="G35" s="40"/>
      <c r="H35" s="40"/>
      <c r="I35" s="134">
        <v>0.20999999999999999</v>
      </c>
      <c r="J35" s="133">
        <f>ROUND(((SUM(BE89:BE99))*I35),  2)</f>
        <v>0</v>
      </c>
      <c r="K35" s="40"/>
      <c r="L35" s="12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14.4" customHeight="1">
      <c r="A36" s="40"/>
      <c r="B36" s="41"/>
      <c r="C36" s="40"/>
      <c r="D36" s="40"/>
      <c r="E36" s="34" t="s">
        <v>44</v>
      </c>
      <c r="F36" s="133">
        <f>ROUND((SUM(BF89:BF99)),  2)</f>
        <v>0</v>
      </c>
      <c r="G36" s="40"/>
      <c r="H36" s="40"/>
      <c r="I36" s="134">
        <v>0.12</v>
      </c>
      <c r="J36" s="133">
        <f>ROUND(((SUM(BF89:BF99))*I36),  2)</f>
        <v>0</v>
      </c>
      <c r="K36" s="40"/>
      <c r="L36" s="12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1"/>
      <c r="C37" s="40"/>
      <c r="D37" s="40"/>
      <c r="E37" s="34" t="s">
        <v>45</v>
      </c>
      <c r="F37" s="133">
        <f>ROUND((SUM(BG89:BG99)),  2)</f>
        <v>0</v>
      </c>
      <c r="G37" s="40"/>
      <c r="H37" s="40"/>
      <c r="I37" s="134">
        <v>0.20999999999999999</v>
      </c>
      <c r="J37" s="133">
        <f>0</f>
        <v>0</v>
      </c>
      <c r="K37" s="40"/>
      <c r="L37" s="12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hidden="1" s="2" customFormat="1" ht="14.4" customHeight="1">
      <c r="A38" s="40"/>
      <c r="B38" s="41"/>
      <c r="C38" s="40"/>
      <c r="D38" s="40"/>
      <c r="E38" s="34" t="s">
        <v>46</v>
      </c>
      <c r="F38" s="133">
        <f>ROUND((SUM(BH89:BH99)),  2)</f>
        <v>0</v>
      </c>
      <c r="G38" s="40"/>
      <c r="H38" s="40"/>
      <c r="I38" s="134">
        <v>0.12</v>
      </c>
      <c r="J38" s="133">
        <f>0</f>
        <v>0</v>
      </c>
      <c r="K38" s="40"/>
      <c r="L38" s="12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hidden="1" s="2" customFormat="1" ht="14.4" customHeight="1">
      <c r="A39" s="40"/>
      <c r="B39" s="41"/>
      <c r="C39" s="40"/>
      <c r="D39" s="40"/>
      <c r="E39" s="34" t="s">
        <v>47</v>
      </c>
      <c r="F39" s="133">
        <f>ROUND((SUM(BI89:BI99)),  2)</f>
        <v>0</v>
      </c>
      <c r="G39" s="40"/>
      <c r="H39" s="40"/>
      <c r="I39" s="134">
        <v>0</v>
      </c>
      <c r="J39" s="133">
        <f>0</f>
        <v>0</v>
      </c>
      <c r="K39" s="40"/>
      <c r="L39" s="12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6.96" customHeight="1">
      <c r="A40" s="40"/>
      <c r="B40" s="41"/>
      <c r="C40" s="40"/>
      <c r="D40" s="40"/>
      <c r="E40" s="40"/>
      <c r="F40" s="40"/>
      <c r="G40" s="40"/>
      <c r="H40" s="40"/>
      <c r="I40" s="40"/>
      <c r="J40" s="40"/>
      <c r="K40" s="40"/>
      <c r="L40" s="12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="2" customFormat="1" ht="25.44" customHeight="1">
      <c r="A41" s="40"/>
      <c r="B41" s="41"/>
      <c r="C41" s="135"/>
      <c r="D41" s="136" t="s">
        <v>48</v>
      </c>
      <c r="E41" s="78"/>
      <c r="F41" s="78"/>
      <c r="G41" s="137" t="s">
        <v>49</v>
      </c>
      <c r="H41" s="138" t="s">
        <v>50</v>
      </c>
      <c r="I41" s="78"/>
      <c r="J41" s="139">
        <f>SUM(J32:J39)</f>
        <v>0</v>
      </c>
      <c r="K41" s="140"/>
      <c r="L41" s="127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="2" customFormat="1" ht="14.4" customHeight="1">
      <c r="A42" s="40"/>
      <c r="B42" s="57"/>
      <c r="C42" s="58"/>
      <c r="D42" s="58"/>
      <c r="E42" s="58"/>
      <c r="F42" s="58"/>
      <c r="G42" s="58"/>
      <c r="H42" s="58"/>
      <c r="I42" s="58"/>
      <c r="J42" s="58"/>
      <c r="K42" s="58"/>
      <c r="L42" s="12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6" s="2" customFormat="1" ht="6.96" customHeight="1">
      <c r="A46" s="40"/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12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24.96" customHeight="1">
      <c r="A47" s="40"/>
      <c r="B47" s="41"/>
      <c r="C47" s="25" t="s">
        <v>101</v>
      </c>
      <c r="D47" s="40"/>
      <c r="E47" s="40"/>
      <c r="F47" s="40"/>
      <c r="G47" s="40"/>
      <c r="H47" s="40"/>
      <c r="I47" s="40"/>
      <c r="J47" s="40"/>
      <c r="K47" s="40"/>
      <c r="L47" s="12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6.96" customHeight="1">
      <c r="A48" s="40"/>
      <c r="B48" s="41"/>
      <c r="C48" s="40"/>
      <c r="D48" s="40"/>
      <c r="E48" s="40"/>
      <c r="F48" s="40"/>
      <c r="G48" s="40"/>
      <c r="H48" s="40"/>
      <c r="I48" s="40"/>
      <c r="J48" s="40"/>
      <c r="K48" s="40"/>
      <c r="L48" s="12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17</v>
      </c>
      <c r="D49" s="40"/>
      <c r="E49" s="40"/>
      <c r="F49" s="40"/>
      <c r="G49" s="40"/>
      <c r="H49" s="40"/>
      <c r="I49" s="40"/>
      <c r="J49" s="40"/>
      <c r="K49" s="40"/>
      <c r="L49" s="12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0"/>
      <c r="D50" s="40"/>
      <c r="E50" s="126" t="str">
        <f>E7</f>
        <v>DOMOV PRO SENIORY NA TŘEŠŇOVCE - ČESKÁ SKALICE</v>
      </c>
      <c r="F50" s="34"/>
      <c r="G50" s="34"/>
      <c r="H50" s="34"/>
      <c r="I50" s="40"/>
      <c r="J50" s="40"/>
      <c r="K50" s="40"/>
      <c r="L50" s="12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1" customFormat="1" ht="12" customHeight="1">
      <c r="B51" s="24"/>
      <c r="C51" s="34" t="s">
        <v>97</v>
      </c>
      <c r="L51" s="24"/>
    </row>
    <row r="52" s="2" customFormat="1" ht="16.5" customHeight="1">
      <c r="A52" s="40"/>
      <c r="B52" s="41"/>
      <c r="C52" s="40"/>
      <c r="D52" s="40"/>
      <c r="E52" s="126" t="s">
        <v>98</v>
      </c>
      <c r="F52" s="40"/>
      <c r="G52" s="40"/>
      <c r="H52" s="40"/>
      <c r="I52" s="40"/>
      <c r="J52" s="40"/>
      <c r="K52" s="40"/>
      <c r="L52" s="12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12" customHeight="1">
      <c r="A53" s="40"/>
      <c r="B53" s="41"/>
      <c r="C53" s="34" t="s">
        <v>99</v>
      </c>
      <c r="D53" s="40"/>
      <c r="E53" s="40"/>
      <c r="F53" s="40"/>
      <c r="G53" s="40"/>
      <c r="H53" s="40"/>
      <c r="I53" s="40"/>
      <c r="J53" s="40"/>
      <c r="K53" s="40"/>
      <c r="L53" s="12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6.5" customHeight="1">
      <c r="A54" s="40"/>
      <c r="B54" s="41"/>
      <c r="C54" s="40"/>
      <c r="D54" s="40"/>
      <c r="E54" s="64" t="str">
        <f>E11</f>
        <v>VRN 00 - Vedlejší a ostatní práce</v>
      </c>
      <c r="F54" s="40"/>
      <c r="G54" s="40"/>
      <c r="H54" s="40"/>
      <c r="I54" s="40"/>
      <c r="J54" s="40"/>
      <c r="K54" s="40"/>
      <c r="L54" s="12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6.96" customHeight="1">
      <c r="A55" s="40"/>
      <c r="B55" s="41"/>
      <c r="C55" s="40"/>
      <c r="D55" s="40"/>
      <c r="E55" s="40"/>
      <c r="F55" s="40"/>
      <c r="G55" s="40"/>
      <c r="H55" s="40"/>
      <c r="I55" s="40"/>
      <c r="J55" s="40"/>
      <c r="K55" s="40"/>
      <c r="L55" s="12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2" customHeight="1">
      <c r="A56" s="40"/>
      <c r="B56" s="41"/>
      <c r="C56" s="34" t="s">
        <v>21</v>
      </c>
      <c r="D56" s="40"/>
      <c r="E56" s="40"/>
      <c r="F56" s="29" t="str">
        <f>F14</f>
        <v>Riegrova ukice st.parc.č.1936,kú Česká Skalice</v>
      </c>
      <c r="G56" s="40"/>
      <c r="H56" s="40"/>
      <c r="I56" s="34" t="s">
        <v>23</v>
      </c>
      <c r="J56" s="66" t="str">
        <f>IF(J14="","",J14)</f>
        <v>13. 12. 2025</v>
      </c>
      <c r="K56" s="40"/>
      <c r="L56" s="12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6.96" customHeight="1">
      <c r="A57" s="40"/>
      <c r="B57" s="41"/>
      <c r="C57" s="40"/>
      <c r="D57" s="40"/>
      <c r="E57" s="40"/>
      <c r="F57" s="40"/>
      <c r="G57" s="40"/>
      <c r="H57" s="40"/>
      <c r="I57" s="40"/>
      <c r="J57" s="40"/>
      <c r="K57" s="40"/>
      <c r="L57" s="12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5.15" customHeight="1">
      <c r="A58" s="40"/>
      <c r="B58" s="41"/>
      <c r="C58" s="34" t="s">
        <v>25</v>
      </c>
      <c r="D58" s="40"/>
      <c r="E58" s="40"/>
      <c r="F58" s="29" t="str">
        <f>E17</f>
        <v>Domov pro seniory Na Třešňovce,Riegrova 837,ČS</v>
      </c>
      <c r="G58" s="40"/>
      <c r="H58" s="40"/>
      <c r="I58" s="34" t="s">
        <v>31</v>
      </c>
      <c r="J58" s="38" t="str">
        <f>E23</f>
        <v>Proxion s.r.o.</v>
      </c>
      <c r="K58" s="40"/>
      <c r="L58" s="12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15.15" customHeight="1">
      <c r="A59" s="40"/>
      <c r="B59" s="41"/>
      <c r="C59" s="34" t="s">
        <v>29</v>
      </c>
      <c r="D59" s="40"/>
      <c r="E59" s="40"/>
      <c r="F59" s="29" t="str">
        <f>IF(E20="","",E20)</f>
        <v>Vyplň údaj</v>
      </c>
      <c r="G59" s="40"/>
      <c r="H59" s="40"/>
      <c r="I59" s="34" t="s">
        <v>34</v>
      </c>
      <c r="J59" s="38" t="str">
        <f>E26</f>
        <v xml:space="preserve"> </v>
      </c>
      <c r="K59" s="40"/>
      <c r="L59" s="12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="2" customFormat="1" ht="10.32" customHeight="1">
      <c r="A60" s="40"/>
      <c r="B60" s="41"/>
      <c r="C60" s="40"/>
      <c r="D60" s="40"/>
      <c r="E60" s="40"/>
      <c r="F60" s="40"/>
      <c r="G60" s="40"/>
      <c r="H60" s="40"/>
      <c r="I60" s="40"/>
      <c r="J60" s="40"/>
      <c r="K60" s="40"/>
      <c r="L60" s="127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</row>
    <row r="61" s="2" customFormat="1" ht="29.28" customHeight="1">
      <c r="A61" s="40"/>
      <c r="B61" s="41"/>
      <c r="C61" s="141" t="s">
        <v>102</v>
      </c>
      <c r="D61" s="135"/>
      <c r="E61" s="135"/>
      <c r="F61" s="135"/>
      <c r="G61" s="135"/>
      <c r="H61" s="135"/>
      <c r="I61" s="135"/>
      <c r="J61" s="142" t="s">
        <v>103</v>
      </c>
      <c r="K61" s="135"/>
      <c r="L61" s="127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10.32" customHeight="1">
      <c r="A62" s="40"/>
      <c r="B62" s="41"/>
      <c r="C62" s="40"/>
      <c r="D62" s="40"/>
      <c r="E62" s="40"/>
      <c r="F62" s="40"/>
      <c r="G62" s="40"/>
      <c r="H62" s="40"/>
      <c r="I62" s="40"/>
      <c r="J62" s="40"/>
      <c r="K62" s="40"/>
      <c r="L62" s="127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3" s="2" customFormat="1" ht="22.8" customHeight="1">
      <c r="A63" s="40"/>
      <c r="B63" s="41"/>
      <c r="C63" s="143" t="s">
        <v>70</v>
      </c>
      <c r="D63" s="40"/>
      <c r="E63" s="40"/>
      <c r="F63" s="40"/>
      <c r="G63" s="40"/>
      <c r="H63" s="40"/>
      <c r="I63" s="40"/>
      <c r="J63" s="92">
        <f>J89</f>
        <v>0</v>
      </c>
      <c r="K63" s="40"/>
      <c r="L63" s="12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U63" s="21" t="s">
        <v>104</v>
      </c>
    </row>
    <row r="64" s="9" customFormat="1" ht="24.96" customHeight="1">
      <c r="A64" s="9"/>
      <c r="B64" s="144"/>
      <c r="C64" s="9"/>
      <c r="D64" s="145" t="s">
        <v>819</v>
      </c>
      <c r="E64" s="146"/>
      <c r="F64" s="146"/>
      <c r="G64" s="146"/>
      <c r="H64" s="146"/>
      <c r="I64" s="146"/>
      <c r="J64" s="147">
        <f>J90</f>
        <v>0</v>
      </c>
      <c r="K64" s="9"/>
      <c r="L64" s="14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48"/>
      <c r="C65" s="10"/>
      <c r="D65" s="149" t="s">
        <v>820</v>
      </c>
      <c r="E65" s="150"/>
      <c r="F65" s="150"/>
      <c r="G65" s="150"/>
      <c r="H65" s="150"/>
      <c r="I65" s="150"/>
      <c r="J65" s="151">
        <f>J91</f>
        <v>0</v>
      </c>
      <c r="K65" s="10"/>
      <c r="L65" s="14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48"/>
      <c r="C66" s="10"/>
      <c r="D66" s="149" t="s">
        <v>821</v>
      </c>
      <c r="E66" s="150"/>
      <c r="F66" s="150"/>
      <c r="G66" s="150"/>
      <c r="H66" s="150"/>
      <c r="I66" s="150"/>
      <c r="J66" s="151">
        <f>J94</f>
        <v>0</v>
      </c>
      <c r="K66" s="10"/>
      <c r="L66" s="14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48"/>
      <c r="C67" s="10"/>
      <c r="D67" s="149" t="s">
        <v>822</v>
      </c>
      <c r="E67" s="150"/>
      <c r="F67" s="150"/>
      <c r="G67" s="150"/>
      <c r="H67" s="150"/>
      <c r="I67" s="150"/>
      <c r="J67" s="151">
        <f>J97</f>
        <v>0</v>
      </c>
      <c r="K67" s="10"/>
      <c r="L67" s="14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0"/>
      <c r="D68" s="40"/>
      <c r="E68" s="40"/>
      <c r="F68" s="40"/>
      <c r="G68" s="40"/>
      <c r="H68" s="40"/>
      <c r="I68" s="40"/>
      <c r="J68" s="40"/>
      <c r="K68" s="40"/>
      <c r="L68" s="12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12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59"/>
      <c r="C73" s="60"/>
      <c r="D73" s="60"/>
      <c r="E73" s="60"/>
      <c r="F73" s="60"/>
      <c r="G73" s="60"/>
      <c r="H73" s="60"/>
      <c r="I73" s="60"/>
      <c r="J73" s="60"/>
      <c r="K73" s="60"/>
      <c r="L73" s="12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114</v>
      </c>
      <c r="D74" s="40"/>
      <c r="E74" s="40"/>
      <c r="F74" s="40"/>
      <c r="G74" s="40"/>
      <c r="H74" s="40"/>
      <c r="I74" s="40"/>
      <c r="J74" s="40"/>
      <c r="K74" s="40"/>
      <c r="L74" s="127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0"/>
      <c r="D75" s="40"/>
      <c r="E75" s="40"/>
      <c r="F75" s="40"/>
      <c r="G75" s="40"/>
      <c r="H75" s="40"/>
      <c r="I75" s="40"/>
      <c r="J75" s="40"/>
      <c r="K75" s="40"/>
      <c r="L75" s="127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17</v>
      </c>
      <c r="D76" s="40"/>
      <c r="E76" s="40"/>
      <c r="F76" s="40"/>
      <c r="G76" s="40"/>
      <c r="H76" s="40"/>
      <c r="I76" s="40"/>
      <c r="J76" s="40"/>
      <c r="K76" s="40"/>
      <c r="L76" s="127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0"/>
      <c r="D77" s="40"/>
      <c r="E77" s="126" t="str">
        <f>E7</f>
        <v>DOMOV PRO SENIORY NA TŘEŠŇOVCE - ČESKÁ SKALICE</v>
      </c>
      <c r="F77" s="34"/>
      <c r="G77" s="34"/>
      <c r="H77" s="34"/>
      <c r="I77" s="40"/>
      <c r="J77" s="40"/>
      <c r="K77" s="40"/>
      <c r="L77" s="12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1" customFormat="1" ht="12" customHeight="1">
      <c r="B78" s="24"/>
      <c r="C78" s="34" t="s">
        <v>97</v>
      </c>
      <c r="L78" s="24"/>
    </row>
    <row r="79" s="2" customFormat="1" ht="16.5" customHeight="1">
      <c r="A79" s="40"/>
      <c r="B79" s="41"/>
      <c r="C79" s="40"/>
      <c r="D79" s="40"/>
      <c r="E79" s="126" t="s">
        <v>98</v>
      </c>
      <c r="F79" s="40"/>
      <c r="G79" s="40"/>
      <c r="H79" s="40"/>
      <c r="I79" s="40"/>
      <c r="J79" s="40"/>
      <c r="K79" s="40"/>
      <c r="L79" s="12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99</v>
      </c>
      <c r="D80" s="40"/>
      <c r="E80" s="40"/>
      <c r="F80" s="40"/>
      <c r="G80" s="40"/>
      <c r="H80" s="40"/>
      <c r="I80" s="40"/>
      <c r="J80" s="40"/>
      <c r="K80" s="40"/>
      <c r="L80" s="12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0"/>
      <c r="D81" s="40"/>
      <c r="E81" s="64" t="str">
        <f>E11</f>
        <v>VRN 00 - Vedlejší a ostatní práce</v>
      </c>
      <c r="F81" s="40"/>
      <c r="G81" s="40"/>
      <c r="H81" s="40"/>
      <c r="I81" s="40"/>
      <c r="J81" s="40"/>
      <c r="K81" s="40"/>
      <c r="L81" s="12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0"/>
      <c r="D82" s="40"/>
      <c r="E82" s="40"/>
      <c r="F82" s="40"/>
      <c r="G82" s="40"/>
      <c r="H82" s="40"/>
      <c r="I82" s="40"/>
      <c r="J82" s="40"/>
      <c r="K82" s="40"/>
      <c r="L82" s="12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21</v>
      </c>
      <c r="D83" s="40"/>
      <c r="E83" s="40"/>
      <c r="F83" s="29" t="str">
        <f>F14</f>
        <v>Riegrova ukice st.parc.č.1936,kú Česká Skalice</v>
      </c>
      <c r="G83" s="40"/>
      <c r="H83" s="40"/>
      <c r="I83" s="34" t="s">
        <v>23</v>
      </c>
      <c r="J83" s="66" t="str">
        <f>IF(J14="","",J14)</f>
        <v>13. 12. 2025</v>
      </c>
      <c r="K83" s="40"/>
      <c r="L83" s="12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0"/>
      <c r="D84" s="40"/>
      <c r="E84" s="40"/>
      <c r="F84" s="40"/>
      <c r="G84" s="40"/>
      <c r="H84" s="40"/>
      <c r="I84" s="40"/>
      <c r="J84" s="40"/>
      <c r="K84" s="40"/>
      <c r="L84" s="12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5.15" customHeight="1">
      <c r="A85" s="40"/>
      <c r="B85" s="41"/>
      <c r="C85" s="34" t="s">
        <v>25</v>
      </c>
      <c r="D85" s="40"/>
      <c r="E85" s="40"/>
      <c r="F85" s="29" t="str">
        <f>E17</f>
        <v>Domov pro seniory Na Třešňovce,Riegrova 837,ČS</v>
      </c>
      <c r="G85" s="40"/>
      <c r="H85" s="40"/>
      <c r="I85" s="34" t="s">
        <v>31</v>
      </c>
      <c r="J85" s="38" t="str">
        <f>E23</f>
        <v>Proxion s.r.o.</v>
      </c>
      <c r="K85" s="40"/>
      <c r="L85" s="12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29</v>
      </c>
      <c r="D86" s="40"/>
      <c r="E86" s="40"/>
      <c r="F86" s="29" t="str">
        <f>IF(E20="","",E20)</f>
        <v>Vyplň údaj</v>
      </c>
      <c r="G86" s="40"/>
      <c r="H86" s="40"/>
      <c r="I86" s="34" t="s">
        <v>34</v>
      </c>
      <c r="J86" s="38" t="str">
        <f>E26</f>
        <v xml:space="preserve"> </v>
      </c>
      <c r="K86" s="40"/>
      <c r="L86" s="12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0.32" customHeight="1">
      <c r="A87" s="40"/>
      <c r="B87" s="41"/>
      <c r="C87" s="40"/>
      <c r="D87" s="40"/>
      <c r="E87" s="40"/>
      <c r="F87" s="40"/>
      <c r="G87" s="40"/>
      <c r="H87" s="40"/>
      <c r="I87" s="40"/>
      <c r="J87" s="40"/>
      <c r="K87" s="40"/>
      <c r="L87" s="12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11" customFormat="1" ht="29.28" customHeight="1">
      <c r="A88" s="152"/>
      <c r="B88" s="153"/>
      <c r="C88" s="154" t="s">
        <v>115</v>
      </c>
      <c r="D88" s="155" t="s">
        <v>57</v>
      </c>
      <c r="E88" s="155" t="s">
        <v>53</v>
      </c>
      <c r="F88" s="155" t="s">
        <v>54</v>
      </c>
      <c r="G88" s="155" t="s">
        <v>116</v>
      </c>
      <c r="H88" s="155" t="s">
        <v>117</v>
      </c>
      <c r="I88" s="155" t="s">
        <v>118</v>
      </c>
      <c r="J88" s="155" t="s">
        <v>103</v>
      </c>
      <c r="K88" s="156" t="s">
        <v>119</v>
      </c>
      <c r="L88" s="157"/>
      <c r="M88" s="82" t="s">
        <v>3</v>
      </c>
      <c r="N88" s="83" t="s">
        <v>42</v>
      </c>
      <c r="O88" s="83" t="s">
        <v>120</v>
      </c>
      <c r="P88" s="83" t="s">
        <v>121</v>
      </c>
      <c r="Q88" s="83" t="s">
        <v>122</v>
      </c>
      <c r="R88" s="83" t="s">
        <v>123</v>
      </c>
      <c r="S88" s="83" t="s">
        <v>124</v>
      </c>
      <c r="T88" s="84" t="s">
        <v>125</v>
      </c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</row>
    <row r="89" s="2" customFormat="1" ht="22.8" customHeight="1">
      <c r="A89" s="40"/>
      <c r="B89" s="41"/>
      <c r="C89" s="89" t="s">
        <v>126</v>
      </c>
      <c r="D89" s="40"/>
      <c r="E89" s="40"/>
      <c r="F89" s="40"/>
      <c r="G89" s="40"/>
      <c r="H89" s="40"/>
      <c r="I89" s="40"/>
      <c r="J89" s="158">
        <f>BK89</f>
        <v>0</v>
      </c>
      <c r="K89" s="40"/>
      <c r="L89" s="41"/>
      <c r="M89" s="85"/>
      <c r="N89" s="70"/>
      <c r="O89" s="86"/>
      <c r="P89" s="159">
        <f>P90</f>
        <v>0</v>
      </c>
      <c r="Q89" s="86"/>
      <c r="R89" s="159">
        <f>R90</f>
        <v>0</v>
      </c>
      <c r="S89" s="86"/>
      <c r="T89" s="160">
        <f>T90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21" t="s">
        <v>71</v>
      </c>
      <c r="AU89" s="21" t="s">
        <v>104</v>
      </c>
      <c r="BK89" s="161">
        <f>BK90</f>
        <v>0</v>
      </c>
    </row>
    <row r="90" s="12" customFormat="1" ht="25.92" customHeight="1">
      <c r="A90" s="12"/>
      <c r="B90" s="162"/>
      <c r="C90" s="12"/>
      <c r="D90" s="163" t="s">
        <v>71</v>
      </c>
      <c r="E90" s="164" t="s">
        <v>823</v>
      </c>
      <c r="F90" s="164" t="s">
        <v>824</v>
      </c>
      <c r="G90" s="12"/>
      <c r="H90" s="12"/>
      <c r="I90" s="165"/>
      <c r="J90" s="166">
        <f>BK90</f>
        <v>0</v>
      </c>
      <c r="K90" s="12"/>
      <c r="L90" s="162"/>
      <c r="M90" s="167"/>
      <c r="N90" s="168"/>
      <c r="O90" s="168"/>
      <c r="P90" s="169">
        <f>P91+P94+P97</f>
        <v>0</v>
      </c>
      <c r="Q90" s="168"/>
      <c r="R90" s="169">
        <f>R91+R94+R97</f>
        <v>0</v>
      </c>
      <c r="S90" s="168"/>
      <c r="T90" s="170">
        <f>T91+T94+T97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63" t="s">
        <v>160</v>
      </c>
      <c r="AT90" s="171" t="s">
        <v>71</v>
      </c>
      <c r="AU90" s="171" t="s">
        <v>72</v>
      </c>
      <c r="AY90" s="163" t="s">
        <v>129</v>
      </c>
      <c r="BK90" s="172">
        <f>BK91+BK94+BK97</f>
        <v>0</v>
      </c>
    </row>
    <row r="91" s="12" customFormat="1" ht="22.8" customHeight="1">
      <c r="A91" s="12"/>
      <c r="B91" s="162"/>
      <c r="C91" s="12"/>
      <c r="D91" s="163" t="s">
        <v>71</v>
      </c>
      <c r="E91" s="173" t="s">
        <v>825</v>
      </c>
      <c r="F91" s="173" t="s">
        <v>826</v>
      </c>
      <c r="G91" s="12"/>
      <c r="H91" s="12"/>
      <c r="I91" s="165"/>
      <c r="J91" s="174">
        <f>BK91</f>
        <v>0</v>
      </c>
      <c r="K91" s="12"/>
      <c r="L91" s="162"/>
      <c r="M91" s="167"/>
      <c r="N91" s="168"/>
      <c r="O91" s="168"/>
      <c r="P91" s="169">
        <f>SUM(P92:P93)</f>
        <v>0</v>
      </c>
      <c r="Q91" s="168"/>
      <c r="R91" s="169">
        <f>SUM(R92:R93)</f>
        <v>0</v>
      </c>
      <c r="S91" s="168"/>
      <c r="T91" s="170">
        <f>SUM(T92:T93)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163" t="s">
        <v>160</v>
      </c>
      <c r="AT91" s="171" t="s">
        <v>71</v>
      </c>
      <c r="AU91" s="171" t="s">
        <v>79</v>
      </c>
      <c r="AY91" s="163" t="s">
        <v>129</v>
      </c>
      <c r="BK91" s="172">
        <f>SUM(BK92:BK93)</f>
        <v>0</v>
      </c>
    </row>
    <row r="92" s="2" customFormat="1" ht="16.5" customHeight="1">
      <c r="A92" s="40"/>
      <c r="B92" s="175"/>
      <c r="C92" s="176" t="s">
        <v>79</v>
      </c>
      <c r="D92" s="176" t="s">
        <v>132</v>
      </c>
      <c r="E92" s="177" t="s">
        <v>827</v>
      </c>
      <c r="F92" s="178" t="s">
        <v>828</v>
      </c>
      <c r="G92" s="179" t="s">
        <v>829</v>
      </c>
      <c r="H92" s="180">
        <v>20</v>
      </c>
      <c r="I92" s="181"/>
      <c r="J92" s="182">
        <f>ROUND(I92*H92,2)</f>
        <v>0</v>
      </c>
      <c r="K92" s="178" t="s">
        <v>136</v>
      </c>
      <c r="L92" s="41"/>
      <c r="M92" s="183" t="s">
        <v>3</v>
      </c>
      <c r="N92" s="184" t="s">
        <v>44</v>
      </c>
      <c r="O92" s="74"/>
      <c r="P92" s="185">
        <f>O92*H92</f>
        <v>0</v>
      </c>
      <c r="Q92" s="185">
        <v>0</v>
      </c>
      <c r="R92" s="185">
        <f>Q92*H92</f>
        <v>0</v>
      </c>
      <c r="S92" s="185">
        <v>0</v>
      </c>
      <c r="T92" s="18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187" t="s">
        <v>830</v>
      </c>
      <c r="AT92" s="187" t="s">
        <v>132</v>
      </c>
      <c r="AU92" s="187" t="s">
        <v>85</v>
      </c>
      <c r="AY92" s="21" t="s">
        <v>129</v>
      </c>
      <c r="BE92" s="188">
        <f>IF(N92="základní",J92,0)</f>
        <v>0</v>
      </c>
      <c r="BF92" s="188">
        <f>IF(N92="snížená",J92,0)</f>
        <v>0</v>
      </c>
      <c r="BG92" s="188">
        <f>IF(N92="zákl. přenesená",J92,0)</f>
        <v>0</v>
      </c>
      <c r="BH92" s="188">
        <f>IF(N92="sníž. přenesená",J92,0)</f>
        <v>0</v>
      </c>
      <c r="BI92" s="188">
        <f>IF(N92="nulová",J92,0)</f>
        <v>0</v>
      </c>
      <c r="BJ92" s="21" t="s">
        <v>85</v>
      </c>
      <c r="BK92" s="188">
        <f>ROUND(I92*H92,2)</f>
        <v>0</v>
      </c>
      <c r="BL92" s="21" t="s">
        <v>830</v>
      </c>
      <c r="BM92" s="187" t="s">
        <v>831</v>
      </c>
    </row>
    <row r="93" s="2" customFormat="1">
      <c r="A93" s="40"/>
      <c r="B93" s="41"/>
      <c r="C93" s="40"/>
      <c r="D93" s="189" t="s">
        <v>139</v>
      </c>
      <c r="E93" s="40"/>
      <c r="F93" s="190" t="s">
        <v>832</v>
      </c>
      <c r="G93" s="40"/>
      <c r="H93" s="40"/>
      <c r="I93" s="191"/>
      <c r="J93" s="40"/>
      <c r="K93" s="40"/>
      <c r="L93" s="41"/>
      <c r="M93" s="192"/>
      <c r="N93" s="193"/>
      <c r="O93" s="74"/>
      <c r="P93" s="74"/>
      <c r="Q93" s="74"/>
      <c r="R93" s="74"/>
      <c r="S93" s="74"/>
      <c r="T93" s="75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21" t="s">
        <v>139</v>
      </c>
      <c r="AU93" s="21" t="s">
        <v>85</v>
      </c>
    </row>
    <row r="94" s="12" customFormat="1" ht="22.8" customHeight="1">
      <c r="A94" s="12"/>
      <c r="B94" s="162"/>
      <c r="C94" s="12"/>
      <c r="D94" s="163" t="s">
        <v>71</v>
      </c>
      <c r="E94" s="173" t="s">
        <v>833</v>
      </c>
      <c r="F94" s="173" t="s">
        <v>834</v>
      </c>
      <c r="G94" s="12"/>
      <c r="H94" s="12"/>
      <c r="I94" s="165"/>
      <c r="J94" s="174">
        <f>BK94</f>
        <v>0</v>
      </c>
      <c r="K94" s="12"/>
      <c r="L94" s="162"/>
      <c r="M94" s="167"/>
      <c r="N94" s="168"/>
      <c r="O94" s="168"/>
      <c r="P94" s="169">
        <f>SUM(P95:P96)</f>
        <v>0</v>
      </c>
      <c r="Q94" s="168"/>
      <c r="R94" s="169">
        <f>SUM(R95:R96)</f>
        <v>0</v>
      </c>
      <c r="S94" s="168"/>
      <c r="T94" s="17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63" t="s">
        <v>160</v>
      </c>
      <c r="AT94" s="171" t="s">
        <v>71</v>
      </c>
      <c r="AU94" s="171" t="s">
        <v>79</v>
      </c>
      <c r="AY94" s="163" t="s">
        <v>129</v>
      </c>
      <c r="BK94" s="172">
        <f>SUM(BK95:BK96)</f>
        <v>0</v>
      </c>
    </row>
    <row r="95" s="2" customFormat="1" ht="16.5" customHeight="1">
      <c r="A95" s="40"/>
      <c r="B95" s="175"/>
      <c r="C95" s="176" t="s">
        <v>85</v>
      </c>
      <c r="D95" s="176" t="s">
        <v>132</v>
      </c>
      <c r="E95" s="177" t="s">
        <v>835</v>
      </c>
      <c r="F95" s="178" t="s">
        <v>834</v>
      </c>
      <c r="G95" s="179" t="s">
        <v>836</v>
      </c>
      <c r="H95" s="243"/>
      <c r="I95" s="181"/>
      <c r="J95" s="182">
        <f>ROUND(I95*H95,2)</f>
        <v>0</v>
      </c>
      <c r="K95" s="178" t="s">
        <v>136</v>
      </c>
      <c r="L95" s="41"/>
      <c r="M95" s="183" t="s">
        <v>3</v>
      </c>
      <c r="N95" s="184" t="s">
        <v>44</v>
      </c>
      <c r="O95" s="74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187" t="s">
        <v>830</v>
      </c>
      <c r="AT95" s="187" t="s">
        <v>132</v>
      </c>
      <c r="AU95" s="187" t="s">
        <v>85</v>
      </c>
      <c r="AY95" s="21" t="s">
        <v>129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1" t="s">
        <v>85</v>
      </c>
      <c r="BK95" s="188">
        <f>ROUND(I95*H95,2)</f>
        <v>0</v>
      </c>
      <c r="BL95" s="21" t="s">
        <v>830</v>
      </c>
      <c r="BM95" s="187" t="s">
        <v>837</v>
      </c>
    </row>
    <row r="96" s="2" customFormat="1">
      <c r="A96" s="40"/>
      <c r="B96" s="41"/>
      <c r="C96" s="40"/>
      <c r="D96" s="189" t="s">
        <v>139</v>
      </c>
      <c r="E96" s="40"/>
      <c r="F96" s="190" t="s">
        <v>838</v>
      </c>
      <c r="G96" s="40"/>
      <c r="H96" s="40"/>
      <c r="I96" s="191"/>
      <c r="J96" s="40"/>
      <c r="K96" s="40"/>
      <c r="L96" s="41"/>
      <c r="M96" s="192"/>
      <c r="N96" s="193"/>
      <c r="O96" s="74"/>
      <c r="P96" s="74"/>
      <c r="Q96" s="74"/>
      <c r="R96" s="74"/>
      <c r="S96" s="74"/>
      <c r="T96" s="75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21" t="s">
        <v>139</v>
      </c>
      <c r="AU96" s="21" t="s">
        <v>85</v>
      </c>
    </row>
    <row r="97" s="12" customFormat="1" ht="22.8" customHeight="1">
      <c r="A97" s="12"/>
      <c r="B97" s="162"/>
      <c r="C97" s="12"/>
      <c r="D97" s="163" t="s">
        <v>71</v>
      </c>
      <c r="E97" s="173" t="s">
        <v>839</v>
      </c>
      <c r="F97" s="173" t="s">
        <v>840</v>
      </c>
      <c r="G97" s="12"/>
      <c r="H97" s="12"/>
      <c r="I97" s="165"/>
      <c r="J97" s="174">
        <f>BK97</f>
        <v>0</v>
      </c>
      <c r="K97" s="12"/>
      <c r="L97" s="162"/>
      <c r="M97" s="167"/>
      <c r="N97" s="168"/>
      <c r="O97" s="168"/>
      <c r="P97" s="169">
        <f>SUM(P98:P99)</f>
        <v>0</v>
      </c>
      <c r="Q97" s="168"/>
      <c r="R97" s="169">
        <f>SUM(R98:R99)</f>
        <v>0</v>
      </c>
      <c r="S97" s="168"/>
      <c r="T97" s="170">
        <f>SUM(T98:T99)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63" t="s">
        <v>160</v>
      </c>
      <c r="AT97" s="171" t="s">
        <v>71</v>
      </c>
      <c r="AU97" s="171" t="s">
        <v>79</v>
      </c>
      <c r="AY97" s="163" t="s">
        <v>129</v>
      </c>
      <c r="BK97" s="172">
        <f>SUM(BK98:BK99)</f>
        <v>0</v>
      </c>
    </row>
    <row r="98" s="2" customFormat="1" ht="16.5" customHeight="1">
      <c r="A98" s="40"/>
      <c r="B98" s="175"/>
      <c r="C98" s="176" t="s">
        <v>148</v>
      </c>
      <c r="D98" s="176" t="s">
        <v>132</v>
      </c>
      <c r="E98" s="177" t="s">
        <v>841</v>
      </c>
      <c r="F98" s="178" t="s">
        <v>840</v>
      </c>
      <c r="G98" s="179" t="s">
        <v>836</v>
      </c>
      <c r="H98" s="243"/>
      <c r="I98" s="181"/>
      <c r="J98" s="182">
        <f>ROUND(I98*H98,2)</f>
        <v>0</v>
      </c>
      <c r="K98" s="178" t="s">
        <v>136</v>
      </c>
      <c r="L98" s="41"/>
      <c r="M98" s="183" t="s">
        <v>3</v>
      </c>
      <c r="N98" s="184" t="s">
        <v>44</v>
      </c>
      <c r="O98" s="74"/>
      <c r="P98" s="185">
        <f>O98*H98</f>
        <v>0</v>
      </c>
      <c r="Q98" s="185">
        <v>0</v>
      </c>
      <c r="R98" s="185">
        <f>Q98*H98</f>
        <v>0</v>
      </c>
      <c r="S98" s="185">
        <v>0</v>
      </c>
      <c r="T98" s="18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187" t="s">
        <v>830</v>
      </c>
      <c r="AT98" s="187" t="s">
        <v>132</v>
      </c>
      <c r="AU98" s="187" t="s">
        <v>85</v>
      </c>
      <c r="AY98" s="21" t="s">
        <v>129</v>
      </c>
      <c r="BE98" s="188">
        <f>IF(N98="základní",J98,0)</f>
        <v>0</v>
      </c>
      <c r="BF98" s="188">
        <f>IF(N98="snížená",J98,0)</f>
        <v>0</v>
      </c>
      <c r="BG98" s="188">
        <f>IF(N98="zákl. přenesená",J98,0)</f>
        <v>0</v>
      </c>
      <c r="BH98" s="188">
        <f>IF(N98="sníž. přenesená",J98,0)</f>
        <v>0</v>
      </c>
      <c r="BI98" s="188">
        <f>IF(N98="nulová",J98,0)</f>
        <v>0</v>
      </c>
      <c r="BJ98" s="21" t="s">
        <v>85</v>
      </c>
      <c r="BK98" s="188">
        <f>ROUND(I98*H98,2)</f>
        <v>0</v>
      </c>
      <c r="BL98" s="21" t="s">
        <v>830</v>
      </c>
      <c r="BM98" s="187" t="s">
        <v>842</v>
      </c>
    </row>
    <row r="99" s="2" customFormat="1">
      <c r="A99" s="40"/>
      <c r="B99" s="41"/>
      <c r="C99" s="40"/>
      <c r="D99" s="189" t="s">
        <v>139</v>
      </c>
      <c r="E99" s="40"/>
      <c r="F99" s="190" t="s">
        <v>843</v>
      </c>
      <c r="G99" s="40"/>
      <c r="H99" s="40"/>
      <c r="I99" s="191"/>
      <c r="J99" s="40"/>
      <c r="K99" s="40"/>
      <c r="L99" s="41"/>
      <c r="M99" s="244"/>
      <c r="N99" s="245"/>
      <c r="O99" s="246"/>
      <c r="P99" s="246"/>
      <c r="Q99" s="246"/>
      <c r="R99" s="246"/>
      <c r="S99" s="246"/>
      <c r="T99" s="24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21" t="s">
        <v>139</v>
      </c>
      <c r="AU99" s="21" t="s">
        <v>85</v>
      </c>
    </row>
    <row r="100" s="2" customFormat="1" ht="6.96" customHeight="1">
      <c r="A100" s="40"/>
      <c r="B100" s="57"/>
      <c r="C100" s="58"/>
      <c r="D100" s="58"/>
      <c r="E100" s="58"/>
      <c r="F100" s="58"/>
      <c r="G100" s="58"/>
      <c r="H100" s="58"/>
      <c r="I100" s="58"/>
      <c r="J100" s="58"/>
      <c r="K100" s="58"/>
      <c r="L100" s="41"/>
      <c r="M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</sheetData>
  <autoFilter ref="C88:K99"/>
  <mergeCells count="12">
    <mergeCell ref="E7:H7"/>
    <mergeCell ref="E9:H9"/>
    <mergeCell ref="E11:H11"/>
    <mergeCell ref="E20:H20"/>
    <mergeCell ref="E29:H29"/>
    <mergeCell ref="E50:H50"/>
    <mergeCell ref="E52:H52"/>
    <mergeCell ref="E54:H54"/>
    <mergeCell ref="E77:H77"/>
    <mergeCell ref="E79:H79"/>
    <mergeCell ref="E81:H81"/>
    <mergeCell ref="L2:V2"/>
  </mergeCells>
  <hyperlinks>
    <hyperlink ref="F93" r:id="rId1" display="https://podminky.urs.cz/item/CS_URS_2025_02/013254000"/>
    <hyperlink ref="F96" r:id="rId2" display="https://podminky.urs.cz/item/CS_URS_2025_02/030001000"/>
    <hyperlink ref="F99" r:id="rId3" display="https://podminky.urs.cz/item/CS_URS_2025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2"/>
      <c r="C3" s="23"/>
      <c r="D3" s="23"/>
      <c r="E3" s="23"/>
      <c r="F3" s="23"/>
      <c r="G3" s="23"/>
      <c r="H3" s="24"/>
    </row>
    <row r="4" s="1" customFormat="1" ht="24.96" customHeight="1">
      <c r="B4" s="24"/>
      <c r="C4" s="25" t="s">
        <v>844</v>
      </c>
      <c r="H4" s="24"/>
    </row>
    <row r="5" s="1" customFormat="1" ht="12" customHeight="1">
      <c r="B5" s="24"/>
      <c r="C5" s="28" t="s">
        <v>14</v>
      </c>
      <c r="D5" s="38" t="s">
        <v>15</v>
      </c>
      <c r="E5" s="1"/>
      <c r="F5" s="1"/>
      <c r="H5" s="24"/>
    </row>
    <row r="6" s="1" customFormat="1" ht="36.96" customHeight="1">
      <c r="B6" s="24"/>
      <c r="C6" s="31" t="s">
        <v>17</v>
      </c>
      <c r="D6" s="32" t="s">
        <v>18</v>
      </c>
      <c r="E6" s="1"/>
      <c r="F6" s="1"/>
      <c r="H6" s="24"/>
    </row>
    <row r="7" s="1" customFormat="1" ht="16.5" customHeight="1">
      <c r="B7" s="24"/>
      <c r="C7" s="34" t="s">
        <v>23</v>
      </c>
      <c r="D7" s="66" t="str">
        <f>'Rekapitulace stavby'!AN8</f>
        <v>13. 12. 2025</v>
      </c>
      <c r="H7" s="24"/>
    </row>
    <row r="8" s="2" customFormat="1" ht="10.8" customHeight="1">
      <c r="A8" s="40"/>
      <c r="B8" s="41"/>
      <c r="C8" s="40"/>
      <c r="D8" s="40"/>
      <c r="E8" s="40"/>
      <c r="F8" s="40"/>
      <c r="G8" s="40"/>
      <c r="H8" s="41"/>
    </row>
    <row r="9" s="11" customFormat="1" ht="29.28" customHeight="1">
      <c r="A9" s="152"/>
      <c r="B9" s="153"/>
      <c r="C9" s="154" t="s">
        <v>53</v>
      </c>
      <c r="D9" s="155" t="s">
        <v>54</v>
      </c>
      <c r="E9" s="155" t="s">
        <v>116</v>
      </c>
      <c r="F9" s="156" t="s">
        <v>845</v>
      </c>
      <c r="G9" s="152"/>
      <c r="H9" s="153"/>
    </row>
    <row r="10" s="2" customFormat="1" ht="26.4" customHeight="1">
      <c r="A10" s="40"/>
      <c r="B10" s="41"/>
      <c r="C10" s="248" t="s">
        <v>846</v>
      </c>
      <c r="D10" s="248" t="s">
        <v>83</v>
      </c>
      <c r="E10" s="40"/>
      <c r="F10" s="40"/>
      <c r="G10" s="40"/>
      <c r="H10" s="41"/>
    </row>
    <row r="11" s="2" customFormat="1" ht="16.8" customHeight="1">
      <c r="A11" s="40"/>
      <c r="B11" s="41"/>
      <c r="C11" s="249" t="s">
        <v>93</v>
      </c>
      <c r="D11" s="250" t="s">
        <v>94</v>
      </c>
      <c r="E11" s="251" t="s">
        <v>3</v>
      </c>
      <c r="F11" s="252">
        <v>174.40000000000001</v>
      </c>
      <c r="G11" s="40"/>
      <c r="H11" s="41"/>
    </row>
    <row r="12" s="2" customFormat="1" ht="16.8" customHeight="1">
      <c r="A12" s="40"/>
      <c r="B12" s="41"/>
      <c r="C12" s="253" t="s">
        <v>3</v>
      </c>
      <c r="D12" s="253" t="s">
        <v>165</v>
      </c>
      <c r="E12" s="21" t="s">
        <v>3</v>
      </c>
      <c r="F12" s="254">
        <v>174.40000000000001</v>
      </c>
      <c r="G12" s="40"/>
      <c r="H12" s="41"/>
    </row>
    <row r="13" s="2" customFormat="1" ht="16.8" customHeight="1">
      <c r="A13" s="40"/>
      <c r="B13" s="41"/>
      <c r="C13" s="253" t="s">
        <v>93</v>
      </c>
      <c r="D13" s="253" t="s">
        <v>166</v>
      </c>
      <c r="E13" s="21" t="s">
        <v>3</v>
      </c>
      <c r="F13" s="254">
        <v>174.40000000000001</v>
      </c>
      <c r="G13" s="40"/>
      <c r="H13" s="41"/>
    </row>
    <row r="14" s="2" customFormat="1" ht="16.8" customHeight="1">
      <c r="A14" s="40"/>
      <c r="B14" s="41"/>
      <c r="C14" s="255" t="s">
        <v>847</v>
      </c>
      <c r="D14" s="40"/>
      <c r="E14" s="40"/>
      <c r="F14" s="40"/>
      <c r="G14" s="40"/>
      <c r="H14" s="41"/>
    </row>
    <row r="15" s="2" customFormat="1" ht="16.8" customHeight="1">
      <c r="A15" s="40"/>
      <c r="B15" s="41"/>
      <c r="C15" s="253" t="s">
        <v>161</v>
      </c>
      <c r="D15" s="253" t="s">
        <v>848</v>
      </c>
      <c r="E15" s="21" t="s">
        <v>151</v>
      </c>
      <c r="F15" s="254">
        <v>174.40000000000001</v>
      </c>
      <c r="G15" s="40"/>
      <c r="H15" s="41"/>
    </row>
    <row r="16" s="2" customFormat="1">
      <c r="A16" s="40"/>
      <c r="B16" s="41"/>
      <c r="C16" s="253" t="s">
        <v>155</v>
      </c>
      <c r="D16" s="253" t="s">
        <v>849</v>
      </c>
      <c r="E16" s="21" t="s">
        <v>135</v>
      </c>
      <c r="F16" s="254">
        <v>26.16</v>
      </c>
      <c r="G16" s="40"/>
      <c r="H16" s="41"/>
    </row>
    <row r="17" s="2" customFormat="1" ht="16.8" customHeight="1">
      <c r="A17" s="40"/>
      <c r="B17" s="41"/>
      <c r="C17" s="253" t="s">
        <v>168</v>
      </c>
      <c r="D17" s="253" t="s">
        <v>850</v>
      </c>
      <c r="E17" s="21" t="s">
        <v>135</v>
      </c>
      <c r="F17" s="254">
        <v>26.16</v>
      </c>
      <c r="G17" s="40"/>
      <c r="H17" s="41"/>
    </row>
    <row r="18" s="2" customFormat="1" ht="16.8" customHeight="1">
      <c r="A18" s="40"/>
      <c r="B18" s="41"/>
      <c r="C18" s="249" t="s">
        <v>306</v>
      </c>
      <c r="D18" s="250" t="s">
        <v>307</v>
      </c>
      <c r="E18" s="251" t="s">
        <v>3</v>
      </c>
      <c r="F18" s="252">
        <v>24.303999999999998</v>
      </c>
      <c r="G18" s="40"/>
      <c r="H18" s="41"/>
    </row>
    <row r="19" s="2" customFormat="1" ht="16.8" customHeight="1">
      <c r="A19" s="40"/>
      <c r="B19" s="41"/>
      <c r="C19" s="253" t="s">
        <v>3</v>
      </c>
      <c r="D19" s="253" t="s">
        <v>328</v>
      </c>
      <c r="E19" s="21" t="s">
        <v>3</v>
      </c>
      <c r="F19" s="254">
        <v>24.303999999999998</v>
      </c>
      <c r="G19" s="40"/>
      <c r="H19" s="41"/>
    </row>
    <row r="20" s="2" customFormat="1" ht="16.8" customHeight="1">
      <c r="A20" s="40"/>
      <c r="B20" s="41"/>
      <c r="C20" s="253" t="s">
        <v>306</v>
      </c>
      <c r="D20" s="253" t="s">
        <v>166</v>
      </c>
      <c r="E20" s="21" t="s">
        <v>3</v>
      </c>
      <c r="F20" s="254">
        <v>24.303999999999998</v>
      </c>
      <c r="G20" s="40"/>
      <c r="H20" s="41"/>
    </row>
    <row r="21" s="2" customFormat="1" ht="16.8" customHeight="1">
      <c r="A21" s="40"/>
      <c r="B21" s="41"/>
      <c r="C21" s="249" t="s">
        <v>339</v>
      </c>
      <c r="D21" s="250" t="s">
        <v>851</v>
      </c>
      <c r="E21" s="251" t="s">
        <v>3</v>
      </c>
      <c r="F21" s="252">
        <v>24.303999999999998</v>
      </c>
      <c r="G21" s="40"/>
      <c r="H21" s="41"/>
    </row>
    <row r="22" s="2" customFormat="1" ht="16.8" customHeight="1">
      <c r="A22" s="40"/>
      <c r="B22" s="41"/>
      <c r="C22" s="253" t="s">
        <v>3</v>
      </c>
      <c r="D22" s="253" t="s">
        <v>306</v>
      </c>
      <c r="E22" s="21" t="s">
        <v>3</v>
      </c>
      <c r="F22" s="254">
        <v>24.303999999999998</v>
      </c>
      <c r="G22" s="40"/>
      <c r="H22" s="41"/>
    </row>
    <row r="23" s="2" customFormat="1" ht="16.8" customHeight="1">
      <c r="A23" s="40"/>
      <c r="B23" s="41"/>
      <c r="C23" s="253" t="s">
        <v>339</v>
      </c>
      <c r="D23" s="253" t="s">
        <v>166</v>
      </c>
      <c r="E23" s="21" t="s">
        <v>3</v>
      </c>
      <c r="F23" s="254">
        <v>24.303999999999998</v>
      </c>
      <c r="G23" s="40"/>
      <c r="H23" s="41"/>
    </row>
    <row r="24" s="2" customFormat="1" ht="16.8" customHeight="1">
      <c r="A24" s="40"/>
      <c r="B24" s="41"/>
      <c r="C24" s="249" t="s">
        <v>334</v>
      </c>
      <c r="D24" s="250" t="s">
        <v>852</v>
      </c>
      <c r="E24" s="251" t="s">
        <v>3</v>
      </c>
      <c r="F24" s="252">
        <v>5.7999999999999998</v>
      </c>
      <c r="G24" s="40"/>
      <c r="H24" s="41"/>
    </row>
    <row r="25" s="2" customFormat="1" ht="16.8" customHeight="1">
      <c r="A25" s="40"/>
      <c r="B25" s="41"/>
      <c r="C25" s="253" t="s">
        <v>3</v>
      </c>
      <c r="D25" s="253" t="s">
        <v>333</v>
      </c>
      <c r="E25" s="21" t="s">
        <v>3</v>
      </c>
      <c r="F25" s="254">
        <v>5.7999999999999998</v>
      </c>
      <c r="G25" s="40"/>
      <c r="H25" s="41"/>
    </row>
    <row r="26" s="2" customFormat="1" ht="16.8" customHeight="1">
      <c r="A26" s="40"/>
      <c r="B26" s="41"/>
      <c r="C26" s="253" t="s">
        <v>334</v>
      </c>
      <c r="D26" s="253" t="s">
        <v>166</v>
      </c>
      <c r="E26" s="21" t="s">
        <v>3</v>
      </c>
      <c r="F26" s="254">
        <v>5.7999999999999998</v>
      </c>
      <c r="G26" s="40"/>
      <c r="H26" s="41"/>
    </row>
    <row r="27" s="2" customFormat="1" ht="26.4" customHeight="1">
      <c r="A27" s="40"/>
      <c r="B27" s="41"/>
      <c r="C27" s="248" t="s">
        <v>853</v>
      </c>
      <c r="D27" s="248" t="s">
        <v>88</v>
      </c>
      <c r="E27" s="40"/>
      <c r="F27" s="40"/>
      <c r="G27" s="40"/>
      <c r="H27" s="41"/>
    </row>
    <row r="28" s="2" customFormat="1" ht="16.8" customHeight="1">
      <c r="A28" s="40"/>
      <c r="B28" s="41"/>
      <c r="C28" s="249" t="s">
        <v>93</v>
      </c>
      <c r="D28" s="250" t="s">
        <v>94</v>
      </c>
      <c r="E28" s="251" t="s">
        <v>3</v>
      </c>
      <c r="F28" s="252">
        <v>151.90000000000001</v>
      </c>
      <c r="G28" s="40"/>
      <c r="H28" s="41"/>
    </row>
    <row r="29" s="2" customFormat="1" ht="16.8" customHeight="1">
      <c r="A29" s="40"/>
      <c r="B29" s="41"/>
      <c r="C29" s="255" t="s">
        <v>847</v>
      </c>
      <c r="D29" s="40"/>
      <c r="E29" s="40"/>
      <c r="F29" s="40"/>
      <c r="G29" s="40"/>
      <c r="H29" s="41"/>
    </row>
    <row r="30" s="2" customFormat="1">
      <c r="A30" s="40"/>
      <c r="B30" s="41"/>
      <c r="C30" s="253" t="s">
        <v>324</v>
      </c>
      <c r="D30" s="253" t="s">
        <v>854</v>
      </c>
      <c r="E30" s="21" t="s">
        <v>135</v>
      </c>
      <c r="F30" s="254">
        <v>24.303999999999998</v>
      </c>
      <c r="G30" s="40"/>
      <c r="H30" s="41"/>
    </row>
    <row r="31" s="2" customFormat="1" ht="16.8" customHeight="1">
      <c r="A31" s="40"/>
      <c r="B31" s="41"/>
      <c r="C31" s="249" t="s">
        <v>309</v>
      </c>
      <c r="D31" s="250" t="s">
        <v>310</v>
      </c>
      <c r="E31" s="251" t="s">
        <v>3</v>
      </c>
      <c r="F31" s="252">
        <v>15</v>
      </c>
      <c r="G31" s="40"/>
      <c r="H31" s="41"/>
    </row>
    <row r="32" s="2" customFormat="1" ht="16.8" customHeight="1">
      <c r="A32" s="40"/>
      <c r="B32" s="41"/>
      <c r="C32" s="253" t="s">
        <v>3</v>
      </c>
      <c r="D32" s="253" t="s">
        <v>790</v>
      </c>
      <c r="E32" s="21" t="s">
        <v>3</v>
      </c>
      <c r="F32" s="254">
        <v>15</v>
      </c>
      <c r="G32" s="40"/>
      <c r="H32" s="41"/>
    </row>
    <row r="33" s="2" customFormat="1" ht="16.8" customHeight="1">
      <c r="A33" s="40"/>
      <c r="B33" s="41"/>
      <c r="C33" s="253" t="s">
        <v>309</v>
      </c>
      <c r="D33" s="253" t="s">
        <v>166</v>
      </c>
      <c r="E33" s="21" t="s">
        <v>3</v>
      </c>
      <c r="F33" s="254">
        <v>15</v>
      </c>
      <c r="G33" s="40"/>
      <c r="H33" s="41"/>
    </row>
    <row r="34" s="2" customFormat="1" ht="16.8" customHeight="1">
      <c r="A34" s="40"/>
      <c r="B34" s="41"/>
      <c r="C34" s="255" t="s">
        <v>847</v>
      </c>
      <c r="D34" s="40"/>
      <c r="E34" s="40"/>
      <c r="F34" s="40"/>
      <c r="G34" s="40"/>
      <c r="H34" s="41"/>
    </row>
    <row r="35" s="2" customFormat="1">
      <c r="A35" s="40"/>
      <c r="B35" s="41"/>
      <c r="C35" s="253" t="s">
        <v>786</v>
      </c>
      <c r="D35" s="253" t="s">
        <v>855</v>
      </c>
      <c r="E35" s="21" t="s">
        <v>151</v>
      </c>
      <c r="F35" s="254">
        <v>15</v>
      </c>
      <c r="G35" s="40"/>
      <c r="H35" s="41"/>
    </row>
    <row r="36" s="2" customFormat="1" ht="16.8" customHeight="1">
      <c r="A36" s="40"/>
      <c r="B36" s="41"/>
      <c r="C36" s="253" t="s">
        <v>781</v>
      </c>
      <c r="D36" s="253" t="s">
        <v>856</v>
      </c>
      <c r="E36" s="21" t="s">
        <v>151</v>
      </c>
      <c r="F36" s="254">
        <v>15</v>
      </c>
      <c r="G36" s="40"/>
      <c r="H36" s="41"/>
    </row>
    <row r="37" s="2" customFormat="1" ht="16.8" customHeight="1">
      <c r="A37" s="40"/>
      <c r="B37" s="41"/>
      <c r="C37" s="249" t="s">
        <v>306</v>
      </c>
      <c r="D37" s="250" t="s">
        <v>307</v>
      </c>
      <c r="E37" s="251" t="s">
        <v>3</v>
      </c>
      <c r="F37" s="252">
        <v>24.303999999999998</v>
      </c>
      <c r="G37" s="40"/>
      <c r="H37" s="41"/>
    </row>
    <row r="38" s="2" customFormat="1" ht="16.8" customHeight="1">
      <c r="A38" s="40"/>
      <c r="B38" s="41"/>
      <c r="C38" s="253" t="s">
        <v>3</v>
      </c>
      <c r="D38" s="253" t="s">
        <v>328</v>
      </c>
      <c r="E38" s="21" t="s">
        <v>3</v>
      </c>
      <c r="F38" s="254">
        <v>24.303999999999998</v>
      </c>
      <c r="G38" s="40"/>
      <c r="H38" s="41"/>
    </row>
    <row r="39" s="2" customFormat="1" ht="16.8" customHeight="1">
      <c r="A39" s="40"/>
      <c r="B39" s="41"/>
      <c r="C39" s="253" t="s">
        <v>306</v>
      </c>
      <c r="D39" s="253" t="s">
        <v>166</v>
      </c>
      <c r="E39" s="21" t="s">
        <v>3</v>
      </c>
      <c r="F39" s="254">
        <v>24.303999999999998</v>
      </c>
      <c r="G39" s="40"/>
      <c r="H39" s="41"/>
    </row>
    <row r="40" s="2" customFormat="1" ht="16.8" customHeight="1">
      <c r="A40" s="40"/>
      <c r="B40" s="41"/>
      <c r="C40" s="255" t="s">
        <v>847</v>
      </c>
      <c r="D40" s="40"/>
      <c r="E40" s="40"/>
      <c r="F40" s="40"/>
      <c r="G40" s="40"/>
      <c r="H40" s="41"/>
    </row>
    <row r="41" s="2" customFormat="1">
      <c r="A41" s="40"/>
      <c r="B41" s="41"/>
      <c r="C41" s="253" t="s">
        <v>324</v>
      </c>
      <c r="D41" s="253" t="s">
        <v>854</v>
      </c>
      <c r="E41" s="21" t="s">
        <v>135</v>
      </c>
      <c r="F41" s="254">
        <v>24.303999999999998</v>
      </c>
      <c r="G41" s="40"/>
      <c r="H41" s="41"/>
    </row>
    <row r="42" s="2" customFormat="1">
      <c r="A42" s="40"/>
      <c r="B42" s="41"/>
      <c r="C42" s="253" t="s">
        <v>335</v>
      </c>
      <c r="D42" s="253" t="s">
        <v>857</v>
      </c>
      <c r="E42" s="21" t="s">
        <v>135</v>
      </c>
      <c r="F42" s="254">
        <v>24.303999999999998</v>
      </c>
      <c r="G42" s="40"/>
      <c r="H42" s="41"/>
    </row>
    <row r="43" s="2" customFormat="1">
      <c r="A43" s="40"/>
      <c r="B43" s="41"/>
      <c r="C43" s="253" t="s">
        <v>340</v>
      </c>
      <c r="D43" s="253" t="s">
        <v>858</v>
      </c>
      <c r="E43" s="21" t="s">
        <v>135</v>
      </c>
      <c r="F43" s="254">
        <v>486.07999999999998</v>
      </c>
      <c r="G43" s="40"/>
      <c r="H43" s="41"/>
    </row>
    <row r="44" s="2" customFormat="1">
      <c r="A44" s="40"/>
      <c r="B44" s="41"/>
      <c r="C44" s="253" t="s">
        <v>345</v>
      </c>
      <c r="D44" s="253" t="s">
        <v>859</v>
      </c>
      <c r="E44" s="21" t="s">
        <v>194</v>
      </c>
      <c r="F44" s="254">
        <v>34.026000000000003</v>
      </c>
      <c r="G44" s="40"/>
      <c r="H44" s="41"/>
    </row>
    <row r="45" s="2" customFormat="1" ht="16.8" customHeight="1">
      <c r="A45" s="40"/>
      <c r="B45" s="41"/>
      <c r="C45" s="253" t="s">
        <v>349</v>
      </c>
      <c r="D45" s="253" t="s">
        <v>860</v>
      </c>
      <c r="E45" s="21" t="s">
        <v>135</v>
      </c>
      <c r="F45" s="254">
        <v>24.303999999999998</v>
      </c>
      <c r="G45" s="40"/>
      <c r="H45" s="41"/>
    </row>
    <row r="46" s="2" customFormat="1" ht="16.8" customHeight="1">
      <c r="A46" s="40"/>
      <c r="B46" s="41"/>
      <c r="C46" s="249" t="s">
        <v>339</v>
      </c>
      <c r="D46" s="250" t="s">
        <v>851</v>
      </c>
      <c r="E46" s="251" t="s">
        <v>3</v>
      </c>
      <c r="F46" s="252">
        <v>24.303999999999998</v>
      </c>
      <c r="G46" s="40"/>
      <c r="H46" s="41"/>
    </row>
    <row r="47" s="2" customFormat="1" ht="16.8" customHeight="1">
      <c r="A47" s="40"/>
      <c r="B47" s="41"/>
      <c r="C47" s="253" t="s">
        <v>3</v>
      </c>
      <c r="D47" s="253" t="s">
        <v>306</v>
      </c>
      <c r="E47" s="21" t="s">
        <v>3</v>
      </c>
      <c r="F47" s="254">
        <v>24.303999999999998</v>
      </c>
      <c r="G47" s="40"/>
      <c r="H47" s="41"/>
    </row>
    <row r="48" s="2" customFormat="1" ht="16.8" customHeight="1">
      <c r="A48" s="40"/>
      <c r="B48" s="41"/>
      <c r="C48" s="253" t="s">
        <v>339</v>
      </c>
      <c r="D48" s="253" t="s">
        <v>166</v>
      </c>
      <c r="E48" s="21" t="s">
        <v>3</v>
      </c>
      <c r="F48" s="254">
        <v>24.303999999999998</v>
      </c>
      <c r="G48" s="40"/>
      <c r="H48" s="41"/>
    </row>
    <row r="49" s="2" customFormat="1" ht="16.8" customHeight="1">
      <c r="A49" s="40"/>
      <c r="B49" s="41"/>
      <c r="C49" s="249" t="s">
        <v>334</v>
      </c>
      <c r="D49" s="250" t="s">
        <v>852</v>
      </c>
      <c r="E49" s="251" t="s">
        <v>3</v>
      </c>
      <c r="F49" s="252">
        <v>5.7999999999999998</v>
      </c>
      <c r="G49" s="40"/>
      <c r="H49" s="41"/>
    </row>
    <row r="50" s="2" customFormat="1" ht="16.8" customHeight="1">
      <c r="A50" s="40"/>
      <c r="B50" s="41"/>
      <c r="C50" s="253" t="s">
        <v>3</v>
      </c>
      <c r="D50" s="253" t="s">
        <v>333</v>
      </c>
      <c r="E50" s="21" t="s">
        <v>3</v>
      </c>
      <c r="F50" s="254">
        <v>5.7999999999999998</v>
      </c>
      <c r="G50" s="40"/>
      <c r="H50" s="41"/>
    </row>
    <row r="51" s="2" customFormat="1" ht="16.8" customHeight="1">
      <c r="A51" s="40"/>
      <c r="B51" s="41"/>
      <c r="C51" s="253" t="s">
        <v>334</v>
      </c>
      <c r="D51" s="253" t="s">
        <v>166</v>
      </c>
      <c r="E51" s="21" t="s">
        <v>3</v>
      </c>
      <c r="F51" s="254">
        <v>5.7999999999999998</v>
      </c>
      <c r="G51" s="40"/>
      <c r="H51" s="41"/>
    </row>
    <row r="52" s="2" customFormat="1" ht="16.8" customHeight="1">
      <c r="A52" s="40"/>
      <c r="B52" s="41"/>
      <c r="C52" s="249" t="s">
        <v>299</v>
      </c>
      <c r="D52" s="250" t="s">
        <v>300</v>
      </c>
      <c r="E52" s="251" t="s">
        <v>3</v>
      </c>
      <c r="F52" s="252">
        <v>150.94300000000001</v>
      </c>
      <c r="G52" s="40"/>
      <c r="H52" s="41"/>
    </row>
    <row r="53" s="2" customFormat="1" ht="16.8" customHeight="1">
      <c r="A53" s="40"/>
      <c r="B53" s="41"/>
      <c r="C53" s="253" t="s">
        <v>3</v>
      </c>
      <c r="D53" s="253" t="s">
        <v>386</v>
      </c>
      <c r="E53" s="21" t="s">
        <v>3</v>
      </c>
      <c r="F53" s="254">
        <v>150</v>
      </c>
      <c r="G53" s="40"/>
      <c r="H53" s="41"/>
    </row>
    <row r="54" s="2" customFormat="1" ht="16.8" customHeight="1">
      <c r="A54" s="40"/>
      <c r="B54" s="41"/>
      <c r="C54" s="253" t="s">
        <v>3</v>
      </c>
      <c r="D54" s="253" t="s">
        <v>387</v>
      </c>
      <c r="E54" s="21" t="s">
        <v>3</v>
      </c>
      <c r="F54" s="254">
        <v>0.94299999999999995</v>
      </c>
      <c r="G54" s="40"/>
      <c r="H54" s="41"/>
    </row>
    <row r="55" s="2" customFormat="1" ht="16.8" customHeight="1">
      <c r="A55" s="40"/>
      <c r="B55" s="41"/>
      <c r="C55" s="253" t="s">
        <v>299</v>
      </c>
      <c r="D55" s="253" t="s">
        <v>166</v>
      </c>
      <c r="E55" s="21" t="s">
        <v>3</v>
      </c>
      <c r="F55" s="254">
        <v>150.94300000000001</v>
      </c>
      <c r="G55" s="40"/>
      <c r="H55" s="41"/>
    </row>
    <row r="56" s="2" customFormat="1" ht="16.8" customHeight="1">
      <c r="A56" s="40"/>
      <c r="B56" s="41"/>
      <c r="C56" s="255" t="s">
        <v>847</v>
      </c>
      <c r="D56" s="40"/>
      <c r="E56" s="40"/>
      <c r="F56" s="40"/>
      <c r="G56" s="40"/>
      <c r="H56" s="41"/>
    </row>
    <row r="57" s="2" customFormat="1" ht="16.8" customHeight="1">
      <c r="A57" s="40"/>
      <c r="B57" s="41"/>
      <c r="C57" s="253" t="s">
        <v>382</v>
      </c>
      <c r="D57" s="253" t="s">
        <v>861</v>
      </c>
      <c r="E57" s="21" t="s">
        <v>151</v>
      </c>
      <c r="F57" s="254">
        <v>150.94300000000001</v>
      </c>
      <c r="G57" s="40"/>
      <c r="H57" s="41"/>
    </row>
    <row r="58" s="2" customFormat="1" ht="16.8" customHeight="1">
      <c r="A58" s="40"/>
      <c r="B58" s="41"/>
      <c r="C58" s="253" t="s">
        <v>353</v>
      </c>
      <c r="D58" s="253" t="s">
        <v>862</v>
      </c>
      <c r="E58" s="21" t="s">
        <v>151</v>
      </c>
      <c r="F58" s="254">
        <v>150.94300000000001</v>
      </c>
      <c r="G58" s="40"/>
      <c r="H58" s="41"/>
    </row>
    <row r="59" s="2" customFormat="1" ht="16.8" customHeight="1">
      <c r="A59" s="40"/>
      <c r="B59" s="41"/>
      <c r="C59" s="253" t="s">
        <v>375</v>
      </c>
      <c r="D59" s="253" t="s">
        <v>863</v>
      </c>
      <c r="E59" s="21" t="s">
        <v>151</v>
      </c>
      <c r="F59" s="254">
        <v>150.94300000000001</v>
      </c>
      <c r="G59" s="40"/>
      <c r="H59" s="41"/>
    </row>
    <row r="60" s="2" customFormat="1" ht="16.8" customHeight="1">
      <c r="A60" s="40"/>
      <c r="B60" s="41"/>
      <c r="C60" s="253" t="s">
        <v>378</v>
      </c>
      <c r="D60" s="253" t="s">
        <v>864</v>
      </c>
      <c r="E60" s="21" t="s">
        <v>151</v>
      </c>
      <c r="F60" s="254">
        <v>150.94300000000001</v>
      </c>
      <c r="G60" s="40"/>
      <c r="H60" s="41"/>
    </row>
    <row r="61" s="2" customFormat="1" ht="16.8" customHeight="1">
      <c r="A61" s="40"/>
      <c r="B61" s="41"/>
      <c r="C61" s="249" t="s">
        <v>302</v>
      </c>
      <c r="D61" s="250" t="s">
        <v>303</v>
      </c>
      <c r="E61" s="251" t="s">
        <v>3</v>
      </c>
      <c r="F61" s="252">
        <v>11.4</v>
      </c>
      <c r="G61" s="40"/>
      <c r="H61" s="41"/>
    </row>
    <row r="62" s="2" customFormat="1" ht="16.8" customHeight="1">
      <c r="A62" s="40"/>
      <c r="B62" s="41"/>
      <c r="C62" s="253" t="s">
        <v>3</v>
      </c>
      <c r="D62" s="253" t="s">
        <v>648</v>
      </c>
      <c r="E62" s="21" t="s">
        <v>3</v>
      </c>
      <c r="F62" s="254">
        <v>11.4</v>
      </c>
      <c r="G62" s="40"/>
      <c r="H62" s="41"/>
    </row>
    <row r="63" s="2" customFormat="1" ht="16.8" customHeight="1">
      <c r="A63" s="40"/>
      <c r="B63" s="41"/>
      <c r="C63" s="253" t="s">
        <v>302</v>
      </c>
      <c r="D63" s="253" t="s">
        <v>649</v>
      </c>
      <c r="E63" s="21" t="s">
        <v>3</v>
      </c>
      <c r="F63" s="254">
        <v>11.4</v>
      </c>
      <c r="G63" s="40"/>
      <c r="H63" s="41"/>
    </row>
    <row r="64" s="2" customFormat="1" ht="16.8" customHeight="1">
      <c r="A64" s="40"/>
      <c r="B64" s="41"/>
      <c r="C64" s="255" t="s">
        <v>847</v>
      </c>
      <c r="D64" s="40"/>
      <c r="E64" s="40"/>
      <c r="F64" s="40"/>
      <c r="G64" s="40"/>
      <c r="H64" s="41"/>
    </row>
    <row r="65" s="2" customFormat="1" ht="16.8" customHeight="1">
      <c r="A65" s="40"/>
      <c r="B65" s="41"/>
      <c r="C65" s="253" t="s">
        <v>644</v>
      </c>
      <c r="D65" s="253" t="s">
        <v>865</v>
      </c>
      <c r="E65" s="21" t="s">
        <v>151</v>
      </c>
      <c r="F65" s="254">
        <v>17.399999999999999</v>
      </c>
      <c r="G65" s="40"/>
      <c r="H65" s="41"/>
    </row>
    <row r="66" s="2" customFormat="1" ht="16.8" customHeight="1">
      <c r="A66" s="40"/>
      <c r="B66" s="41"/>
      <c r="C66" s="253" t="s">
        <v>652</v>
      </c>
      <c r="D66" s="253" t="s">
        <v>653</v>
      </c>
      <c r="E66" s="21" t="s">
        <v>151</v>
      </c>
      <c r="F66" s="254">
        <v>12.539999999999999</v>
      </c>
      <c r="G66" s="40"/>
      <c r="H66" s="41"/>
    </row>
    <row r="67" s="2" customFormat="1" ht="16.8" customHeight="1">
      <c r="A67" s="40"/>
      <c r="B67" s="41"/>
      <c r="C67" s="249" t="s">
        <v>650</v>
      </c>
      <c r="D67" s="250" t="s">
        <v>866</v>
      </c>
      <c r="E67" s="251" t="s">
        <v>3</v>
      </c>
      <c r="F67" s="252">
        <v>6</v>
      </c>
      <c r="G67" s="40"/>
      <c r="H67" s="41"/>
    </row>
    <row r="68" s="2" customFormat="1" ht="16.8" customHeight="1">
      <c r="A68" s="40"/>
      <c r="B68" s="41"/>
      <c r="C68" s="253" t="s">
        <v>3</v>
      </c>
      <c r="D68" s="253" t="s">
        <v>167</v>
      </c>
      <c r="E68" s="21" t="s">
        <v>3</v>
      </c>
      <c r="F68" s="254">
        <v>6</v>
      </c>
      <c r="G68" s="40"/>
      <c r="H68" s="41"/>
    </row>
    <row r="69" s="2" customFormat="1" ht="16.8" customHeight="1">
      <c r="A69" s="40"/>
      <c r="B69" s="41"/>
      <c r="C69" s="253" t="s">
        <v>650</v>
      </c>
      <c r="D69" s="253" t="s">
        <v>649</v>
      </c>
      <c r="E69" s="21" t="s">
        <v>3</v>
      </c>
      <c r="F69" s="254">
        <v>6</v>
      </c>
      <c r="G69" s="40"/>
      <c r="H69" s="41"/>
    </row>
    <row r="70" s="2" customFormat="1" ht="7.44" customHeight="1">
      <c r="A70" s="40"/>
      <c r="B70" s="57"/>
      <c r="C70" s="58"/>
      <c r="D70" s="58"/>
      <c r="E70" s="58"/>
      <c r="F70" s="58"/>
      <c r="G70" s="58"/>
      <c r="H70" s="41"/>
    </row>
    <row r="71" s="2" customFormat="1">
      <c r="A71" s="40"/>
      <c r="B71" s="40"/>
      <c r="C71" s="40"/>
      <c r="D71" s="40"/>
      <c r="E71" s="40"/>
      <c r="F71" s="40"/>
      <c r="G71" s="40"/>
      <c r="H71" s="40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6" customWidth="1"/>
    <col min="2" max="2" width="1.667969" style="256" customWidth="1"/>
    <col min="3" max="4" width="5" style="256" customWidth="1"/>
    <col min="5" max="5" width="11.66016" style="256" customWidth="1"/>
    <col min="6" max="6" width="9.160156" style="256" customWidth="1"/>
    <col min="7" max="7" width="5" style="256" customWidth="1"/>
    <col min="8" max="8" width="77.83203" style="256" customWidth="1"/>
    <col min="9" max="10" width="20" style="256" customWidth="1"/>
    <col min="11" max="11" width="1.667969" style="256" customWidth="1"/>
  </cols>
  <sheetData>
    <row r="1" s="1" customFormat="1" ht="37.5" customHeight="1"/>
    <row r="2" s="1" customFormat="1" ht="7.5" customHeight="1">
      <c r="B2" s="257"/>
      <c r="C2" s="258"/>
      <c r="D2" s="258"/>
      <c r="E2" s="258"/>
      <c r="F2" s="258"/>
      <c r="G2" s="258"/>
      <c r="H2" s="258"/>
      <c r="I2" s="258"/>
      <c r="J2" s="258"/>
      <c r="K2" s="259"/>
    </row>
    <row r="3" s="17" customFormat="1" ht="45" customHeight="1">
      <c r="B3" s="260"/>
      <c r="C3" s="261" t="s">
        <v>867</v>
      </c>
      <c r="D3" s="261"/>
      <c r="E3" s="261"/>
      <c r="F3" s="261"/>
      <c r="G3" s="261"/>
      <c r="H3" s="261"/>
      <c r="I3" s="261"/>
      <c r="J3" s="261"/>
      <c r="K3" s="262"/>
    </row>
    <row r="4" s="1" customFormat="1" ht="25.5" customHeight="1">
      <c r="B4" s="263"/>
      <c r="C4" s="264" t="s">
        <v>868</v>
      </c>
      <c r="D4" s="264"/>
      <c r="E4" s="264"/>
      <c r="F4" s="264"/>
      <c r="G4" s="264"/>
      <c r="H4" s="264"/>
      <c r="I4" s="264"/>
      <c r="J4" s="264"/>
      <c r="K4" s="265"/>
    </row>
    <row r="5" s="1" customFormat="1" ht="5.25" customHeight="1">
      <c r="B5" s="263"/>
      <c r="C5" s="266"/>
      <c r="D5" s="266"/>
      <c r="E5" s="266"/>
      <c r="F5" s="266"/>
      <c r="G5" s="266"/>
      <c r="H5" s="266"/>
      <c r="I5" s="266"/>
      <c r="J5" s="266"/>
      <c r="K5" s="265"/>
    </row>
    <row r="6" s="1" customFormat="1" ht="15" customHeight="1">
      <c r="B6" s="263"/>
      <c r="C6" s="267" t="s">
        <v>869</v>
      </c>
      <c r="D6" s="267"/>
      <c r="E6" s="267"/>
      <c r="F6" s="267"/>
      <c r="G6" s="267"/>
      <c r="H6" s="267"/>
      <c r="I6" s="267"/>
      <c r="J6" s="267"/>
      <c r="K6" s="265"/>
    </row>
    <row r="7" s="1" customFormat="1" ht="15" customHeight="1">
      <c r="B7" s="268"/>
      <c r="C7" s="267" t="s">
        <v>870</v>
      </c>
      <c r="D7" s="267"/>
      <c r="E7" s="267"/>
      <c r="F7" s="267"/>
      <c r="G7" s="267"/>
      <c r="H7" s="267"/>
      <c r="I7" s="267"/>
      <c r="J7" s="267"/>
      <c r="K7" s="265"/>
    </row>
    <row r="8" s="1" customFormat="1" ht="12.75" customHeight="1">
      <c r="B8" s="268"/>
      <c r="C8" s="267"/>
      <c r="D8" s="267"/>
      <c r="E8" s="267"/>
      <c r="F8" s="267"/>
      <c r="G8" s="267"/>
      <c r="H8" s="267"/>
      <c r="I8" s="267"/>
      <c r="J8" s="267"/>
      <c r="K8" s="265"/>
    </row>
    <row r="9" s="1" customFormat="1" ht="15" customHeight="1">
      <c r="B9" s="268"/>
      <c r="C9" s="267" t="s">
        <v>871</v>
      </c>
      <c r="D9" s="267"/>
      <c r="E9" s="267"/>
      <c r="F9" s="267"/>
      <c r="G9" s="267"/>
      <c r="H9" s="267"/>
      <c r="I9" s="267"/>
      <c r="J9" s="267"/>
      <c r="K9" s="265"/>
    </row>
    <row r="10" s="1" customFormat="1" ht="15" customHeight="1">
      <c r="B10" s="268"/>
      <c r="C10" s="267"/>
      <c r="D10" s="267" t="s">
        <v>872</v>
      </c>
      <c r="E10" s="267"/>
      <c r="F10" s="267"/>
      <c r="G10" s="267"/>
      <c r="H10" s="267"/>
      <c r="I10" s="267"/>
      <c r="J10" s="267"/>
      <c r="K10" s="265"/>
    </row>
    <row r="11" s="1" customFormat="1" ht="15" customHeight="1">
      <c r="B11" s="268"/>
      <c r="C11" s="269"/>
      <c r="D11" s="267" t="s">
        <v>873</v>
      </c>
      <c r="E11" s="267"/>
      <c r="F11" s="267"/>
      <c r="G11" s="267"/>
      <c r="H11" s="267"/>
      <c r="I11" s="267"/>
      <c r="J11" s="267"/>
      <c r="K11" s="265"/>
    </row>
    <row r="12" s="1" customFormat="1" ht="15" customHeight="1">
      <c r="B12" s="268"/>
      <c r="C12" s="269"/>
      <c r="D12" s="267"/>
      <c r="E12" s="267"/>
      <c r="F12" s="267"/>
      <c r="G12" s="267"/>
      <c r="H12" s="267"/>
      <c r="I12" s="267"/>
      <c r="J12" s="267"/>
      <c r="K12" s="265"/>
    </row>
    <row r="13" s="1" customFormat="1" ht="15" customHeight="1">
      <c r="B13" s="268"/>
      <c r="C13" s="269"/>
      <c r="D13" s="270" t="s">
        <v>874</v>
      </c>
      <c r="E13" s="267"/>
      <c r="F13" s="267"/>
      <c r="G13" s="267"/>
      <c r="H13" s="267"/>
      <c r="I13" s="267"/>
      <c r="J13" s="267"/>
      <c r="K13" s="265"/>
    </row>
    <row r="14" s="1" customFormat="1" ht="12.75" customHeight="1">
      <c r="B14" s="268"/>
      <c r="C14" s="269"/>
      <c r="D14" s="269"/>
      <c r="E14" s="269"/>
      <c r="F14" s="269"/>
      <c r="G14" s="269"/>
      <c r="H14" s="269"/>
      <c r="I14" s="269"/>
      <c r="J14" s="269"/>
      <c r="K14" s="265"/>
    </row>
    <row r="15" s="1" customFormat="1" ht="15" customHeight="1">
      <c r="B15" s="268"/>
      <c r="C15" s="269"/>
      <c r="D15" s="267" t="s">
        <v>875</v>
      </c>
      <c r="E15" s="267"/>
      <c r="F15" s="267"/>
      <c r="G15" s="267"/>
      <c r="H15" s="267"/>
      <c r="I15" s="267"/>
      <c r="J15" s="267"/>
      <c r="K15" s="265"/>
    </row>
    <row r="16" s="1" customFormat="1" ht="15" customHeight="1">
      <c r="B16" s="268"/>
      <c r="C16" s="269"/>
      <c r="D16" s="267" t="s">
        <v>876</v>
      </c>
      <c r="E16" s="267"/>
      <c r="F16" s="267"/>
      <c r="G16" s="267"/>
      <c r="H16" s="267"/>
      <c r="I16" s="267"/>
      <c r="J16" s="267"/>
      <c r="K16" s="265"/>
    </row>
    <row r="17" s="1" customFormat="1" ht="15" customHeight="1">
      <c r="B17" s="268"/>
      <c r="C17" s="269"/>
      <c r="D17" s="267" t="s">
        <v>877</v>
      </c>
      <c r="E17" s="267"/>
      <c r="F17" s="267"/>
      <c r="G17" s="267"/>
      <c r="H17" s="267"/>
      <c r="I17" s="267"/>
      <c r="J17" s="267"/>
      <c r="K17" s="265"/>
    </row>
    <row r="18" s="1" customFormat="1" ht="15" customHeight="1">
      <c r="B18" s="268"/>
      <c r="C18" s="269"/>
      <c r="D18" s="269"/>
      <c r="E18" s="271" t="s">
        <v>78</v>
      </c>
      <c r="F18" s="267" t="s">
        <v>878</v>
      </c>
      <c r="G18" s="267"/>
      <c r="H18" s="267"/>
      <c r="I18" s="267"/>
      <c r="J18" s="267"/>
      <c r="K18" s="265"/>
    </row>
    <row r="19" s="1" customFormat="1" ht="15" customHeight="1">
      <c r="B19" s="268"/>
      <c r="C19" s="269"/>
      <c r="D19" s="269"/>
      <c r="E19" s="271" t="s">
        <v>879</v>
      </c>
      <c r="F19" s="267" t="s">
        <v>880</v>
      </c>
      <c r="G19" s="267"/>
      <c r="H19" s="267"/>
      <c r="I19" s="267"/>
      <c r="J19" s="267"/>
      <c r="K19" s="265"/>
    </row>
    <row r="20" s="1" customFormat="1" ht="15" customHeight="1">
      <c r="B20" s="268"/>
      <c r="C20" s="269"/>
      <c r="D20" s="269"/>
      <c r="E20" s="271" t="s">
        <v>881</v>
      </c>
      <c r="F20" s="267" t="s">
        <v>882</v>
      </c>
      <c r="G20" s="267"/>
      <c r="H20" s="267"/>
      <c r="I20" s="267"/>
      <c r="J20" s="267"/>
      <c r="K20" s="265"/>
    </row>
    <row r="21" s="1" customFormat="1" ht="15" customHeight="1">
      <c r="B21" s="268"/>
      <c r="C21" s="269"/>
      <c r="D21" s="269"/>
      <c r="E21" s="271" t="s">
        <v>883</v>
      </c>
      <c r="F21" s="267" t="s">
        <v>884</v>
      </c>
      <c r="G21" s="267"/>
      <c r="H21" s="267"/>
      <c r="I21" s="267"/>
      <c r="J21" s="267"/>
      <c r="K21" s="265"/>
    </row>
    <row r="22" s="1" customFormat="1" ht="15" customHeight="1">
      <c r="B22" s="268"/>
      <c r="C22" s="269"/>
      <c r="D22" s="269"/>
      <c r="E22" s="271" t="s">
        <v>885</v>
      </c>
      <c r="F22" s="267" t="s">
        <v>886</v>
      </c>
      <c r="G22" s="267"/>
      <c r="H22" s="267"/>
      <c r="I22" s="267"/>
      <c r="J22" s="267"/>
      <c r="K22" s="265"/>
    </row>
    <row r="23" s="1" customFormat="1" ht="15" customHeight="1">
      <c r="B23" s="268"/>
      <c r="C23" s="269"/>
      <c r="D23" s="269"/>
      <c r="E23" s="271" t="s">
        <v>84</v>
      </c>
      <c r="F23" s="267" t="s">
        <v>887</v>
      </c>
      <c r="G23" s="267"/>
      <c r="H23" s="267"/>
      <c r="I23" s="267"/>
      <c r="J23" s="267"/>
      <c r="K23" s="265"/>
    </row>
    <row r="24" s="1" customFormat="1" ht="12.75" customHeight="1">
      <c r="B24" s="268"/>
      <c r="C24" s="269"/>
      <c r="D24" s="269"/>
      <c r="E24" s="269"/>
      <c r="F24" s="269"/>
      <c r="G24" s="269"/>
      <c r="H24" s="269"/>
      <c r="I24" s="269"/>
      <c r="J24" s="269"/>
      <c r="K24" s="265"/>
    </row>
    <row r="25" s="1" customFormat="1" ht="15" customHeight="1">
      <c r="B25" s="268"/>
      <c r="C25" s="267" t="s">
        <v>888</v>
      </c>
      <c r="D25" s="267"/>
      <c r="E25" s="267"/>
      <c r="F25" s="267"/>
      <c r="G25" s="267"/>
      <c r="H25" s="267"/>
      <c r="I25" s="267"/>
      <c r="J25" s="267"/>
      <c r="K25" s="265"/>
    </row>
    <row r="26" s="1" customFormat="1" ht="15" customHeight="1">
      <c r="B26" s="268"/>
      <c r="C26" s="267" t="s">
        <v>889</v>
      </c>
      <c r="D26" s="267"/>
      <c r="E26" s="267"/>
      <c r="F26" s="267"/>
      <c r="G26" s="267"/>
      <c r="H26" s="267"/>
      <c r="I26" s="267"/>
      <c r="J26" s="267"/>
      <c r="K26" s="265"/>
    </row>
    <row r="27" s="1" customFormat="1" ht="15" customHeight="1">
      <c r="B27" s="268"/>
      <c r="C27" s="267"/>
      <c r="D27" s="267" t="s">
        <v>890</v>
      </c>
      <c r="E27" s="267"/>
      <c r="F27" s="267"/>
      <c r="G27" s="267"/>
      <c r="H27" s="267"/>
      <c r="I27" s="267"/>
      <c r="J27" s="267"/>
      <c r="K27" s="265"/>
    </row>
    <row r="28" s="1" customFormat="1" ht="15" customHeight="1">
      <c r="B28" s="268"/>
      <c r="C28" s="269"/>
      <c r="D28" s="267" t="s">
        <v>891</v>
      </c>
      <c r="E28" s="267"/>
      <c r="F28" s="267"/>
      <c r="G28" s="267"/>
      <c r="H28" s="267"/>
      <c r="I28" s="267"/>
      <c r="J28" s="267"/>
      <c r="K28" s="265"/>
    </row>
    <row r="29" s="1" customFormat="1" ht="12.75" customHeight="1">
      <c r="B29" s="268"/>
      <c r="C29" s="269"/>
      <c r="D29" s="269"/>
      <c r="E29" s="269"/>
      <c r="F29" s="269"/>
      <c r="G29" s="269"/>
      <c r="H29" s="269"/>
      <c r="I29" s="269"/>
      <c r="J29" s="269"/>
      <c r="K29" s="265"/>
    </row>
    <row r="30" s="1" customFormat="1" ht="15" customHeight="1">
      <c r="B30" s="268"/>
      <c r="C30" s="269"/>
      <c r="D30" s="267" t="s">
        <v>892</v>
      </c>
      <c r="E30" s="267"/>
      <c r="F30" s="267"/>
      <c r="G30" s="267"/>
      <c r="H30" s="267"/>
      <c r="I30" s="267"/>
      <c r="J30" s="267"/>
      <c r="K30" s="265"/>
    </row>
    <row r="31" s="1" customFormat="1" ht="15" customHeight="1">
      <c r="B31" s="268"/>
      <c r="C31" s="269"/>
      <c r="D31" s="267" t="s">
        <v>893</v>
      </c>
      <c r="E31" s="267"/>
      <c r="F31" s="267"/>
      <c r="G31" s="267"/>
      <c r="H31" s="267"/>
      <c r="I31" s="267"/>
      <c r="J31" s="267"/>
      <c r="K31" s="265"/>
    </row>
    <row r="32" s="1" customFormat="1" ht="12.75" customHeight="1">
      <c r="B32" s="268"/>
      <c r="C32" s="269"/>
      <c r="D32" s="269"/>
      <c r="E32" s="269"/>
      <c r="F32" s="269"/>
      <c r="G32" s="269"/>
      <c r="H32" s="269"/>
      <c r="I32" s="269"/>
      <c r="J32" s="269"/>
      <c r="K32" s="265"/>
    </row>
    <row r="33" s="1" customFormat="1" ht="15" customHeight="1">
      <c r="B33" s="268"/>
      <c r="C33" s="269"/>
      <c r="D33" s="267" t="s">
        <v>894</v>
      </c>
      <c r="E33" s="267"/>
      <c r="F33" s="267"/>
      <c r="G33" s="267"/>
      <c r="H33" s="267"/>
      <c r="I33" s="267"/>
      <c r="J33" s="267"/>
      <c r="K33" s="265"/>
    </row>
    <row r="34" s="1" customFormat="1" ht="15" customHeight="1">
      <c r="B34" s="268"/>
      <c r="C34" s="269"/>
      <c r="D34" s="267" t="s">
        <v>895</v>
      </c>
      <c r="E34" s="267"/>
      <c r="F34" s="267"/>
      <c r="G34" s="267"/>
      <c r="H34" s="267"/>
      <c r="I34" s="267"/>
      <c r="J34" s="267"/>
      <c r="K34" s="265"/>
    </row>
    <row r="35" s="1" customFormat="1" ht="15" customHeight="1">
      <c r="B35" s="268"/>
      <c r="C35" s="269"/>
      <c r="D35" s="267" t="s">
        <v>896</v>
      </c>
      <c r="E35" s="267"/>
      <c r="F35" s="267"/>
      <c r="G35" s="267"/>
      <c r="H35" s="267"/>
      <c r="I35" s="267"/>
      <c r="J35" s="267"/>
      <c r="K35" s="265"/>
    </row>
    <row r="36" s="1" customFormat="1" ht="15" customHeight="1">
      <c r="B36" s="268"/>
      <c r="C36" s="269"/>
      <c r="D36" s="267"/>
      <c r="E36" s="270" t="s">
        <v>115</v>
      </c>
      <c r="F36" s="267"/>
      <c r="G36" s="267" t="s">
        <v>897</v>
      </c>
      <c r="H36" s="267"/>
      <c r="I36" s="267"/>
      <c r="J36" s="267"/>
      <c r="K36" s="265"/>
    </row>
    <row r="37" s="1" customFormat="1" ht="30.75" customHeight="1">
      <c r="B37" s="268"/>
      <c r="C37" s="269"/>
      <c r="D37" s="267"/>
      <c r="E37" s="270" t="s">
        <v>898</v>
      </c>
      <c r="F37" s="267"/>
      <c r="G37" s="267" t="s">
        <v>899</v>
      </c>
      <c r="H37" s="267"/>
      <c r="I37" s="267"/>
      <c r="J37" s="267"/>
      <c r="K37" s="265"/>
    </row>
    <row r="38" s="1" customFormat="1" ht="15" customHeight="1">
      <c r="B38" s="268"/>
      <c r="C38" s="269"/>
      <c r="D38" s="267"/>
      <c r="E38" s="270" t="s">
        <v>53</v>
      </c>
      <c r="F38" s="267"/>
      <c r="G38" s="267" t="s">
        <v>900</v>
      </c>
      <c r="H38" s="267"/>
      <c r="I38" s="267"/>
      <c r="J38" s="267"/>
      <c r="K38" s="265"/>
    </row>
    <row r="39" s="1" customFormat="1" ht="15" customHeight="1">
      <c r="B39" s="268"/>
      <c r="C39" s="269"/>
      <c r="D39" s="267"/>
      <c r="E39" s="270" t="s">
        <v>54</v>
      </c>
      <c r="F39" s="267"/>
      <c r="G39" s="267" t="s">
        <v>901</v>
      </c>
      <c r="H39" s="267"/>
      <c r="I39" s="267"/>
      <c r="J39" s="267"/>
      <c r="K39" s="265"/>
    </row>
    <row r="40" s="1" customFormat="1" ht="15" customHeight="1">
      <c r="B40" s="268"/>
      <c r="C40" s="269"/>
      <c r="D40" s="267"/>
      <c r="E40" s="270" t="s">
        <v>116</v>
      </c>
      <c r="F40" s="267"/>
      <c r="G40" s="267" t="s">
        <v>902</v>
      </c>
      <c r="H40" s="267"/>
      <c r="I40" s="267"/>
      <c r="J40" s="267"/>
      <c r="K40" s="265"/>
    </row>
    <row r="41" s="1" customFormat="1" ht="15" customHeight="1">
      <c r="B41" s="268"/>
      <c r="C41" s="269"/>
      <c r="D41" s="267"/>
      <c r="E41" s="270" t="s">
        <v>117</v>
      </c>
      <c r="F41" s="267"/>
      <c r="G41" s="267" t="s">
        <v>903</v>
      </c>
      <c r="H41" s="267"/>
      <c r="I41" s="267"/>
      <c r="J41" s="267"/>
      <c r="K41" s="265"/>
    </row>
    <row r="42" s="1" customFormat="1" ht="15" customHeight="1">
      <c r="B42" s="268"/>
      <c r="C42" s="269"/>
      <c r="D42" s="267"/>
      <c r="E42" s="270" t="s">
        <v>904</v>
      </c>
      <c r="F42" s="267"/>
      <c r="G42" s="267" t="s">
        <v>905</v>
      </c>
      <c r="H42" s="267"/>
      <c r="I42" s="267"/>
      <c r="J42" s="267"/>
      <c r="K42" s="265"/>
    </row>
    <row r="43" s="1" customFormat="1" ht="15" customHeight="1">
      <c r="B43" s="268"/>
      <c r="C43" s="269"/>
      <c r="D43" s="267"/>
      <c r="E43" s="270"/>
      <c r="F43" s="267"/>
      <c r="G43" s="267" t="s">
        <v>906</v>
      </c>
      <c r="H43" s="267"/>
      <c r="I43" s="267"/>
      <c r="J43" s="267"/>
      <c r="K43" s="265"/>
    </row>
    <row r="44" s="1" customFormat="1" ht="15" customHeight="1">
      <c r="B44" s="268"/>
      <c r="C44" s="269"/>
      <c r="D44" s="267"/>
      <c r="E44" s="270" t="s">
        <v>907</v>
      </c>
      <c r="F44" s="267"/>
      <c r="G44" s="267" t="s">
        <v>908</v>
      </c>
      <c r="H44" s="267"/>
      <c r="I44" s="267"/>
      <c r="J44" s="267"/>
      <c r="K44" s="265"/>
    </row>
    <row r="45" s="1" customFormat="1" ht="15" customHeight="1">
      <c r="B45" s="268"/>
      <c r="C45" s="269"/>
      <c r="D45" s="267"/>
      <c r="E45" s="270" t="s">
        <v>119</v>
      </c>
      <c r="F45" s="267"/>
      <c r="G45" s="267" t="s">
        <v>909</v>
      </c>
      <c r="H45" s="267"/>
      <c r="I45" s="267"/>
      <c r="J45" s="267"/>
      <c r="K45" s="265"/>
    </row>
    <row r="46" s="1" customFormat="1" ht="12.75" customHeight="1">
      <c r="B46" s="268"/>
      <c r="C46" s="269"/>
      <c r="D46" s="267"/>
      <c r="E46" s="267"/>
      <c r="F46" s="267"/>
      <c r="G46" s="267"/>
      <c r="H46" s="267"/>
      <c r="I46" s="267"/>
      <c r="J46" s="267"/>
      <c r="K46" s="265"/>
    </row>
    <row r="47" s="1" customFormat="1" ht="15" customHeight="1">
      <c r="B47" s="268"/>
      <c r="C47" s="269"/>
      <c r="D47" s="267" t="s">
        <v>910</v>
      </c>
      <c r="E47" s="267"/>
      <c r="F47" s="267"/>
      <c r="G47" s="267"/>
      <c r="H47" s="267"/>
      <c r="I47" s="267"/>
      <c r="J47" s="267"/>
      <c r="K47" s="265"/>
    </row>
    <row r="48" s="1" customFormat="1" ht="15" customHeight="1">
      <c r="B48" s="268"/>
      <c r="C48" s="269"/>
      <c r="D48" s="269"/>
      <c r="E48" s="267" t="s">
        <v>911</v>
      </c>
      <c r="F48" s="267"/>
      <c r="G48" s="267"/>
      <c r="H48" s="267"/>
      <c r="I48" s="267"/>
      <c r="J48" s="267"/>
      <c r="K48" s="265"/>
    </row>
    <row r="49" s="1" customFormat="1" ht="15" customHeight="1">
      <c r="B49" s="268"/>
      <c r="C49" s="269"/>
      <c r="D49" s="269"/>
      <c r="E49" s="267" t="s">
        <v>912</v>
      </c>
      <c r="F49" s="267"/>
      <c r="G49" s="267"/>
      <c r="H49" s="267"/>
      <c r="I49" s="267"/>
      <c r="J49" s="267"/>
      <c r="K49" s="265"/>
    </row>
    <row r="50" s="1" customFormat="1" ht="15" customHeight="1">
      <c r="B50" s="268"/>
      <c r="C50" s="269"/>
      <c r="D50" s="269"/>
      <c r="E50" s="267" t="s">
        <v>913</v>
      </c>
      <c r="F50" s="267"/>
      <c r="G50" s="267"/>
      <c r="H50" s="267"/>
      <c r="I50" s="267"/>
      <c r="J50" s="267"/>
      <c r="K50" s="265"/>
    </row>
    <row r="51" s="1" customFormat="1" ht="15" customHeight="1">
      <c r="B51" s="268"/>
      <c r="C51" s="269"/>
      <c r="D51" s="267" t="s">
        <v>914</v>
      </c>
      <c r="E51" s="267"/>
      <c r="F51" s="267"/>
      <c r="G51" s="267"/>
      <c r="H51" s="267"/>
      <c r="I51" s="267"/>
      <c r="J51" s="267"/>
      <c r="K51" s="265"/>
    </row>
    <row r="52" s="1" customFormat="1" ht="25.5" customHeight="1">
      <c r="B52" s="263"/>
      <c r="C52" s="264" t="s">
        <v>915</v>
      </c>
      <c r="D52" s="264"/>
      <c r="E52" s="264"/>
      <c r="F52" s="264"/>
      <c r="G52" s="264"/>
      <c r="H52" s="264"/>
      <c r="I52" s="264"/>
      <c r="J52" s="264"/>
      <c r="K52" s="265"/>
    </row>
    <row r="53" s="1" customFormat="1" ht="5.25" customHeight="1">
      <c r="B53" s="263"/>
      <c r="C53" s="266"/>
      <c r="D53" s="266"/>
      <c r="E53" s="266"/>
      <c r="F53" s="266"/>
      <c r="G53" s="266"/>
      <c r="H53" s="266"/>
      <c r="I53" s="266"/>
      <c r="J53" s="266"/>
      <c r="K53" s="265"/>
    </row>
    <row r="54" s="1" customFormat="1" ht="15" customHeight="1">
      <c r="B54" s="263"/>
      <c r="C54" s="267" t="s">
        <v>916</v>
      </c>
      <c r="D54" s="267"/>
      <c r="E54" s="267"/>
      <c r="F54" s="267"/>
      <c r="G54" s="267"/>
      <c r="H54" s="267"/>
      <c r="I54" s="267"/>
      <c r="J54" s="267"/>
      <c r="K54" s="265"/>
    </row>
    <row r="55" s="1" customFormat="1" ht="15" customHeight="1">
      <c r="B55" s="263"/>
      <c r="C55" s="267" t="s">
        <v>917</v>
      </c>
      <c r="D55" s="267"/>
      <c r="E55" s="267"/>
      <c r="F55" s="267"/>
      <c r="G55" s="267"/>
      <c r="H55" s="267"/>
      <c r="I55" s="267"/>
      <c r="J55" s="267"/>
      <c r="K55" s="265"/>
    </row>
    <row r="56" s="1" customFormat="1" ht="12.75" customHeight="1">
      <c r="B56" s="263"/>
      <c r="C56" s="267"/>
      <c r="D56" s="267"/>
      <c r="E56" s="267"/>
      <c r="F56" s="267"/>
      <c r="G56" s="267"/>
      <c r="H56" s="267"/>
      <c r="I56" s="267"/>
      <c r="J56" s="267"/>
      <c r="K56" s="265"/>
    </row>
    <row r="57" s="1" customFormat="1" ht="15" customHeight="1">
      <c r="B57" s="263"/>
      <c r="C57" s="267" t="s">
        <v>918</v>
      </c>
      <c r="D57" s="267"/>
      <c r="E57" s="267"/>
      <c r="F57" s="267"/>
      <c r="G57" s="267"/>
      <c r="H57" s="267"/>
      <c r="I57" s="267"/>
      <c r="J57" s="267"/>
      <c r="K57" s="265"/>
    </row>
    <row r="58" s="1" customFormat="1" ht="15" customHeight="1">
      <c r="B58" s="263"/>
      <c r="C58" s="269"/>
      <c r="D58" s="267" t="s">
        <v>919</v>
      </c>
      <c r="E58" s="267"/>
      <c r="F58" s="267"/>
      <c r="G58" s="267"/>
      <c r="H58" s="267"/>
      <c r="I58" s="267"/>
      <c r="J58" s="267"/>
      <c r="K58" s="265"/>
    </row>
    <row r="59" s="1" customFormat="1" ht="15" customHeight="1">
      <c r="B59" s="263"/>
      <c r="C59" s="269"/>
      <c r="D59" s="267" t="s">
        <v>920</v>
      </c>
      <c r="E59" s="267"/>
      <c r="F59" s="267"/>
      <c r="G59" s="267"/>
      <c r="H59" s="267"/>
      <c r="I59" s="267"/>
      <c r="J59" s="267"/>
      <c r="K59" s="265"/>
    </row>
    <row r="60" s="1" customFormat="1" ht="15" customHeight="1">
      <c r="B60" s="263"/>
      <c r="C60" s="269"/>
      <c r="D60" s="267" t="s">
        <v>921</v>
      </c>
      <c r="E60" s="267"/>
      <c r="F60" s="267"/>
      <c r="G60" s="267"/>
      <c r="H60" s="267"/>
      <c r="I60" s="267"/>
      <c r="J60" s="267"/>
      <c r="K60" s="265"/>
    </row>
    <row r="61" s="1" customFormat="1" ht="15" customHeight="1">
      <c r="B61" s="263"/>
      <c r="C61" s="269"/>
      <c r="D61" s="267" t="s">
        <v>922</v>
      </c>
      <c r="E61" s="267"/>
      <c r="F61" s="267"/>
      <c r="G61" s="267"/>
      <c r="H61" s="267"/>
      <c r="I61" s="267"/>
      <c r="J61" s="267"/>
      <c r="K61" s="265"/>
    </row>
    <row r="62" s="1" customFormat="1" ht="15" customHeight="1">
      <c r="B62" s="263"/>
      <c r="C62" s="269"/>
      <c r="D62" s="272" t="s">
        <v>923</v>
      </c>
      <c r="E62" s="272"/>
      <c r="F62" s="272"/>
      <c r="G62" s="272"/>
      <c r="H62" s="272"/>
      <c r="I62" s="272"/>
      <c r="J62" s="272"/>
      <c r="K62" s="265"/>
    </row>
    <row r="63" s="1" customFormat="1" ht="15" customHeight="1">
      <c r="B63" s="263"/>
      <c r="C63" s="269"/>
      <c r="D63" s="267" t="s">
        <v>924</v>
      </c>
      <c r="E63" s="267"/>
      <c r="F63" s="267"/>
      <c r="G63" s="267"/>
      <c r="H63" s="267"/>
      <c r="I63" s="267"/>
      <c r="J63" s="267"/>
      <c r="K63" s="265"/>
    </row>
    <row r="64" s="1" customFormat="1" ht="12.75" customHeight="1">
      <c r="B64" s="263"/>
      <c r="C64" s="269"/>
      <c r="D64" s="269"/>
      <c r="E64" s="273"/>
      <c r="F64" s="269"/>
      <c r="G64" s="269"/>
      <c r="H64" s="269"/>
      <c r="I64" s="269"/>
      <c r="J64" s="269"/>
      <c r="K64" s="265"/>
    </row>
    <row r="65" s="1" customFormat="1" ht="15" customHeight="1">
      <c r="B65" s="263"/>
      <c r="C65" s="269"/>
      <c r="D65" s="267" t="s">
        <v>925</v>
      </c>
      <c r="E65" s="267"/>
      <c r="F65" s="267"/>
      <c r="G65" s="267"/>
      <c r="H65" s="267"/>
      <c r="I65" s="267"/>
      <c r="J65" s="267"/>
      <c r="K65" s="265"/>
    </row>
    <row r="66" s="1" customFormat="1" ht="15" customHeight="1">
      <c r="B66" s="263"/>
      <c r="C66" s="269"/>
      <c r="D66" s="272" t="s">
        <v>926</v>
      </c>
      <c r="E66" s="272"/>
      <c r="F66" s="272"/>
      <c r="G66" s="272"/>
      <c r="H66" s="272"/>
      <c r="I66" s="272"/>
      <c r="J66" s="272"/>
      <c r="K66" s="265"/>
    </row>
    <row r="67" s="1" customFormat="1" ht="15" customHeight="1">
      <c r="B67" s="263"/>
      <c r="C67" s="269"/>
      <c r="D67" s="267" t="s">
        <v>927</v>
      </c>
      <c r="E67" s="267"/>
      <c r="F67" s="267"/>
      <c r="G67" s="267"/>
      <c r="H67" s="267"/>
      <c r="I67" s="267"/>
      <c r="J67" s="267"/>
      <c r="K67" s="265"/>
    </row>
    <row r="68" s="1" customFormat="1" ht="15" customHeight="1">
      <c r="B68" s="263"/>
      <c r="C68" s="269"/>
      <c r="D68" s="267" t="s">
        <v>928</v>
      </c>
      <c r="E68" s="267"/>
      <c r="F68" s="267"/>
      <c r="G68" s="267"/>
      <c r="H68" s="267"/>
      <c r="I68" s="267"/>
      <c r="J68" s="267"/>
      <c r="K68" s="265"/>
    </row>
    <row r="69" s="1" customFormat="1" ht="15" customHeight="1">
      <c r="B69" s="263"/>
      <c r="C69" s="269"/>
      <c r="D69" s="267" t="s">
        <v>929</v>
      </c>
      <c r="E69" s="267"/>
      <c r="F69" s="267"/>
      <c r="G69" s="267"/>
      <c r="H69" s="267"/>
      <c r="I69" s="267"/>
      <c r="J69" s="267"/>
      <c r="K69" s="265"/>
    </row>
    <row r="70" s="1" customFormat="1" ht="15" customHeight="1">
      <c r="B70" s="263"/>
      <c r="C70" s="269"/>
      <c r="D70" s="267" t="s">
        <v>930</v>
      </c>
      <c r="E70" s="267"/>
      <c r="F70" s="267"/>
      <c r="G70" s="267"/>
      <c r="H70" s="267"/>
      <c r="I70" s="267"/>
      <c r="J70" s="267"/>
      <c r="K70" s="265"/>
    </row>
    <row r="71" s="1" customFormat="1" ht="12.75" customHeight="1">
      <c r="B71" s="274"/>
      <c r="C71" s="275"/>
      <c r="D71" s="275"/>
      <c r="E71" s="275"/>
      <c r="F71" s="275"/>
      <c r="G71" s="275"/>
      <c r="H71" s="275"/>
      <c r="I71" s="275"/>
      <c r="J71" s="275"/>
      <c r="K71" s="276"/>
    </row>
    <row r="72" s="1" customFormat="1" ht="18.75" customHeight="1">
      <c r="B72" s="277"/>
      <c r="C72" s="277"/>
      <c r="D72" s="277"/>
      <c r="E72" s="277"/>
      <c r="F72" s="277"/>
      <c r="G72" s="277"/>
      <c r="H72" s="277"/>
      <c r="I72" s="277"/>
      <c r="J72" s="277"/>
      <c r="K72" s="278"/>
    </row>
    <row r="73" s="1" customFormat="1" ht="18.75" customHeight="1">
      <c r="B73" s="278"/>
      <c r="C73" s="278"/>
      <c r="D73" s="278"/>
      <c r="E73" s="278"/>
      <c r="F73" s="278"/>
      <c r="G73" s="278"/>
      <c r="H73" s="278"/>
      <c r="I73" s="278"/>
      <c r="J73" s="278"/>
      <c r="K73" s="278"/>
    </row>
    <row r="74" s="1" customFormat="1" ht="7.5" customHeight="1">
      <c r="B74" s="279"/>
      <c r="C74" s="280"/>
      <c r="D74" s="280"/>
      <c r="E74" s="280"/>
      <c r="F74" s="280"/>
      <c r="G74" s="280"/>
      <c r="H74" s="280"/>
      <c r="I74" s="280"/>
      <c r="J74" s="280"/>
      <c r="K74" s="281"/>
    </row>
    <row r="75" s="1" customFormat="1" ht="45" customHeight="1">
      <c r="B75" s="282"/>
      <c r="C75" s="283" t="s">
        <v>931</v>
      </c>
      <c r="D75" s="283"/>
      <c r="E75" s="283"/>
      <c r="F75" s="283"/>
      <c r="G75" s="283"/>
      <c r="H75" s="283"/>
      <c r="I75" s="283"/>
      <c r="J75" s="283"/>
      <c r="K75" s="284"/>
    </row>
    <row r="76" s="1" customFormat="1" ht="17.25" customHeight="1">
      <c r="B76" s="282"/>
      <c r="C76" s="285" t="s">
        <v>932</v>
      </c>
      <c r="D76" s="285"/>
      <c r="E76" s="285"/>
      <c r="F76" s="285" t="s">
        <v>933</v>
      </c>
      <c r="G76" s="286"/>
      <c r="H76" s="285" t="s">
        <v>54</v>
      </c>
      <c r="I76" s="285" t="s">
        <v>57</v>
      </c>
      <c r="J76" s="285" t="s">
        <v>934</v>
      </c>
      <c r="K76" s="284"/>
    </row>
    <row r="77" s="1" customFormat="1" ht="17.25" customHeight="1">
      <c r="B77" s="282"/>
      <c r="C77" s="287" t="s">
        <v>935</v>
      </c>
      <c r="D77" s="287"/>
      <c r="E77" s="287"/>
      <c r="F77" s="288" t="s">
        <v>936</v>
      </c>
      <c r="G77" s="289"/>
      <c r="H77" s="287"/>
      <c r="I77" s="287"/>
      <c r="J77" s="287" t="s">
        <v>937</v>
      </c>
      <c r="K77" s="284"/>
    </row>
    <row r="78" s="1" customFormat="1" ht="5.25" customHeight="1">
      <c r="B78" s="282"/>
      <c r="C78" s="290"/>
      <c r="D78" s="290"/>
      <c r="E78" s="290"/>
      <c r="F78" s="290"/>
      <c r="G78" s="291"/>
      <c r="H78" s="290"/>
      <c r="I78" s="290"/>
      <c r="J78" s="290"/>
      <c r="K78" s="284"/>
    </row>
    <row r="79" s="1" customFormat="1" ht="15" customHeight="1">
      <c r="B79" s="282"/>
      <c r="C79" s="270" t="s">
        <v>53</v>
      </c>
      <c r="D79" s="292"/>
      <c r="E79" s="292"/>
      <c r="F79" s="293" t="s">
        <v>938</v>
      </c>
      <c r="G79" s="294"/>
      <c r="H79" s="270" t="s">
        <v>939</v>
      </c>
      <c r="I79" s="270" t="s">
        <v>940</v>
      </c>
      <c r="J79" s="270">
        <v>20</v>
      </c>
      <c r="K79" s="284"/>
    </row>
    <row r="80" s="1" customFormat="1" ht="15" customHeight="1">
      <c r="B80" s="282"/>
      <c r="C80" s="270" t="s">
        <v>941</v>
      </c>
      <c r="D80" s="270"/>
      <c r="E80" s="270"/>
      <c r="F80" s="293" t="s">
        <v>938</v>
      </c>
      <c r="G80" s="294"/>
      <c r="H80" s="270" t="s">
        <v>942</v>
      </c>
      <c r="I80" s="270" t="s">
        <v>940</v>
      </c>
      <c r="J80" s="270">
        <v>120</v>
      </c>
      <c r="K80" s="284"/>
    </row>
    <row r="81" s="1" customFormat="1" ht="15" customHeight="1">
      <c r="B81" s="295"/>
      <c r="C81" s="270" t="s">
        <v>943</v>
      </c>
      <c r="D81" s="270"/>
      <c r="E81" s="270"/>
      <c r="F81" s="293" t="s">
        <v>944</v>
      </c>
      <c r="G81" s="294"/>
      <c r="H81" s="270" t="s">
        <v>945</v>
      </c>
      <c r="I81" s="270" t="s">
        <v>940</v>
      </c>
      <c r="J81" s="270">
        <v>50</v>
      </c>
      <c r="K81" s="284"/>
    </row>
    <row r="82" s="1" customFormat="1" ht="15" customHeight="1">
      <c r="B82" s="295"/>
      <c r="C82" s="270" t="s">
        <v>946</v>
      </c>
      <c r="D82" s="270"/>
      <c r="E82" s="270"/>
      <c r="F82" s="293" t="s">
        <v>938</v>
      </c>
      <c r="G82" s="294"/>
      <c r="H82" s="270" t="s">
        <v>947</v>
      </c>
      <c r="I82" s="270" t="s">
        <v>948</v>
      </c>
      <c r="J82" s="270"/>
      <c r="K82" s="284"/>
    </row>
    <row r="83" s="1" customFormat="1" ht="15" customHeight="1">
      <c r="B83" s="295"/>
      <c r="C83" s="296" t="s">
        <v>949</v>
      </c>
      <c r="D83" s="296"/>
      <c r="E83" s="296"/>
      <c r="F83" s="297" t="s">
        <v>944</v>
      </c>
      <c r="G83" s="296"/>
      <c r="H83" s="296" t="s">
        <v>950</v>
      </c>
      <c r="I83" s="296" t="s">
        <v>940</v>
      </c>
      <c r="J83" s="296">
        <v>15</v>
      </c>
      <c r="K83" s="284"/>
    </row>
    <row r="84" s="1" customFormat="1" ht="15" customHeight="1">
      <c r="B84" s="295"/>
      <c r="C84" s="296" t="s">
        <v>951</v>
      </c>
      <c r="D84" s="296"/>
      <c r="E84" s="296"/>
      <c r="F84" s="297" t="s">
        <v>944</v>
      </c>
      <c r="G84" s="296"/>
      <c r="H84" s="296" t="s">
        <v>952</v>
      </c>
      <c r="I84" s="296" t="s">
        <v>940</v>
      </c>
      <c r="J84" s="296">
        <v>15</v>
      </c>
      <c r="K84" s="284"/>
    </row>
    <row r="85" s="1" customFormat="1" ht="15" customHeight="1">
      <c r="B85" s="295"/>
      <c r="C85" s="296" t="s">
        <v>953</v>
      </c>
      <c r="D85" s="296"/>
      <c r="E85" s="296"/>
      <c r="F85" s="297" t="s">
        <v>944</v>
      </c>
      <c r="G85" s="296"/>
      <c r="H85" s="296" t="s">
        <v>954</v>
      </c>
      <c r="I85" s="296" t="s">
        <v>940</v>
      </c>
      <c r="J85" s="296">
        <v>20</v>
      </c>
      <c r="K85" s="284"/>
    </row>
    <row r="86" s="1" customFormat="1" ht="15" customHeight="1">
      <c r="B86" s="295"/>
      <c r="C86" s="296" t="s">
        <v>955</v>
      </c>
      <c r="D86" s="296"/>
      <c r="E86" s="296"/>
      <c r="F86" s="297" t="s">
        <v>944</v>
      </c>
      <c r="G86" s="296"/>
      <c r="H86" s="296" t="s">
        <v>956</v>
      </c>
      <c r="I86" s="296" t="s">
        <v>940</v>
      </c>
      <c r="J86" s="296">
        <v>20</v>
      </c>
      <c r="K86" s="284"/>
    </row>
    <row r="87" s="1" customFormat="1" ht="15" customHeight="1">
      <c r="B87" s="295"/>
      <c r="C87" s="270" t="s">
        <v>957</v>
      </c>
      <c r="D87" s="270"/>
      <c r="E87" s="270"/>
      <c r="F87" s="293" t="s">
        <v>944</v>
      </c>
      <c r="G87" s="294"/>
      <c r="H87" s="270" t="s">
        <v>958</v>
      </c>
      <c r="I87" s="270" t="s">
        <v>940</v>
      </c>
      <c r="J87" s="270">
        <v>50</v>
      </c>
      <c r="K87" s="284"/>
    </row>
    <row r="88" s="1" customFormat="1" ht="15" customHeight="1">
      <c r="B88" s="295"/>
      <c r="C88" s="270" t="s">
        <v>959</v>
      </c>
      <c r="D88" s="270"/>
      <c r="E88" s="270"/>
      <c r="F88" s="293" t="s">
        <v>944</v>
      </c>
      <c r="G88" s="294"/>
      <c r="H88" s="270" t="s">
        <v>960</v>
      </c>
      <c r="I88" s="270" t="s">
        <v>940</v>
      </c>
      <c r="J88" s="270">
        <v>20</v>
      </c>
      <c r="K88" s="284"/>
    </row>
    <row r="89" s="1" customFormat="1" ht="15" customHeight="1">
      <c r="B89" s="295"/>
      <c r="C89" s="270" t="s">
        <v>961</v>
      </c>
      <c r="D89" s="270"/>
      <c r="E89" s="270"/>
      <c r="F89" s="293" t="s">
        <v>944</v>
      </c>
      <c r="G89" s="294"/>
      <c r="H89" s="270" t="s">
        <v>962</v>
      </c>
      <c r="I89" s="270" t="s">
        <v>940</v>
      </c>
      <c r="J89" s="270">
        <v>20</v>
      </c>
      <c r="K89" s="284"/>
    </row>
    <row r="90" s="1" customFormat="1" ht="15" customHeight="1">
      <c r="B90" s="295"/>
      <c r="C90" s="270" t="s">
        <v>963</v>
      </c>
      <c r="D90" s="270"/>
      <c r="E90" s="270"/>
      <c r="F90" s="293" t="s">
        <v>944</v>
      </c>
      <c r="G90" s="294"/>
      <c r="H90" s="270" t="s">
        <v>964</v>
      </c>
      <c r="I90" s="270" t="s">
        <v>940</v>
      </c>
      <c r="J90" s="270">
        <v>50</v>
      </c>
      <c r="K90" s="284"/>
    </row>
    <row r="91" s="1" customFormat="1" ht="15" customHeight="1">
      <c r="B91" s="295"/>
      <c r="C91" s="270" t="s">
        <v>965</v>
      </c>
      <c r="D91" s="270"/>
      <c r="E91" s="270"/>
      <c r="F91" s="293" t="s">
        <v>944</v>
      </c>
      <c r="G91" s="294"/>
      <c r="H91" s="270" t="s">
        <v>965</v>
      </c>
      <c r="I91" s="270" t="s">
        <v>940</v>
      </c>
      <c r="J91" s="270">
        <v>50</v>
      </c>
      <c r="K91" s="284"/>
    </row>
    <row r="92" s="1" customFormat="1" ht="15" customHeight="1">
      <c r="B92" s="295"/>
      <c r="C92" s="270" t="s">
        <v>966</v>
      </c>
      <c r="D92" s="270"/>
      <c r="E92" s="270"/>
      <c r="F92" s="293" t="s">
        <v>944</v>
      </c>
      <c r="G92" s="294"/>
      <c r="H92" s="270" t="s">
        <v>967</v>
      </c>
      <c r="I92" s="270" t="s">
        <v>940</v>
      </c>
      <c r="J92" s="270">
        <v>255</v>
      </c>
      <c r="K92" s="284"/>
    </row>
    <row r="93" s="1" customFormat="1" ht="15" customHeight="1">
      <c r="B93" s="295"/>
      <c r="C93" s="270" t="s">
        <v>968</v>
      </c>
      <c r="D93" s="270"/>
      <c r="E93" s="270"/>
      <c r="F93" s="293" t="s">
        <v>938</v>
      </c>
      <c r="G93" s="294"/>
      <c r="H93" s="270" t="s">
        <v>969</v>
      </c>
      <c r="I93" s="270" t="s">
        <v>970</v>
      </c>
      <c r="J93" s="270"/>
      <c r="K93" s="284"/>
    </row>
    <row r="94" s="1" customFormat="1" ht="15" customHeight="1">
      <c r="B94" s="295"/>
      <c r="C94" s="270" t="s">
        <v>971</v>
      </c>
      <c r="D94" s="270"/>
      <c r="E94" s="270"/>
      <c r="F94" s="293" t="s">
        <v>938</v>
      </c>
      <c r="G94" s="294"/>
      <c r="H94" s="270" t="s">
        <v>972</v>
      </c>
      <c r="I94" s="270" t="s">
        <v>973</v>
      </c>
      <c r="J94" s="270"/>
      <c r="K94" s="284"/>
    </row>
    <row r="95" s="1" customFormat="1" ht="15" customHeight="1">
      <c r="B95" s="295"/>
      <c r="C95" s="270" t="s">
        <v>974</v>
      </c>
      <c r="D95" s="270"/>
      <c r="E95" s="270"/>
      <c r="F95" s="293" t="s">
        <v>938</v>
      </c>
      <c r="G95" s="294"/>
      <c r="H95" s="270" t="s">
        <v>974</v>
      </c>
      <c r="I95" s="270" t="s">
        <v>973</v>
      </c>
      <c r="J95" s="270"/>
      <c r="K95" s="284"/>
    </row>
    <row r="96" s="1" customFormat="1" ht="15" customHeight="1">
      <c r="B96" s="295"/>
      <c r="C96" s="270" t="s">
        <v>38</v>
      </c>
      <c r="D96" s="270"/>
      <c r="E96" s="270"/>
      <c r="F96" s="293" t="s">
        <v>938</v>
      </c>
      <c r="G96" s="294"/>
      <c r="H96" s="270" t="s">
        <v>975</v>
      </c>
      <c r="I96" s="270" t="s">
        <v>973</v>
      </c>
      <c r="J96" s="270"/>
      <c r="K96" s="284"/>
    </row>
    <row r="97" s="1" customFormat="1" ht="15" customHeight="1">
      <c r="B97" s="295"/>
      <c r="C97" s="270" t="s">
        <v>48</v>
      </c>
      <c r="D97" s="270"/>
      <c r="E97" s="270"/>
      <c r="F97" s="293" t="s">
        <v>938</v>
      </c>
      <c r="G97" s="294"/>
      <c r="H97" s="270" t="s">
        <v>976</v>
      </c>
      <c r="I97" s="270" t="s">
        <v>973</v>
      </c>
      <c r="J97" s="270"/>
      <c r="K97" s="284"/>
    </row>
    <row r="98" s="1" customFormat="1" ht="15" customHeight="1">
      <c r="B98" s="298"/>
      <c r="C98" s="299"/>
      <c r="D98" s="299"/>
      <c r="E98" s="299"/>
      <c r="F98" s="299"/>
      <c r="G98" s="299"/>
      <c r="H98" s="299"/>
      <c r="I98" s="299"/>
      <c r="J98" s="299"/>
      <c r="K98" s="300"/>
    </row>
    <row r="99" s="1" customFormat="1" ht="18.75" customHeight="1">
      <c r="B99" s="301"/>
      <c r="C99" s="302"/>
      <c r="D99" s="302"/>
      <c r="E99" s="302"/>
      <c r="F99" s="302"/>
      <c r="G99" s="302"/>
      <c r="H99" s="302"/>
      <c r="I99" s="302"/>
      <c r="J99" s="302"/>
      <c r="K99" s="301"/>
    </row>
    <row r="100" s="1" customFormat="1" ht="18.75" customHeight="1">
      <c r="B100" s="278"/>
      <c r="C100" s="278"/>
      <c r="D100" s="278"/>
      <c r="E100" s="278"/>
      <c r="F100" s="278"/>
      <c r="G100" s="278"/>
      <c r="H100" s="278"/>
      <c r="I100" s="278"/>
      <c r="J100" s="278"/>
      <c r="K100" s="278"/>
    </row>
    <row r="101" s="1" customFormat="1" ht="7.5" customHeight="1">
      <c r="B101" s="279"/>
      <c r="C101" s="280"/>
      <c r="D101" s="280"/>
      <c r="E101" s="280"/>
      <c r="F101" s="280"/>
      <c r="G101" s="280"/>
      <c r="H101" s="280"/>
      <c r="I101" s="280"/>
      <c r="J101" s="280"/>
      <c r="K101" s="281"/>
    </row>
    <row r="102" s="1" customFormat="1" ht="45" customHeight="1">
      <c r="B102" s="282"/>
      <c r="C102" s="283" t="s">
        <v>977</v>
      </c>
      <c r="D102" s="283"/>
      <c r="E102" s="283"/>
      <c r="F102" s="283"/>
      <c r="G102" s="283"/>
      <c r="H102" s="283"/>
      <c r="I102" s="283"/>
      <c r="J102" s="283"/>
      <c r="K102" s="284"/>
    </row>
    <row r="103" s="1" customFormat="1" ht="17.25" customHeight="1">
      <c r="B103" s="282"/>
      <c r="C103" s="285" t="s">
        <v>932</v>
      </c>
      <c r="D103" s="285"/>
      <c r="E103" s="285"/>
      <c r="F103" s="285" t="s">
        <v>933</v>
      </c>
      <c r="G103" s="286"/>
      <c r="H103" s="285" t="s">
        <v>54</v>
      </c>
      <c r="I103" s="285" t="s">
        <v>57</v>
      </c>
      <c r="J103" s="285" t="s">
        <v>934</v>
      </c>
      <c r="K103" s="284"/>
    </row>
    <row r="104" s="1" customFormat="1" ht="17.25" customHeight="1">
      <c r="B104" s="282"/>
      <c r="C104" s="287" t="s">
        <v>935</v>
      </c>
      <c r="D104" s="287"/>
      <c r="E104" s="287"/>
      <c r="F104" s="288" t="s">
        <v>936</v>
      </c>
      <c r="G104" s="289"/>
      <c r="H104" s="287"/>
      <c r="I104" s="287"/>
      <c r="J104" s="287" t="s">
        <v>937</v>
      </c>
      <c r="K104" s="284"/>
    </row>
    <row r="105" s="1" customFormat="1" ht="5.25" customHeight="1">
      <c r="B105" s="282"/>
      <c r="C105" s="285"/>
      <c r="D105" s="285"/>
      <c r="E105" s="285"/>
      <c r="F105" s="285"/>
      <c r="G105" s="303"/>
      <c r="H105" s="285"/>
      <c r="I105" s="285"/>
      <c r="J105" s="285"/>
      <c r="K105" s="284"/>
    </row>
    <row r="106" s="1" customFormat="1" ht="15" customHeight="1">
      <c r="B106" s="282"/>
      <c r="C106" s="270" t="s">
        <v>53</v>
      </c>
      <c r="D106" s="292"/>
      <c r="E106" s="292"/>
      <c r="F106" s="293" t="s">
        <v>938</v>
      </c>
      <c r="G106" s="270"/>
      <c r="H106" s="270" t="s">
        <v>978</v>
      </c>
      <c r="I106" s="270" t="s">
        <v>940</v>
      </c>
      <c r="J106" s="270">
        <v>20</v>
      </c>
      <c r="K106" s="284"/>
    </row>
    <row r="107" s="1" customFormat="1" ht="15" customHeight="1">
      <c r="B107" s="282"/>
      <c r="C107" s="270" t="s">
        <v>941</v>
      </c>
      <c r="D107" s="270"/>
      <c r="E107" s="270"/>
      <c r="F107" s="293" t="s">
        <v>938</v>
      </c>
      <c r="G107" s="270"/>
      <c r="H107" s="270" t="s">
        <v>978</v>
      </c>
      <c r="I107" s="270" t="s">
        <v>940</v>
      </c>
      <c r="J107" s="270">
        <v>120</v>
      </c>
      <c r="K107" s="284"/>
    </row>
    <row r="108" s="1" customFormat="1" ht="15" customHeight="1">
      <c r="B108" s="295"/>
      <c r="C108" s="270" t="s">
        <v>943</v>
      </c>
      <c r="D108" s="270"/>
      <c r="E108" s="270"/>
      <c r="F108" s="293" t="s">
        <v>944</v>
      </c>
      <c r="G108" s="270"/>
      <c r="H108" s="270" t="s">
        <v>978</v>
      </c>
      <c r="I108" s="270" t="s">
        <v>940</v>
      </c>
      <c r="J108" s="270">
        <v>50</v>
      </c>
      <c r="K108" s="284"/>
    </row>
    <row r="109" s="1" customFormat="1" ht="15" customHeight="1">
      <c r="B109" s="295"/>
      <c r="C109" s="270" t="s">
        <v>946</v>
      </c>
      <c r="D109" s="270"/>
      <c r="E109" s="270"/>
      <c r="F109" s="293" t="s">
        <v>938</v>
      </c>
      <c r="G109" s="270"/>
      <c r="H109" s="270" t="s">
        <v>978</v>
      </c>
      <c r="I109" s="270" t="s">
        <v>948</v>
      </c>
      <c r="J109" s="270"/>
      <c r="K109" s="284"/>
    </row>
    <row r="110" s="1" customFormat="1" ht="15" customHeight="1">
      <c r="B110" s="295"/>
      <c r="C110" s="270" t="s">
        <v>957</v>
      </c>
      <c r="D110" s="270"/>
      <c r="E110" s="270"/>
      <c r="F110" s="293" t="s">
        <v>944</v>
      </c>
      <c r="G110" s="270"/>
      <c r="H110" s="270" t="s">
        <v>978</v>
      </c>
      <c r="I110" s="270" t="s">
        <v>940</v>
      </c>
      <c r="J110" s="270">
        <v>50</v>
      </c>
      <c r="K110" s="284"/>
    </row>
    <row r="111" s="1" customFormat="1" ht="15" customHeight="1">
      <c r="B111" s="295"/>
      <c r="C111" s="270" t="s">
        <v>965</v>
      </c>
      <c r="D111" s="270"/>
      <c r="E111" s="270"/>
      <c r="F111" s="293" t="s">
        <v>944</v>
      </c>
      <c r="G111" s="270"/>
      <c r="H111" s="270" t="s">
        <v>978</v>
      </c>
      <c r="I111" s="270" t="s">
        <v>940</v>
      </c>
      <c r="J111" s="270">
        <v>50</v>
      </c>
      <c r="K111" s="284"/>
    </row>
    <row r="112" s="1" customFormat="1" ht="15" customHeight="1">
      <c r="B112" s="295"/>
      <c r="C112" s="270" t="s">
        <v>963</v>
      </c>
      <c r="D112" s="270"/>
      <c r="E112" s="270"/>
      <c r="F112" s="293" t="s">
        <v>944</v>
      </c>
      <c r="G112" s="270"/>
      <c r="H112" s="270" t="s">
        <v>978</v>
      </c>
      <c r="I112" s="270" t="s">
        <v>940</v>
      </c>
      <c r="J112" s="270">
        <v>50</v>
      </c>
      <c r="K112" s="284"/>
    </row>
    <row r="113" s="1" customFormat="1" ht="15" customHeight="1">
      <c r="B113" s="295"/>
      <c r="C113" s="270" t="s">
        <v>53</v>
      </c>
      <c r="D113" s="270"/>
      <c r="E113" s="270"/>
      <c r="F113" s="293" t="s">
        <v>938</v>
      </c>
      <c r="G113" s="270"/>
      <c r="H113" s="270" t="s">
        <v>979</v>
      </c>
      <c r="I113" s="270" t="s">
        <v>940</v>
      </c>
      <c r="J113" s="270">
        <v>20</v>
      </c>
      <c r="K113" s="284"/>
    </row>
    <row r="114" s="1" customFormat="1" ht="15" customHeight="1">
      <c r="B114" s="295"/>
      <c r="C114" s="270" t="s">
        <v>980</v>
      </c>
      <c r="D114" s="270"/>
      <c r="E114" s="270"/>
      <c r="F114" s="293" t="s">
        <v>938</v>
      </c>
      <c r="G114" s="270"/>
      <c r="H114" s="270" t="s">
        <v>981</v>
      </c>
      <c r="I114" s="270" t="s">
        <v>940</v>
      </c>
      <c r="J114" s="270">
        <v>120</v>
      </c>
      <c r="K114" s="284"/>
    </row>
    <row r="115" s="1" customFormat="1" ht="15" customHeight="1">
      <c r="B115" s="295"/>
      <c r="C115" s="270" t="s">
        <v>38</v>
      </c>
      <c r="D115" s="270"/>
      <c r="E115" s="270"/>
      <c r="F115" s="293" t="s">
        <v>938</v>
      </c>
      <c r="G115" s="270"/>
      <c r="H115" s="270" t="s">
        <v>982</v>
      </c>
      <c r="I115" s="270" t="s">
        <v>973</v>
      </c>
      <c r="J115" s="270"/>
      <c r="K115" s="284"/>
    </row>
    <row r="116" s="1" customFormat="1" ht="15" customHeight="1">
      <c r="B116" s="295"/>
      <c r="C116" s="270" t="s">
        <v>48</v>
      </c>
      <c r="D116" s="270"/>
      <c r="E116" s="270"/>
      <c r="F116" s="293" t="s">
        <v>938</v>
      </c>
      <c r="G116" s="270"/>
      <c r="H116" s="270" t="s">
        <v>983</v>
      </c>
      <c r="I116" s="270" t="s">
        <v>973</v>
      </c>
      <c r="J116" s="270"/>
      <c r="K116" s="284"/>
    </row>
    <row r="117" s="1" customFormat="1" ht="15" customHeight="1">
      <c r="B117" s="295"/>
      <c r="C117" s="270" t="s">
        <v>57</v>
      </c>
      <c r="D117" s="270"/>
      <c r="E117" s="270"/>
      <c r="F117" s="293" t="s">
        <v>938</v>
      </c>
      <c r="G117" s="270"/>
      <c r="H117" s="270" t="s">
        <v>984</v>
      </c>
      <c r="I117" s="270" t="s">
        <v>985</v>
      </c>
      <c r="J117" s="270"/>
      <c r="K117" s="284"/>
    </row>
    <row r="118" s="1" customFormat="1" ht="15" customHeight="1">
      <c r="B118" s="298"/>
      <c r="C118" s="304"/>
      <c r="D118" s="304"/>
      <c r="E118" s="304"/>
      <c r="F118" s="304"/>
      <c r="G118" s="304"/>
      <c r="H118" s="304"/>
      <c r="I118" s="304"/>
      <c r="J118" s="304"/>
      <c r="K118" s="300"/>
    </row>
    <row r="119" s="1" customFormat="1" ht="18.75" customHeight="1">
      <c r="B119" s="305"/>
      <c r="C119" s="306"/>
      <c r="D119" s="306"/>
      <c r="E119" s="306"/>
      <c r="F119" s="307"/>
      <c r="G119" s="306"/>
      <c r="H119" s="306"/>
      <c r="I119" s="306"/>
      <c r="J119" s="306"/>
      <c r="K119" s="305"/>
    </row>
    <row r="120" s="1" customFormat="1" ht="18.75" customHeight="1">
      <c r="B120" s="278"/>
      <c r="C120" s="278"/>
      <c r="D120" s="278"/>
      <c r="E120" s="278"/>
      <c r="F120" s="278"/>
      <c r="G120" s="278"/>
      <c r="H120" s="278"/>
      <c r="I120" s="278"/>
      <c r="J120" s="278"/>
      <c r="K120" s="278"/>
    </row>
    <row r="121" s="1" customFormat="1" ht="7.5" customHeight="1">
      <c r="B121" s="308"/>
      <c r="C121" s="309"/>
      <c r="D121" s="309"/>
      <c r="E121" s="309"/>
      <c r="F121" s="309"/>
      <c r="G121" s="309"/>
      <c r="H121" s="309"/>
      <c r="I121" s="309"/>
      <c r="J121" s="309"/>
      <c r="K121" s="310"/>
    </row>
    <row r="122" s="1" customFormat="1" ht="45" customHeight="1">
      <c r="B122" s="311"/>
      <c r="C122" s="261" t="s">
        <v>986</v>
      </c>
      <c r="D122" s="261"/>
      <c r="E122" s="261"/>
      <c r="F122" s="261"/>
      <c r="G122" s="261"/>
      <c r="H122" s="261"/>
      <c r="I122" s="261"/>
      <c r="J122" s="261"/>
      <c r="K122" s="312"/>
    </row>
    <row r="123" s="1" customFormat="1" ht="17.25" customHeight="1">
      <c r="B123" s="313"/>
      <c r="C123" s="285" t="s">
        <v>932</v>
      </c>
      <c r="D123" s="285"/>
      <c r="E123" s="285"/>
      <c r="F123" s="285" t="s">
        <v>933</v>
      </c>
      <c r="G123" s="286"/>
      <c r="H123" s="285" t="s">
        <v>54</v>
      </c>
      <c r="I123" s="285" t="s">
        <v>57</v>
      </c>
      <c r="J123" s="285" t="s">
        <v>934</v>
      </c>
      <c r="K123" s="314"/>
    </row>
    <row r="124" s="1" customFormat="1" ht="17.25" customHeight="1">
      <c r="B124" s="313"/>
      <c r="C124" s="287" t="s">
        <v>935</v>
      </c>
      <c r="D124" s="287"/>
      <c r="E124" s="287"/>
      <c r="F124" s="288" t="s">
        <v>936</v>
      </c>
      <c r="G124" s="289"/>
      <c r="H124" s="287"/>
      <c r="I124" s="287"/>
      <c r="J124" s="287" t="s">
        <v>937</v>
      </c>
      <c r="K124" s="314"/>
    </row>
    <row r="125" s="1" customFormat="1" ht="5.25" customHeight="1">
      <c r="B125" s="315"/>
      <c r="C125" s="290"/>
      <c r="D125" s="290"/>
      <c r="E125" s="290"/>
      <c r="F125" s="290"/>
      <c r="G125" s="316"/>
      <c r="H125" s="290"/>
      <c r="I125" s="290"/>
      <c r="J125" s="290"/>
      <c r="K125" s="317"/>
    </row>
    <row r="126" s="1" customFormat="1" ht="15" customHeight="1">
      <c r="B126" s="315"/>
      <c r="C126" s="270" t="s">
        <v>941</v>
      </c>
      <c r="D126" s="292"/>
      <c r="E126" s="292"/>
      <c r="F126" s="293" t="s">
        <v>938</v>
      </c>
      <c r="G126" s="270"/>
      <c r="H126" s="270" t="s">
        <v>978</v>
      </c>
      <c r="I126" s="270" t="s">
        <v>940</v>
      </c>
      <c r="J126" s="270">
        <v>120</v>
      </c>
      <c r="K126" s="318"/>
    </row>
    <row r="127" s="1" customFormat="1" ht="15" customHeight="1">
      <c r="B127" s="315"/>
      <c r="C127" s="270" t="s">
        <v>987</v>
      </c>
      <c r="D127" s="270"/>
      <c r="E127" s="270"/>
      <c r="F127" s="293" t="s">
        <v>938</v>
      </c>
      <c r="G127" s="270"/>
      <c r="H127" s="270" t="s">
        <v>988</v>
      </c>
      <c r="I127" s="270" t="s">
        <v>940</v>
      </c>
      <c r="J127" s="270" t="s">
        <v>989</v>
      </c>
      <c r="K127" s="318"/>
    </row>
    <row r="128" s="1" customFormat="1" ht="15" customHeight="1">
      <c r="B128" s="315"/>
      <c r="C128" s="270" t="s">
        <v>84</v>
      </c>
      <c r="D128" s="270"/>
      <c r="E128" s="270"/>
      <c r="F128" s="293" t="s">
        <v>938</v>
      </c>
      <c r="G128" s="270"/>
      <c r="H128" s="270" t="s">
        <v>990</v>
      </c>
      <c r="I128" s="270" t="s">
        <v>940</v>
      </c>
      <c r="J128" s="270" t="s">
        <v>989</v>
      </c>
      <c r="K128" s="318"/>
    </row>
    <row r="129" s="1" customFormat="1" ht="15" customHeight="1">
      <c r="B129" s="315"/>
      <c r="C129" s="270" t="s">
        <v>949</v>
      </c>
      <c r="D129" s="270"/>
      <c r="E129" s="270"/>
      <c r="F129" s="293" t="s">
        <v>944</v>
      </c>
      <c r="G129" s="270"/>
      <c r="H129" s="270" t="s">
        <v>950</v>
      </c>
      <c r="I129" s="270" t="s">
        <v>940</v>
      </c>
      <c r="J129" s="270">
        <v>15</v>
      </c>
      <c r="K129" s="318"/>
    </row>
    <row r="130" s="1" customFormat="1" ht="15" customHeight="1">
      <c r="B130" s="315"/>
      <c r="C130" s="296" t="s">
        <v>951</v>
      </c>
      <c r="D130" s="296"/>
      <c r="E130" s="296"/>
      <c r="F130" s="297" t="s">
        <v>944</v>
      </c>
      <c r="G130" s="296"/>
      <c r="H130" s="296" t="s">
        <v>952</v>
      </c>
      <c r="I130" s="296" t="s">
        <v>940</v>
      </c>
      <c r="J130" s="296">
        <v>15</v>
      </c>
      <c r="K130" s="318"/>
    </row>
    <row r="131" s="1" customFormat="1" ht="15" customHeight="1">
      <c r="B131" s="315"/>
      <c r="C131" s="296" t="s">
        <v>953</v>
      </c>
      <c r="D131" s="296"/>
      <c r="E131" s="296"/>
      <c r="F131" s="297" t="s">
        <v>944</v>
      </c>
      <c r="G131" s="296"/>
      <c r="H131" s="296" t="s">
        <v>954</v>
      </c>
      <c r="I131" s="296" t="s">
        <v>940</v>
      </c>
      <c r="J131" s="296">
        <v>20</v>
      </c>
      <c r="K131" s="318"/>
    </row>
    <row r="132" s="1" customFormat="1" ht="15" customHeight="1">
      <c r="B132" s="315"/>
      <c r="C132" s="296" t="s">
        <v>955</v>
      </c>
      <c r="D132" s="296"/>
      <c r="E132" s="296"/>
      <c r="F132" s="297" t="s">
        <v>944</v>
      </c>
      <c r="G132" s="296"/>
      <c r="H132" s="296" t="s">
        <v>956</v>
      </c>
      <c r="I132" s="296" t="s">
        <v>940</v>
      </c>
      <c r="J132" s="296">
        <v>20</v>
      </c>
      <c r="K132" s="318"/>
    </row>
    <row r="133" s="1" customFormat="1" ht="15" customHeight="1">
      <c r="B133" s="315"/>
      <c r="C133" s="270" t="s">
        <v>943</v>
      </c>
      <c r="D133" s="270"/>
      <c r="E133" s="270"/>
      <c r="F133" s="293" t="s">
        <v>944</v>
      </c>
      <c r="G133" s="270"/>
      <c r="H133" s="270" t="s">
        <v>978</v>
      </c>
      <c r="I133" s="270" t="s">
        <v>940</v>
      </c>
      <c r="J133" s="270">
        <v>50</v>
      </c>
      <c r="K133" s="318"/>
    </row>
    <row r="134" s="1" customFormat="1" ht="15" customHeight="1">
      <c r="B134" s="315"/>
      <c r="C134" s="270" t="s">
        <v>957</v>
      </c>
      <c r="D134" s="270"/>
      <c r="E134" s="270"/>
      <c r="F134" s="293" t="s">
        <v>944</v>
      </c>
      <c r="G134" s="270"/>
      <c r="H134" s="270" t="s">
        <v>978</v>
      </c>
      <c r="I134" s="270" t="s">
        <v>940</v>
      </c>
      <c r="J134" s="270">
        <v>50</v>
      </c>
      <c r="K134" s="318"/>
    </row>
    <row r="135" s="1" customFormat="1" ht="15" customHeight="1">
      <c r="B135" s="315"/>
      <c r="C135" s="270" t="s">
        <v>963</v>
      </c>
      <c r="D135" s="270"/>
      <c r="E135" s="270"/>
      <c r="F135" s="293" t="s">
        <v>944</v>
      </c>
      <c r="G135" s="270"/>
      <c r="H135" s="270" t="s">
        <v>978</v>
      </c>
      <c r="I135" s="270" t="s">
        <v>940</v>
      </c>
      <c r="J135" s="270">
        <v>50</v>
      </c>
      <c r="K135" s="318"/>
    </row>
    <row r="136" s="1" customFormat="1" ht="15" customHeight="1">
      <c r="B136" s="315"/>
      <c r="C136" s="270" t="s">
        <v>965</v>
      </c>
      <c r="D136" s="270"/>
      <c r="E136" s="270"/>
      <c r="F136" s="293" t="s">
        <v>944</v>
      </c>
      <c r="G136" s="270"/>
      <c r="H136" s="270" t="s">
        <v>978</v>
      </c>
      <c r="I136" s="270" t="s">
        <v>940</v>
      </c>
      <c r="J136" s="270">
        <v>50</v>
      </c>
      <c r="K136" s="318"/>
    </row>
    <row r="137" s="1" customFormat="1" ht="15" customHeight="1">
      <c r="B137" s="315"/>
      <c r="C137" s="270" t="s">
        <v>966</v>
      </c>
      <c r="D137" s="270"/>
      <c r="E137" s="270"/>
      <c r="F137" s="293" t="s">
        <v>944</v>
      </c>
      <c r="G137" s="270"/>
      <c r="H137" s="270" t="s">
        <v>991</v>
      </c>
      <c r="I137" s="270" t="s">
        <v>940</v>
      </c>
      <c r="J137" s="270">
        <v>255</v>
      </c>
      <c r="K137" s="318"/>
    </row>
    <row r="138" s="1" customFormat="1" ht="15" customHeight="1">
      <c r="B138" s="315"/>
      <c r="C138" s="270" t="s">
        <v>968</v>
      </c>
      <c r="D138" s="270"/>
      <c r="E138" s="270"/>
      <c r="F138" s="293" t="s">
        <v>938</v>
      </c>
      <c r="G138" s="270"/>
      <c r="H138" s="270" t="s">
        <v>992</v>
      </c>
      <c r="I138" s="270" t="s">
        <v>970</v>
      </c>
      <c r="J138" s="270"/>
      <c r="K138" s="318"/>
    </row>
    <row r="139" s="1" customFormat="1" ht="15" customHeight="1">
      <c r="B139" s="315"/>
      <c r="C139" s="270" t="s">
        <v>971</v>
      </c>
      <c r="D139" s="270"/>
      <c r="E139" s="270"/>
      <c r="F139" s="293" t="s">
        <v>938</v>
      </c>
      <c r="G139" s="270"/>
      <c r="H139" s="270" t="s">
        <v>993</v>
      </c>
      <c r="I139" s="270" t="s">
        <v>973</v>
      </c>
      <c r="J139" s="270"/>
      <c r="K139" s="318"/>
    </row>
    <row r="140" s="1" customFormat="1" ht="15" customHeight="1">
      <c r="B140" s="315"/>
      <c r="C140" s="270" t="s">
        <v>974</v>
      </c>
      <c r="D140" s="270"/>
      <c r="E140" s="270"/>
      <c r="F140" s="293" t="s">
        <v>938</v>
      </c>
      <c r="G140" s="270"/>
      <c r="H140" s="270" t="s">
        <v>974</v>
      </c>
      <c r="I140" s="270" t="s">
        <v>973</v>
      </c>
      <c r="J140" s="270"/>
      <c r="K140" s="318"/>
    </row>
    <row r="141" s="1" customFormat="1" ht="15" customHeight="1">
      <c r="B141" s="315"/>
      <c r="C141" s="270" t="s">
        <v>38</v>
      </c>
      <c r="D141" s="270"/>
      <c r="E141" s="270"/>
      <c r="F141" s="293" t="s">
        <v>938</v>
      </c>
      <c r="G141" s="270"/>
      <c r="H141" s="270" t="s">
        <v>994</v>
      </c>
      <c r="I141" s="270" t="s">
        <v>973</v>
      </c>
      <c r="J141" s="270"/>
      <c r="K141" s="318"/>
    </row>
    <row r="142" s="1" customFormat="1" ht="15" customHeight="1">
      <c r="B142" s="315"/>
      <c r="C142" s="270" t="s">
        <v>995</v>
      </c>
      <c r="D142" s="270"/>
      <c r="E142" s="270"/>
      <c r="F142" s="293" t="s">
        <v>938</v>
      </c>
      <c r="G142" s="270"/>
      <c r="H142" s="270" t="s">
        <v>996</v>
      </c>
      <c r="I142" s="270" t="s">
        <v>973</v>
      </c>
      <c r="J142" s="270"/>
      <c r="K142" s="318"/>
    </row>
    <row r="143" s="1" customFormat="1" ht="15" customHeight="1">
      <c r="B143" s="319"/>
      <c r="C143" s="320"/>
      <c r="D143" s="320"/>
      <c r="E143" s="320"/>
      <c r="F143" s="320"/>
      <c r="G143" s="320"/>
      <c r="H143" s="320"/>
      <c r="I143" s="320"/>
      <c r="J143" s="320"/>
      <c r="K143" s="321"/>
    </row>
    <row r="144" s="1" customFormat="1" ht="18.75" customHeight="1">
      <c r="B144" s="306"/>
      <c r="C144" s="306"/>
      <c r="D144" s="306"/>
      <c r="E144" s="306"/>
      <c r="F144" s="307"/>
      <c r="G144" s="306"/>
      <c r="H144" s="306"/>
      <c r="I144" s="306"/>
      <c r="J144" s="306"/>
      <c r="K144" s="306"/>
    </row>
    <row r="145" s="1" customFormat="1" ht="18.75" customHeight="1">
      <c r="B145" s="278"/>
      <c r="C145" s="278"/>
      <c r="D145" s="278"/>
      <c r="E145" s="278"/>
      <c r="F145" s="278"/>
      <c r="G145" s="278"/>
      <c r="H145" s="278"/>
      <c r="I145" s="278"/>
      <c r="J145" s="278"/>
      <c r="K145" s="278"/>
    </row>
    <row r="146" s="1" customFormat="1" ht="7.5" customHeight="1">
      <c r="B146" s="279"/>
      <c r="C146" s="280"/>
      <c r="D146" s="280"/>
      <c r="E146" s="280"/>
      <c r="F146" s="280"/>
      <c r="G146" s="280"/>
      <c r="H146" s="280"/>
      <c r="I146" s="280"/>
      <c r="J146" s="280"/>
      <c r="K146" s="281"/>
    </row>
    <row r="147" s="1" customFormat="1" ht="45" customHeight="1">
      <c r="B147" s="282"/>
      <c r="C147" s="283" t="s">
        <v>997</v>
      </c>
      <c r="D147" s="283"/>
      <c r="E147" s="283"/>
      <c r="F147" s="283"/>
      <c r="G147" s="283"/>
      <c r="H147" s="283"/>
      <c r="I147" s="283"/>
      <c r="J147" s="283"/>
      <c r="K147" s="284"/>
    </row>
    <row r="148" s="1" customFormat="1" ht="17.25" customHeight="1">
      <c r="B148" s="282"/>
      <c r="C148" s="285" t="s">
        <v>932</v>
      </c>
      <c r="D148" s="285"/>
      <c r="E148" s="285"/>
      <c r="F148" s="285" t="s">
        <v>933</v>
      </c>
      <c r="G148" s="286"/>
      <c r="H148" s="285" t="s">
        <v>54</v>
      </c>
      <c r="I148" s="285" t="s">
        <v>57</v>
      </c>
      <c r="J148" s="285" t="s">
        <v>934</v>
      </c>
      <c r="K148" s="284"/>
    </row>
    <row r="149" s="1" customFormat="1" ht="17.25" customHeight="1">
      <c r="B149" s="282"/>
      <c r="C149" s="287" t="s">
        <v>935</v>
      </c>
      <c r="D149" s="287"/>
      <c r="E149" s="287"/>
      <c r="F149" s="288" t="s">
        <v>936</v>
      </c>
      <c r="G149" s="289"/>
      <c r="H149" s="287"/>
      <c r="I149" s="287"/>
      <c r="J149" s="287" t="s">
        <v>937</v>
      </c>
      <c r="K149" s="284"/>
    </row>
    <row r="150" s="1" customFormat="1" ht="5.25" customHeight="1">
      <c r="B150" s="295"/>
      <c r="C150" s="290"/>
      <c r="D150" s="290"/>
      <c r="E150" s="290"/>
      <c r="F150" s="290"/>
      <c r="G150" s="291"/>
      <c r="H150" s="290"/>
      <c r="I150" s="290"/>
      <c r="J150" s="290"/>
      <c r="K150" s="318"/>
    </row>
    <row r="151" s="1" customFormat="1" ht="15" customHeight="1">
      <c r="B151" s="295"/>
      <c r="C151" s="322" t="s">
        <v>941</v>
      </c>
      <c r="D151" s="270"/>
      <c r="E151" s="270"/>
      <c r="F151" s="323" t="s">
        <v>938</v>
      </c>
      <c r="G151" s="270"/>
      <c r="H151" s="322" t="s">
        <v>978</v>
      </c>
      <c r="I151" s="322" t="s">
        <v>940</v>
      </c>
      <c r="J151" s="322">
        <v>120</v>
      </c>
      <c r="K151" s="318"/>
    </row>
    <row r="152" s="1" customFormat="1" ht="15" customHeight="1">
      <c r="B152" s="295"/>
      <c r="C152" s="322" t="s">
        <v>987</v>
      </c>
      <c r="D152" s="270"/>
      <c r="E152" s="270"/>
      <c r="F152" s="323" t="s">
        <v>938</v>
      </c>
      <c r="G152" s="270"/>
      <c r="H152" s="322" t="s">
        <v>998</v>
      </c>
      <c r="I152" s="322" t="s">
        <v>940</v>
      </c>
      <c r="J152" s="322" t="s">
        <v>989</v>
      </c>
      <c r="K152" s="318"/>
    </row>
    <row r="153" s="1" customFormat="1" ht="15" customHeight="1">
      <c r="B153" s="295"/>
      <c r="C153" s="322" t="s">
        <v>84</v>
      </c>
      <c r="D153" s="270"/>
      <c r="E153" s="270"/>
      <c r="F153" s="323" t="s">
        <v>938</v>
      </c>
      <c r="G153" s="270"/>
      <c r="H153" s="322" t="s">
        <v>999</v>
      </c>
      <c r="I153" s="322" t="s">
        <v>940</v>
      </c>
      <c r="J153" s="322" t="s">
        <v>989</v>
      </c>
      <c r="K153" s="318"/>
    </row>
    <row r="154" s="1" customFormat="1" ht="15" customHeight="1">
      <c r="B154" s="295"/>
      <c r="C154" s="322" t="s">
        <v>943</v>
      </c>
      <c r="D154" s="270"/>
      <c r="E154" s="270"/>
      <c r="F154" s="323" t="s">
        <v>944</v>
      </c>
      <c r="G154" s="270"/>
      <c r="H154" s="322" t="s">
        <v>978</v>
      </c>
      <c r="I154" s="322" t="s">
        <v>940</v>
      </c>
      <c r="J154" s="322">
        <v>50</v>
      </c>
      <c r="K154" s="318"/>
    </row>
    <row r="155" s="1" customFormat="1" ht="15" customHeight="1">
      <c r="B155" s="295"/>
      <c r="C155" s="322" t="s">
        <v>946</v>
      </c>
      <c r="D155" s="270"/>
      <c r="E155" s="270"/>
      <c r="F155" s="323" t="s">
        <v>938</v>
      </c>
      <c r="G155" s="270"/>
      <c r="H155" s="322" t="s">
        <v>978</v>
      </c>
      <c r="I155" s="322" t="s">
        <v>948</v>
      </c>
      <c r="J155" s="322"/>
      <c r="K155" s="318"/>
    </row>
    <row r="156" s="1" customFormat="1" ht="15" customHeight="1">
      <c r="B156" s="295"/>
      <c r="C156" s="322" t="s">
        <v>957</v>
      </c>
      <c r="D156" s="270"/>
      <c r="E156" s="270"/>
      <c r="F156" s="323" t="s">
        <v>944</v>
      </c>
      <c r="G156" s="270"/>
      <c r="H156" s="322" t="s">
        <v>978</v>
      </c>
      <c r="I156" s="322" t="s">
        <v>940</v>
      </c>
      <c r="J156" s="322">
        <v>50</v>
      </c>
      <c r="K156" s="318"/>
    </row>
    <row r="157" s="1" customFormat="1" ht="15" customHeight="1">
      <c r="B157" s="295"/>
      <c r="C157" s="322" t="s">
        <v>965</v>
      </c>
      <c r="D157" s="270"/>
      <c r="E157" s="270"/>
      <c r="F157" s="323" t="s">
        <v>944</v>
      </c>
      <c r="G157" s="270"/>
      <c r="H157" s="322" t="s">
        <v>978</v>
      </c>
      <c r="I157" s="322" t="s">
        <v>940</v>
      </c>
      <c r="J157" s="322">
        <v>50</v>
      </c>
      <c r="K157" s="318"/>
    </row>
    <row r="158" s="1" customFormat="1" ht="15" customHeight="1">
      <c r="B158" s="295"/>
      <c r="C158" s="322" t="s">
        <v>963</v>
      </c>
      <c r="D158" s="270"/>
      <c r="E158" s="270"/>
      <c r="F158" s="323" t="s">
        <v>944</v>
      </c>
      <c r="G158" s="270"/>
      <c r="H158" s="322" t="s">
        <v>978</v>
      </c>
      <c r="I158" s="322" t="s">
        <v>940</v>
      </c>
      <c r="J158" s="322">
        <v>50</v>
      </c>
      <c r="K158" s="318"/>
    </row>
    <row r="159" s="1" customFormat="1" ht="15" customHeight="1">
      <c r="B159" s="295"/>
      <c r="C159" s="322" t="s">
        <v>102</v>
      </c>
      <c r="D159" s="270"/>
      <c r="E159" s="270"/>
      <c r="F159" s="323" t="s">
        <v>938</v>
      </c>
      <c r="G159" s="270"/>
      <c r="H159" s="322" t="s">
        <v>1000</v>
      </c>
      <c r="I159" s="322" t="s">
        <v>940</v>
      </c>
      <c r="J159" s="322" t="s">
        <v>1001</v>
      </c>
      <c r="K159" s="318"/>
    </row>
    <row r="160" s="1" customFormat="1" ht="15" customHeight="1">
      <c r="B160" s="295"/>
      <c r="C160" s="322" t="s">
        <v>1002</v>
      </c>
      <c r="D160" s="270"/>
      <c r="E160" s="270"/>
      <c r="F160" s="323" t="s">
        <v>938</v>
      </c>
      <c r="G160" s="270"/>
      <c r="H160" s="322" t="s">
        <v>1003</v>
      </c>
      <c r="I160" s="322" t="s">
        <v>973</v>
      </c>
      <c r="J160" s="322"/>
      <c r="K160" s="318"/>
    </row>
    <row r="161" s="1" customFormat="1" ht="15" customHeight="1">
      <c r="B161" s="324"/>
      <c r="C161" s="304"/>
      <c r="D161" s="304"/>
      <c r="E161" s="304"/>
      <c r="F161" s="304"/>
      <c r="G161" s="304"/>
      <c r="H161" s="304"/>
      <c r="I161" s="304"/>
      <c r="J161" s="304"/>
      <c r="K161" s="325"/>
    </row>
    <row r="162" s="1" customFormat="1" ht="18.75" customHeight="1">
      <c r="B162" s="306"/>
      <c r="C162" s="316"/>
      <c r="D162" s="316"/>
      <c r="E162" s="316"/>
      <c r="F162" s="326"/>
      <c r="G162" s="316"/>
      <c r="H162" s="316"/>
      <c r="I162" s="316"/>
      <c r="J162" s="316"/>
      <c r="K162" s="306"/>
    </row>
    <row r="163" s="1" customFormat="1" ht="18.75" customHeight="1">
      <c r="B163" s="278"/>
      <c r="C163" s="278"/>
      <c r="D163" s="278"/>
      <c r="E163" s="278"/>
      <c r="F163" s="278"/>
      <c r="G163" s="278"/>
      <c r="H163" s="278"/>
      <c r="I163" s="278"/>
      <c r="J163" s="278"/>
      <c r="K163" s="278"/>
    </row>
    <row r="164" s="1" customFormat="1" ht="7.5" customHeight="1">
      <c r="B164" s="257"/>
      <c r="C164" s="258"/>
      <c r="D164" s="258"/>
      <c r="E164" s="258"/>
      <c r="F164" s="258"/>
      <c r="G164" s="258"/>
      <c r="H164" s="258"/>
      <c r="I164" s="258"/>
      <c r="J164" s="258"/>
      <c r="K164" s="259"/>
    </row>
    <row r="165" s="1" customFormat="1" ht="45" customHeight="1">
      <c r="B165" s="260"/>
      <c r="C165" s="261" t="s">
        <v>1004</v>
      </c>
      <c r="D165" s="261"/>
      <c r="E165" s="261"/>
      <c r="F165" s="261"/>
      <c r="G165" s="261"/>
      <c r="H165" s="261"/>
      <c r="I165" s="261"/>
      <c r="J165" s="261"/>
      <c r="K165" s="262"/>
    </row>
    <row r="166" s="1" customFormat="1" ht="17.25" customHeight="1">
      <c r="B166" s="260"/>
      <c r="C166" s="285" t="s">
        <v>932</v>
      </c>
      <c r="D166" s="285"/>
      <c r="E166" s="285"/>
      <c r="F166" s="285" t="s">
        <v>933</v>
      </c>
      <c r="G166" s="327"/>
      <c r="H166" s="328" t="s">
        <v>54</v>
      </c>
      <c r="I166" s="328" t="s">
        <v>57</v>
      </c>
      <c r="J166" s="285" t="s">
        <v>934</v>
      </c>
      <c r="K166" s="262"/>
    </row>
    <row r="167" s="1" customFormat="1" ht="17.25" customHeight="1">
      <c r="B167" s="263"/>
      <c r="C167" s="287" t="s">
        <v>935</v>
      </c>
      <c r="D167" s="287"/>
      <c r="E167" s="287"/>
      <c r="F167" s="288" t="s">
        <v>936</v>
      </c>
      <c r="G167" s="329"/>
      <c r="H167" s="330"/>
      <c r="I167" s="330"/>
      <c r="J167" s="287" t="s">
        <v>937</v>
      </c>
      <c r="K167" s="265"/>
    </row>
    <row r="168" s="1" customFormat="1" ht="5.25" customHeight="1">
      <c r="B168" s="295"/>
      <c r="C168" s="290"/>
      <c r="D168" s="290"/>
      <c r="E168" s="290"/>
      <c r="F168" s="290"/>
      <c r="G168" s="291"/>
      <c r="H168" s="290"/>
      <c r="I168" s="290"/>
      <c r="J168" s="290"/>
      <c r="K168" s="318"/>
    </row>
    <row r="169" s="1" customFormat="1" ht="15" customHeight="1">
      <c r="B169" s="295"/>
      <c r="C169" s="270" t="s">
        <v>941</v>
      </c>
      <c r="D169" s="270"/>
      <c r="E169" s="270"/>
      <c r="F169" s="293" t="s">
        <v>938</v>
      </c>
      <c r="G169" s="270"/>
      <c r="H169" s="270" t="s">
        <v>978</v>
      </c>
      <c r="I169" s="270" t="s">
        <v>940</v>
      </c>
      <c r="J169" s="270">
        <v>120</v>
      </c>
      <c r="K169" s="318"/>
    </row>
    <row r="170" s="1" customFormat="1" ht="15" customHeight="1">
      <c r="B170" s="295"/>
      <c r="C170" s="270" t="s">
        <v>987</v>
      </c>
      <c r="D170" s="270"/>
      <c r="E170" s="270"/>
      <c r="F170" s="293" t="s">
        <v>938</v>
      </c>
      <c r="G170" s="270"/>
      <c r="H170" s="270" t="s">
        <v>988</v>
      </c>
      <c r="I170" s="270" t="s">
        <v>940</v>
      </c>
      <c r="J170" s="270" t="s">
        <v>989</v>
      </c>
      <c r="K170" s="318"/>
    </row>
    <row r="171" s="1" customFormat="1" ht="15" customHeight="1">
      <c r="B171" s="295"/>
      <c r="C171" s="270" t="s">
        <v>84</v>
      </c>
      <c r="D171" s="270"/>
      <c r="E171" s="270"/>
      <c r="F171" s="293" t="s">
        <v>938</v>
      </c>
      <c r="G171" s="270"/>
      <c r="H171" s="270" t="s">
        <v>1005</v>
      </c>
      <c r="I171" s="270" t="s">
        <v>940</v>
      </c>
      <c r="J171" s="270" t="s">
        <v>989</v>
      </c>
      <c r="K171" s="318"/>
    </row>
    <row r="172" s="1" customFormat="1" ht="15" customHeight="1">
      <c r="B172" s="295"/>
      <c r="C172" s="270" t="s">
        <v>943</v>
      </c>
      <c r="D172" s="270"/>
      <c r="E172" s="270"/>
      <c r="F172" s="293" t="s">
        <v>944</v>
      </c>
      <c r="G172" s="270"/>
      <c r="H172" s="270" t="s">
        <v>1005</v>
      </c>
      <c r="I172" s="270" t="s">
        <v>940</v>
      </c>
      <c r="J172" s="270">
        <v>50</v>
      </c>
      <c r="K172" s="318"/>
    </row>
    <row r="173" s="1" customFormat="1" ht="15" customHeight="1">
      <c r="B173" s="295"/>
      <c r="C173" s="270" t="s">
        <v>946</v>
      </c>
      <c r="D173" s="270"/>
      <c r="E173" s="270"/>
      <c r="F173" s="293" t="s">
        <v>938</v>
      </c>
      <c r="G173" s="270"/>
      <c r="H173" s="270" t="s">
        <v>1005</v>
      </c>
      <c r="I173" s="270" t="s">
        <v>948</v>
      </c>
      <c r="J173" s="270"/>
      <c r="K173" s="318"/>
    </row>
    <row r="174" s="1" customFormat="1" ht="15" customHeight="1">
      <c r="B174" s="295"/>
      <c r="C174" s="270" t="s">
        <v>957</v>
      </c>
      <c r="D174" s="270"/>
      <c r="E174" s="270"/>
      <c r="F174" s="293" t="s">
        <v>944</v>
      </c>
      <c r="G174" s="270"/>
      <c r="H174" s="270" t="s">
        <v>1005</v>
      </c>
      <c r="I174" s="270" t="s">
        <v>940</v>
      </c>
      <c r="J174" s="270">
        <v>50</v>
      </c>
      <c r="K174" s="318"/>
    </row>
    <row r="175" s="1" customFormat="1" ht="15" customHeight="1">
      <c r="B175" s="295"/>
      <c r="C175" s="270" t="s">
        <v>965</v>
      </c>
      <c r="D175" s="270"/>
      <c r="E175" s="270"/>
      <c r="F175" s="293" t="s">
        <v>944</v>
      </c>
      <c r="G175" s="270"/>
      <c r="H175" s="270" t="s">
        <v>1005</v>
      </c>
      <c r="I175" s="270" t="s">
        <v>940</v>
      </c>
      <c r="J175" s="270">
        <v>50</v>
      </c>
      <c r="K175" s="318"/>
    </row>
    <row r="176" s="1" customFormat="1" ht="15" customHeight="1">
      <c r="B176" s="295"/>
      <c r="C176" s="270" t="s">
        <v>963</v>
      </c>
      <c r="D176" s="270"/>
      <c r="E176" s="270"/>
      <c r="F176" s="293" t="s">
        <v>944</v>
      </c>
      <c r="G176" s="270"/>
      <c r="H176" s="270" t="s">
        <v>1005</v>
      </c>
      <c r="I176" s="270" t="s">
        <v>940</v>
      </c>
      <c r="J176" s="270">
        <v>50</v>
      </c>
      <c r="K176" s="318"/>
    </row>
    <row r="177" s="1" customFormat="1" ht="15" customHeight="1">
      <c r="B177" s="295"/>
      <c r="C177" s="270" t="s">
        <v>115</v>
      </c>
      <c r="D177" s="270"/>
      <c r="E177" s="270"/>
      <c r="F177" s="293" t="s">
        <v>938</v>
      </c>
      <c r="G177" s="270"/>
      <c r="H177" s="270" t="s">
        <v>1006</v>
      </c>
      <c r="I177" s="270" t="s">
        <v>1007</v>
      </c>
      <c r="J177" s="270"/>
      <c r="K177" s="318"/>
    </row>
    <row r="178" s="1" customFormat="1" ht="15" customHeight="1">
      <c r="B178" s="295"/>
      <c r="C178" s="270" t="s">
        <v>57</v>
      </c>
      <c r="D178" s="270"/>
      <c r="E178" s="270"/>
      <c r="F178" s="293" t="s">
        <v>938</v>
      </c>
      <c r="G178" s="270"/>
      <c r="H178" s="270" t="s">
        <v>1008</v>
      </c>
      <c r="I178" s="270" t="s">
        <v>1009</v>
      </c>
      <c r="J178" s="270">
        <v>1</v>
      </c>
      <c r="K178" s="318"/>
    </row>
    <row r="179" s="1" customFormat="1" ht="15" customHeight="1">
      <c r="B179" s="295"/>
      <c r="C179" s="270" t="s">
        <v>53</v>
      </c>
      <c r="D179" s="270"/>
      <c r="E179" s="270"/>
      <c r="F179" s="293" t="s">
        <v>938</v>
      </c>
      <c r="G179" s="270"/>
      <c r="H179" s="270" t="s">
        <v>1010</v>
      </c>
      <c r="I179" s="270" t="s">
        <v>940</v>
      </c>
      <c r="J179" s="270">
        <v>20</v>
      </c>
      <c r="K179" s="318"/>
    </row>
    <row r="180" s="1" customFormat="1" ht="15" customHeight="1">
      <c r="B180" s="295"/>
      <c r="C180" s="270" t="s">
        <v>54</v>
      </c>
      <c r="D180" s="270"/>
      <c r="E180" s="270"/>
      <c r="F180" s="293" t="s">
        <v>938</v>
      </c>
      <c r="G180" s="270"/>
      <c r="H180" s="270" t="s">
        <v>1011</v>
      </c>
      <c r="I180" s="270" t="s">
        <v>940</v>
      </c>
      <c r="J180" s="270">
        <v>255</v>
      </c>
      <c r="K180" s="318"/>
    </row>
    <row r="181" s="1" customFormat="1" ht="15" customHeight="1">
      <c r="B181" s="295"/>
      <c r="C181" s="270" t="s">
        <v>116</v>
      </c>
      <c r="D181" s="270"/>
      <c r="E181" s="270"/>
      <c r="F181" s="293" t="s">
        <v>938</v>
      </c>
      <c r="G181" s="270"/>
      <c r="H181" s="270" t="s">
        <v>902</v>
      </c>
      <c r="I181" s="270" t="s">
        <v>940</v>
      </c>
      <c r="J181" s="270">
        <v>10</v>
      </c>
      <c r="K181" s="318"/>
    </row>
    <row r="182" s="1" customFormat="1" ht="15" customHeight="1">
      <c r="B182" s="295"/>
      <c r="C182" s="270" t="s">
        <v>117</v>
      </c>
      <c r="D182" s="270"/>
      <c r="E182" s="270"/>
      <c r="F182" s="293" t="s">
        <v>938</v>
      </c>
      <c r="G182" s="270"/>
      <c r="H182" s="270" t="s">
        <v>1012</v>
      </c>
      <c r="I182" s="270" t="s">
        <v>973</v>
      </c>
      <c r="J182" s="270"/>
      <c r="K182" s="318"/>
    </row>
    <row r="183" s="1" customFormat="1" ht="15" customHeight="1">
      <c r="B183" s="295"/>
      <c r="C183" s="270" t="s">
        <v>1013</v>
      </c>
      <c r="D183" s="270"/>
      <c r="E183" s="270"/>
      <c r="F183" s="293" t="s">
        <v>938</v>
      </c>
      <c r="G183" s="270"/>
      <c r="H183" s="270" t="s">
        <v>1014</v>
      </c>
      <c r="I183" s="270" t="s">
        <v>973</v>
      </c>
      <c r="J183" s="270"/>
      <c r="K183" s="318"/>
    </row>
    <row r="184" s="1" customFormat="1" ht="15" customHeight="1">
      <c r="B184" s="295"/>
      <c r="C184" s="270" t="s">
        <v>1002</v>
      </c>
      <c r="D184" s="270"/>
      <c r="E184" s="270"/>
      <c r="F184" s="293" t="s">
        <v>938</v>
      </c>
      <c r="G184" s="270"/>
      <c r="H184" s="270" t="s">
        <v>1015</v>
      </c>
      <c r="I184" s="270" t="s">
        <v>973</v>
      </c>
      <c r="J184" s="270"/>
      <c r="K184" s="318"/>
    </row>
    <row r="185" s="1" customFormat="1" ht="15" customHeight="1">
      <c r="B185" s="295"/>
      <c r="C185" s="270" t="s">
        <v>119</v>
      </c>
      <c r="D185" s="270"/>
      <c r="E185" s="270"/>
      <c r="F185" s="293" t="s">
        <v>944</v>
      </c>
      <c r="G185" s="270"/>
      <c r="H185" s="270" t="s">
        <v>1016</v>
      </c>
      <c r="I185" s="270" t="s">
        <v>940</v>
      </c>
      <c r="J185" s="270">
        <v>50</v>
      </c>
      <c r="K185" s="318"/>
    </row>
    <row r="186" s="1" customFormat="1" ht="15" customHeight="1">
      <c r="B186" s="295"/>
      <c r="C186" s="270" t="s">
        <v>1017</v>
      </c>
      <c r="D186" s="270"/>
      <c r="E186" s="270"/>
      <c r="F186" s="293" t="s">
        <v>944</v>
      </c>
      <c r="G186" s="270"/>
      <c r="H186" s="270" t="s">
        <v>1018</v>
      </c>
      <c r="I186" s="270" t="s">
        <v>1019</v>
      </c>
      <c r="J186" s="270"/>
      <c r="K186" s="318"/>
    </row>
    <row r="187" s="1" customFormat="1" ht="15" customHeight="1">
      <c r="B187" s="295"/>
      <c r="C187" s="270" t="s">
        <v>1020</v>
      </c>
      <c r="D187" s="270"/>
      <c r="E187" s="270"/>
      <c r="F187" s="293" t="s">
        <v>944</v>
      </c>
      <c r="G187" s="270"/>
      <c r="H187" s="270" t="s">
        <v>1021</v>
      </c>
      <c r="I187" s="270" t="s">
        <v>1019</v>
      </c>
      <c r="J187" s="270"/>
      <c r="K187" s="318"/>
    </row>
    <row r="188" s="1" customFormat="1" ht="15" customHeight="1">
      <c r="B188" s="295"/>
      <c r="C188" s="270" t="s">
        <v>1022</v>
      </c>
      <c r="D188" s="270"/>
      <c r="E188" s="270"/>
      <c r="F188" s="293" t="s">
        <v>944</v>
      </c>
      <c r="G188" s="270"/>
      <c r="H188" s="270" t="s">
        <v>1023</v>
      </c>
      <c r="I188" s="270" t="s">
        <v>1019</v>
      </c>
      <c r="J188" s="270"/>
      <c r="K188" s="318"/>
    </row>
    <row r="189" s="1" customFormat="1" ht="15" customHeight="1">
      <c r="B189" s="295"/>
      <c r="C189" s="331" t="s">
        <v>1024</v>
      </c>
      <c r="D189" s="270"/>
      <c r="E189" s="270"/>
      <c r="F189" s="293" t="s">
        <v>944</v>
      </c>
      <c r="G189" s="270"/>
      <c r="H189" s="270" t="s">
        <v>1025</v>
      </c>
      <c r="I189" s="270" t="s">
        <v>1026</v>
      </c>
      <c r="J189" s="332" t="s">
        <v>1027</v>
      </c>
      <c r="K189" s="318"/>
    </row>
    <row r="190" s="18" customFormat="1" ht="15" customHeight="1">
      <c r="B190" s="333"/>
      <c r="C190" s="334" t="s">
        <v>1028</v>
      </c>
      <c r="D190" s="335"/>
      <c r="E190" s="335"/>
      <c r="F190" s="336" t="s">
        <v>944</v>
      </c>
      <c r="G190" s="335"/>
      <c r="H190" s="335" t="s">
        <v>1029</v>
      </c>
      <c r="I190" s="335" t="s">
        <v>1026</v>
      </c>
      <c r="J190" s="337" t="s">
        <v>1027</v>
      </c>
      <c r="K190" s="338"/>
    </row>
    <row r="191" s="1" customFormat="1" ht="15" customHeight="1">
      <c r="B191" s="295"/>
      <c r="C191" s="331" t="s">
        <v>42</v>
      </c>
      <c r="D191" s="270"/>
      <c r="E191" s="270"/>
      <c r="F191" s="293" t="s">
        <v>938</v>
      </c>
      <c r="G191" s="270"/>
      <c r="H191" s="267" t="s">
        <v>1030</v>
      </c>
      <c r="I191" s="270" t="s">
        <v>1031</v>
      </c>
      <c r="J191" s="270"/>
      <c r="K191" s="318"/>
    </row>
    <row r="192" s="1" customFormat="1" ht="15" customHeight="1">
      <c r="B192" s="295"/>
      <c r="C192" s="331" t="s">
        <v>1032</v>
      </c>
      <c r="D192" s="270"/>
      <c r="E192" s="270"/>
      <c r="F192" s="293" t="s">
        <v>938</v>
      </c>
      <c r="G192" s="270"/>
      <c r="H192" s="270" t="s">
        <v>1033</v>
      </c>
      <c r="I192" s="270" t="s">
        <v>973</v>
      </c>
      <c r="J192" s="270"/>
      <c r="K192" s="318"/>
    </row>
    <row r="193" s="1" customFormat="1" ht="15" customHeight="1">
      <c r="B193" s="295"/>
      <c r="C193" s="331" t="s">
        <v>1034</v>
      </c>
      <c r="D193" s="270"/>
      <c r="E193" s="270"/>
      <c r="F193" s="293" t="s">
        <v>938</v>
      </c>
      <c r="G193" s="270"/>
      <c r="H193" s="270" t="s">
        <v>1035</v>
      </c>
      <c r="I193" s="270" t="s">
        <v>973</v>
      </c>
      <c r="J193" s="270"/>
      <c r="K193" s="318"/>
    </row>
    <row r="194" s="1" customFormat="1" ht="15" customHeight="1">
      <c r="B194" s="295"/>
      <c r="C194" s="331" t="s">
        <v>1036</v>
      </c>
      <c r="D194" s="270"/>
      <c r="E194" s="270"/>
      <c r="F194" s="293" t="s">
        <v>944</v>
      </c>
      <c r="G194" s="270"/>
      <c r="H194" s="270" t="s">
        <v>1037</v>
      </c>
      <c r="I194" s="270" t="s">
        <v>973</v>
      </c>
      <c r="J194" s="270"/>
      <c r="K194" s="318"/>
    </row>
    <row r="195" s="1" customFormat="1" ht="15" customHeight="1">
      <c r="B195" s="324"/>
      <c r="C195" s="339"/>
      <c r="D195" s="304"/>
      <c r="E195" s="304"/>
      <c r="F195" s="304"/>
      <c r="G195" s="304"/>
      <c r="H195" s="304"/>
      <c r="I195" s="304"/>
      <c r="J195" s="304"/>
      <c r="K195" s="325"/>
    </row>
    <row r="196" s="1" customFormat="1" ht="18.75" customHeight="1">
      <c r="B196" s="306"/>
      <c r="C196" s="316"/>
      <c r="D196" s="316"/>
      <c r="E196" s="316"/>
      <c r="F196" s="326"/>
      <c r="G196" s="316"/>
      <c r="H196" s="316"/>
      <c r="I196" s="316"/>
      <c r="J196" s="316"/>
      <c r="K196" s="306"/>
    </row>
    <row r="197" s="1" customFormat="1" ht="18.75" customHeight="1">
      <c r="B197" s="306"/>
      <c r="C197" s="316"/>
      <c r="D197" s="316"/>
      <c r="E197" s="316"/>
      <c r="F197" s="326"/>
      <c r="G197" s="316"/>
      <c r="H197" s="316"/>
      <c r="I197" s="316"/>
      <c r="J197" s="316"/>
      <c r="K197" s="306"/>
    </row>
    <row r="198" s="1" customFormat="1" ht="18.75" customHeight="1">
      <c r="B198" s="278"/>
      <c r="C198" s="278"/>
      <c r="D198" s="278"/>
      <c r="E198" s="278"/>
      <c r="F198" s="278"/>
      <c r="G198" s="278"/>
      <c r="H198" s="278"/>
      <c r="I198" s="278"/>
      <c r="J198" s="278"/>
      <c r="K198" s="278"/>
    </row>
    <row r="199" s="1" customFormat="1" ht="13.5">
      <c r="B199" s="257"/>
      <c r="C199" s="258"/>
      <c r="D199" s="258"/>
      <c r="E199" s="258"/>
      <c r="F199" s="258"/>
      <c r="G199" s="258"/>
      <c r="H199" s="258"/>
      <c r="I199" s="258"/>
      <c r="J199" s="258"/>
      <c r="K199" s="259"/>
    </row>
    <row r="200" s="1" customFormat="1" ht="21">
      <c r="B200" s="260"/>
      <c r="C200" s="261" t="s">
        <v>1038</v>
      </c>
      <c r="D200" s="261"/>
      <c r="E200" s="261"/>
      <c r="F200" s="261"/>
      <c r="G200" s="261"/>
      <c r="H200" s="261"/>
      <c r="I200" s="261"/>
      <c r="J200" s="261"/>
      <c r="K200" s="262"/>
    </row>
    <row r="201" s="1" customFormat="1" ht="25.5" customHeight="1">
      <c r="B201" s="260"/>
      <c r="C201" s="340" t="s">
        <v>1039</v>
      </c>
      <c r="D201" s="340"/>
      <c r="E201" s="340"/>
      <c r="F201" s="340" t="s">
        <v>1040</v>
      </c>
      <c r="G201" s="341"/>
      <c r="H201" s="340" t="s">
        <v>1041</v>
      </c>
      <c r="I201" s="340"/>
      <c r="J201" s="340"/>
      <c r="K201" s="262"/>
    </row>
    <row r="202" s="1" customFormat="1" ht="5.25" customHeight="1">
      <c r="B202" s="295"/>
      <c r="C202" s="290"/>
      <c r="D202" s="290"/>
      <c r="E202" s="290"/>
      <c r="F202" s="290"/>
      <c r="G202" s="316"/>
      <c r="H202" s="290"/>
      <c r="I202" s="290"/>
      <c r="J202" s="290"/>
      <c r="K202" s="318"/>
    </row>
    <row r="203" s="1" customFormat="1" ht="15" customHeight="1">
      <c r="B203" s="295"/>
      <c r="C203" s="270" t="s">
        <v>1031</v>
      </c>
      <c r="D203" s="270"/>
      <c r="E203" s="270"/>
      <c r="F203" s="293" t="s">
        <v>43</v>
      </c>
      <c r="G203" s="270"/>
      <c r="H203" s="270" t="s">
        <v>1042</v>
      </c>
      <c r="I203" s="270"/>
      <c r="J203" s="270"/>
      <c r="K203" s="318"/>
    </row>
    <row r="204" s="1" customFormat="1" ht="15" customHeight="1">
      <c r="B204" s="295"/>
      <c r="C204" s="270"/>
      <c r="D204" s="270"/>
      <c r="E204" s="270"/>
      <c r="F204" s="293" t="s">
        <v>44</v>
      </c>
      <c r="G204" s="270"/>
      <c r="H204" s="270" t="s">
        <v>1043</v>
      </c>
      <c r="I204" s="270"/>
      <c r="J204" s="270"/>
      <c r="K204" s="318"/>
    </row>
    <row r="205" s="1" customFormat="1" ht="15" customHeight="1">
      <c r="B205" s="295"/>
      <c r="C205" s="270"/>
      <c r="D205" s="270"/>
      <c r="E205" s="270"/>
      <c r="F205" s="293" t="s">
        <v>47</v>
      </c>
      <c r="G205" s="270"/>
      <c r="H205" s="270" t="s">
        <v>1044</v>
      </c>
      <c r="I205" s="270"/>
      <c r="J205" s="270"/>
      <c r="K205" s="318"/>
    </row>
    <row r="206" s="1" customFormat="1" ht="15" customHeight="1">
      <c r="B206" s="295"/>
      <c r="C206" s="270"/>
      <c r="D206" s="270"/>
      <c r="E206" s="270"/>
      <c r="F206" s="293" t="s">
        <v>45</v>
      </c>
      <c r="G206" s="270"/>
      <c r="H206" s="270" t="s">
        <v>1045</v>
      </c>
      <c r="I206" s="270"/>
      <c r="J206" s="270"/>
      <c r="K206" s="318"/>
    </row>
    <row r="207" s="1" customFormat="1" ht="15" customHeight="1">
      <c r="B207" s="295"/>
      <c r="C207" s="270"/>
      <c r="D207" s="270"/>
      <c r="E207" s="270"/>
      <c r="F207" s="293" t="s">
        <v>46</v>
      </c>
      <c r="G207" s="270"/>
      <c r="H207" s="270" t="s">
        <v>1046</v>
      </c>
      <c r="I207" s="270"/>
      <c r="J207" s="270"/>
      <c r="K207" s="318"/>
    </row>
    <row r="208" s="1" customFormat="1" ht="15" customHeight="1">
      <c r="B208" s="295"/>
      <c r="C208" s="270"/>
      <c r="D208" s="270"/>
      <c r="E208" s="270"/>
      <c r="F208" s="293"/>
      <c r="G208" s="270"/>
      <c r="H208" s="270"/>
      <c r="I208" s="270"/>
      <c r="J208" s="270"/>
      <c r="K208" s="318"/>
    </row>
    <row r="209" s="1" customFormat="1" ht="15" customHeight="1">
      <c r="B209" s="295"/>
      <c r="C209" s="270" t="s">
        <v>985</v>
      </c>
      <c r="D209" s="270"/>
      <c r="E209" s="270"/>
      <c r="F209" s="293" t="s">
        <v>78</v>
      </c>
      <c r="G209" s="270"/>
      <c r="H209" s="270" t="s">
        <v>1047</v>
      </c>
      <c r="I209" s="270"/>
      <c r="J209" s="270"/>
      <c r="K209" s="318"/>
    </row>
    <row r="210" s="1" customFormat="1" ht="15" customHeight="1">
      <c r="B210" s="295"/>
      <c r="C210" s="270"/>
      <c r="D210" s="270"/>
      <c r="E210" s="270"/>
      <c r="F210" s="293" t="s">
        <v>881</v>
      </c>
      <c r="G210" s="270"/>
      <c r="H210" s="270" t="s">
        <v>882</v>
      </c>
      <c r="I210" s="270"/>
      <c r="J210" s="270"/>
      <c r="K210" s="318"/>
    </row>
    <row r="211" s="1" customFormat="1" ht="15" customHeight="1">
      <c r="B211" s="295"/>
      <c r="C211" s="270"/>
      <c r="D211" s="270"/>
      <c r="E211" s="270"/>
      <c r="F211" s="293" t="s">
        <v>879</v>
      </c>
      <c r="G211" s="270"/>
      <c r="H211" s="270" t="s">
        <v>1048</v>
      </c>
      <c r="I211" s="270"/>
      <c r="J211" s="270"/>
      <c r="K211" s="318"/>
    </row>
    <row r="212" s="1" customFormat="1" ht="15" customHeight="1">
      <c r="B212" s="342"/>
      <c r="C212" s="270"/>
      <c r="D212" s="270"/>
      <c r="E212" s="270"/>
      <c r="F212" s="293" t="s">
        <v>883</v>
      </c>
      <c r="G212" s="331"/>
      <c r="H212" s="322" t="s">
        <v>884</v>
      </c>
      <c r="I212" s="322"/>
      <c r="J212" s="322"/>
      <c r="K212" s="343"/>
    </row>
    <row r="213" s="1" customFormat="1" ht="15" customHeight="1">
      <c r="B213" s="342"/>
      <c r="C213" s="270"/>
      <c r="D213" s="270"/>
      <c r="E213" s="270"/>
      <c r="F213" s="293" t="s">
        <v>885</v>
      </c>
      <c r="G213" s="331"/>
      <c r="H213" s="322" t="s">
        <v>1049</v>
      </c>
      <c r="I213" s="322"/>
      <c r="J213" s="322"/>
      <c r="K213" s="343"/>
    </row>
    <row r="214" s="1" customFormat="1" ht="15" customHeight="1">
      <c r="B214" s="342"/>
      <c r="C214" s="270"/>
      <c r="D214" s="270"/>
      <c r="E214" s="270"/>
      <c r="F214" s="293"/>
      <c r="G214" s="331"/>
      <c r="H214" s="322"/>
      <c r="I214" s="322"/>
      <c r="J214" s="322"/>
      <c r="K214" s="343"/>
    </row>
    <row r="215" s="1" customFormat="1" ht="15" customHeight="1">
      <c r="B215" s="342"/>
      <c r="C215" s="270" t="s">
        <v>1009</v>
      </c>
      <c r="D215" s="270"/>
      <c r="E215" s="270"/>
      <c r="F215" s="293">
        <v>1</v>
      </c>
      <c r="G215" s="331"/>
      <c r="H215" s="322" t="s">
        <v>1050</v>
      </c>
      <c r="I215" s="322"/>
      <c r="J215" s="322"/>
      <c r="K215" s="343"/>
    </row>
    <row r="216" s="1" customFormat="1" ht="15" customHeight="1">
      <c r="B216" s="342"/>
      <c r="C216" s="270"/>
      <c r="D216" s="270"/>
      <c r="E216" s="270"/>
      <c r="F216" s="293">
        <v>2</v>
      </c>
      <c r="G216" s="331"/>
      <c r="H216" s="322" t="s">
        <v>1051</v>
      </c>
      <c r="I216" s="322"/>
      <c r="J216" s="322"/>
      <c r="K216" s="343"/>
    </row>
    <row r="217" s="1" customFormat="1" ht="15" customHeight="1">
      <c r="B217" s="342"/>
      <c r="C217" s="270"/>
      <c r="D217" s="270"/>
      <c r="E217" s="270"/>
      <c r="F217" s="293">
        <v>3</v>
      </c>
      <c r="G217" s="331"/>
      <c r="H217" s="322" t="s">
        <v>1052</v>
      </c>
      <c r="I217" s="322"/>
      <c r="J217" s="322"/>
      <c r="K217" s="343"/>
    </row>
    <row r="218" s="1" customFormat="1" ht="15" customHeight="1">
      <c r="B218" s="342"/>
      <c r="C218" s="270"/>
      <c r="D218" s="270"/>
      <c r="E218" s="270"/>
      <c r="F218" s="293">
        <v>4</v>
      </c>
      <c r="G218" s="331"/>
      <c r="H218" s="322" t="s">
        <v>1053</v>
      </c>
      <c r="I218" s="322"/>
      <c r="J218" s="322"/>
      <c r="K218" s="343"/>
    </row>
    <row r="219" s="1" customFormat="1" ht="12.75" customHeight="1">
      <c r="B219" s="344"/>
      <c r="C219" s="345"/>
      <c r="D219" s="345"/>
      <c r="E219" s="345"/>
      <c r="F219" s="345"/>
      <c r="G219" s="345"/>
      <c r="H219" s="345"/>
      <c r="I219" s="345"/>
      <c r="J219" s="345"/>
      <c r="K219" s="34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Ivan Mezera</dc:creator>
  <cp:lastModifiedBy>Ivan Mezera</cp:lastModifiedBy>
  <dcterms:created xsi:type="dcterms:W3CDTF">2026-01-29T09:12:28Z</dcterms:created>
  <dcterms:modified xsi:type="dcterms:W3CDTF">2026-01-29T09:12:30Z</dcterms:modified>
</cp:coreProperties>
</file>