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/>
  </bookViews>
  <sheets>
    <sheet name="Rekapitulace stavby" sheetId="1" r:id="rId1"/>
    <sheet name="180324-A-1 - SO-01 Nábytek" sheetId="2" r:id="rId2"/>
    <sheet name="Pokyny pro vyplnění" sheetId="3" r:id="rId3"/>
  </sheets>
  <definedNames>
    <definedName name="_xlnm._FilterDatabase" localSheetId="1" hidden="1">'180324-A-1 - SO-01 Nábytek'!$C$80:$K$200</definedName>
    <definedName name="_xlnm.Print_Titles" localSheetId="1">'180324-A-1 - SO-01 Nábytek'!$80:$80</definedName>
    <definedName name="_xlnm.Print_Titles" localSheetId="0">'Rekapitulace stavby'!$52:$52</definedName>
    <definedName name="_xlnm.Print_Area" localSheetId="1">'180324-A-1 - SO-01 Nábytek'!$C$4:$J$39,'180324-A-1 - SO-01 Nábytek'!$C$45:$J$62,'180324-A-1 - SO-01 Nábytek'!$C$68:$J$200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44525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BI86" i="2"/>
  <c r="BH86" i="2"/>
  <c r="BG86" i="2"/>
  <c r="BF86" i="2"/>
  <c r="T86" i="2"/>
  <c r="R86" i="2"/>
  <c r="P86" i="2"/>
  <c r="BI84" i="2"/>
  <c r="BH84" i="2"/>
  <c r="BG84" i="2"/>
  <c r="BF84" i="2"/>
  <c r="T84" i="2"/>
  <c r="R84" i="2"/>
  <c r="P84" i="2"/>
  <c r="F75" i="2"/>
  <c r="E73" i="2"/>
  <c r="F52" i="2"/>
  <c r="E50" i="2"/>
  <c r="J24" i="2"/>
  <c r="E24" i="2"/>
  <c r="J55" i="2" s="1"/>
  <c r="J23" i="2"/>
  <c r="J21" i="2"/>
  <c r="E21" i="2"/>
  <c r="J54" i="2" s="1"/>
  <c r="J20" i="2"/>
  <c r="J18" i="2"/>
  <c r="E18" i="2"/>
  <c r="F78" i="2" s="1"/>
  <c r="J17" i="2"/>
  <c r="J15" i="2"/>
  <c r="E15" i="2"/>
  <c r="F77" i="2" s="1"/>
  <c r="J14" i="2"/>
  <c r="J12" i="2"/>
  <c r="J75" i="2" s="1"/>
  <c r="E7" i="2"/>
  <c r="E71" i="2"/>
  <c r="L50" i="1"/>
  <c r="AM50" i="1"/>
  <c r="AM49" i="1"/>
  <c r="L49" i="1"/>
  <c r="AM47" i="1"/>
  <c r="L47" i="1"/>
  <c r="L45" i="1"/>
  <c r="L44" i="1"/>
  <c r="J178" i="2"/>
  <c r="BK148" i="2"/>
  <c r="BK127" i="2"/>
  <c r="BK115" i="2"/>
  <c r="BK198" i="2"/>
  <c r="BK187" i="2"/>
  <c r="BK170" i="2"/>
  <c r="BK151" i="2"/>
  <c r="BK107" i="2"/>
  <c r="J101" i="2"/>
  <c r="BK193" i="2"/>
  <c r="J165" i="2"/>
  <c r="J148" i="2"/>
  <c r="BK110" i="2"/>
  <c r="BK89" i="2"/>
  <c r="J187" i="2"/>
  <c r="J170" i="2"/>
  <c r="J146" i="2"/>
  <c r="BK124" i="2"/>
  <c r="BK113" i="2"/>
  <c r="BK92" i="2"/>
  <c r="J181" i="2"/>
  <c r="J167" i="2"/>
  <c r="BK146" i="2"/>
  <c r="J124" i="2"/>
  <c r="J113" i="2"/>
  <c r="J193" i="2"/>
  <c r="J172" i="2"/>
  <c r="J143" i="2"/>
  <c r="BK130" i="2"/>
  <c r="J98" i="2"/>
  <c r="BK190" i="2"/>
  <c r="BK162" i="2"/>
  <c r="BK154" i="2"/>
  <c r="BK133" i="2"/>
  <c r="J92" i="2"/>
  <c r="J198" i="2"/>
  <c r="BK172" i="2"/>
  <c r="J151" i="2"/>
  <c r="J138" i="2"/>
  <c r="J115" i="2"/>
  <c r="J95" i="2"/>
  <c r="J84" i="2"/>
  <c r="BK184" i="2"/>
  <c r="BK157" i="2"/>
  <c r="BK138" i="2"/>
  <c r="BK121" i="2"/>
  <c r="J104" i="2"/>
  <c r="J190" i="2"/>
  <c r="J159" i="2"/>
  <c r="J135" i="2"/>
  <c r="J127" i="2"/>
  <c r="BK95" i="2"/>
  <c r="J184" i="2"/>
  <c r="BK159" i="2"/>
  <c r="J141" i="2"/>
  <c r="BK101" i="2"/>
  <c r="BK84" i="2"/>
  <c r="BK178" i="2"/>
  <c r="BK165" i="2"/>
  <c r="BK141" i="2"/>
  <c r="BK118" i="2"/>
  <c r="BK98" i="2"/>
  <c r="AS54" i="1"/>
  <c r="J196" i="2"/>
  <c r="BK175" i="2"/>
  <c r="J130" i="2"/>
  <c r="J118" i="2"/>
  <c r="BK196" i="2"/>
  <c r="J175" i="2"/>
  <c r="J162" i="2"/>
  <c r="J154" i="2"/>
  <c r="J133" i="2"/>
  <c r="BK104" i="2"/>
  <c r="J89" i="2"/>
  <c r="J157" i="2"/>
  <c r="BK135" i="2"/>
  <c r="J107" i="2"/>
  <c r="BK86" i="2"/>
  <c r="BK181" i="2"/>
  <c r="BK167" i="2"/>
  <c r="BK143" i="2"/>
  <c r="J121" i="2"/>
  <c r="J110" i="2"/>
  <c r="J86" i="2"/>
  <c r="BK83" i="2" l="1"/>
  <c r="BK82" i="2" s="1"/>
  <c r="J82" i="2" s="1"/>
  <c r="J60" i="2" s="1"/>
  <c r="P83" i="2"/>
  <c r="P82" i="2" s="1"/>
  <c r="P81" i="2" s="1"/>
  <c r="AU55" i="1" s="1"/>
  <c r="AU54" i="1" s="1"/>
  <c r="R83" i="2"/>
  <c r="R82" i="2" s="1"/>
  <c r="R81" i="2" s="1"/>
  <c r="T83" i="2"/>
  <c r="T82" i="2" s="1"/>
  <c r="T81" i="2" s="1"/>
  <c r="E48" i="2"/>
  <c r="J52" i="2"/>
  <c r="J77" i="2"/>
  <c r="BE101" i="2"/>
  <c r="BE104" i="2"/>
  <c r="BE127" i="2"/>
  <c r="BE130" i="2"/>
  <c r="BE135" i="2"/>
  <c r="BE146" i="2"/>
  <c r="BE148" i="2"/>
  <c r="BE159" i="2"/>
  <c r="BE193" i="2"/>
  <c r="F54" i="2"/>
  <c r="F55" i="2"/>
  <c r="J78" i="2"/>
  <c r="BE95" i="2"/>
  <c r="BE98" i="2"/>
  <c r="BE113" i="2"/>
  <c r="BE121" i="2"/>
  <c r="BE124" i="2"/>
  <c r="BE138" i="2"/>
  <c r="BE141" i="2"/>
  <c r="BE143" i="2"/>
  <c r="BE157" i="2"/>
  <c r="BE167" i="2"/>
  <c r="BE172" i="2"/>
  <c r="BE175" i="2"/>
  <c r="BE184" i="2"/>
  <c r="BE196" i="2"/>
  <c r="BE84" i="2"/>
  <c r="BE89" i="2"/>
  <c r="BE110" i="2"/>
  <c r="BE115" i="2"/>
  <c r="BE118" i="2"/>
  <c r="BE154" i="2"/>
  <c r="BE162" i="2"/>
  <c r="BE165" i="2"/>
  <c r="BE178" i="2"/>
  <c r="BE181" i="2"/>
  <c r="BE86" i="2"/>
  <c r="BE92" i="2"/>
  <c r="BE107" i="2"/>
  <c r="BE133" i="2"/>
  <c r="BE151" i="2"/>
  <c r="BE170" i="2"/>
  <c r="BE187" i="2"/>
  <c r="BE190" i="2"/>
  <c r="BE198" i="2"/>
  <c r="J34" i="2"/>
  <c r="AW55" i="1" s="1"/>
  <c r="F36" i="2"/>
  <c r="BC55" i="1" s="1"/>
  <c r="BC54" i="1" s="1"/>
  <c r="W32" i="1" s="1"/>
  <c r="F37" i="2"/>
  <c r="BD55" i="1" s="1"/>
  <c r="BD54" i="1" s="1"/>
  <c r="W33" i="1" s="1"/>
  <c r="F35" i="2"/>
  <c r="BB55" i="1"/>
  <c r="BB54" i="1" s="1"/>
  <c r="AX54" i="1" s="1"/>
  <c r="F34" i="2"/>
  <c r="BA55" i="1"/>
  <c r="BA54" i="1" s="1"/>
  <c r="W30" i="1" s="1"/>
  <c r="J83" i="2" l="1"/>
  <c r="J61" i="2"/>
  <c r="BK81" i="2"/>
  <c r="J81" i="2"/>
  <c r="J59" i="2" s="1"/>
  <c r="AY54" i="1"/>
  <c r="AW54" i="1"/>
  <c r="AK30" i="1"/>
  <c r="J33" i="2"/>
  <c r="AV55" i="1" s="1"/>
  <c r="AT55" i="1" s="1"/>
  <c r="W31" i="1"/>
  <c r="F33" i="2"/>
  <c r="AZ55" i="1" s="1"/>
  <c r="AZ54" i="1" s="1"/>
  <c r="W29" i="1" s="1"/>
  <c r="AV54" i="1" l="1"/>
  <c r="AK29" i="1"/>
  <c r="J30" i="2"/>
  <c r="AG55" i="1"/>
  <c r="AG54" i="1" s="1"/>
  <c r="AK26" i="1" s="1"/>
  <c r="J39" i="2" l="1"/>
  <c r="AN55" i="1"/>
  <c r="AK35" i="1"/>
  <c r="AT54" i="1"/>
  <c r="AN54" i="1" l="1"/>
</calcChain>
</file>

<file path=xl/sharedStrings.xml><?xml version="1.0" encoding="utf-8"?>
<sst xmlns="http://schemas.openxmlformats.org/spreadsheetml/2006/main" count="1610" uniqueCount="497">
  <si>
    <t>Export Komplet</t>
  </si>
  <si>
    <t>VZ</t>
  </si>
  <si>
    <t>2.0</t>
  </si>
  <si>
    <t>ZAMOK</t>
  </si>
  <si>
    <t>False</t>
  </si>
  <si>
    <t>{e29d45fb-fbcc-4fd2-8119-813cf2501b41}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</si>
  <si>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</si>
  <si>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</si>
  <si>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</si>
  <si>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</si>
  <si>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</si>
  <si>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</si>
  <si>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</si>
  <si>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</si>
  <si>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180324-A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</si>
  <si>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</si>
  <si>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</si>
  <si>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Rozvoj dostupnosti komunitních sociálních služeb – výstavba CHB Hořice</t>
  </si>
  <si>
    <t>KSO:</t>
  </si>
  <si>
    <t/>
  </si>
  <si>
    <t>CC-CZ:</t>
  </si>
  <si>
    <t>Místo:</t>
  </si>
  <si>
    <t>2350/11, k.ú.Hořice v Podkrkonoší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</si>
  <si>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</si>
  <si>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</si>
  <si>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</si>
  <si>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</si>
  <si>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</si>
  <si>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</si>
  <si>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</si>
  <si>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</si>
  <si>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</si>
  <si>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</si>
  <si>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</si>
  <si>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</si>
  <si>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</si>
  <si>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</si>
  <si>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</si>
  <si>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</si>
  <si>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</si>
  <si>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</si>
  <si>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</si>
  <si>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</si>
  <si>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</si>
  <si>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</si>
  <si>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</si>
  <si>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</si>
  <si>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</si>
  <si>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</si>
  <si>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</si>
  <si>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</si>
  <si>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</si>
  <si>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</si>
  <si>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</si>
  <si>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</si>
  <si>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</si>
  <si>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</si>
  <si>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</si>
  <si>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</si>
  <si>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</si>
  <si>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</si>
  <si>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</si>
  <si>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</si>
  <si>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</si>
  <si>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</si>
  <si>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</si>
  <si>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</si>
  <si>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</si>
  <si>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</si>
  <si>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</si>
  <si>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</si>
  <si>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</si>
  <si>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</si>
  <si>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</si>
  <si>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180324-A-1</t>
  </si>
  <si>
    <t>SO-01 Nábytek</t>
  </si>
  <si>
    <t>STA</t>
  </si>
  <si>
    <t>1</t>
  </si>
  <si>
    <t>{555839a4-9e72-49b1-882a-700ad2ebd07a}</t>
  </si>
  <si>
    <t>2</t>
  </si>
  <si>
    <t>KRYCÍ LIST SOUPISU PRACÍ</t>
  </si>
  <si>
    <t>Objekt:</t>
  </si>
  <si>
    <t>180324-A-1 - SO-01 Nábytek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</si>
  <si>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</si>
  <si>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</si>
  <si>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</si>
  <si>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</si>
  <si>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</si>
  <si>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</si>
  <si>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</si>
  <si>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</si>
  <si>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</si>
  <si>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</si>
  <si>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</si>
  <si>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</si>
  <si>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</si>
  <si>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</si>
  <si>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</si>
  <si>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</si>
  <si>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</si>
  <si>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</si>
  <si>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</si>
  <si>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</si>
  <si>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</si>
  <si>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</si>
  <si>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766</t>
  </si>
  <si>
    <t>Konstrukce truhlářské</t>
  </si>
  <si>
    <t>K</t>
  </si>
  <si>
    <t>766821100.1</t>
  </si>
  <si>
    <t>Montáž nábytku ze stavby - Pokoj</t>
  </si>
  <si>
    <t>soubor</t>
  </si>
  <si>
    <t>16</t>
  </si>
  <si>
    <t>-1153185093</t>
  </si>
  <si>
    <t>PP</t>
  </si>
  <si>
    <t>M</t>
  </si>
  <si>
    <t>61510-101</t>
  </si>
  <si>
    <t>postel jednolůžko1000x500x2000, provedení dle PD, ozn.1</t>
  </si>
  <si>
    <t>kus</t>
  </si>
  <si>
    <t>32</t>
  </si>
  <si>
    <t>1859469433</t>
  </si>
  <si>
    <t>P</t>
  </si>
  <si>
    <t>Poznámka k položce:_x000D_
zvýšená postel_x000D_
s úložným prostorem (boční odklop nebo dolní)_x000D_
materiál lamino LTD 38mm_x000D_
ABS hrany 2mm_x000D_
nastavitelné patky pro uložení roštů_x000D_
dekor dřevo</t>
  </si>
  <si>
    <t>3</t>
  </si>
  <si>
    <t>61510-102</t>
  </si>
  <si>
    <t>lamelový rošt 1000x1000, provedení dle, ozn.2</t>
  </si>
  <si>
    <t>2115487245</t>
  </si>
  <si>
    <t>Poznámka k položce:_x000D_
lamelový rošt_x000D_
manuální-polohování hlavy a nohou_x000D_
nosnost 130kg_x000D_
typ výklopu zvolen dle typu postele_x000D_
lamely uložené nezávisle na sobě</t>
  </si>
  <si>
    <t>4</t>
  </si>
  <si>
    <t>61510-103</t>
  </si>
  <si>
    <t>matrace 1000x2000x220, provedení dle PD, ozn.3</t>
  </si>
  <si>
    <t>-537973742</t>
  </si>
  <si>
    <t>Poznámka k položce:_x000D_
pěnová matrace střední tvrdosti_x000D_
pratelný potah_x000D_
zonování_x000D_
nosnost 130kg_x000D_
pro polohovatelný lamelový rošt</t>
  </si>
  <si>
    <t>5</t>
  </si>
  <si>
    <t>61510-104</t>
  </si>
  <si>
    <t>noční stolek 500x350x480 - 400x360x470, provedení dle PD, ozn.4</t>
  </si>
  <si>
    <t>-658377207</t>
  </si>
  <si>
    <t>Poznámka k položce:_x000D_
lamino LTD 38mm_x000D_
ABS hrany 2mm_x000D_
šuplík_x000D_
dekor dřevo ( sladěno s postelí)_x000D_
500x350x480_x000D_
400x360x470_x000D_
rozmězí velikosti</t>
  </si>
  <si>
    <t>6</t>
  </si>
  <si>
    <t>61510-105</t>
  </si>
  <si>
    <t>komoda 900x440x900, provedení dle PD, ozn.5</t>
  </si>
  <si>
    <t>-1552263212</t>
  </si>
  <si>
    <t>Poznámka k položce:_x000D_
lamino LTD 38, ABS hrany 2mm_x000D_
4 šuplíky_x000D_
plastové nožičky_x000D_
dekor dřevo, shodné s postelí_x000D_
hliníkové úchytky</t>
  </si>
  <si>
    <t>7</t>
  </si>
  <si>
    <t>61510-106</t>
  </si>
  <si>
    <t>šatní skříň 1900x620x2450 - 2000x620x2000, provedení dle PD, ozn.6</t>
  </si>
  <si>
    <t>-139378814</t>
  </si>
  <si>
    <t>Poznámka k položce:_x000D_
lamino LTD 18_x000D_
posuvné dveře_x000D_
kombinace police, šatní tyče a vnitřní zásuvky_x000D_
dekor dřevo, shodné s postelí_x000D_
1900x620x2450_x000D_
rozmězí velikosti_x000D_
2000x620x2000</t>
  </si>
  <si>
    <t>8</t>
  </si>
  <si>
    <t>61510-107</t>
  </si>
  <si>
    <t>psací stůl 1100x600x760 - 1100x490x760, provedení dle PD, ozn.7</t>
  </si>
  <si>
    <t>595378873</t>
  </si>
  <si>
    <t xml:space="preserve">Poznámka k položce:_x000D_
4(5) zásuvek_x000D_
lamino DTD 25_x000D_
4(5) zásuvek, jedna uzamykatelná_x000D_
kovové pojezdy_x000D_
dřevodekor, shodný s postelí_x000D_
</t>
  </si>
  <si>
    <t>9</t>
  </si>
  <si>
    <t>61510-108</t>
  </si>
  <si>
    <t>židle kancelářská, provedení dle PD, ozn.8</t>
  </si>
  <si>
    <t>-620605517</t>
  </si>
  <si>
    <t>Poznámka k položce:_x000D_
130-150kg nosnost_x000D_
kolečková podnož, hliníkový kříž_x000D_
područky plastové, 3D nastavitelné_x000D_
sedák i zádová opěrka z prodyšné síťoviny_x000D_
nastavitelná zádová i hlavová opěrka_x000D_
nastavitelná výška a hloubka sedu_x000D_
pevná bederní opěrka</t>
  </si>
  <si>
    <t>10</t>
  </si>
  <si>
    <t>61510-109</t>
  </si>
  <si>
    <t>křeslo 770x860x860 - 800x890x970, provedení dle PD, ozn.9</t>
  </si>
  <si>
    <t>-909404319</t>
  </si>
  <si>
    <t>Poznámka k položce:_x000D_
"ušák", čalouněné, snadno čistitelná látka_x000D_
PU pěnová výplň sedáku a opěrky_x000D_
dřěvěná podnož pevná, dřevotřísková kostra</t>
  </si>
  <si>
    <t>11</t>
  </si>
  <si>
    <t>766821100.2</t>
  </si>
  <si>
    <t>Montáž nábytku ze stavby - Jídelna + Obývací pokoj</t>
  </si>
  <si>
    <t>824404611</t>
  </si>
  <si>
    <t>61510-110</t>
  </si>
  <si>
    <t>židle jídelní 440x400x930 - 400x430x940, provedení dle PD, ozn.10</t>
  </si>
  <si>
    <t>2034432785</t>
  </si>
  <si>
    <t>Poznámka k položce:_x000D_
masiv buk, bezbarvý lak_x000D_
nosnost 130kg_x000D_
příčková opěrka_x000D_
barevně shodná se stolem</t>
  </si>
  <si>
    <t>13</t>
  </si>
  <si>
    <t>61510-111</t>
  </si>
  <si>
    <t>jídelní stůl 1400x900x780, provedení dle PD, ozn.11</t>
  </si>
  <si>
    <t>-1308242103</t>
  </si>
  <si>
    <t>Poznámka k položce:_x000D_
obdélníkový, rozkládací_x000D_
dub/buk masiv_x000D_
čtvercové nohy_x000D_
lakovaný povrch</t>
  </si>
  <si>
    <t>14</t>
  </si>
  <si>
    <t>61510-112</t>
  </si>
  <si>
    <t>sedací souprava 2230x940x820.., provedení dle PD, ozn.12</t>
  </si>
  <si>
    <t>988695646</t>
  </si>
  <si>
    <t>Poznámka k položce:_x000D_
čalouněná pohovka (3 sedačka) s křeslem_x000D_
dřevěná konstrukce, pěnová výplň_x000D_
bez rozkladu_x000D_
bočni opěrky, zadní pevné opěradlo _x000D_
dřevěné nohy_x000D_
látka se sandnou údržbou_x000D_
2230x940x820_x000D_
2020x820x850_x000D_
rozmězí velikosti_x000D_
700x760x930_x000D_
rozmězí velikosti_x000D_
980x760x750</t>
  </si>
  <si>
    <t>15</t>
  </si>
  <si>
    <t>61510-113</t>
  </si>
  <si>
    <t>konfereční stolek 1100x700x450 - 1200x600x530, provedení dle PD, ozn.13</t>
  </si>
  <si>
    <t>1734472159</t>
  </si>
  <si>
    <t>Poznámka k položce:_x000D_
obdélníkový, stylově sladěný s jídelním stolem_x000D_
dřevo jádrový buk/kombinace lamino_x000D_
s policí, čtvercové nohy, lakovaný povrch_x000D_
1100x700x450_x000D_
rozmězí velikosti_x000D_
1200x600x530</t>
  </si>
  <si>
    <t>61510-114</t>
  </si>
  <si>
    <t>televizní stolek 1710x400x560 - 1880x450x500, provedení dle PD, ozn.14</t>
  </si>
  <si>
    <t>1923827848</t>
  </si>
  <si>
    <t>Poznámka k položce:_x000D_
lamino LTD 38, ABS hrany 2mm_x000D_
kombinace police, zásuvky, dvířka_x000D_
na nožičkách_x000D_
dřevodekor, sladěno s konferenčním stolkem_x000D_
1710x400x560_x000D_
rozmězí velikosti_x000D_
1880x450x500</t>
  </si>
  <si>
    <t>17</t>
  </si>
  <si>
    <t>61510-115</t>
  </si>
  <si>
    <t>rohový psací stůl s knihovnou 1240x900x1450 - 1350x1000x1530, provedení dle PD, ozn.15</t>
  </si>
  <si>
    <t>237647725</t>
  </si>
  <si>
    <t>Poznámka k položce:_x000D_
lamino LTD 16_x000D_
kombinace úložného prostoru- police, dvířka_x000D_
zásuvky_x000D_
kovové úchytky_x000D_
dřevodekor sladěno s TV komodou _x000D_
1240x900x1450_x000D_
1350x1000x1530_x000D_
rozmězí velikosti</t>
  </si>
  <si>
    <t>18</t>
  </si>
  <si>
    <t>766821100.3</t>
  </si>
  <si>
    <t>Montáž nábytku ze stavby - Sklad</t>
  </si>
  <si>
    <t>-1271669675</t>
  </si>
  <si>
    <t>19</t>
  </si>
  <si>
    <t>61510-121</t>
  </si>
  <si>
    <t>sestava do prádelny, provedení dle PD, ozn.21</t>
  </si>
  <si>
    <t>567914964</t>
  </si>
  <si>
    <t xml:space="preserve">Poznámka k položce:_x000D_
1x pracovní deska 700x1700x38_x000D_
1x spodní dvířková skříňka 400x600x850_x000D_
1x vysoká regálová skříň 600x500x2000_x000D_
2x horní dvířkové skříně 600x500x500_x000D_
zadní obkladová deska 1600x1700x9,1_x000D_
1x vysoká úklidová skříň 600x500x2000_x000D_
2x police 1700x300x18_x000D_
truhlářský výrobek_x000D_
lamino DTDL 18mm, hrana ABS 1mm_x000D_
tlumiče dovírání dvířek, kovové úchyty_x000D_
barevné řešení jako kuchyň_x000D_
700x1700x38_x000D_
400x600x850_x000D_
600x500x2000_x000D_
600x500x500_x000D_
1600x1700x9,1_x000D_
600x500x2000_x000D_
1700x300x18_x000D_
_x000D_
rozměry dle_x000D_
zaměření stavby_x000D_
</t>
  </si>
  <si>
    <t>20</t>
  </si>
  <si>
    <t>61510-122</t>
  </si>
  <si>
    <t>skladovací regály 900x450x2400, provedení dle PD, ozn.22</t>
  </si>
  <si>
    <t>-1631542776</t>
  </si>
  <si>
    <t>Poznámka k položce:_x000D_
regály_x000D_
kovová konstrukce_x000D_
5x výškově stavitelné police-laminované_x000D_
nosnost 130kg_x000D_
nosnost police 175kg_x000D_
900x450x2400</t>
  </si>
  <si>
    <t>766821100.4</t>
  </si>
  <si>
    <t>Montáž nábytku ze stavby - Předsíň</t>
  </si>
  <si>
    <t>2070260513</t>
  </si>
  <si>
    <t>22</t>
  </si>
  <si>
    <t>61510-123</t>
  </si>
  <si>
    <t>předsíňová sestava, provedení dle PD, ozn.23</t>
  </si>
  <si>
    <t>-1858438514</t>
  </si>
  <si>
    <t xml:space="preserve">Poznámka k položce:_x000D_
vysoká skříň kombinovaná 600x500x2000_x000D_
2police/šatní tyč 4x_x000D_
otvíravé dveře_x000D_
samostatné zrcadlo v rámu 500x1500_x000D_
nízká skříň nástavba 600x500x500_x000D_
otvíravé dveře 4x_x000D_
1 police_x000D_
samostatná lavice- v bytě č.1. šířka lavice 250mm 980x400x500_x000D_
věšáková stěna - 6x háček kovový 9800x1270x9.1_x000D_
truhlářský výrobek korpusy lamino DTDL 18mm_x000D_
věšáková stěna koordinace se skříní elektro_x000D_
_x000D_
barevné řešení jako kuchyň a prádelna_x000D_
</t>
  </si>
  <si>
    <t>23</t>
  </si>
  <si>
    <t>766821100.5</t>
  </si>
  <si>
    <t>Montáž nábytku ze stavby - Koupelna a WC</t>
  </si>
  <si>
    <t>-313054877</t>
  </si>
  <si>
    <t>24</t>
  </si>
  <si>
    <t>61510-125</t>
  </si>
  <si>
    <t>zrcadlová skříň, provedení dle PD, ozn.25</t>
  </si>
  <si>
    <t>932539287</t>
  </si>
  <si>
    <t>Poznámka k položce:_x000D_
otvíravá zrcadlová skříňka s LED osvětlením 600x600x150_x000D_
vnitřní police 600x700x120_x000D_
lamino, hrany ABS, zrcadlo se zabroušenou hranou_x000D_
dřevodekor shodný s podumyvadlovou skříňkou</t>
  </si>
  <si>
    <t>25</t>
  </si>
  <si>
    <t>61510-126a</t>
  </si>
  <si>
    <t>podumyvadlová skříň 650x440x620, provedení dle PD, ozn.26a</t>
  </si>
  <si>
    <t>-1286214989</t>
  </si>
  <si>
    <t>Poznámka k položce:_x000D_
systémová dle výrobce umyvadla, závěsná_x000D_
2x zásuvka se zpomalovacím dojezdem_x000D_
dřevodekor_x000D_
lamino, hrany ABS</t>
  </si>
  <si>
    <t>26</t>
  </si>
  <si>
    <t>61510-126b</t>
  </si>
  <si>
    <t>koupelnová skříň 400x300x1700, provedení dle PD, ozn.26b</t>
  </si>
  <si>
    <t>-833947329</t>
  </si>
  <si>
    <t>Poznámka k položce:_x000D_
dřevodekor_x000D_
lamino, hrany ABS_x000D_
sladěno s podumyvadlovou skříňkou_x000D_
police v horní i dolní části_x000D_
dvoudvéřová</t>
  </si>
  <si>
    <t>27</t>
  </si>
  <si>
    <t>766821100.6</t>
  </si>
  <si>
    <t>Montáž nábytku ze stavby - Úklid</t>
  </si>
  <si>
    <t>-1941848887</t>
  </si>
  <si>
    <t>28</t>
  </si>
  <si>
    <t>61510-133</t>
  </si>
  <si>
    <t>úklidová skříň 610x500x1800, provedení dle PD, ozn.33</t>
  </si>
  <si>
    <t>1396022728</t>
  </si>
  <si>
    <t>Poznámka k položce:_x000D_
ocel lakovaná, spodní podstavec_x000D_
dveře s průduchy_x000D_
4 vnitřní police, dělícíc příčka_x000D_
uzamykatelná, cylindrický zámek</t>
  </si>
  <si>
    <t>29</t>
  </si>
  <si>
    <t>61510-134</t>
  </si>
  <si>
    <t>šatní skříň 610x500x1800, provedení dle PD, ozn.34</t>
  </si>
  <si>
    <t>361233303</t>
  </si>
  <si>
    <t>Poznámka k položce:_x000D_
ocel lakovaná, spodní podstavec_x000D_
dveře s průduchy_x000D_
4 vnitřní police, dělícíc příčka, šatní tyč_x000D_
uzamykatelná, cylindrický zámek</t>
  </si>
  <si>
    <t>30</t>
  </si>
  <si>
    <t>766821100.7</t>
  </si>
  <si>
    <t>1818719699</t>
  </si>
  <si>
    <t>31</t>
  </si>
  <si>
    <t>61510-135</t>
  </si>
  <si>
    <t>skladový regál 900x400x1800, provedení dle PD, ozn.35</t>
  </si>
  <si>
    <t>1642975349</t>
  </si>
  <si>
    <t>Poznámka k položce:_x000D_
ocelová konstrukce_x000D_
5x MFD police_x000D_
max175kg/police</t>
  </si>
  <si>
    <t>766821100.8</t>
  </si>
  <si>
    <t>Montáž nábytku ze stavby - Kancelář</t>
  </si>
  <si>
    <t>2015065067</t>
  </si>
  <si>
    <t>33</t>
  </si>
  <si>
    <t>61510-136</t>
  </si>
  <si>
    <t>PC stůl kancelářský 1200x800x750, provedení dle PD, ozn.36</t>
  </si>
  <si>
    <t>-72912027</t>
  </si>
  <si>
    <t>Poznámka k položce:_x000D_
lamino 18 a 25mm, ABS hrany_x000D_
boky z lamino desek_x000D_
zadní krycí deska, otvory pro kabeláž_x000D_
1200x800x750_x000D_
(rozměr +-10mm)</t>
  </si>
  <si>
    <t>34</t>
  </si>
  <si>
    <t>61510-137</t>
  </si>
  <si>
    <t>kontejner 390x420x620 400x480x660, provedení dle PD, ozn.37</t>
  </si>
  <si>
    <t>-171241089</t>
  </si>
  <si>
    <t>Poznámka k položce:_x000D_
lamino_x000D_
uzamykatelný, kovové pojezdy_x000D_
4šuplíky, kolečka, kovové úchyty_x000D_
390x420x620_x000D_
400x480x660_x000D_
(rozměr +-10mm)</t>
  </si>
  <si>
    <t>35</t>
  </si>
  <si>
    <t>61510-138</t>
  </si>
  <si>
    <t>kancelářská skříň 730x340x1870 800x470x1780, provedení dle PD, ozn.38</t>
  </si>
  <si>
    <t>-117281923</t>
  </si>
  <si>
    <t>Poznámka k položce:_x000D_
lamino 18 a 25mm, hrany ABS 1 a 2mm_x000D_
otevřené 3 police, uzamykatelná dvířka_x000D_
cylindrický zámek, kovová madla_x000D_
730x340x1870_x000D_
800x470x1780_x000D_
(rozměr +-10mm)</t>
  </si>
  <si>
    <t>36</t>
  </si>
  <si>
    <t>61510-139</t>
  </si>
  <si>
    <t>nízká kancelářská skříňl 400x420x740 400x470x740, provedení dle PD, ozn.39</t>
  </si>
  <si>
    <t>407089519</t>
  </si>
  <si>
    <t>Poznámka k položce:_x000D_
lamino 18 a 25mm, hrany ABS 1 a 2mm_x000D_
2 police, uzamykatelná dvířka_x000D_
cylindrický zámek, kovová madla_x000D_
400x420x740_x000D_
400x470x740_x000D_
(rozměr +-10mm)</t>
  </si>
  <si>
    <t>37</t>
  </si>
  <si>
    <t>61510-140</t>
  </si>
  <si>
    <t>šatní skříň 800x500x1781 800x400x1820, provedení dle PD, ozn.40</t>
  </si>
  <si>
    <t>-2113743430</t>
  </si>
  <si>
    <t>Poznámka k položce:_x000D_
lamino 18 a 25mm, hrany ABS 1 a 2mm_x000D_
3 police, uzamykatelná dvířka, šatní tyč_x000D_
cylindrický zámek, kovová madla_x000D_
bude instalován vestavěný trezor "45"_x000D_
800x500x1781_x000D_
800x400x1820_x000D_
(rozměr +-10mm)</t>
  </si>
  <si>
    <t>38</t>
  </si>
  <si>
    <t>61510-141</t>
  </si>
  <si>
    <t>pohovka 1940x840x870, provedení dle PD, ozn.41</t>
  </si>
  <si>
    <t>-762672017</t>
  </si>
  <si>
    <t>Poznámka k položce:_x000D_
pevná čalouněná, snadno očistitelná látka_x000D_
dřevěné nohy, boční opěrky_x000D_
HR pěna, konstrukce dřevo a dřevotříska_x000D_
1940x840x870_x000D_
(rozměr +-30mm)</t>
  </si>
  <si>
    <t>39</t>
  </si>
  <si>
    <t>61510-142</t>
  </si>
  <si>
    <t>konferenční stolek 700x700x530, provedení dle PD, ozn.42</t>
  </si>
  <si>
    <t>856843533</t>
  </si>
  <si>
    <t>Poznámka k položce:_x000D_
lemino MFD, čtvercový, s policí_x000D_
nosnost min 20kg_x000D_
700x700x530_x000D_
(rozměr +-30mm)</t>
  </si>
  <si>
    <t>40</t>
  </si>
  <si>
    <t>61510-145</t>
  </si>
  <si>
    <t>nábytkový sejf 380x300x375, provedení dle PD, ozn.45</t>
  </si>
  <si>
    <t>1415171331</t>
  </si>
  <si>
    <t>Poznámka k položce:_x000D_
vestavný sejf, elektronický na kod,na4 baterie_x000D_
umístěný do skříně "40"_x000D_
korpus 1mm ocel, dveře 3mm ocel_x000D_
380x300x375_x000D_
(rozměr +-30mm)</t>
  </si>
  <si>
    <t>41</t>
  </si>
  <si>
    <t>766821100.9</t>
  </si>
  <si>
    <t>Montáž nábytku ze stavby - Terasa</t>
  </si>
  <si>
    <t>716320705</t>
  </si>
  <si>
    <t>42</t>
  </si>
  <si>
    <t>61510-1447</t>
  </si>
  <si>
    <t>venkovní sezení, provedení dle PD, ozn.47</t>
  </si>
  <si>
    <t>212082862</t>
  </si>
  <si>
    <t>Poznámka k položce:_x000D_
stůl a 4 židle_x000D_
kovová konstrukce, hliník_x000D_
polohovatelná skládací křesla_x000D_
výplet z umělé textilie_x000D_
stolní deska FSC dřevo nebo hliník_x000D_
1600x900x740_x000D_
1500x900x740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</si>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</sst>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4" xfId="0" applyFont="1" applyBorder="1" applyAlignment="1">
      <alignment vertical="center"/>
    </xf>
    <xf numFmtId="0" fontId="32" fillId="2" borderId="15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>
      <selection activeCell="A2" sqref="A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94" t="s">
        <v>14</v>
      </c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1"/>
      <c r="AQ5" s="21"/>
      <c r="AR5" s="19"/>
      <c r="BE5" s="291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96" t="s">
        <v>17</v>
      </c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1"/>
      <c r="AQ6" s="21"/>
      <c r="AR6" s="19"/>
      <c r="BE6" s="292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19</v>
      </c>
      <c r="AO7" s="21"/>
      <c r="AP7" s="21"/>
      <c r="AQ7" s="21"/>
      <c r="AR7" s="19"/>
      <c r="BE7" s="292"/>
      <c r="BS7" s="16" t="s">
        <v>6</v>
      </c>
    </row>
    <row r="8" spans="1:74" s="1" customFormat="1" ht="12" customHeight="1">
      <c r="B8" s="20"/>
      <c r="C8" s="21"/>
      <c r="D8" s="28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23</v>
      </c>
      <c r="AL8" s="21"/>
      <c r="AM8" s="21"/>
      <c r="AN8" s="30" t="s">
        <v>29</v>
      </c>
      <c r="AO8" s="21"/>
      <c r="AP8" s="21"/>
      <c r="AQ8" s="21"/>
      <c r="AR8" s="19"/>
      <c r="BE8" s="292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92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19</v>
      </c>
      <c r="AO10" s="21"/>
      <c r="AP10" s="21"/>
      <c r="AQ10" s="21"/>
      <c r="AR10" s="19"/>
      <c r="BE10" s="292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19</v>
      </c>
      <c r="AO11" s="21"/>
      <c r="AP11" s="21"/>
      <c r="AQ11" s="21"/>
      <c r="AR11" s="19"/>
      <c r="BE11" s="292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92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92"/>
      <c r="BS13" s="16" t="s">
        <v>6</v>
      </c>
    </row>
    <row r="14" spans="1:74" ht="12.75">
      <c r="B14" s="20"/>
      <c r="C14" s="21"/>
      <c r="D14" s="21"/>
      <c r="E14" s="297" t="s">
        <v>29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92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92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19</v>
      </c>
      <c r="AO16" s="21"/>
      <c r="AP16" s="21"/>
      <c r="AQ16" s="21"/>
      <c r="AR16" s="19"/>
      <c r="BE16" s="292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19</v>
      </c>
      <c r="AO17" s="21"/>
      <c r="AP17" s="21"/>
      <c r="AQ17" s="21"/>
      <c r="AR17" s="19"/>
      <c r="BE17" s="292"/>
      <c r="BS17" s="16" t="s">
        <v>31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92"/>
      <c r="BS18" s="16" t="s">
        <v>6</v>
      </c>
    </row>
    <row r="19" spans="1:71" s="1" customFormat="1" ht="12" customHeight="1">
      <c r="B19" s="20"/>
      <c r="C19" s="21"/>
      <c r="D19" s="28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19</v>
      </c>
      <c r="AO19" s="21"/>
      <c r="AP19" s="21"/>
      <c r="AQ19" s="21"/>
      <c r="AR19" s="19"/>
      <c r="BE19" s="292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19</v>
      </c>
      <c r="AO20" s="21"/>
      <c r="AP20" s="21"/>
      <c r="AQ20" s="21"/>
      <c r="AR20" s="19"/>
      <c r="BE20" s="292"/>
      <c r="BS20" s="16" t="s">
        <v>31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92"/>
    </row>
    <row r="22" spans="1:71" s="1" customFormat="1" ht="12" customHeight="1">
      <c r="B22" s="20"/>
      <c r="C22" s="21"/>
      <c r="D22" s="28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92"/>
    </row>
    <row r="23" spans="1:71" s="1" customFormat="1" ht="47.25" customHeight="1">
      <c r="B23" s="20"/>
      <c r="C23" s="21"/>
      <c r="D23" s="21"/>
      <c r="E23" s="299" t="s">
        <v>34</v>
      </c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1"/>
      <c r="AP23" s="21"/>
      <c r="AQ23" s="21"/>
      <c r="AR23" s="19"/>
      <c r="BE23" s="292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92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92"/>
    </row>
    <row r="26" spans="1:71" s="2" customFormat="1" ht="25.9" customHeight="1">
      <c r="A26" s="33"/>
      <c r="B26" s="34"/>
      <c r="C26" s="35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00">
        <f>ROUND(AG54,2)</f>
        <v>0</v>
      </c>
      <c r="AL26" s="301"/>
      <c r="AM26" s="301"/>
      <c r="AN26" s="301"/>
      <c r="AO26" s="301"/>
      <c r="AP26" s="35"/>
      <c r="AQ26" s="35"/>
      <c r="AR26" s="38"/>
      <c r="BE26" s="292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92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02" t="s">
        <v>36</v>
      </c>
      <c r="M28" s="302"/>
      <c r="N28" s="302"/>
      <c r="O28" s="302"/>
      <c r="P28" s="302"/>
      <c r="Q28" s="35"/>
      <c r="R28" s="35"/>
      <c r="S28" s="35"/>
      <c r="T28" s="35"/>
      <c r="U28" s="35"/>
      <c r="V28" s="35"/>
      <c r="W28" s="302" t="s">
        <v>37</v>
      </c>
      <c r="X28" s="302"/>
      <c r="Y28" s="302"/>
      <c r="Z28" s="302"/>
      <c r="AA28" s="302"/>
      <c r="AB28" s="302"/>
      <c r="AC28" s="302"/>
      <c r="AD28" s="302"/>
      <c r="AE28" s="302"/>
      <c r="AF28" s="35"/>
      <c r="AG28" s="35"/>
      <c r="AH28" s="35"/>
      <c r="AI28" s="35"/>
      <c r="AJ28" s="35"/>
      <c r="AK28" s="302" t="s">
        <v>38</v>
      </c>
      <c r="AL28" s="302"/>
      <c r="AM28" s="302"/>
      <c r="AN28" s="302"/>
      <c r="AO28" s="302"/>
      <c r="AP28" s="35"/>
      <c r="AQ28" s="35"/>
      <c r="AR28" s="38"/>
      <c r="BE28" s="292"/>
    </row>
    <row r="29" spans="1:71" s="3" customFormat="1" ht="14.45" customHeight="1">
      <c r="B29" s="39"/>
      <c r="C29" s="40"/>
      <c r="D29" s="28" t="s">
        <v>39</v>
      </c>
      <c r="E29" s="40"/>
      <c r="F29" s="28" t="s">
        <v>40</v>
      </c>
      <c r="G29" s="40"/>
      <c r="H29" s="40"/>
      <c r="I29" s="40"/>
      <c r="J29" s="40"/>
      <c r="K29" s="40"/>
      <c r="L29" s="305">
        <v>0.21</v>
      </c>
      <c r="M29" s="304"/>
      <c r="N29" s="304"/>
      <c r="O29" s="304"/>
      <c r="P29" s="304"/>
      <c r="Q29" s="40"/>
      <c r="R29" s="40"/>
      <c r="S29" s="40"/>
      <c r="T29" s="40"/>
      <c r="U29" s="40"/>
      <c r="V29" s="40"/>
      <c r="W29" s="303">
        <f>ROUND(AZ54, 2)</f>
        <v>0</v>
      </c>
      <c r="X29" s="304"/>
      <c r="Y29" s="304"/>
      <c r="Z29" s="304"/>
      <c r="AA29" s="304"/>
      <c r="AB29" s="304"/>
      <c r="AC29" s="304"/>
      <c r="AD29" s="304"/>
      <c r="AE29" s="304"/>
      <c r="AF29" s="40"/>
      <c r="AG29" s="40"/>
      <c r="AH29" s="40"/>
      <c r="AI29" s="40"/>
      <c r="AJ29" s="40"/>
      <c r="AK29" s="303">
        <f>ROUND(AV54, 2)</f>
        <v>0</v>
      </c>
      <c r="AL29" s="304"/>
      <c r="AM29" s="304"/>
      <c r="AN29" s="304"/>
      <c r="AO29" s="304"/>
      <c r="AP29" s="40"/>
      <c r="AQ29" s="40"/>
      <c r="AR29" s="41"/>
      <c r="BE29" s="293"/>
    </row>
    <row r="30" spans="1:71" s="3" customFormat="1" ht="14.45" customHeight="1">
      <c r="B30" s="39"/>
      <c r="C30" s="40"/>
      <c r="D30" s="40"/>
      <c r="E30" s="40"/>
      <c r="F30" s="28" t="s">
        <v>41</v>
      </c>
      <c r="G30" s="40"/>
      <c r="H30" s="40"/>
      <c r="I30" s="40"/>
      <c r="J30" s="40"/>
      <c r="K30" s="40"/>
      <c r="L30" s="305">
        <v>0.12</v>
      </c>
      <c r="M30" s="304"/>
      <c r="N30" s="304"/>
      <c r="O30" s="304"/>
      <c r="P30" s="304"/>
      <c r="Q30" s="40"/>
      <c r="R30" s="40"/>
      <c r="S30" s="40"/>
      <c r="T30" s="40"/>
      <c r="U30" s="40"/>
      <c r="V30" s="40"/>
      <c r="W30" s="303">
        <f>ROUND(BA54, 2)</f>
        <v>0</v>
      </c>
      <c r="X30" s="304"/>
      <c r="Y30" s="304"/>
      <c r="Z30" s="304"/>
      <c r="AA30" s="304"/>
      <c r="AB30" s="304"/>
      <c r="AC30" s="304"/>
      <c r="AD30" s="304"/>
      <c r="AE30" s="304"/>
      <c r="AF30" s="40"/>
      <c r="AG30" s="40"/>
      <c r="AH30" s="40"/>
      <c r="AI30" s="40"/>
      <c r="AJ30" s="40"/>
      <c r="AK30" s="303">
        <f>ROUND(AW54, 2)</f>
        <v>0</v>
      </c>
      <c r="AL30" s="304"/>
      <c r="AM30" s="304"/>
      <c r="AN30" s="304"/>
      <c r="AO30" s="304"/>
      <c r="AP30" s="40"/>
      <c r="AQ30" s="40"/>
      <c r="AR30" s="41"/>
      <c r="BE30" s="293"/>
    </row>
    <row r="31" spans="1:71" s="3" customFormat="1" ht="14.45" hidden="1" customHeight="1">
      <c r="B31" s="39"/>
      <c r="C31" s="40"/>
      <c r="D31" s="40"/>
      <c r="E31" s="40"/>
      <c r="F31" s="28" t="s">
        <v>42</v>
      </c>
      <c r="G31" s="40"/>
      <c r="H31" s="40"/>
      <c r="I31" s="40"/>
      <c r="J31" s="40"/>
      <c r="K31" s="40"/>
      <c r="L31" s="305">
        <v>0.21</v>
      </c>
      <c r="M31" s="304"/>
      <c r="N31" s="304"/>
      <c r="O31" s="304"/>
      <c r="P31" s="304"/>
      <c r="Q31" s="40"/>
      <c r="R31" s="40"/>
      <c r="S31" s="40"/>
      <c r="T31" s="40"/>
      <c r="U31" s="40"/>
      <c r="V31" s="40"/>
      <c r="W31" s="303">
        <f>ROUND(BB54, 2)</f>
        <v>0</v>
      </c>
      <c r="X31" s="304"/>
      <c r="Y31" s="304"/>
      <c r="Z31" s="304"/>
      <c r="AA31" s="304"/>
      <c r="AB31" s="304"/>
      <c r="AC31" s="304"/>
      <c r="AD31" s="304"/>
      <c r="AE31" s="304"/>
      <c r="AF31" s="40"/>
      <c r="AG31" s="40"/>
      <c r="AH31" s="40"/>
      <c r="AI31" s="40"/>
      <c r="AJ31" s="40"/>
      <c r="AK31" s="303">
        <v>0</v>
      </c>
      <c r="AL31" s="304"/>
      <c r="AM31" s="304"/>
      <c r="AN31" s="304"/>
      <c r="AO31" s="304"/>
      <c r="AP31" s="40"/>
      <c r="AQ31" s="40"/>
      <c r="AR31" s="41"/>
      <c r="BE31" s="293"/>
    </row>
    <row r="32" spans="1:71" s="3" customFormat="1" ht="14.45" hidden="1" customHeight="1">
      <c r="B32" s="39"/>
      <c r="C32" s="40"/>
      <c r="D32" s="40"/>
      <c r="E32" s="40"/>
      <c r="F32" s="28" t="s">
        <v>43</v>
      </c>
      <c r="G32" s="40"/>
      <c r="H32" s="40"/>
      <c r="I32" s="40"/>
      <c r="J32" s="40"/>
      <c r="K32" s="40"/>
      <c r="L32" s="305">
        <v>0.12</v>
      </c>
      <c r="M32" s="304"/>
      <c r="N32" s="304"/>
      <c r="O32" s="304"/>
      <c r="P32" s="304"/>
      <c r="Q32" s="40"/>
      <c r="R32" s="40"/>
      <c r="S32" s="40"/>
      <c r="T32" s="40"/>
      <c r="U32" s="40"/>
      <c r="V32" s="40"/>
      <c r="W32" s="303">
        <f>ROUND(BC54, 2)</f>
        <v>0</v>
      </c>
      <c r="X32" s="304"/>
      <c r="Y32" s="304"/>
      <c r="Z32" s="304"/>
      <c r="AA32" s="304"/>
      <c r="AB32" s="304"/>
      <c r="AC32" s="304"/>
      <c r="AD32" s="304"/>
      <c r="AE32" s="304"/>
      <c r="AF32" s="40"/>
      <c r="AG32" s="40"/>
      <c r="AH32" s="40"/>
      <c r="AI32" s="40"/>
      <c r="AJ32" s="40"/>
      <c r="AK32" s="303">
        <v>0</v>
      </c>
      <c r="AL32" s="304"/>
      <c r="AM32" s="304"/>
      <c r="AN32" s="304"/>
      <c r="AO32" s="304"/>
      <c r="AP32" s="40"/>
      <c r="AQ32" s="40"/>
      <c r="AR32" s="41"/>
      <c r="BE32" s="293"/>
    </row>
    <row r="33" spans="1:57" s="3" customFormat="1" ht="14.45" hidden="1" customHeight="1">
      <c r="B33" s="39"/>
      <c r="C33" s="40"/>
      <c r="D33" s="40"/>
      <c r="E33" s="40"/>
      <c r="F33" s="28" t="s">
        <v>44</v>
      </c>
      <c r="G33" s="40"/>
      <c r="H33" s="40"/>
      <c r="I33" s="40"/>
      <c r="J33" s="40"/>
      <c r="K33" s="40"/>
      <c r="L33" s="305">
        <v>0</v>
      </c>
      <c r="M33" s="304"/>
      <c r="N33" s="304"/>
      <c r="O33" s="304"/>
      <c r="P33" s="304"/>
      <c r="Q33" s="40"/>
      <c r="R33" s="40"/>
      <c r="S33" s="40"/>
      <c r="T33" s="40"/>
      <c r="U33" s="40"/>
      <c r="V33" s="40"/>
      <c r="W33" s="303">
        <f>ROUND(BD54, 2)</f>
        <v>0</v>
      </c>
      <c r="X33" s="304"/>
      <c r="Y33" s="304"/>
      <c r="Z33" s="304"/>
      <c r="AA33" s="304"/>
      <c r="AB33" s="304"/>
      <c r="AC33" s="304"/>
      <c r="AD33" s="304"/>
      <c r="AE33" s="304"/>
      <c r="AF33" s="40"/>
      <c r="AG33" s="40"/>
      <c r="AH33" s="40"/>
      <c r="AI33" s="40"/>
      <c r="AJ33" s="40"/>
      <c r="AK33" s="303">
        <v>0</v>
      </c>
      <c r="AL33" s="304"/>
      <c r="AM33" s="304"/>
      <c r="AN33" s="304"/>
      <c r="AO33" s="304"/>
      <c r="AP33" s="40"/>
      <c r="AQ33" s="40"/>
      <c r="AR33" s="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33"/>
    </row>
    <row r="35" spans="1:57" s="2" customFormat="1" ht="25.9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306" t="s">
        <v>47</v>
      </c>
      <c r="Y35" s="307"/>
      <c r="Z35" s="307"/>
      <c r="AA35" s="307"/>
      <c r="AB35" s="307"/>
      <c r="AC35" s="44"/>
      <c r="AD35" s="44"/>
      <c r="AE35" s="44"/>
      <c r="AF35" s="44"/>
      <c r="AG35" s="44"/>
      <c r="AH35" s="44"/>
      <c r="AI35" s="44"/>
      <c r="AJ35" s="44"/>
      <c r="AK35" s="308">
        <f>SUM(AK26:AK33)</f>
        <v>0</v>
      </c>
      <c r="AL35" s="307"/>
      <c r="AM35" s="307"/>
      <c r="AN35" s="307"/>
      <c r="AO35" s="309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E37" s="33"/>
    </row>
    <row r="41" spans="1:57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E41" s="33"/>
    </row>
    <row r="42" spans="1:57" s="2" customFormat="1" ht="24.95" customHeight="1">
      <c r="A42" s="33"/>
      <c r="B42" s="34"/>
      <c r="C42" s="22" t="s">
        <v>48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E42" s="33"/>
    </row>
    <row r="43" spans="1:57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E43" s="33"/>
    </row>
    <row r="44" spans="1:57" s="4" customFormat="1" ht="12" customHeight="1">
      <c r="B44" s="50"/>
      <c r="C44" s="28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180324-A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7" s="5" customFormat="1" ht="36.950000000000003" customHeight="1">
      <c r="B45" s="53"/>
      <c r="C45" s="54" t="s">
        <v>16</v>
      </c>
      <c r="D45" s="55"/>
      <c r="E45" s="55"/>
      <c r="F45" s="55"/>
      <c r="G45" s="55"/>
      <c r="H45" s="55"/>
      <c r="I45" s="55"/>
      <c r="J45" s="55"/>
      <c r="K45" s="55"/>
      <c r="L45" s="310" t="str">
        <f>K6</f>
        <v>Rozvoj dostupnosti komunitních sociálních služeb – výstavba CHB Hořice</v>
      </c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55"/>
      <c r="AQ45" s="55"/>
      <c r="AR45" s="56"/>
    </row>
    <row r="46" spans="1:57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E46" s="33"/>
    </row>
    <row r="47" spans="1:57" s="2" customFormat="1" ht="12" customHeight="1">
      <c r="A47" s="33"/>
      <c r="B47" s="34"/>
      <c r="C47" s="28" t="s">
        <v>21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>2350/11, k.ú.Hořice v Podkrkonoší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23</v>
      </c>
      <c r="AJ47" s="35"/>
      <c r="AK47" s="35"/>
      <c r="AL47" s="35"/>
      <c r="AM47" s="312" t="str">
        <f>IF(AN8= "","",AN8)</f>
        <v>Vyplň údaj</v>
      </c>
      <c r="AN47" s="312"/>
      <c r="AO47" s="35"/>
      <c r="AP47" s="35"/>
      <c r="AQ47" s="35"/>
      <c r="AR47" s="38"/>
      <c r="BE47" s="33"/>
    </row>
    <row r="48" spans="1:57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E48" s="33"/>
    </row>
    <row r="49" spans="1:91" s="2" customFormat="1" ht="15.2" customHeight="1">
      <c r="A49" s="33"/>
      <c r="B49" s="34"/>
      <c r="C49" s="28" t="s">
        <v>24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 xml:space="preserve"> 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30</v>
      </c>
      <c r="AJ49" s="35"/>
      <c r="AK49" s="35"/>
      <c r="AL49" s="35"/>
      <c r="AM49" s="313" t="str">
        <f>IF(E17="","",E17)</f>
        <v xml:space="preserve"> </v>
      </c>
      <c r="AN49" s="314"/>
      <c r="AO49" s="314"/>
      <c r="AP49" s="314"/>
      <c r="AQ49" s="35"/>
      <c r="AR49" s="38"/>
      <c r="AS49" s="315" t="s">
        <v>49</v>
      </c>
      <c r="AT49" s="316"/>
      <c r="AU49" s="59"/>
      <c r="AV49" s="59"/>
      <c r="AW49" s="59"/>
      <c r="AX49" s="59"/>
      <c r="AY49" s="59"/>
      <c r="AZ49" s="59"/>
      <c r="BA49" s="59"/>
      <c r="BB49" s="59"/>
      <c r="BC49" s="59"/>
      <c r="BD49" s="60"/>
      <c r="BE49" s="33"/>
    </row>
    <row r="50" spans="1:91" s="2" customFormat="1" ht="15.2" customHeight="1">
      <c r="A50" s="33"/>
      <c r="B50" s="34"/>
      <c r="C50" s="28" t="s">
        <v>28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32</v>
      </c>
      <c r="AJ50" s="35"/>
      <c r="AK50" s="35"/>
      <c r="AL50" s="35"/>
      <c r="AM50" s="313" t="str">
        <f>IF(E20="","",E20)</f>
        <v xml:space="preserve"> </v>
      </c>
      <c r="AN50" s="314"/>
      <c r="AO50" s="314"/>
      <c r="AP50" s="314"/>
      <c r="AQ50" s="35"/>
      <c r="AR50" s="38"/>
      <c r="AS50" s="317"/>
      <c r="AT50" s="318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33"/>
    </row>
    <row r="51" spans="1:91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319"/>
      <c r="AT51" s="320"/>
      <c r="AU51" s="63"/>
      <c r="AV51" s="63"/>
      <c r="AW51" s="63"/>
      <c r="AX51" s="63"/>
      <c r="AY51" s="63"/>
      <c r="AZ51" s="63"/>
      <c r="BA51" s="63"/>
      <c r="BB51" s="63"/>
      <c r="BC51" s="63"/>
      <c r="BD51" s="64"/>
      <c r="BE51" s="33"/>
    </row>
    <row r="52" spans="1:91" s="2" customFormat="1" ht="29.25" customHeight="1">
      <c r="A52" s="33"/>
      <c r="B52" s="34"/>
      <c r="C52" s="321" t="s">
        <v>50</v>
      </c>
      <c r="D52" s="322"/>
      <c r="E52" s="322"/>
      <c r="F52" s="322"/>
      <c r="G52" s="322"/>
      <c r="H52" s="65"/>
      <c r="I52" s="323" t="s">
        <v>51</v>
      </c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4" t="s">
        <v>52</v>
      </c>
      <c r="AH52" s="322"/>
      <c r="AI52" s="322"/>
      <c r="AJ52" s="322"/>
      <c r="AK52" s="322"/>
      <c r="AL52" s="322"/>
      <c r="AM52" s="322"/>
      <c r="AN52" s="323" t="s">
        <v>53</v>
      </c>
      <c r="AO52" s="322"/>
      <c r="AP52" s="322"/>
      <c r="AQ52" s="66" t="s">
        <v>54</v>
      </c>
      <c r="AR52" s="38"/>
      <c r="AS52" s="67" t="s">
        <v>55</v>
      </c>
      <c r="AT52" s="68" t="s">
        <v>56</v>
      </c>
      <c r="AU52" s="68" t="s">
        <v>57</v>
      </c>
      <c r="AV52" s="68" t="s">
        <v>58</v>
      </c>
      <c r="AW52" s="68" t="s">
        <v>59</v>
      </c>
      <c r="AX52" s="68" t="s">
        <v>60</v>
      </c>
      <c r="AY52" s="68" t="s">
        <v>61</v>
      </c>
      <c r="AZ52" s="68" t="s">
        <v>62</v>
      </c>
      <c r="BA52" s="68" t="s">
        <v>63</v>
      </c>
      <c r="BB52" s="68" t="s">
        <v>64</v>
      </c>
      <c r="BC52" s="68" t="s">
        <v>65</v>
      </c>
      <c r="BD52" s="69" t="s">
        <v>66</v>
      </c>
      <c r="BE52" s="33"/>
    </row>
    <row r="53" spans="1:91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2"/>
      <c r="BE53" s="33"/>
    </row>
    <row r="54" spans="1:91" s="6" customFormat="1" ht="32.450000000000003" customHeight="1">
      <c r="B54" s="73"/>
      <c r="C54" s="74" t="s">
        <v>67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328">
        <f>ROUND(AG55,2)</f>
        <v>0</v>
      </c>
      <c r="AH54" s="328"/>
      <c r="AI54" s="328"/>
      <c r="AJ54" s="328"/>
      <c r="AK54" s="328"/>
      <c r="AL54" s="328"/>
      <c r="AM54" s="328"/>
      <c r="AN54" s="329">
        <f>SUM(AG54,AT54)</f>
        <v>0</v>
      </c>
      <c r="AO54" s="329"/>
      <c r="AP54" s="329"/>
      <c r="AQ54" s="77" t="s">
        <v>19</v>
      </c>
      <c r="AR54" s="78"/>
      <c r="AS54" s="79">
        <f>ROUND(AS55,2)</f>
        <v>0</v>
      </c>
      <c r="AT54" s="80">
        <f>ROUND(SUM(AV54:AW54),2)</f>
        <v>0</v>
      </c>
      <c r="AU54" s="81">
        <f>ROUND(AU55,5)</f>
        <v>0</v>
      </c>
      <c r="AV54" s="80">
        <f>ROUND(AZ54*L29,2)</f>
        <v>0</v>
      </c>
      <c r="AW54" s="80">
        <f>ROUND(BA54*L30,2)</f>
        <v>0</v>
      </c>
      <c r="AX54" s="80">
        <f>ROUND(BB54*L29,2)</f>
        <v>0</v>
      </c>
      <c r="AY54" s="80">
        <f>ROUND(BC54*L30,2)</f>
        <v>0</v>
      </c>
      <c r="AZ54" s="80">
        <f>ROUND(AZ55,2)</f>
        <v>0</v>
      </c>
      <c r="BA54" s="80">
        <f>ROUND(BA55,2)</f>
        <v>0</v>
      </c>
      <c r="BB54" s="80">
        <f>ROUND(BB55,2)</f>
        <v>0</v>
      </c>
      <c r="BC54" s="80">
        <f>ROUND(BC55,2)</f>
        <v>0</v>
      </c>
      <c r="BD54" s="82">
        <f>ROUND(BD55,2)</f>
        <v>0</v>
      </c>
      <c r="BS54" s="83" t="s">
        <v>68</v>
      </c>
      <c r="BT54" s="83" t="s">
        <v>69</v>
      </c>
      <c r="BU54" s="84" t="s">
        <v>70</v>
      </c>
      <c r="BV54" s="83" t="s">
        <v>71</v>
      </c>
      <c r="BW54" s="83" t="s">
        <v>5</v>
      </c>
      <c r="BX54" s="83" t="s">
        <v>72</v>
      </c>
      <c r="CL54" s="83" t="s">
        <v>19</v>
      </c>
    </row>
    <row r="55" spans="1:91" s="7" customFormat="1" ht="24.75" customHeight="1">
      <c r="A55" s="85" t="s">
        <v>73</v>
      </c>
      <c r="B55" s="86"/>
      <c r="C55" s="87"/>
      <c r="D55" s="327" t="s">
        <v>74</v>
      </c>
      <c r="E55" s="327"/>
      <c r="F55" s="327"/>
      <c r="G55" s="327"/>
      <c r="H55" s="327"/>
      <c r="I55" s="88"/>
      <c r="J55" s="327" t="s">
        <v>75</v>
      </c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5">
        <f>'180324-A-1 - SO-01 Nábytek'!J30</f>
        <v>0</v>
      </c>
      <c r="AH55" s="326"/>
      <c r="AI55" s="326"/>
      <c r="AJ55" s="326"/>
      <c r="AK55" s="326"/>
      <c r="AL55" s="326"/>
      <c r="AM55" s="326"/>
      <c r="AN55" s="325">
        <f>SUM(AG55,AT55)</f>
        <v>0</v>
      </c>
      <c r="AO55" s="326"/>
      <c r="AP55" s="326"/>
      <c r="AQ55" s="89" t="s">
        <v>76</v>
      </c>
      <c r="AR55" s="90"/>
      <c r="AS55" s="91">
        <v>0</v>
      </c>
      <c r="AT55" s="92">
        <f>ROUND(SUM(AV55:AW55),2)</f>
        <v>0</v>
      </c>
      <c r="AU55" s="93">
        <f>'180324-A-1 - SO-01 Nábytek'!P81</f>
        <v>0</v>
      </c>
      <c r="AV55" s="92">
        <f>'180324-A-1 - SO-01 Nábytek'!J33</f>
        <v>0</v>
      </c>
      <c r="AW55" s="92">
        <f>'180324-A-1 - SO-01 Nábytek'!J34</f>
        <v>0</v>
      </c>
      <c r="AX55" s="92">
        <f>'180324-A-1 - SO-01 Nábytek'!J35</f>
        <v>0</v>
      </c>
      <c r="AY55" s="92">
        <f>'180324-A-1 - SO-01 Nábytek'!J36</f>
        <v>0</v>
      </c>
      <c r="AZ55" s="92">
        <f>'180324-A-1 - SO-01 Nábytek'!F33</f>
        <v>0</v>
      </c>
      <c r="BA55" s="92">
        <f>'180324-A-1 - SO-01 Nábytek'!F34</f>
        <v>0</v>
      </c>
      <c r="BB55" s="92">
        <f>'180324-A-1 - SO-01 Nábytek'!F35</f>
        <v>0</v>
      </c>
      <c r="BC55" s="92">
        <f>'180324-A-1 - SO-01 Nábytek'!F36</f>
        <v>0</v>
      </c>
      <c r="BD55" s="94">
        <f>'180324-A-1 - SO-01 Nábytek'!F37</f>
        <v>0</v>
      </c>
      <c r="BT55" s="95" t="s">
        <v>77</v>
      </c>
      <c r="BV55" s="95" t="s">
        <v>71</v>
      </c>
      <c r="BW55" s="95" t="s">
        <v>78</v>
      </c>
      <c r="BX55" s="95" t="s">
        <v>5</v>
      </c>
      <c r="CL55" s="95" t="s">
        <v>19</v>
      </c>
      <c r="CM55" s="95" t="s">
        <v>79</v>
      </c>
    </row>
    <row r="56" spans="1:91" s="2" customFormat="1" ht="30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8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91" s="2" customFormat="1" ht="6.95" customHeight="1">
      <c r="A57" s="33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38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</sheetData>
  <sheetProtection algorithmName="SHA-512" hashValue="Fdhs6BU96D+o2gQrKcBLqOVlrb6VQlShmWCwxiFWJdpSU29kS9mNEFqQzvHwfmlrZ3jt393Jf9t5hrDG0XmSzw==" saltValue="rknS+/3JWpspW4p+IYxgEi4KjSCsz3hiwiRFC27jtRmTDHMaghxQo3kQU1mzJ4y9byfEHc7XFma9fXJkZXP0R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80324-A-1 - SO-01 Nábytek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1"/>
  <sheetViews>
    <sheetView showGridLines="0" workbookViewId="0">
      <selection activeCell="J12" sqref="J1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AT2" s="16" t="s">
        <v>78</v>
      </c>
    </row>
    <row r="3" spans="1:46" s="1" customFormat="1" ht="6.9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19"/>
      <c r="AT3" s="16" t="s">
        <v>79</v>
      </c>
    </row>
    <row r="4" spans="1:46" s="1" customFormat="1" ht="24.95" customHeight="1">
      <c r="B4" s="19"/>
      <c r="D4" s="98" t="s">
        <v>80</v>
      </c>
      <c r="L4" s="19"/>
      <c r="M4" s="99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0" t="s">
        <v>16</v>
      </c>
      <c r="L6" s="19"/>
    </row>
    <row r="7" spans="1:46" s="1" customFormat="1" ht="26.25" customHeight="1">
      <c r="B7" s="19"/>
      <c r="E7" s="331" t="str">
        <f>'Rekapitulace stavby'!K6</f>
        <v>Rozvoj dostupnosti komunitních sociálních služeb – výstavba CHB Hořice</v>
      </c>
      <c r="F7" s="332"/>
      <c r="G7" s="332"/>
      <c r="H7" s="332"/>
      <c r="L7" s="19"/>
    </row>
    <row r="8" spans="1:46" s="2" customFormat="1" ht="12" customHeight="1">
      <c r="A8" s="33"/>
      <c r="B8" s="38"/>
      <c r="C8" s="33"/>
      <c r="D8" s="100" t="s">
        <v>81</v>
      </c>
      <c r="E8" s="33"/>
      <c r="F8" s="33"/>
      <c r="G8" s="33"/>
      <c r="H8" s="33"/>
      <c r="I8" s="33"/>
      <c r="J8" s="33"/>
      <c r="K8" s="33"/>
      <c r="L8" s="101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33" t="s">
        <v>82</v>
      </c>
      <c r="F9" s="334"/>
      <c r="G9" s="334"/>
      <c r="H9" s="334"/>
      <c r="I9" s="33"/>
      <c r="J9" s="33"/>
      <c r="K9" s="33"/>
      <c r="L9" s="101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1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0" t="s">
        <v>18</v>
      </c>
      <c r="E11" s="33"/>
      <c r="F11" s="102" t="s">
        <v>19</v>
      </c>
      <c r="G11" s="33"/>
      <c r="H11" s="33"/>
      <c r="I11" s="100" t="s">
        <v>20</v>
      </c>
      <c r="J11" s="102" t="s">
        <v>19</v>
      </c>
      <c r="K11" s="33"/>
      <c r="L11" s="101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0" t="s">
        <v>21</v>
      </c>
      <c r="E12" s="33"/>
      <c r="F12" s="102" t="s">
        <v>22</v>
      </c>
      <c r="G12" s="33"/>
      <c r="H12" s="33"/>
      <c r="I12" s="100" t="s">
        <v>23</v>
      </c>
      <c r="J12" s="103" t="str">
        <f>'Rekapitulace stavby'!AN8</f>
        <v>Vyplň údaj</v>
      </c>
      <c r="K12" s="33"/>
      <c r="L12" s="101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1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0" t="s">
        <v>24</v>
      </c>
      <c r="E14" s="33"/>
      <c r="F14" s="33"/>
      <c r="G14" s="33"/>
      <c r="H14" s="33"/>
      <c r="I14" s="100" t="s">
        <v>25</v>
      </c>
      <c r="J14" s="102" t="str">
        <f>IF('Rekapitulace stavby'!AN10="","",'Rekapitulace stavby'!AN10)</f>
        <v/>
      </c>
      <c r="K14" s="33"/>
      <c r="L14" s="101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2" t="str">
        <f>IF('Rekapitulace stavby'!E11="","",'Rekapitulace stavby'!E11)</f>
        <v xml:space="preserve"> </v>
      </c>
      <c r="F15" s="33"/>
      <c r="G15" s="33"/>
      <c r="H15" s="33"/>
      <c r="I15" s="100" t="s">
        <v>27</v>
      </c>
      <c r="J15" s="102" t="str">
        <f>IF('Rekapitulace stavby'!AN11="","",'Rekapitulace stavby'!AN11)</f>
        <v/>
      </c>
      <c r="K15" s="33"/>
      <c r="L15" s="101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1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0" t="s">
        <v>28</v>
      </c>
      <c r="E17" s="33"/>
      <c r="F17" s="33"/>
      <c r="G17" s="33"/>
      <c r="H17" s="33"/>
      <c r="I17" s="100" t="s">
        <v>25</v>
      </c>
      <c r="J17" s="29" t="str">
        <f>'Rekapitulace stavby'!AN13</f>
        <v>Vyplň údaj</v>
      </c>
      <c r="K17" s="33"/>
      <c r="L17" s="101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35" t="str">
        <f>'Rekapitulace stavby'!E14</f>
        <v>Vyplň údaj</v>
      </c>
      <c r="F18" s="336"/>
      <c r="G18" s="336"/>
      <c r="H18" s="336"/>
      <c r="I18" s="100" t="s">
        <v>27</v>
      </c>
      <c r="J18" s="29" t="str">
        <f>'Rekapitulace stavby'!AN14</f>
        <v>Vyplň údaj</v>
      </c>
      <c r="K18" s="33"/>
      <c r="L18" s="101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1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0" t="s">
        <v>30</v>
      </c>
      <c r="E20" s="33"/>
      <c r="F20" s="33"/>
      <c r="G20" s="33"/>
      <c r="H20" s="33"/>
      <c r="I20" s="100" t="s">
        <v>25</v>
      </c>
      <c r="J20" s="102" t="str">
        <f>IF('Rekapitulace stavby'!AN16="","",'Rekapitulace stavby'!AN16)</f>
        <v/>
      </c>
      <c r="K20" s="33"/>
      <c r="L20" s="101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2" t="str">
        <f>IF('Rekapitulace stavby'!E17="","",'Rekapitulace stavby'!E17)</f>
        <v xml:space="preserve"> </v>
      </c>
      <c r="F21" s="33"/>
      <c r="G21" s="33"/>
      <c r="H21" s="33"/>
      <c r="I21" s="100" t="s">
        <v>27</v>
      </c>
      <c r="J21" s="102" t="str">
        <f>IF('Rekapitulace stavby'!AN17="","",'Rekapitulace stavby'!AN17)</f>
        <v/>
      </c>
      <c r="K21" s="33"/>
      <c r="L21" s="101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1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0" t="s">
        <v>32</v>
      </c>
      <c r="E23" s="33"/>
      <c r="F23" s="33"/>
      <c r="G23" s="33"/>
      <c r="H23" s="33"/>
      <c r="I23" s="100" t="s">
        <v>25</v>
      </c>
      <c r="J23" s="102" t="str">
        <f>IF('Rekapitulace stavby'!AN19="","",'Rekapitulace stavby'!AN19)</f>
        <v/>
      </c>
      <c r="K23" s="33"/>
      <c r="L23" s="101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2" t="str">
        <f>IF('Rekapitulace stavby'!E20="","",'Rekapitulace stavby'!E20)</f>
        <v xml:space="preserve"> </v>
      </c>
      <c r="F24" s="33"/>
      <c r="G24" s="33"/>
      <c r="H24" s="33"/>
      <c r="I24" s="100" t="s">
        <v>27</v>
      </c>
      <c r="J24" s="102" t="str">
        <f>IF('Rekapitulace stavby'!AN20="","",'Rekapitulace stavby'!AN20)</f>
        <v/>
      </c>
      <c r="K24" s="33"/>
      <c r="L24" s="101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1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0" t="s">
        <v>33</v>
      </c>
      <c r="E26" s="33"/>
      <c r="F26" s="33"/>
      <c r="G26" s="33"/>
      <c r="H26" s="33"/>
      <c r="I26" s="33"/>
      <c r="J26" s="33"/>
      <c r="K26" s="33"/>
      <c r="L26" s="101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4"/>
      <c r="B27" s="105"/>
      <c r="C27" s="104"/>
      <c r="D27" s="104"/>
      <c r="E27" s="337" t="s">
        <v>19</v>
      </c>
      <c r="F27" s="337"/>
      <c r="G27" s="337"/>
      <c r="H27" s="337"/>
      <c r="I27" s="104"/>
      <c r="J27" s="104"/>
      <c r="K27" s="104"/>
      <c r="L27" s="106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1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07"/>
      <c r="E29" s="107"/>
      <c r="F29" s="107"/>
      <c r="G29" s="107"/>
      <c r="H29" s="107"/>
      <c r="I29" s="107"/>
      <c r="J29" s="107"/>
      <c r="K29" s="107"/>
      <c r="L29" s="101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08" t="s">
        <v>35</v>
      </c>
      <c r="E30" s="33"/>
      <c r="F30" s="33"/>
      <c r="G30" s="33"/>
      <c r="H30" s="33"/>
      <c r="I30" s="33"/>
      <c r="J30" s="109">
        <f>ROUND(J81, 2)</f>
        <v>0</v>
      </c>
      <c r="K30" s="33"/>
      <c r="L30" s="101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07"/>
      <c r="E31" s="107"/>
      <c r="F31" s="107"/>
      <c r="G31" s="107"/>
      <c r="H31" s="107"/>
      <c r="I31" s="107"/>
      <c r="J31" s="107"/>
      <c r="K31" s="107"/>
      <c r="L31" s="10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0" t="s">
        <v>37</v>
      </c>
      <c r="G32" s="33"/>
      <c r="H32" s="33"/>
      <c r="I32" s="110" t="s">
        <v>36</v>
      </c>
      <c r="J32" s="110" t="s">
        <v>38</v>
      </c>
      <c r="K32" s="33"/>
      <c r="L32" s="101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1" t="s">
        <v>39</v>
      </c>
      <c r="E33" s="100" t="s">
        <v>40</v>
      </c>
      <c r="F33" s="112">
        <f>ROUND((SUM(BE81:BE200)),  2)</f>
        <v>0</v>
      </c>
      <c r="G33" s="33"/>
      <c r="H33" s="33"/>
      <c r="I33" s="113">
        <v>0.21</v>
      </c>
      <c r="J33" s="112">
        <f>ROUND(((SUM(BE81:BE200))*I33),  2)</f>
        <v>0</v>
      </c>
      <c r="K33" s="33"/>
      <c r="L33" s="101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0" t="s">
        <v>41</v>
      </c>
      <c r="F34" s="112">
        <f>ROUND((SUM(BF81:BF200)),  2)</f>
        <v>0</v>
      </c>
      <c r="G34" s="33"/>
      <c r="H34" s="33"/>
      <c r="I34" s="113">
        <v>0.12</v>
      </c>
      <c r="J34" s="112">
        <f>ROUND(((SUM(BF81:BF200))*I34),  2)</f>
        <v>0</v>
      </c>
      <c r="K34" s="33"/>
      <c r="L34" s="101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0" t="s">
        <v>42</v>
      </c>
      <c r="F35" s="112">
        <f>ROUND((SUM(BG81:BG200)),  2)</f>
        <v>0</v>
      </c>
      <c r="G35" s="33"/>
      <c r="H35" s="33"/>
      <c r="I35" s="113">
        <v>0.21</v>
      </c>
      <c r="J35" s="112">
        <f>0</f>
        <v>0</v>
      </c>
      <c r="K35" s="33"/>
      <c r="L35" s="101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0" t="s">
        <v>43</v>
      </c>
      <c r="F36" s="112">
        <f>ROUND((SUM(BH81:BH200)),  2)</f>
        <v>0</v>
      </c>
      <c r="G36" s="33"/>
      <c r="H36" s="33"/>
      <c r="I36" s="113">
        <v>0.12</v>
      </c>
      <c r="J36" s="112">
        <f>0</f>
        <v>0</v>
      </c>
      <c r="K36" s="33"/>
      <c r="L36" s="101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0" t="s">
        <v>44</v>
      </c>
      <c r="F37" s="112">
        <f>ROUND((SUM(BI81:BI200)),  2)</f>
        <v>0</v>
      </c>
      <c r="G37" s="33"/>
      <c r="H37" s="33"/>
      <c r="I37" s="113">
        <v>0</v>
      </c>
      <c r="J37" s="112">
        <f>0</f>
        <v>0</v>
      </c>
      <c r="K37" s="33"/>
      <c r="L37" s="101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1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4"/>
      <c r="D39" s="115" t="s">
        <v>45</v>
      </c>
      <c r="E39" s="116"/>
      <c r="F39" s="116"/>
      <c r="G39" s="117" t="s">
        <v>46</v>
      </c>
      <c r="H39" s="118" t="s">
        <v>47</v>
      </c>
      <c r="I39" s="116"/>
      <c r="J39" s="119">
        <f>SUM(J30:J37)</f>
        <v>0</v>
      </c>
      <c r="K39" s="120"/>
      <c r="L39" s="101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01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01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83</v>
      </c>
      <c r="D45" s="35"/>
      <c r="E45" s="35"/>
      <c r="F45" s="35"/>
      <c r="G45" s="35"/>
      <c r="H45" s="35"/>
      <c r="I45" s="35"/>
      <c r="J45" s="35"/>
      <c r="K45" s="35"/>
      <c r="L45" s="101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1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1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26.25" customHeight="1">
      <c r="A48" s="33"/>
      <c r="B48" s="34"/>
      <c r="C48" s="35"/>
      <c r="D48" s="35"/>
      <c r="E48" s="338" t="str">
        <f>E7</f>
        <v>Rozvoj dostupnosti komunitních sociálních služeb – výstavba CHB Hořice</v>
      </c>
      <c r="F48" s="339"/>
      <c r="G48" s="339"/>
      <c r="H48" s="339"/>
      <c r="I48" s="35"/>
      <c r="J48" s="35"/>
      <c r="K48" s="35"/>
      <c r="L48" s="101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81</v>
      </c>
      <c r="D49" s="35"/>
      <c r="E49" s="35"/>
      <c r="F49" s="35"/>
      <c r="G49" s="35"/>
      <c r="H49" s="35"/>
      <c r="I49" s="35"/>
      <c r="J49" s="35"/>
      <c r="K49" s="35"/>
      <c r="L49" s="101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10" t="str">
        <f>E9</f>
        <v>180324-A-1 - SO-01 Nábytek</v>
      </c>
      <c r="F50" s="340"/>
      <c r="G50" s="340"/>
      <c r="H50" s="340"/>
      <c r="I50" s="35"/>
      <c r="J50" s="35"/>
      <c r="K50" s="35"/>
      <c r="L50" s="101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1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5"/>
      <c r="E52" s="35"/>
      <c r="F52" s="26" t="str">
        <f>F12</f>
        <v>2350/11, k.ú.Hořice v Podkrkonoší</v>
      </c>
      <c r="G52" s="35"/>
      <c r="H52" s="35"/>
      <c r="I52" s="28" t="s">
        <v>23</v>
      </c>
      <c r="J52" s="58" t="str">
        <f>IF(J12="","",J12)</f>
        <v>Vyplň údaj</v>
      </c>
      <c r="K52" s="35"/>
      <c r="L52" s="101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1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customHeight="1">
      <c r="A54" s="33"/>
      <c r="B54" s="34"/>
      <c r="C54" s="28" t="s">
        <v>24</v>
      </c>
      <c r="D54" s="35"/>
      <c r="E54" s="35"/>
      <c r="F54" s="26" t="str">
        <f>E15</f>
        <v xml:space="preserve"> </v>
      </c>
      <c r="G54" s="35"/>
      <c r="H54" s="35"/>
      <c r="I54" s="28" t="s">
        <v>30</v>
      </c>
      <c r="J54" s="31" t="str">
        <f>E21</f>
        <v xml:space="preserve"> </v>
      </c>
      <c r="K54" s="35"/>
      <c r="L54" s="101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28</v>
      </c>
      <c r="D55" s="35"/>
      <c r="E55" s="35"/>
      <c r="F55" s="26" t="str">
        <f>IF(E18="","",E18)</f>
        <v>Vyplň údaj</v>
      </c>
      <c r="G55" s="35"/>
      <c r="H55" s="35"/>
      <c r="I55" s="28" t="s">
        <v>32</v>
      </c>
      <c r="J55" s="31" t="str">
        <f>E24</f>
        <v xml:space="preserve"> </v>
      </c>
      <c r="K55" s="35"/>
      <c r="L55" s="101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1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5" t="s">
        <v>84</v>
      </c>
      <c r="D57" s="126"/>
      <c r="E57" s="126"/>
      <c r="F57" s="126"/>
      <c r="G57" s="126"/>
      <c r="H57" s="126"/>
      <c r="I57" s="126"/>
      <c r="J57" s="127" t="s">
        <v>85</v>
      </c>
      <c r="K57" s="126"/>
      <c r="L57" s="101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1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28" t="s">
        <v>67</v>
      </c>
      <c r="D59" s="35"/>
      <c r="E59" s="35"/>
      <c r="F59" s="35"/>
      <c r="G59" s="35"/>
      <c r="H59" s="35"/>
      <c r="I59" s="35"/>
      <c r="J59" s="76">
        <f>J81</f>
        <v>0</v>
      </c>
      <c r="K59" s="35"/>
      <c r="L59" s="101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86</v>
      </c>
    </row>
    <row r="60" spans="1:47" s="9" customFormat="1" ht="24.95" customHeight="1">
      <c r="B60" s="129"/>
      <c r="C60" s="130"/>
      <c r="D60" s="131" t="s">
        <v>87</v>
      </c>
      <c r="E60" s="132"/>
      <c r="F60" s="132"/>
      <c r="G60" s="132"/>
      <c r="H60" s="132"/>
      <c r="I60" s="132"/>
      <c r="J60" s="133">
        <f>J82</f>
        <v>0</v>
      </c>
      <c r="K60" s="130"/>
      <c r="L60" s="134"/>
    </row>
    <row r="61" spans="1:47" s="10" customFormat="1" ht="19.899999999999999" customHeight="1">
      <c r="B61" s="135"/>
      <c r="C61" s="136"/>
      <c r="D61" s="137" t="s">
        <v>88</v>
      </c>
      <c r="E61" s="138"/>
      <c r="F61" s="138"/>
      <c r="G61" s="138"/>
      <c r="H61" s="138"/>
      <c r="I61" s="138"/>
      <c r="J61" s="139">
        <f>J83</f>
        <v>0</v>
      </c>
      <c r="K61" s="136"/>
      <c r="L61" s="140"/>
    </row>
    <row r="62" spans="1:47" s="2" customFormat="1" ht="21.75" customHeight="1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101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pans="1:47" s="2" customFormat="1" ht="6.95" customHeight="1">
      <c r="A63" s="33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101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7" spans="1:31" s="2" customFormat="1" ht="6.95" customHeight="1">
      <c r="A67" s="33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01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s="2" customFormat="1" ht="24.95" customHeight="1">
      <c r="A68" s="33"/>
      <c r="B68" s="34"/>
      <c r="C68" s="22" t="s">
        <v>89</v>
      </c>
      <c r="D68" s="35"/>
      <c r="E68" s="35"/>
      <c r="F68" s="35"/>
      <c r="G68" s="35"/>
      <c r="H68" s="35"/>
      <c r="I68" s="35"/>
      <c r="J68" s="35"/>
      <c r="K68" s="35"/>
      <c r="L68" s="101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s="2" customFormat="1" ht="6.95" customHeight="1">
      <c r="A69" s="33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101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s="2" customFormat="1" ht="12" customHeight="1">
      <c r="A70" s="33"/>
      <c r="B70" s="34"/>
      <c r="C70" s="28" t="s">
        <v>16</v>
      </c>
      <c r="D70" s="35"/>
      <c r="E70" s="35"/>
      <c r="F70" s="35"/>
      <c r="G70" s="35"/>
      <c r="H70" s="35"/>
      <c r="I70" s="35"/>
      <c r="J70" s="35"/>
      <c r="K70" s="35"/>
      <c r="L70" s="101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s="2" customFormat="1" ht="26.25" customHeight="1">
      <c r="A71" s="33"/>
      <c r="B71" s="34"/>
      <c r="C71" s="35"/>
      <c r="D71" s="35"/>
      <c r="E71" s="338" t="str">
        <f>E7</f>
        <v>Rozvoj dostupnosti komunitních sociálních služeb – výstavba CHB Hořice</v>
      </c>
      <c r="F71" s="339"/>
      <c r="G71" s="339"/>
      <c r="H71" s="339"/>
      <c r="I71" s="35"/>
      <c r="J71" s="35"/>
      <c r="K71" s="35"/>
      <c r="L71" s="101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12" customHeight="1">
      <c r="A72" s="33"/>
      <c r="B72" s="34"/>
      <c r="C72" s="28" t="s">
        <v>81</v>
      </c>
      <c r="D72" s="35"/>
      <c r="E72" s="35"/>
      <c r="F72" s="35"/>
      <c r="G72" s="35"/>
      <c r="H72" s="35"/>
      <c r="I72" s="35"/>
      <c r="J72" s="35"/>
      <c r="K72" s="35"/>
      <c r="L72" s="101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16.5" customHeight="1">
      <c r="A73" s="33"/>
      <c r="B73" s="34"/>
      <c r="C73" s="35"/>
      <c r="D73" s="35"/>
      <c r="E73" s="310" t="str">
        <f>E9</f>
        <v>180324-A-1 - SO-01 Nábytek</v>
      </c>
      <c r="F73" s="340"/>
      <c r="G73" s="340"/>
      <c r="H73" s="340"/>
      <c r="I73" s="35"/>
      <c r="J73" s="35"/>
      <c r="K73" s="35"/>
      <c r="L73" s="101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6.95" customHeight="1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101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12" customHeight="1">
      <c r="A75" s="33"/>
      <c r="B75" s="34"/>
      <c r="C75" s="28" t="s">
        <v>21</v>
      </c>
      <c r="D75" s="35"/>
      <c r="E75" s="35"/>
      <c r="F75" s="26" t="str">
        <f>F12</f>
        <v>2350/11, k.ú.Hořice v Podkrkonoší</v>
      </c>
      <c r="G75" s="35"/>
      <c r="H75" s="35"/>
      <c r="I75" s="28" t="s">
        <v>23</v>
      </c>
      <c r="J75" s="58" t="str">
        <f>IF(J12="","",J12)</f>
        <v>Vyplň údaj</v>
      </c>
      <c r="K75" s="35"/>
      <c r="L75" s="101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6.95" customHeigh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101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5.2" customHeight="1">
      <c r="A77" s="33"/>
      <c r="B77" s="34"/>
      <c r="C77" s="28" t="s">
        <v>24</v>
      </c>
      <c r="D77" s="35"/>
      <c r="E77" s="35"/>
      <c r="F77" s="26" t="str">
        <f>E15</f>
        <v xml:space="preserve"> </v>
      </c>
      <c r="G77" s="35"/>
      <c r="H77" s="35"/>
      <c r="I77" s="28" t="s">
        <v>30</v>
      </c>
      <c r="J77" s="31" t="str">
        <f>E21</f>
        <v xml:space="preserve"> </v>
      </c>
      <c r="K77" s="35"/>
      <c r="L77" s="101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15.2" customHeight="1">
      <c r="A78" s="33"/>
      <c r="B78" s="34"/>
      <c r="C78" s="28" t="s">
        <v>28</v>
      </c>
      <c r="D78" s="35"/>
      <c r="E78" s="35"/>
      <c r="F78" s="26" t="str">
        <f>IF(E18="","",E18)</f>
        <v>Vyplň údaj</v>
      </c>
      <c r="G78" s="35"/>
      <c r="H78" s="35"/>
      <c r="I78" s="28" t="s">
        <v>32</v>
      </c>
      <c r="J78" s="31" t="str">
        <f>E24</f>
        <v xml:space="preserve"> </v>
      </c>
      <c r="K78" s="35"/>
      <c r="L78" s="101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0.35" customHeight="1">
      <c r="A79" s="33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101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11" customFormat="1" ht="29.25" customHeight="1">
      <c r="A80" s="141"/>
      <c r="B80" s="142"/>
      <c r="C80" s="143" t="s">
        <v>90</v>
      </c>
      <c r="D80" s="144" t="s">
        <v>54</v>
      </c>
      <c r="E80" s="144" t="s">
        <v>50</v>
      </c>
      <c r="F80" s="144" t="s">
        <v>51</v>
      </c>
      <c r="G80" s="144" t="s">
        <v>91</v>
      </c>
      <c r="H80" s="144" t="s">
        <v>92</v>
      </c>
      <c r="I80" s="144" t="s">
        <v>93</v>
      </c>
      <c r="J80" s="145" t="s">
        <v>85</v>
      </c>
      <c r="K80" s="146" t="s">
        <v>94</v>
      </c>
      <c r="L80" s="147"/>
      <c r="M80" s="67" t="s">
        <v>19</v>
      </c>
      <c r="N80" s="68" t="s">
        <v>39</v>
      </c>
      <c r="O80" s="68" t="s">
        <v>95</v>
      </c>
      <c r="P80" s="68" t="s">
        <v>96</v>
      </c>
      <c r="Q80" s="68" t="s">
        <v>97</v>
      </c>
      <c r="R80" s="68" t="s">
        <v>98</v>
      </c>
      <c r="S80" s="68" t="s">
        <v>99</v>
      </c>
      <c r="T80" s="69" t="s">
        <v>100</v>
      </c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</row>
    <row r="81" spans="1:65" s="2" customFormat="1" ht="22.9" customHeight="1">
      <c r="A81" s="33"/>
      <c r="B81" s="34"/>
      <c r="C81" s="74" t="s">
        <v>101</v>
      </c>
      <c r="D81" s="35"/>
      <c r="E81" s="35"/>
      <c r="F81" s="35"/>
      <c r="G81" s="35"/>
      <c r="H81" s="35"/>
      <c r="I81" s="35"/>
      <c r="J81" s="148">
        <f>BK81</f>
        <v>0</v>
      </c>
      <c r="K81" s="35"/>
      <c r="L81" s="38"/>
      <c r="M81" s="70"/>
      <c r="N81" s="149"/>
      <c r="O81" s="71"/>
      <c r="P81" s="150">
        <f>P82</f>
        <v>0</v>
      </c>
      <c r="Q81" s="71"/>
      <c r="R81" s="150">
        <f>R82</f>
        <v>0</v>
      </c>
      <c r="S81" s="71"/>
      <c r="T81" s="151">
        <f>T82</f>
        <v>0</v>
      </c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T81" s="16" t="s">
        <v>68</v>
      </c>
      <c r="AU81" s="16" t="s">
        <v>86</v>
      </c>
      <c r="BK81" s="152">
        <f>BK82</f>
        <v>0</v>
      </c>
    </row>
    <row r="82" spans="1:65" s="12" customFormat="1" ht="25.9" customHeight="1">
      <c r="B82" s="153"/>
      <c r="C82" s="154"/>
      <c r="D82" s="155" t="s">
        <v>68</v>
      </c>
      <c r="E82" s="156" t="s">
        <v>102</v>
      </c>
      <c r="F82" s="156" t="s">
        <v>103</v>
      </c>
      <c r="G82" s="154"/>
      <c r="H82" s="154"/>
      <c r="I82" s="157"/>
      <c r="J82" s="158">
        <f>BK82</f>
        <v>0</v>
      </c>
      <c r="K82" s="154"/>
      <c r="L82" s="159"/>
      <c r="M82" s="160"/>
      <c r="N82" s="161"/>
      <c r="O82" s="161"/>
      <c r="P82" s="162">
        <f>P83</f>
        <v>0</v>
      </c>
      <c r="Q82" s="161"/>
      <c r="R82" s="162">
        <f>R83</f>
        <v>0</v>
      </c>
      <c r="S82" s="161"/>
      <c r="T82" s="163">
        <f>T83</f>
        <v>0</v>
      </c>
      <c r="AR82" s="164" t="s">
        <v>79</v>
      </c>
      <c r="AT82" s="165" t="s">
        <v>68</v>
      </c>
      <c r="AU82" s="165" t="s">
        <v>69</v>
      </c>
      <c r="AY82" s="164" t="s">
        <v>104</v>
      </c>
      <c r="BK82" s="166">
        <f>BK83</f>
        <v>0</v>
      </c>
    </row>
    <row r="83" spans="1:65" s="12" customFormat="1" ht="22.9" customHeight="1">
      <c r="B83" s="153"/>
      <c r="C83" s="154"/>
      <c r="D83" s="155" t="s">
        <v>68</v>
      </c>
      <c r="E83" s="167" t="s">
        <v>105</v>
      </c>
      <c r="F83" s="167" t="s">
        <v>106</v>
      </c>
      <c r="G83" s="154"/>
      <c r="H83" s="154"/>
      <c r="I83" s="157"/>
      <c r="J83" s="168">
        <f>BK83</f>
        <v>0</v>
      </c>
      <c r="K83" s="154"/>
      <c r="L83" s="159"/>
      <c r="M83" s="160"/>
      <c r="N83" s="161"/>
      <c r="O83" s="161"/>
      <c r="P83" s="162">
        <f>SUM(P84:P200)</f>
        <v>0</v>
      </c>
      <c r="Q83" s="161"/>
      <c r="R83" s="162">
        <f>SUM(R84:R200)</f>
        <v>0</v>
      </c>
      <c r="S83" s="161"/>
      <c r="T83" s="163">
        <f>SUM(T84:T200)</f>
        <v>0</v>
      </c>
      <c r="AR83" s="164" t="s">
        <v>79</v>
      </c>
      <c r="AT83" s="165" t="s">
        <v>68</v>
      </c>
      <c r="AU83" s="165" t="s">
        <v>77</v>
      </c>
      <c r="AY83" s="164" t="s">
        <v>104</v>
      </c>
      <c r="BK83" s="166">
        <f>SUM(BK84:BK200)</f>
        <v>0</v>
      </c>
    </row>
    <row r="84" spans="1:65" s="2" customFormat="1" ht="16.5" customHeight="1">
      <c r="A84" s="33"/>
      <c r="B84" s="34"/>
      <c r="C84" s="169" t="s">
        <v>77</v>
      </c>
      <c r="D84" s="169" t="s">
        <v>107</v>
      </c>
      <c r="E84" s="170" t="s">
        <v>108</v>
      </c>
      <c r="F84" s="171" t="s">
        <v>109</v>
      </c>
      <c r="G84" s="172" t="s">
        <v>110</v>
      </c>
      <c r="H84" s="173">
        <v>1</v>
      </c>
      <c r="I84" s="174"/>
      <c r="J84" s="175">
        <f>ROUND(I84*H84,2)</f>
        <v>0</v>
      </c>
      <c r="K84" s="176"/>
      <c r="L84" s="38"/>
      <c r="M84" s="177" t="s">
        <v>19</v>
      </c>
      <c r="N84" s="178" t="s">
        <v>40</v>
      </c>
      <c r="O84" s="63"/>
      <c r="P84" s="179">
        <f>O84*H84</f>
        <v>0</v>
      </c>
      <c r="Q84" s="179">
        <v>0</v>
      </c>
      <c r="R84" s="179">
        <f>Q84*H84</f>
        <v>0</v>
      </c>
      <c r="S84" s="179">
        <v>0</v>
      </c>
      <c r="T84" s="180">
        <f>S84*H84</f>
        <v>0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R84" s="181" t="s">
        <v>111</v>
      </c>
      <c r="AT84" s="181" t="s">
        <v>107</v>
      </c>
      <c r="AU84" s="181" t="s">
        <v>79</v>
      </c>
      <c r="AY84" s="16" t="s">
        <v>104</v>
      </c>
      <c r="BE84" s="182">
        <f>IF(N84="základní",J84,0)</f>
        <v>0</v>
      </c>
      <c r="BF84" s="182">
        <f>IF(N84="snížená",J84,0)</f>
        <v>0</v>
      </c>
      <c r="BG84" s="182">
        <f>IF(N84="zákl. přenesená",J84,0)</f>
        <v>0</v>
      </c>
      <c r="BH84" s="182">
        <f>IF(N84="sníž. přenesená",J84,0)</f>
        <v>0</v>
      </c>
      <c r="BI84" s="182">
        <f>IF(N84="nulová",J84,0)</f>
        <v>0</v>
      </c>
      <c r="BJ84" s="16" t="s">
        <v>77</v>
      </c>
      <c r="BK84" s="182">
        <f>ROUND(I84*H84,2)</f>
        <v>0</v>
      </c>
      <c r="BL84" s="16" t="s">
        <v>111</v>
      </c>
      <c r="BM84" s="181" t="s">
        <v>112</v>
      </c>
    </row>
    <row r="85" spans="1:65" s="2" customFormat="1" ht="11.25">
      <c r="A85" s="33"/>
      <c r="B85" s="34"/>
      <c r="C85" s="35"/>
      <c r="D85" s="183" t="s">
        <v>113</v>
      </c>
      <c r="E85" s="35"/>
      <c r="F85" s="184" t="s">
        <v>109</v>
      </c>
      <c r="G85" s="35"/>
      <c r="H85" s="35"/>
      <c r="I85" s="185"/>
      <c r="J85" s="35"/>
      <c r="K85" s="35"/>
      <c r="L85" s="38"/>
      <c r="M85" s="186"/>
      <c r="N85" s="187"/>
      <c r="O85" s="63"/>
      <c r="P85" s="63"/>
      <c r="Q85" s="63"/>
      <c r="R85" s="63"/>
      <c r="S85" s="63"/>
      <c r="T85" s="64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T85" s="16" t="s">
        <v>113</v>
      </c>
      <c r="AU85" s="16" t="s">
        <v>79</v>
      </c>
    </row>
    <row r="86" spans="1:65" s="2" customFormat="1" ht="24.2" customHeight="1">
      <c r="A86" s="33"/>
      <c r="B86" s="34"/>
      <c r="C86" s="188" t="s">
        <v>79</v>
      </c>
      <c r="D86" s="188" t="s">
        <v>114</v>
      </c>
      <c r="E86" s="189" t="s">
        <v>115</v>
      </c>
      <c r="F86" s="190" t="s">
        <v>116</v>
      </c>
      <c r="G86" s="191" t="s">
        <v>117</v>
      </c>
      <c r="H86" s="192">
        <v>12</v>
      </c>
      <c r="I86" s="193"/>
      <c r="J86" s="194">
        <f>ROUND(I86*H86,2)</f>
        <v>0</v>
      </c>
      <c r="K86" s="195"/>
      <c r="L86" s="196"/>
      <c r="M86" s="197" t="s">
        <v>19</v>
      </c>
      <c r="N86" s="198" t="s">
        <v>40</v>
      </c>
      <c r="O86" s="63"/>
      <c r="P86" s="179">
        <f>O86*H86</f>
        <v>0</v>
      </c>
      <c r="Q86" s="179">
        <v>0</v>
      </c>
      <c r="R86" s="179">
        <f>Q86*H86</f>
        <v>0</v>
      </c>
      <c r="S86" s="179">
        <v>0</v>
      </c>
      <c r="T86" s="180">
        <f>S86*H86</f>
        <v>0</v>
      </c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R86" s="181" t="s">
        <v>118</v>
      </c>
      <c r="AT86" s="181" t="s">
        <v>114</v>
      </c>
      <c r="AU86" s="181" t="s">
        <v>79</v>
      </c>
      <c r="AY86" s="16" t="s">
        <v>104</v>
      </c>
      <c r="BE86" s="182">
        <f>IF(N86="základní",J86,0)</f>
        <v>0</v>
      </c>
      <c r="BF86" s="182">
        <f>IF(N86="snížená",J86,0)</f>
        <v>0</v>
      </c>
      <c r="BG86" s="182">
        <f>IF(N86="zákl. přenesená",J86,0)</f>
        <v>0</v>
      </c>
      <c r="BH86" s="182">
        <f>IF(N86="sníž. přenesená",J86,0)</f>
        <v>0</v>
      </c>
      <c r="BI86" s="182">
        <f>IF(N86="nulová",J86,0)</f>
        <v>0</v>
      </c>
      <c r="BJ86" s="16" t="s">
        <v>77</v>
      </c>
      <c r="BK86" s="182">
        <f>ROUND(I86*H86,2)</f>
        <v>0</v>
      </c>
      <c r="BL86" s="16" t="s">
        <v>111</v>
      </c>
      <c r="BM86" s="181" t="s">
        <v>119</v>
      </c>
    </row>
    <row r="87" spans="1:65" s="2" customFormat="1" ht="11.25">
      <c r="A87" s="33"/>
      <c r="B87" s="34"/>
      <c r="C87" s="35"/>
      <c r="D87" s="183" t="s">
        <v>113</v>
      </c>
      <c r="E87" s="35"/>
      <c r="F87" s="184" t="s">
        <v>116</v>
      </c>
      <c r="G87" s="35"/>
      <c r="H87" s="35"/>
      <c r="I87" s="185"/>
      <c r="J87" s="35"/>
      <c r="K87" s="35"/>
      <c r="L87" s="38"/>
      <c r="M87" s="186"/>
      <c r="N87" s="187"/>
      <c r="O87" s="63"/>
      <c r="P87" s="63"/>
      <c r="Q87" s="63"/>
      <c r="R87" s="63"/>
      <c r="S87" s="63"/>
      <c r="T87" s="64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T87" s="16" t="s">
        <v>113</v>
      </c>
      <c r="AU87" s="16" t="s">
        <v>79</v>
      </c>
    </row>
    <row r="88" spans="1:65" s="2" customFormat="1" ht="68.25">
      <c r="A88" s="33"/>
      <c r="B88" s="34"/>
      <c r="C88" s="35"/>
      <c r="D88" s="183" t="s">
        <v>120</v>
      </c>
      <c r="E88" s="35"/>
      <c r="F88" s="199" t="s">
        <v>121</v>
      </c>
      <c r="G88" s="35"/>
      <c r="H88" s="35"/>
      <c r="I88" s="185"/>
      <c r="J88" s="35"/>
      <c r="K88" s="35"/>
      <c r="L88" s="38"/>
      <c r="M88" s="186"/>
      <c r="N88" s="187"/>
      <c r="O88" s="63"/>
      <c r="P88" s="63"/>
      <c r="Q88" s="63"/>
      <c r="R88" s="63"/>
      <c r="S88" s="63"/>
      <c r="T88" s="64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T88" s="16" t="s">
        <v>120</v>
      </c>
      <c r="AU88" s="16" t="s">
        <v>79</v>
      </c>
    </row>
    <row r="89" spans="1:65" s="2" customFormat="1" ht="16.5" customHeight="1">
      <c r="A89" s="33"/>
      <c r="B89" s="34"/>
      <c r="C89" s="188" t="s">
        <v>122</v>
      </c>
      <c r="D89" s="188" t="s">
        <v>114</v>
      </c>
      <c r="E89" s="189" t="s">
        <v>123</v>
      </c>
      <c r="F89" s="190" t="s">
        <v>124</v>
      </c>
      <c r="G89" s="191" t="s">
        <v>117</v>
      </c>
      <c r="H89" s="192">
        <v>12</v>
      </c>
      <c r="I89" s="193"/>
      <c r="J89" s="194">
        <f>ROUND(I89*H89,2)</f>
        <v>0</v>
      </c>
      <c r="K89" s="195"/>
      <c r="L89" s="196"/>
      <c r="M89" s="197" t="s">
        <v>19</v>
      </c>
      <c r="N89" s="198" t="s">
        <v>40</v>
      </c>
      <c r="O89" s="63"/>
      <c r="P89" s="179">
        <f>O89*H89</f>
        <v>0</v>
      </c>
      <c r="Q89" s="179">
        <v>0</v>
      </c>
      <c r="R89" s="179">
        <f>Q89*H89</f>
        <v>0</v>
      </c>
      <c r="S89" s="179">
        <v>0</v>
      </c>
      <c r="T89" s="180">
        <f>S89*H89</f>
        <v>0</v>
      </c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R89" s="181" t="s">
        <v>118</v>
      </c>
      <c r="AT89" s="181" t="s">
        <v>114</v>
      </c>
      <c r="AU89" s="181" t="s">
        <v>79</v>
      </c>
      <c r="AY89" s="16" t="s">
        <v>104</v>
      </c>
      <c r="BE89" s="182">
        <f>IF(N89="základní",J89,0)</f>
        <v>0</v>
      </c>
      <c r="BF89" s="182">
        <f>IF(N89="snížená",J89,0)</f>
        <v>0</v>
      </c>
      <c r="BG89" s="182">
        <f>IF(N89="zákl. přenesená",J89,0)</f>
        <v>0</v>
      </c>
      <c r="BH89" s="182">
        <f>IF(N89="sníž. přenesená",J89,0)</f>
        <v>0</v>
      </c>
      <c r="BI89" s="182">
        <f>IF(N89="nulová",J89,0)</f>
        <v>0</v>
      </c>
      <c r="BJ89" s="16" t="s">
        <v>77</v>
      </c>
      <c r="BK89" s="182">
        <f>ROUND(I89*H89,2)</f>
        <v>0</v>
      </c>
      <c r="BL89" s="16" t="s">
        <v>111</v>
      </c>
      <c r="BM89" s="181" t="s">
        <v>125</v>
      </c>
    </row>
    <row r="90" spans="1:65" s="2" customFormat="1" ht="11.25">
      <c r="A90" s="33"/>
      <c r="B90" s="34"/>
      <c r="C90" s="35"/>
      <c r="D90" s="183" t="s">
        <v>113</v>
      </c>
      <c r="E90" s="35"/>
      <c r="F90" s="184" t="s">
        <v>124</v>
      </c>
      <c r="G90" s="35"/>
      <c r="H90" s="35"/>
      <c r="I90" s="185"/>
      <c r="J90" s="35"/>
      <c r="K90" s="35"/>
      <c r="L90" s="38"/>
      <c r="M90" s="186"/>
      <c r="N90" s="187"/>
      <c r="O90" s="63"/>
      <c r="P90" s="63"/>
      <c r="Q90" s="63"/>
      <c r="R90" s="63"/>
      <c r="S90" s="63"/>
      <c r="T90" s="64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6" t="s">
        <v>113</v>
      </c>
      <c r="AU90" s="16" t="s">
        <v>79</v>
      </c>
    </row>
    <row r="91" spans="1:65" s="2" customFormat="1" ht="58.5">
      <c r="A91" s="33"/>
      <c r="B91" s="34"/>
      <c r="C91" s="35"/>
      <c r="D91" s="183" t="s">
        <v>120</v>
      </c>
      <c r="E91" s="35"/>
      <c r="F91" s="199" t="s">
        <v>126</v>
      </c>
      <c r="G91" s="35"/>
      <c r="H91" s="35"/>
      <c r="I91" s="185"/>
      <c r="J91" s="35"/>
      <c r="K91" s="35"/>
      <c r="L91" s="38"/>
      <c r="M91" s="186"/>
      <c r="N91" s="187"/>
      <c r="O91" s="63"/>
      <c r="P91" s="63"/>
      <c r="Q91" s="63"/>
      <c r="R91" s="63"/>
      <c r="S91" s="63"/>
      <c r="T91" s="64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T91" s="16" t="s">
        <v>120</v>
      </c>
      <c r="AU91" s="16" t="s">
        <v>79</v>
      </c>
    </row>
    <row r="92" spans="1:65" s="2" customFormat="1" ht="21.75" customHeight="1">
      <c r="A92" s="33"/>
      <c r="B92" s="34"/>
      <c r="C92" s="188" t="s">
        <v>127</v>
      </c>
      <c r="D92" s="188" t="s">
        <v>114</v>
      </c>
      <c r="E92" s="189" t="s">
        <v>128</v>
      </c>
      <c r="F92" s="190" t="s">
        <v>129</v>
      </c>
      <c r="G92" s="191" t="s">
        <v>117</v>
      </c>
      <c r="H92" s="192">
        <v>12</v>
      </c>
      <c r="I92" s="193"/>
      <c r="J92" s="194">
        <f>ROUND(I92*H92,2)</f>
        <v>0</v>
      </c>
      <c r="K92" s="195"/>
      <c r="L92" s="196"/>
      <c r="M92" s="197" t="s">
        <v>19</v>
      </c>
      <c r="N92" s="198" t="s">
        <v>40</v>
      </c>
      <c r="O92" s="63"/>
      <c r="P92" s="179">
        <f>O92*H92</f>
        <v>0</v>
      </c>
      <c r="Q92" s="179">
        <v>0</v>
      </c>
      <c r="R92" s="179">
        <f>Q92*H92</f>
        <v>0</v>
      </c>
      <c r="S92" s="179">
        <v>0</v>
      </c>
      <c r="T92" s="180">
        <f>S92*H92</f>
        <v>0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R92" s="181" t="s">
        <v>118</v>
      </c>
      <c r="AT92" s="181" t="s">
        <v>114</v>
      </c>
      <c r="AU92" s="181" t="s">
        <v>79</v>
      </c>
      <c r="AY92" s="16" t="s">
        <v>104</v>
      </c>
      <c r="BE92" s="182">
        <f>IF(N92="základní",J92,0)</f>
        <v>0</v>
      </c>
      <c r="BF92" s="182">
        <f>IF(N92="snížená",J92,0)</f>
        <v>0</v>
      </c>
      <c r="BG92" s="182">
        <f>IF(N92="zákl. přenesená",J92,0)</f>
        <v>0</v>
      </c>
      <c r="BH92" s="182">
        <f>IF(N92="sníž. přenesená",J92,0)</f>
        <v>0</v>
      </c>
      <c r="BI92" s="182">
        <f>IF(N92="nulová",J92,0)</f>
        <v>0</v>
      </c>
      <c r="BJ92" s="16" t="s">
        <v>77</v>
      </c>
      <c r="BK92" s="182">
        <f>ROUND(I92*H92,2)</f>
        <v>0</v>
      </c>
      <c r="BL92" s="16" t="s">
        <v>111</v>
      </c>
      <c r="BM92" s="181" t="s">
        <v>130</v>
      </c>
    </row>
    <row r="93" spans="1:65" s="2" customFormat="1" ht="11.25">
      <c r="A93" s="33"/>
      <c r="B93" s="34"/>
      <c r="C93" s="35"/>
      <c r="D93" s="183" t="s">
        <v>113</v>
      </c>
      <c r="E93" s="35"/>
      <c r="F93" s="184" t="s">
        <v>129</v>
      </c>
      <c r="G93" s="35"/>
      <c r="H93" s="35"/>
      <c r="I93" s="185"/>
      <c r="J93" s="35"/>
      <c r="K93" s="35"/>
      <c r="L93" s="38"/>
      <c r="M93" s="186"/>
      <c r="N93" s="187"/>
      <c r="O93" s="63"/>
      <c r="P93" s="63"/>
      <c r="Q93" s="63"/>
      <c r="R93" s="63"/>
      <c r="S93" s="63"/>
      <c r="T93" s="64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6" t="s">
        <v>113</v>
      </c>
      <c r="AU93" s="16" t="s">
        <v>79</v>
      </c>
    </row>
    <row r="94" spans="1:65" s="2" customFormat="1" ht="58.5">
      <c r="A94" s="33"/>
      <c r="B94" s="34"/>
      <c r="C94" s="35"/>
      <c r="D94" s="183" t="s">
        <v>120</v>
      </c>
      <c r="E94" s="35"/>
      <c r="F94" s="199" t="s">
        <v>131</v>
      </c>
      <c r="G94" s="35"/>
      <c r="H94" s="35"/>
      <c r="I94" s="185"/>
      <c r="J94" s="35"/>
      <c r="K94" s="35"/>
      <c r="L94" s="38"/>
      <c r="M94" s="186"/>
      <c r="N94" s="187"/>
      <c r="O94" s="63"/>
      <c r="P94" s="63"/>
      <c r="Q94" s="63"/>
      <c r="R94" s="63"/>
      <c r="S94" s="63"/>
      <c r="T94" s="64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T94" s="16" t="s">
        <v>120</v>
      </c>
      <c r="AU94" s="16" t="s">
        <v>79</v>
      </c>
    </row>
    <row r="95" spans="1:65" s="2" customFormat="1" ht="24.2" customHeight="1">
      <c r="A95" s="33"/>
      <c r="B95" s="34"/>
      <c r="C95" s="188" t="s">
        <v>132</v>
      </c>
      <c r="D95" s="188" t="s">
        <v>114</v>
      </c>
      <c r="E95" s="189" t="s">
        <v>133</v>
      </c>
      <c r="F95" s="190" t="s">
        <v>134</v>
      </c>
      <c r="G95" s="191" t="s">
        <v>117</v>
      </c>
      <c r="H95" s="192">
        <v>12</v>
      </c>
      <c r="I95" s="193"/>
      <c r="J95" s="194">
        <f>ROUND(I95*H95,2)</f>
        <v>0</v>
      </c>
      <c r="K95" s="195"/>
      <c r="L95" s="196"/>
      <c r="M95" s="197" t="s">
        <v>19</v>
      </c>
      <c r="N95" s="198" t="s">
        <v>40</v>
      </c>
      <c r="O95" s="63"/>
      <c r="P95" s="179">
        <f>O95*H95</f>
        <v>0</v>
      </c>
      <c r="Q95" s="179">
        <v>0</v>
      </c>
      <c r="R95" s="179">
        <f>Q95*H95</f>
        <v>0</v>
      </c>
      <c r="S95" s="179">
        <v>0</v>
      </c>
      <c r="T95" s="180">
        <f>S95*H95</f>
        <v>0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181" t="s">
        <v>118</v>
      </c>
      <c r="AT95" s="181" t="s">
        <v>114</v>
      </c>
      <c r="AU95" s="181" t="s">
        <v>79</v>
      </c>
      <c r="AY95" s="16" t="s">
        <v>104</v>
      </c>
      <c r="BE95" s="182">
        <f>IF(N95="základní",J95,0)</f>
        <v>0</v>
      </c>
      <c r="BF95" s="182">
        <f>IF(N95="snížená",J95,0)</f>
        <v>0</v>
      </c>
      <c r="BG95" s="182">
        <f>IF(N95="zákl. přenesená",J95,0)</f>
        <v>0</v>
      </c>
      <c r="BH95" s="182">
        <f>IF(N95="sníž. přenesená",J95,0)</f>
        <v>0</v>
      </c>
      <c r="BI95" s="182">
        <f>IF(N95="nulová",J95,0)</f>
        <v>0</v>
      </c>
      <c r="BJ95" s="16" t="s">
        <v>77</v>
      </c>
      <c r="BK95" s="182">
        <f>ROUND(I95*H95,2)</f>
        <v>0</v>
      </c>
      <c r="BL95" s="16" t="s">
        <v>111</v>
      </c>
      <c r="BM95" s="181" t="s">
        <v>135</v>
      </c>
    </row>
    <row r="96" spans="1:65" s="2" customFormat="1" ht="11.25">
      <c r="A96" s="33"/>
      <c r="B96" s="34"/>
      <c r="C96" s="35"/>
      <c r="D96" s="183" t="s">
        <v>113</v>
      </c>
      <c r="E96" s="35"/>
      <c r="F96" s="184" t="s">
        <v>134</v>
      </c>
      <c r="G96" s="35"/>
      <c r="H96" s="35"/>
      <c r="I96" s="185"/>
      <c r="J96" s="35"/>
      <c r="K96" s="35"/>
      <c r="L96" s="38"/>
      <c r="M96" s="186"/>
      <c r="N96" s="187"/>
      <c r="O96" s="63"/>
      <c r="P96" s="63"/>
      <c r="Q96" s="63"/>
      <c r="R96" s="63"/>
      <c r="S96" s="63"/>
      <c r="T96" s="64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6" t="s">
        <v>113</v>
      </c>
      <c r="AU96" s="16" t="s">
        <v>79</v>
      </c>
    </row>
    <row r="97" spans="1:65" s="2" customFormat="1" ht="78">
      <c r="A97" s="33"/>
      <c r="B97" s="34"/>
      <c r="C97" s="35"/>
      <c r="D97" s="183" t="s">
        <v>120</v>
      </c>
      <c r="E97" s="35"/>
      <c r="F97" s="199" t="s">
        <v>136</v>
      </c>
      <c r="G97" s="35"/>
      <c r="H97" s="35"/>
      <c r="I97" s="185"/>
      <c r="J97" s="35"/>
      <c r="K97" s="35"/>
      <c r="L97" s="38"/>
      <c r="M97" s="186"/>
      <c r="N97" s="187"/>
      <c r="O97" s="63"/>
      <c r="P97" s="63"/>
      <c r="Q97" s="63"/>
      <c r="R97" s="63"/>
      <c r="S97" s="63"/>
      <c r="T97" s="64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6" t="s">
        <v>120</v>
      </c>
      <c r="AU97" s="16" t="s">
        <v>79</v>
      </c>
    </row>
    <row r="98" spans="1:65" s="2" customFormat="1" ht="16.5" customHeight="1">
      <c r="A98" s="33"/>
      <c r="B98" s="34"/>
      <c r="C98" s="188" t="s">
        <v>137</v>
      </c>
      <c r="D98" s="188" t="s">
        <v>114</v>
      </c>
      <c r="E98" s="189" t="s">
        <v>138</v>
      </c>
      <c r="F98" s="190" t="s">
        <v>139</v>
      </c>
      <c r="G98" s="191" t="s">
        <v>117</v>
      </c>
      <c r="H98" s="192">
        <v>12</v>
      </c>
      <c r="I98" s="193"/>
      <c r="J98" s="194">
        <f>ROUND(I98*H98,2)</f>
        <v>0</v>
      </c>
      <c r="K98" s="195"/>
      <c r="L98" s="196"/>
      <c r="M98" s="197" t="s">
        <v>19</v>
      </c>
      <c r="N98" s="198" t="s">
        <v>40</v>
      </c>
      <c r="O98" s="63"/>
      <c r="P98" s="179">
        <f>O98*H98</f>
        <v>0</v>
      </c>
      <c r="Q98" s="179">
        <v>0</v>
      </c>
      <c r="R98" s="179">
        <f>Q98*H98</f>
        <v>0</v>
      </c>
      <c r="S98" s="179">
        <v>0</v>
      </c>
      <c r="T98" s="180">
        <f>S98*H98</f>
        <v>0</v>
      </c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R98" s="181" t="s">
        <v>118</v>
      </c>
      <c r="AT98" s="181" t="s">
        <v>114</v>
      </c>
      <c r="AU98" s="181" t="s">
        <v>79</v>
      </c>
      <c r="AY98" s="16" t="s">
        <v>104</v>
      </c>
      <c r="BE98" s="182">
        <f>IF(N98="základní",J98,0)</f>
        <v>0</v>
      </c>
      <c r="BF98" s="182">
        <f>IF(N98="snížená",J98,0)</f>
        <v>0</v>
      </c>
      <c r="BG98" s="182">
        <f>IF(N98="zákl. přenesená",J98,0)</f>
        <v>0</v>
      </c>
      <c r="BH98" s="182">
        <f>IF(N98="sníž. přenesená",J98,0)</f>
        <v>0</v>
      </c>
      <c r="BI98" s="182">
        <f>IF(N98="nulová",J98,0)</f>
        <v>0</v>
      </c>
      <c r="BJ98" s="16" t="s">
        <v>77</v>
      </c>
      <c r="BK98" s="182">
        <f>ROUND(I98*H98,2)</f>
        <v>0</v>
      </c>
      <c r="BL98" s="16" t="s">
        <v>111</v>
      </c>
      <c r="BM98" s="181" t="s">
        <v>140</v>
      </c>
    </row>
    <row r="99" spans="1:65" s="2" customFormat="1" ht="11.25">
      <c r="A99" s="33"/>
      <c r="B99" s="34"/>
      <c r="C99" s="35"/>
      <c r="D99" s="183" t="s">
        <v>113</v>
      </c>
      <c r="E99" s="35"/>
      <c r="F99" s="184" t="s">
        <v>139</v>
      </c>
      <c r="G99" s="35"/>
      <c r="H99" s="35"/>
      <c r="I99" s="185"/>
      <c r="J99" s="35"/>
      <c r="K99" s="35"/>
      <c r="L99" s="38"/>
      <c r="M99" s="186"/>
      <c r="N99" s="187"/>
      <c r="O99" s="63"/>
      <c r="P99" s="63"/>
      <c r="Q99" s="63"/>
      <c r="R99" s="63"/>
      <c r="S99" s="63"/>
      <c r="T99" s="64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T99" s="16" t="s">
        <v>113</v>
      </c>
      <c r="AU99" s="16" t="s">
        <v>79</v>
      </c>
    </row>
    <row r="100" spans="1:65" s="2" customFormat="1" ht="58.5">
      <c r="A100" s="33"/>
      <c r="B100" s="34"/>
      <c r="C100" s="35"/>
      <c r="D100" s="183" t="s">
        <v>120</v>
      </c>
      <c r="E100" s="35"/>
      <c r="F100" s="199" t="s">
        <v>141</v>
      </c>
      <c r="G100" s="35"/>
      <c r="H100" s="35"/>
      <c r="I100" s="185"/>
      <c r="J100" s="35"/>
      <c r="K100" s="35"/>
      <c r="L100" s="38"/>
      <c r="M100" s="186"/>
      <c r="N100" s="187"/>
      <c r="O100" s="63"/>
      <c r="P100" s="63"/>
      <c r="Q100" s="63"/>
      <c r="R100" s="63"/>
      <c r="S100" s="63"/>
      <c r="T100" s="64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T100" s="16" t="s">
        <v>120</v>
      </c>
      <c r="AU100" s="16" t="s">
        <v>79</v>
      </c>
    </row>
    <row r="101" spans="1:65" s="2" customFormat="1" ht="24.2" customHeight="1">
      <c r="A101" s="33"/>
      <c r="B101" s="34"/>
      <c r="C101" s="188" t="s">
        <v>142</v>
      </c>
      <c r="D101" s="188" t="s">
        <v>114</v>
      </c>
      <c r="E101" s="189" t="s">
        <v>143</v>
      </c>
      <c r="F101" s="190" t="s">
        <v>144</v>
      </c>
      <c r="G101" s="191" t="s">
        <v>117</v>
      </c>
      <c r="H101" s="192">
        <v>12</v>
      </c>
      <c r="I101" s="193"/>
      <c r="J101" s="194">
        <f>ROUND(I101*H101,2)</f>
        <v>0</v>
      </c>
      <c r="K101" s="195"/>
      <c r="L101" s="196"/>
      <c r="M101" s="197" t="s">
        <v>19</v>
      </c>
      <c r="N101" s="198" t="s">
        <v>40</v>
      </c>
      <c r="O101" s="63"/>
      <c r="P101" s="179">
        <f>O101*H101</f>
        <v>0</v>
      </c>
      <c r="Q101" s="179">
        <v>0</v>
      </c>
      <c r="R101" s="179">
        <f>Q101*H101</f>
        <v>0</v>
      </c>
      <c r="S101" s="179">
        <v>0</v>
      </c>
      <c r="T101" s="180">
        <f>S101*H101</f>
        <v>0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R101" s="181" t="s">
        <v>118</v>
      </c>
      <c r="AT101" s="181" t="s">
        <v>114</v>
      </c>
      <c r="AU101" s="181" t="s">
        <v>79</v>
      </c>
      <c r="AY101" s="16" t="s">
        <v>104</v>
      </c>
      <c r="BE101" s="182">
        <f>IF(N101="základní",J101,0)</f>
        <v>0</v>
      </c>
      <c r="BF101" s="182">
        <f>IF(N101="snížená",J101,0)</f>
        <v>0</v>
      </c>
      <c r="BG101" s="182">
        <f>IF(N101="zákl. přenesená",J101,0)</f>
        <v>0</v>
      </c>
      <c r="BH101" s="182">
        <f>IF(N101="sníž. přenesená",J101,0)</f>
        <v>0</v>
      </c>
      <c r="BI101" s="182">
        <f>IF(N101="nulová",J101,0)</f>
        <v>0</v>
      </c>
      <c r="BJ101" s="16" t="s">
        <v>77</v>
      </c>
      <c r="BK101" s="182">
        <f>ROUND(I101*H101,2)</f>
        <v>0</v>
      </c>
      <c r="BL101" s="16" t="s">
        <v>111</v>
      </c>
      <c r="BM101" s="181" t="s">
        <v>145</v>
      </c>
    </row>
    <row r="102" spans="1:65" s="2" customFormat="1" ht="19.5">
      <c r="A102" s="33"/>
      <c r="B102" s="34"/>
      <c r="C102" s="35"/>
      <c r="D102" s="183" t="s">
        <v>113</v>
      </c>
      <c r="E102" s="35"/>
      <c r="F102" s="184" t="s">
        <v>144</v>
      </c>
      <c r="G102" s="35"/>
      <c r="H102" s="35"/>
      <c r="I102" s="185"/>
      <c r="J102" s="35"/>
      <c r="K102" s="35"/>
      <c r="L102" s="38"/>
      <c r="M102" s="186"/>
      <c r="N102" s="187"/>
      <c r="O102" s="63"/>
      <c r="P102" s="63"/>
      <c r="Q102" s="63"/>
      <c r="R102" s="63"/>
      <c r="S102" s="63"/>
      <c r="T102" s="6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6" t="s">
        <v>113</v>
      </c>
      <c r="AU102" s="16" t="s">
        <v>79</v>
      </c>
    </row>
    <row r="103" spans="1:65" s="2" customFormat="1" ht="78">
      <c r="A103" s="33"/>
      <c r="B103" s="34"/>
      <c r="C103" s="35"/>
      <c r="D103" s="183" t="s">
        <v>120</v>
      </c>
      <c r="E103" s="35"/>
      <c r="F103" s="199" t="s">
        <v>146</v>
      </c>
      <c r="G103" s="35"/>
      <c r="H103" s="35"/>
      <c r="I103" s="185"/>
      <c r="J103" s="35"/>
      <c r="K103" s="35"/>
      <c r="L103" s="38"/>
      <c r="M103" s="186"/>
      <c r="N103" s="187"/>
      <c r="O103" s="63"/>
      <c r="P103" s="63"/>
      <c r="Q103" s="63"/>
      <c r="R103" s="63"/>
      <c r="S103" s="63"/>
      <c r="T103" s="64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T103" s="16" t="s">
        <v>120</v>
      </c>
      <c r="AU103" s="16" t="s">
        <v>79</v>
      </c>
    </row>
    <row r="104" spans="1:65" s="2" customFormat="1" ht="24.2" customHeight="1">
      <c r="A104" s="33"/>
      <c r="B104" s="34"/>
      <c r="C104" s="188" t="s">
        <v>147</v>
      </c>
      <c r="D104" s="188" t="s">
        <v>114</v>
      </c>
      <c r="E104" s="189" t="s">
        <v>148</v>
      </c>
      <c r="F104" s="190" t="s">
        <v>149</v>
      </c>
      <c r="G104" s="191" t="s">
        <v>117</v>
      </c>
      <c r="H104" s="192">
        <v>12</v>
      </c>
      <c r="I104" s="193"/>
      <c r="J104" s="194">
        <f>ROUND(I104*H104,2)</f>
        <v>0</v>
      </c>
      <c r="K104" s="195"/>
      <c r="L104" s="196"/>
      <c r="M104" s="197" t="s">
        <v>19</v>
      </c>
      <c r="N104" s="198" t="s">
        <v>40</v>
      </c>
      <c r="O104" s="63"/>
      <c r="P104" s="179">
        <f>O104*H104</f>
        <v>0</v>
      </c>
      <c r="Q104" s="179">
        <v>0</v>
      </c>
      <c r="R104" s="179">
        <f>Q104*H104</f>
        <v>0</v>
      </c>
      <c r="S104" s="179">
        <v>0</v>
      </c>
      <c r="T104" s="180">
        <f>S104*H104</f>
        <v>0</v>
      </c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R104" s="181" t="s">
        <v>118</v>
      </c>
      <c r="AT104" s="181" t="s">
        <v>114</v>
      </c>
      <c r="AU104" s="181" t="s">
        <v>79</v>
      </c>
      <c r="AY104" s="16" t="s">
        <v>104</v>
      </c>
      <c r="BE104" s="182">
        <f>IF(N104="základní",J104,0)</f>
        <v>0</v>
      </c>
      <c r="BF104" s="182">
        <f>IF(N104="snížená",J104,0)</f>
        <v>0</v>
      </c>
      <c r="BG104" s="182">
        <f>IF(N104="zákl. přenesená",J104,0)</f>
        <v>0</v>
      </c>
      <c r="BH104" s="182">
        <f>IF(N104="sníž. přenesená",J104,0)</f>
        <v>0</v>
      </c>
      <c r="BI104" s="182">
        <f>IF(N104="nulová",J104,0)</f>
        <v>0</v>
      </c>
      <c r="BJ104" s="16" t="s">
        <v>77</v>
      </c>
      <c r="BK104" s="182">
        <f>ROUND(I104*H104,2)</f>
        <v>0</v>
      </c>
      <c r="BL104" s="16" t="s">
        <v>111</v>
      </c>
      <c r="BM104" s="181" t="s">
        <v>150</v>
      </c>
    </row>
    <row r="105" spans="1:65" s="2" customFormat="1" ht="11.25">
      <c r="A105" s="33"/>
      <c r="B105" s="34"/>
      <c r="C105" s="35"/>
      <c r="D105" s="183" t="s">
        <v>113</v>
      </c>
      <c r="E105" s="35"/>
      <c r="F105" s="184" t="s">
        <v>149</v>
      </c>
      <c r="G105" s="35"/>
      <c r="H105" s="35"/>
      <c r="I105" s="185"/>
      <c r="J105" s="35"/>
      <c r="K105" s="35"/>
      <c r="L105" s="38"/>
      <c r="M105" s="186"/>
      <c r="N105" s="187"/>
      <c r="O105" s="63"/>
      <c r="P105" s="63"/>
      <c r="Q105" s="63"/>
      <c r="R105" s="63"/>
      <c r="S105" s="63"/>
      <c r="T105" s="64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T105" s="16" t="s">
        <v>113</v>
      </c>
      <c r="AU105" s="16" t="s">
        <v>79</v>
      </c>
    </row>
    <row r="106" spans="1:65" s="2" customFormat="1" ht="68.25">
      <c r="A106" s="33"/>
      <c r="B106" s="34"/>
      <c r="C106" s="35"/>
      <c r="D106" s="183" t="s">
        <v>120</v>
      </c>
      <c r="E106" s="35"/>
      <c r="F106" s="199" t="s">
        <v>151</v>
      </c>
      <c r="G106" s="35"/>
      <c r="H106" s="35"/>
      <c r="I106" s="185"/>
      <c r="J106" s="35"/>
      <c r="K106" s="35"/>
      <c r="L106" s="38"/>
      <c r="M106" s="186"/>
      <c r="N106" s="187"/>
      <c r="O106" s="63"/>
      <c r="P106" s="63"/>
      <c r="Q106" s="63"/>
      <c r="R106" s="63"/>
      <c r="S106" s="63"/>
      <c r="T106" s="64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T106" s="16" t="s">
        <v>120</v>
      </c>
      <c r="AU106" s="16" t="s">
        <v>79</v>
      </c>
    </row>
    <row r="107" spans="1:65" s="2" customFormat="1" ht="16.5" customHeight="1">
      <c r="A107" s="33"/>
      <c r="B107" s="34"/>
      <c r="C107" s="188" t="s">
        <v>152</v>
      </c>
      <c r="D107" s="188" t="s">
        <v>114</v>
      </c>
      <c r="E107" s="189" t="s">
        <v>153</v>
      </c>
      <c r="F107" s="190" t="s">
        <v>154</v>
      </c>
      <c r="G107" s="191" t="s">
        <v>117</v>
      </c>
      <c r="H107" s="192">
        <v>18</v>
      </c>
      <c r="I107" s="193"/>
      <c r="J107" s="194">
        <f>ROUND(I107*H107,2)</f>
        <v>0</v>
      </c>
      <c r="K107" s="195"/>
      <c r="L107" s="196"/>
      <c r="M107" s="197" t="s">
        <v>19</v>
      </c>
      <c r="N107" s="198" t="s">
        <v>40</v>
      </c>
      <c r="O107" s="63"/>
      <c r="P107" s="179">
        <f>O107*H107</f>
        <v>0</v>
      </c>
      <c r="Q107" s="179">
        <v>0</v>
      </c>
      <c r="R107" s="179">
        <f>Q107*H107</f>
        <v>0</v>
      </c>
      <c r="S107" s="179">
        <v>0</v>
      </c>
      <c r="T107" s="180">
        <f>S107*H107</f>
        <v>0</v>
      </c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R107" s="181" t="s">
        <v>118</v>
      </c>
      <c r="AT107" s="181" t="s">
        <v>114</v>
      </c>
      <c r="AU107" s="181" t="s">
        <v>79</v>
      </c>
      <c r="AY107" s="16" t="s">
        <v>104</v>
      </c>
      <c r="BE107" s="182">
        <f>IF(N107="základní",J107,0)</f>
        <v>0</v>
      </c>
      <c r="BF107" s="182">
        <f>IF(N107="snížená",J107,0)</f>
        <v>0</v>
      </c>
      <c r="BG107" s="182">
        <f>IF(N107="zákl. přenesená",J107,0)</f>
        <v>0</v>
      </c>
      <c r="BH107" s="182">
        <f>IF(N107="sníž. přenesená",J107,0)</f>
        <v>0</v>
      </c>
      <c r="BI107" s="182">
        <f>IF(N107="nulová",J107,0)</f>
        <v>0</v>
      </c>
      <c r="BJ107" s="16" t="s">
        <v>77</v>
      </c>
      <c r="BK107" s="182">
        <f>ROUND(I107*H107,2)</f>
        <v>0</v>
      </c>
      <c r="BL107" s="16" t="s">
        <v>111</v>
      </c>
      <c r="BM107" s="181" t="s">
        <v>155</v>
      </c>
    </row>
    <row r="108" spans="1:65" s="2" customFormat="1" ht="11.25">
      <c r="A108" s="33"/>
      <c r="B108" s="34"/>
      <c r="C108" s="35"/>
      <c r="D108" s="183" t="s">
        <v>113</v>
      </c>
      <c r="E108" s="35"/>
      <c r="F108" s="184" t="s">
        <v>154</v>
      </c>
      <c r="G108" s="35"/>
      <c r="H108" s="35"/>
      <c r="I108" s="185"/>
      <c r="J108" s="35"/>
      <c r="K108" s="35"/>
      <c r="L108" s="38"/>
      <c r="M108" s="186"/>
      <c r="N108" s="187"/>
      <c r="O108" s="63"/>
      <c r="P108" s="63"/>
      <c r="Q108" s="63"/>
      <c r="R108" s="63"/>
      <c r="S108" s="63"/>
      <c r="T108" s="64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T108" s="16" t="s">
        <v>113</v>
      </c>
      <c r="AU108" s="16" t="s">
        <v>79</v>
      </c>
    </row>
    <row r="109" spans="1:65" s="2" customFormat="1" ht="78">
      <c r="A109" s="33"/>
      <c r="B109" s="34"/>
      <c r="C109" s="35"/>
      <c r="D109" s="183" t="s">
        <v>120</v>
      </c>
      <c r="E109" s="35"/>
      <c r="F109" s="199" t="s">
        <v>156</v>
      </c>
      <c r="G109" s="35"/>
      <c r="H109" s="35"/>
      <c r="I109" s="185"/>
      <c r="J109" s="35"/>
      <c r="K109" s="35"/>
      <c r="L109" s="38"/>
      <c r="M109" s="186"/>
      <c r="N109" s="187"/>
      <c r="O109" s="63"/>
      <c r="P109" s="63"/>
      <c r="Q109" s="63"/>
      <c r="R109" s="63"/>
      <c r="S109" s="63"/>
      <c r="T109" s="64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T109" s="16" t="s">
        <v>120</v>
      </c>
      <c r="AU109" s="16" t="s">
        <v>79</v>
      </c>
    </row>
    <row r="110" spans="1:65" s="2" customFormat="1" ht="24.2" customHeight="1">
      <c r="A110" s="33"/>
      <c r="B110" s="34"/>
      <c r="C110" s="188" t="s">
        <v>157</v>
      </c>
      <c r="D110" s="188" t="s">
        <v>114</v>
      </c>
      <c r="E110" s="189" t="s">
        <v>158</v>
      </c>
      <c r="F110" s="190" t="s">
        <v>159</v>
      </c>
      <c r="G110" s="191" t="s">
        <v>117</v>
      </c>
      <c r="H110" s="192">
        <v>12</v>
      </c>
      <c r="I110" s="193"/>
      <c r="J110" s="194">
        <f>ROUND(I110*H110,2)</f>
        <v>0</v>
      </c>
      <c r="K110" s="195"/>
      <c r="L110" s="196"/>
      <c r="M110" s="197" t="s">
        <v>19</v>
      </c>
      <c r="N110" s="198" t="s">
        <v>40</v>
      </c>
      <c r="O110" s="63"/>
      <c r="P110" s="179">
        <f>O110*H110</f>
        <v>0</v>
      </c>
      <c r="Q110" s="179">
        <v>0</v>
      </c>
      <c r="R110" s="179">
        <f>Q110*H110</f>
        <v>0</v>
      </c>
      <c r="S110" s="179">
        <v>0</v>
      </c>
      <c r="T110" s="180">
        <f>S110*H110</f>
        <v>0</v>
      </c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R110" s="181" t="s">
        <v>118</v>
      </c>
      <c r="AT110" s="181" t="s">
        <v>114</v>
      </c>
      <c r="AU110" s="181" t="s">
        <v>79</v>
      </c>
      <c r="AY110" s="16" t="s">
        <v>104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6" t="s">
        <v>77</v>
      </c>
      <c r="BK110" s="182">
        <f>ROUND(I110*H110,2)</f>
        <v>0</v>
      </c>
      <c r="BL110" s="16" t="s">
        <v>111</v>
      </c>
      <c r="BM110" s="181" t="s">
        <v>160</v>
      </c>
    </row>
    <row r="111" spans="1:65" s="2" customFormat="1" ht="11.25">
      <c r="A111" s="33"/>
      <c r="B111" s="34"/>
      <c r="C111" s="35"/>
      <c r="D111" s="183" t="s">
        <v>113</v>
      </c>
      <c r="E111" s="35"/>
      <c r="F111" s="184" t="s">
        <v>159</v>
      </c>
      <c r="G111" s="35"/>
      <c r="H111" s="35"/>
      <c r="I111" s="185"/>
      <c r="J111" s="35"/>
      <c r="K111" s="35"/>
      <c r="L111" s="38"/>
      <c r="M111" s="186"/>
      <c r="N111" s="187"/>
      <c r="O111" s="63"/>
      <c r="P111" s="63"/>
      <c r="Q111" s="63"/>
      <c r="R111" s="63"/>
      <c r="S111" s="63"/>
      <c r="T111" s="64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6" t="s">
        <v>113</v>
      </c>
      <c r="AU111" s="16" t="s">
        <v>79</v>
      </c>
    </row>
    <row r="112" spans="1:65" s="2" customFormat="1" ht="39">
      <c r="A112" s="33"/>
      <c r="B112" s="34"/>
      <c r="C112" s="35"/>
      <c r="D112" s="183" t="s">
        <v>120</v>
      </c>
      <c r="E112" s="35"/>
      <c r="F112" s="199" t="s">
        <v>161</v>
      </c>
      <c r="G112" s="35"/>
      <c r="H112" s="35"/>
      <c r="I112" s="185"/>
      <c r="J112" s="35"/>
      <c r="K112" s="35"/>
      <c r="L112" s="38"/>
      <c r="M112" s="186"/>
      <c r="N112" s="187"/>
      <c r="O112" s="63"/>
      <c r="P112" s="63"/>
      <c r="Q112" s="63"/>
      <c r="R112" s="63"/>
      <c r="S112" s="63"/>
      <c r="T112" s="64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6" t="s">
        <v>120</v>
      </c>
      <c r="AU112" s="16" t="s">
        <v>79</v>
      </c>
    </row>
    <row r="113" spans="1:65" s="2" customFormat="1" ht="21.75" customHeight="1">
      <c r="A113" s="33"/>
      <c r="B113" s="34"/>
      <c r="C113" s="169" t="s">
        <v>162</v>
      </c>
      <c r="D113" s="169" t="s">
        <v>107</v>
      </c>
      <c r="E113" s="170" t="s">
        <v>163</v>
      </c>
      <c r="F113" s="171" t="s">
        <v>164</v>
      </c>
      <c r="G113" s="172" t="s">
        <v>110</v>
      </c>
      <c r="H113" s="173">
        <v>1</v>
      </c>
      <c r="I113" s="174"/>
      <c r="J113" s="175">
        <f>ROUND(I113*H113,2)</f>
        <v>0</v>
      </c>
      <c r="K113" s="176"/>
      <c r="L113" s="38"/>
      <c r="M113" s="177" t="s">
        <v>19</v>
      </c>
      <c r="N113" s="178" t="s">
        <v>40</v>
      </c>
      <c r="O113" s="63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81" t="s">
        <v>111</v>
      </c>
      <c r="AT113" s="181" t="s">
        <v>107</v>
      </c>
      <c r="AU113" s="181" t="s">
        <v>79</v>
      </c>
      <c r="AY113" s="16" t="s">
        <v>104</v>
      </c>
      <c r="BE113" s="182">
        <f>IF(N113="základní",J113,0)</f>
        <v>0</v>
      </c>
      <c r="BF113" s="182">
        <f>IF(N113="snížená",J113,0)</f>
        <v>0</v>
      </c>
      <c r="BG113" s="182">
        <f>IF(N113="zákl. přenesená",J113,0)</f>
        <v>0</v>
      </c>
      <c r="BH113" s="182">
        <f>IF(N113="sníž. přenesená",J113,0)</f>
        <v>0</v>
      </c>
      <c r="BI113" s="182">
        <f>IF(N113="nulová",J113,0)</f>
        <v>0</v>
      </c>
      <c r="BJ113" s="16" t="s">
        <v>77</v>
      </c>
      <c r="BK113" s="182">
        <f>ROUND(I113*H113,2)</f>
        <v>0</v>
      </c>
      <c r="BL113" s="16" t="s">
        <v>111</v>
      </c>
      <c r="BM113" s="181" t="s">
        <v>165</v>
      </c>
    </row>
    <row r="114" spans="1:65" s="2" customFormat="1" ht="11.25">
      <c r="A114" s="33"/>
      <c r="B114" s="34"/>
      <c r="C114" s="35"/>
      <c r="D114" s="183" t="s">
        <v>113</v>
      </c>
      <c r="E114" s="35"/>
      <c r="F114" s="184" t="s">
        <v>164</v>
      </c>
      <c r="G114" s="35"/>
      <c r="H114" s="35"/>
      <c r="I114" s="185"/>
      <c r="J114" s="35"/>
      <c r="K114" s="35"/>
      <c r="L114" s="38"/>
      <c r="M114" s="186"/>
      <c r="N114" s="187"/>
      <c r="O114" s="63"/>
      <c r="P114" s="63"/>
      <c r="Q114" s="63"/>
      <c r="R114" s="63"/>
      <c r="S114" s="63"/>
      <c r="T114" s="64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6" t="s">
        <v>113</v>
      </c>
      <c r="AU114" s="16" t="s">
        <v>79</v>
      </c>
    </row>
    <row r="115" spans="1:65" s="2" customFormat="1" ht="24.2" customHeight="1">
      <c r="A115" s="33"/>
      <c r="B115" s="34"/>
      <c r="C115" s="188" t="s">
        <v>8</v>
      </c>
      <c r="D115" s="188" t="s">
        <v>114</v>
      </c>
      <c r="E115" s="189" t="s">
        <v>166</v>
      </c>
      <c r="F115" s="190" t="s">
        <v>167</v>
      </c>
      <c r="G115" s="191" t="s">
        <v>117</v>
      </c>
      <c r="H115" s="192">
        <v>16</v>
      </c>
      <c r="I115" s="193"/>
      <c r="J115" s="194">
        <f>ROUND(I115*H115,2)</f>
        <v>0</v>
      </c>
      <c r="K115" s="195"/>
      <c r="L115" s="196"/>
      <c r="M115" s="197" t="s">
        <v>19</v>
      </c>
      <c r="N115" s="198" t="s">
        <v>40</v>
      </c>
      <c r="O115" s="63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R115" s="181" t="s">
        <v>118</v>
      </c>
      <c r="AT115" s="181" t="s">
        <v>114</v>
      </c>
      <c r="AU115" s="181" t="s">
        <v>79</v>
      </c>
      <c r="AY115" s="16" t="s">
        <v>104</v>
      </c>
      <c r="BE115" s="182">
        <f>IF(N115="základní",J115,0)</f>
        <v>0</v>
      </c>
      <c r="BF115" s="182">
        <f>IF(N115="snížená",J115,0)</f>
        <v>0</v>
      </c>
      <c r="BG115" s="182">
        <f>IF(N115="zákl. přenesená",J115,0)</f>
        <v>0</v>
      </c>
      <c r="BH115" s="182">
        <f>IF(N115="sníž. přenesená",J115,0)</f>
        <v>0</v>
      </c>
      <c r="BI115" s="182">
        <f>IF(N115="nulová",J115,0)</f>
        <v>0</v>
      </c>
      <c r="BJ115" s="16" t="s">
        <v>77</v>
      </c>
      <c r="BK115" s="182">
        <f>ROUND(I115*H115,2)</f>
        <v>0</v>
      </c>
      <c r="BL115" s="16" t="s">
        <v>111</v>
      </c>
      <c r="BM115" s="181" t="s">
        <v>168</v>
      </c>
    </row>
    <row r="116" spans="1:65" s="2" customFormat="1" ht="11.25">
      <c r="A116" s="33"/>
      <c r="B116" s="34"/>
      <c r="C116" s="35"/>
      <c r="D116" s="183" t="s">
        <v>113</v>
      </c>
      <c r="E116" s="35"/>
      <c r="F116" s="184" t="s">
        <v>167</v>
      </c>
      <c r="G116" s="35"/>
      <c r="H116" s="35"/>
      <c r="I116" s="185"/>
      <c r="J116" s="35"/>
      <c r="K116" s="35"/>
      <c r="L116" s="38"/>
      <c r="M116" s="186"/>
      <c r="N116" s="187"/>
      <c r="O116" s="63"/>
      <c r="P116" s="63"/>
      <c r="Q116" s="63"/>
      <c r="R116" s="63"/>
      <c r="S116" s="63"/>
      <c r="T116" s="64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T116" s="16" t="s">
        <v>113</v>
      </c>
      <c r="AU116" s="16" t="s">
        <v>79</v>
      </c>
    </row>
    <row r="117" spans="1:65" s="2" customFormat="1" ht="48.75">
      <c r="A117" s="33"/>
      <c r="B117" s="34"/>
      <c r="C117" s="35"/>
      <c r="D117" s="183" t="s">
        <v>120</v>
      </c>
      <c r="E117" s="35"/>
      <c r="F117" s="199" t="s">
        <v>169</v>
      </c>
      <c r="G117" s="35"/>
      <c r="H117" s="35"/>
      <c r="I117" s="185"/>
      <c r="J117" s="35"/>
      <c r="K117" s="35"/>
      <c r="L117" s="38"/>
      <c r="M117" s="186"/>
      <c r="N117" s="187"/>
      <c r="O117" s="63"/>
      <c r="P117" s="63"/>
      <c r="Q117" s="63"/>
      <c r="R117" s="63"/>
      <c r="S117" s="63"/>
      <c r="T117" s="64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6" t="s">
        <v>120</v>
      </c>
      <c r="AU117" s="16" t="s">
        <v>79</v>
      </c>
    </row>
    <row r="118" spans="1:65" s="2" customFormat="1" ht="21.75" customHeight="1">
      <c r="A118" s="33"/>
      <c r="B118" s="34"/>
      <c r="C118" s="188" t="s">
        <v>170</v>
      </c>
      <c r="D118" s="188" t="s">
        <v>114</v>
      </c>
      <c r="E118" s="189" t="s">
        <v>171</v>
      </c>
      <c r="F118" s="190" t="s">
        <v>172</v>
      </c>
      <c r="G118" s="191" t="s">
        <v>117</v>
      </c>
      <c r="H118" s="192">
        <v>4</v>
      </c>
      <c r="I118" s="193"/>
      <c r="J118" s="194">
        <f>ROUND(I118*H118,2)</f>
        <v>0</v>
      </c>
      <c r="K118" s="195"/>
      <c r="L118" s="196"/>
      <c r="M118" s="197" t="s">
        <v>19</v>
      </c>
      <c r="N118" s="198" t="s">
        <v>40</v>
      </c>
      <c r="O118" s="63"/>
      <c r="P118" s="179">
        <f>O118*H118</f>
        <v>0</v>
      </c>
      <c r="Q118" s="179">
        <v>0</v>
      </c>
      <c r="R118" s="179">
        <f>Q118*H118</f>
        <v>0</v>
      </c>
      <c r="S118" s="179">
        <v>0</v>
      </c>
      <c r="T118" s="180">
        <f>S118*H118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R118" s="181" t="s">
        <v>118</v>
      </c>
      <c r="AT118" s="181" t="s">
        <v>114</v>
      </c>
      <c r="AU118" s="181" t="s">
        <v>79</v>
      </c>
      <c r="AY118" s="16" t="s">
        <v>104</v>
      </c>
      <c r="BE118" s="182">
        <f>IF(N118="základní",J118,0)</f>
        <v>0</v>
      </c>
      <c r="BF118" s="182">
        <f>IF(N118="snížená",J118,0)</f>
        <v>0</v>
      </c>
      <c r="BG118" s="182">
        <f>IF(N118="zákl. přenesená",J118,0)</f>
        <v>0</v>
      </c>
      <c r="BH118" s="182">
        <f>IF(N118="sníž. přenesená",J118,0)</f>
        <v>0</v>
      </c>
      <c r="BI118" s="182">
        <f>IF(N118="nulová",J118,0)</f>
        <v>0</v>
      </c>
      <c r="BJ118" s="16" t="s">
        <v>77</v>
      </c>
      <c r="BK118" s="182">
        <f>ROUND(I118*H118,2)</f>
        <v>0</v>
      </c>
      <c r="BL118" s="16" t="s">
        <v>111</v>
      </c>
      <c r="BM118" s="181" t="s">
        <v>173</v>
      </c>
    </row>
    <row r="119" spans="1:65" s="2" customFormat="1" ht="11.25">
      <c r="A119" s="33"/>
      <c r="B119" s="34"/>
      <c r="C119" s="35"/>
      <c r="D119" s="183" t="s">
        <v>113</v>
      </c>
      <c r="E119" s="35"/>
      <c r="F119" s="184" t="s">
        <v>172</v>
      </c>
      <c r="G119" s="35"/>
      <c r="H119" s="35"/>
      <c r="I119" s="185"/>
      <c r="J119" s="35"/>
      <c r="K119" s="35"/>
      <c r="L119" s="38"/>
      <c r="M119" s="186"/>
      <c r="N119" s="187"/>
      <c r="O119" s="63"/>
      <c r="P119" s="63"/>
      <c r="Q119" s="63"/>
      <c r="R119" s="63"/>
      <c r="S119" s="63"/>
      <c r="T119" s="64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113</v>
      </c>
      <c r="AU119" s="16" t="s">
        <v>79</v>
      </c>
    </row>
    <row r="120" spans="1:65" s="2" customFormat="1" ht="48.75">
      <c r="A120" s="33"/>
      <c r="B120" s="34"/>
      <c r="C120" s="35"/>
      <c r="D120" s="183" t="s">
        <v>120</v>
      </c>
      <c r="E120" s="35"/>
      <c r="F120" s="199" t="s">
        <v>174</v>
      </c>
      <c r="G120" s="35"/>
      <c r="H120" s="35"/>
      <c r="I120" s="185"/>
      <c r="J120" s="35"/>
      <c r="K120" s="35"/>
      <c r="L120" s="38"/>
      <c r="M120" s="186"/>
      <c r="N120" s="187"/>
      <c r="O120" s="63"/>
      <c r="P120" s="63"/>
      <c r="Q120" s="63"/>
      <c r="R120" s="63"/>
      <c r="S120" s="63"/>
      <c r="T120" s="64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6" t="s">
        <v>120</v>
      </c>
      <c r="AU120" s="16" t="s">
        <v>79</v>
      </c>
    </row>
    <row r="121" spans="1:65" s="2" customFormat="1" ht="24.2" customHeight="1">
      <c r="A121" s="33"/>
      <c r="B121" s="34"/>
      <c r="C121" s="188" t="s">
        <v>175</v>
      </c>
      <c r="D121" s="188" t="s">
        <v>114</v>
      </c>
      <c r="E121" s="189" t="s">
        <v>176</v>
      </c>
      <c r="F121" s="190" t="s">
        <v>177</v>
      </c>
      <c r="G121" s="191" t="s">
        <v>117</v>
      </c>
      <c r="H121" s="192">
        <v>4</v>
      </c>
      <c r="I121" s="193"/>
      <c r="J121" s="194">
        <f>ROUND(I121*H121,2)</f>
        <v>0</v>
      </c>
      <c r="K121" s="195"/>
      <c r="L121" s="196"/>
      <c r="M121" s="197" t="s">
        <v>19</v>
      </c>
      <c r="N121" s="198" t="s">
        <v>40</v>
      </c>
      <c r="O121" s="63"/>
      <c r="P121" s="179">
        <f>O121*H121</f>
        <v>0</v>
      </c>
      <c r="Q121" s="179">
        <v>0</v>
      </c>
      <c r="R121" s="179">
        <f>Q121*H121</f>
        <v>0</v>
      </c>
      <c r="S121" s="179">
        <v>0</v>
      </c>
      <c r="T121" s="180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81" t="s">
        <v>118</v>
      </c>
      <c r="AT121" s="181" t="s">
        <v>114</v>
      </c>
      <c r="AU121" s="181" t="s">
        <v>79</v>
      </c>
      <c r="AY121" s="16" t="s">
        <v>104</v>
      </c>
      <c r="BE121" s="182">
        <f>IF(N121="základní",J121,0)</f>
        <v>0</v>
      </c>
      <c r="BF121" s="182">
        <f>IF(N121="snížená",J121,0)</f>
        <v>0</v>
      </c>
      <c r="BG121" s="182">
        <f>IF(N121="zákl. přenesená",J121,0)</f>
        <v>0</v>
      </c>
      <c r="BH121" s="182">
        <f>IF(N121="sníž. přenesená",J121,0)</f>
        <v>0</v>
      </c>
      <c r="BI121" s="182">
        <f>IF(N121="nulová",J121,0)</f>
        <v>0</v>
      </c>
      <c r="BJ121" s="16" t="s">
        <v>77</v>
      </c>
      <c r="BK121" s="182">
        <f>ROUND(I121*H121,2)</f>
        <v>0</v>
      </c>
      <c r="BL121" s="16" t="s">
        <v>111</v>
      </c>
      <c r="BM121" s="181" t="s">
        <v>178</v>
      </c>
    </row>
    <row r="122" spans="1:65" s="2" customFormat="1" ht="11.25">
      <c r="A122" s="33"/>
      <c r="B122" s="34"/>
      <c r="C122" s="35"/>
      <c r="D122" s="183" t="s">
        <v>113</v>
      </c>
      <c r="E122" s="35"/>
      <c r="F122" s="184" t="s">
        <v>177</v>
      </c>
      <c r="G122" s="35"/>
      <c r="H122" s="35"/>
      <c r="I122" s="185"/>
      <c r="J122" s="35"/>
      <c r="K122" s="35"/>
      <c r="L122" s="38"/>
      <c r="M122" s="186"/>
      <c r="N122" s="187"/>
      <c r="O122" s="63"/>
      <c r="P122" s="63"/>
      <c r="Q122" s="63"/>
      <c r="R122" s="63"/>
      <c r="S122" s="63"/>
      <c r="T122" s="64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6" t="s">
        <v>113</v>
      </c>
      <c r="AU122" s="16" t="s">
        <v>79</v>
      </c>
    </row>
    <row r="123" spans="1:65" s="2" customFormat="1" ht="126.75">
      <c r="A123" s="33"/>
      <c r="B123" s="34"/>
      <c r="C123" s="35"/>
      <c r="D123" s="183" t="s">
        <v>120</v>
      </c>
      <c r="E123" s="35"/>
      <c r="F123" s="199" t="s">
        <v>179</v>
      </c>
      <c r="G123" s="35"/>
      <c r="H123" s="35"/>
      <c r="I123" s="185"/>
      <c r="J123" s="35"/>
      <c r="K123" s="35"/>
      <c r="L123" s="38"/>
      <c r="M123" s="186"/>
      <c r="N123" s="187"/>
      <c r="O123" s="63"/>
      <c r="P123" s="63"/>
      <c r="Q123" s="63"/>
      <c r="R123" s="63"/>
      <c r="S123" s="63"/>
      <c r="T123" s="64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120</v>
      </c>
      <c r="AU123" s="16" t="s">
        <v>79</v>
      </c>
    </row>
    <row r="124" spans="1:65" s="2" customFormat="1" ht="24.2" customHeight="1">
      <c r="A124" s="33"/>
      <c r="B124" s="34"/>
      <c r="C124" s="188" t="s">
        <v>180</v>
      </c>
      <c r="D124" s="188" t="s">
        <v>114</v>
      </c>
      <c r="E124" s="189" t="s">
        <v>181</v>
      </c>
      <c r="F124" s="190" t="s">
        <v>182</v>
      </c>
      <c r="G124" s="191" t="s">
        <v>117</v>
      </c>
      <c r="H124" s="192">
        <v>4</v>
      </c>
      <c r="I124" s="193"/>
      <c r="J124" s="194">
        <f>ROUND(I124*H124,2)</f>
        <v>0</v>
      </c>
      <c r="K124" s="195"/>
      <c r="L124" s="196"/>
      <c r="M124" s="197" t="s">
        <v>19</v>
      </c>
      <c r="N124" s="198" t="s">
        <v>40</v>
      </c>
      <c r="O124" s="63"/>
      <c r="P124" s="179">
        <f>O124*H124</f>
        <v>0</v>
      </c>
      <c r="Q124" s="179">
        <v>0</v>
      </c>
      <c r="R124" s="179">
        <f>Q124*H124</f>
        <v>0</v>
      </c>
      <c r="S124" s="179">
        <v>0</v>
      </c>
      <c r="T124" s="180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81" t="s">
        <v>118</v>
      </c>
      <c r="AT124" s="181" t="s">
        <v>114</v>
      </c>
      <c r="AU124" s="181" t="s">
        <v>79</v>
      </c>
      <c r="AY124" s="16" t="s">
        <v>104</v>
      </c>
      <c r="BE124" s="182">
        <f>IF(N124="základní",J124,0)</f>
        <v>0</v>
      </c>
      <c r="BF124" s="182">
        <f>IF(N124="snížená",J124,0)</f>
        <v>0</v>
      </c>
      <c r="BG124" s="182">
        <f>IF(N124="zákl. přenesená",J124,0)</f>
        <v>0</v>
      </c>
      <c r="BH124" s="182">
        <f>IF(N124="sníž. přenesená",J124,0)</f>
        <v>0</v>
      </c>
      <c r="BI124" s="182">
        <f>IF(N124="nulová",J124,0)</f>
        <v>0</v>
      </c>
      <c r="BJ124" s="16" t="s">
        <v>77</v>
      </c>
      <c r="BK124" s="182">
        <f>ROUND(I124*H124,2)</f>
        <v>0</v>
      </c>
      <c r="BL124" s="16" t="s">
        <v>111</v>
      </c>
      <c r="BM124" s="181" t="s">
        <v>183</v>
      </c>
    </row>
    <row r="125" spans="1:65" s="2" customFormat="1" ht="19.5">
      <c r="A125" s="33"/>
      <c r="B125" s="34"/>
      <c r="C125" s="35"/>
      <c r="D125" s="183" t="s">
        <v>113</v>
      </c>
      <c r="E125" s="35"/>
      <c r="F125" s="184" t="s">
        <v>182</v>
      </c>
      <c r="G125" s="35"/>
      <c r="H125" s="35"/>
      <c r="I125" s="185"/>
      <c r="J125" s="35"/>
      <c r="K125" s="35"/>
      <c r="L125" s="38"/>
      <c r="M125" s="186"/>
      <c r="N125" s="187"/>
      <c r="O125" s="63"/>
      <c r="P125" s="63"/>
      <c r="Q125" s="63"/>
      <c r="R125" s="63"/>
      <c r="S125" s="63"/>
      <c r="T125" s="64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6" t="s">
        <v>113</v>
      </c>
      <c r="AU125" s="16" t="s">
        <v>79</v>
      </c>
    </row>
    <row r="126" spans="1:65" s="2" customFormat="1" ht="68.25">
      <c r="A126" s="33"/>
      <c r="B126" s="34"/>
      <c r="C126" s="35"/>
      <c r="D126" s="183" t="s">
        <v>120</v>
      </c>
      <c r="E126" s="35"/>
      <c r="F126" s="199" t="s">
        <v>184</v>
      </c>
      <c r="G126" s="35"/>
      <c r="H126" s="35"/>
      <c r="I126" s="185"/>
      <c r="J126" s="35"/>
      <c r="K126" s="35"/>
      <c r="L126" s="38"/>
      <c r="M126" s="186"/>
      <c r="N126" s="187"/>
      <c r="O126" s="63"/>
      <c r="P126" s="63"/>
      <c r="Q126" s="63"/>
      <c r="R126" s="63"/>
      <c r="S126" s="63"/>
      <c r="T126" s="64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6" t="s">
        <v>120</v>
      </c>
      <c r="AU126" s="16" t="s">
        <v>79</v>
      </c>
    </row>
    <row r="127" spans="1:65" s="2" customFormat="1" ht="24.2" customHeight="1">
      <c r="A127" s="33"/>
      <c r="B127" s="34"/>
      <c r="C127" s="188" t="s">
        <v>111</v>
      </c>
      <c r="D127" s="188" t="s">
        <v>114</v>
      </c>
      <c r="E127" s="189" t="s">
        <v>185</v>
      </c>
      <c r="F127" s="190" t="s">
        <v>186</v>
      </c>
      <c r="G127" s="191" t="s">
        <v>117</v>
      </c>
      <c r="H127" s="192">
        <v>4</v>
      </c>
      <c r="I127" s="193"/>
      <c r="J127" s="194">
        <f>ROUND(I127*H127,2)</f>
        <v>0</v>
      </c>
      <c r="K127" s="195"/>
      <c r="L127" s="196"/>
      <c r="M127" s="197" t="s">
        <v>19</v>
      </c>
      <c r="N127" s="198" t="s">
        <v>40</v>
      </c>
      <c r="O127" s="63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81" t="s">
        <v>118</v>
      </c>
      <c r="AT127" s="181" t="s">
        <v>114</v>
      </c>
      <c r="AU127" s="181" t="s">
        <v>79</v>
      </c>
      <c r="AY127" s="16" t="s">
        <v>104</v>
      </c>
      <c r="BE127" s="182">
        <f>IF(N127="základní",J127,0)</f>
        <v>0</v>
      </c>
      <c r="BF127" s="182">
        <f>IF(N127="snížená",J127,0)</f>
        <v>0</v>
      </c>
      <c r="BG127" s="182">
        <f>IF(N127="zákl. přenesená",J127,0)</f>
        <v>0</v>
      </c>
      <c r="BH127" s="182">
        <f>IF(N127="sníž. přenesená",J127,0)</f>
        <v>0</v>
      </c>
      <c r="BI127" s="182">
        <f>IF(N127="nulová",J127,0)</f>
        <v>0</v>
      </c>
      <c r="BJ127" s="16" t="s">
        <v>77</v>
      </c>
      <c r="BK127" s="182">
        <f>ROUND(I127*H127,2)</f>
        <v>0</v>
      </c>
      <c r="BL127" s="16" t="s">
        <v>111</v>
      </c>
      <c r="BM127" s="181" t="s">
        <v>187</v>
      </c>
    </row>
    <row r="128" spans="1:65" s="2" customFormat="1" ht="19.5">
      <c r="A128" s="33"/>
      <c r="B128" s="34"/>
      <c r="C128" s="35"/>
      <c r="D128" s="183" t="s">
        <v>113</v>
      </c>
      <c r="E128" s="35"/>
      <c r="F128" s="184" t="s">
        <v>186</v>
      </c>
      <c r="G128" s="35"/>
      <c r="H128" s="35"/>
      <c r="I128" s="185"/>
      <c r="J128" s="35"/>
      <c r="K128" s="35"/>
      <c r="L128" s="38"/>
      <c r="M128" s="186"/>
      <c r="N128" s="187"/>
      <c r="O128" s="63"/>
      <c r="P128" s="63"/>
      <c r="Q128" s="63"/>
      <c r="R128" s="63"/>
      <c r="S128" s="63"/>
      <c r="T128" s="64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113</v>
      </c>
      <c r="AU128" s="16" t="s">
        <v>79</v>
      </c>
    </row>
    <row r="129" spans="1:65" s="2" customFormat="1" ht="78">
      <c r="A129" s="33"/>
      <c r="B129" s="34"/>
      <c r="C129" s="35"/>
      <c r="D129" s="183" t="s">
        <v>120</v>
      </c>
      <c r="E129" s="35"/>
      <c r="F129" s="199" t="s">
        <v>188</v>
      </c>
      <c r="G129" s="35"/>
      <c r="H129" s="35"/>
      <c r="I129" s="185"/>
      <c r="J129" s="35"/>
      <c r="K129" s="35"/>
      <c r="L129" s="38"/>
      <c r="M129" s="186"/>
      <c r="N129" s="187"/>
      <c r="O129" s="63"/>
      <c r="P129" s="63"/>
      <c r="Q129" s="63"/>
      <c r="R129" s="63"/>
      <c r="S129" s="63"/>
      <c r="T129" s="64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120</v>
      </c>
      <c r="AU129" s="16" t="s">
        <v>79</v>
      </c>
    </row>
    <row r="130" spans="1:65" s="2" customFormat="1" ht="24.2" customHeight="1">
      <c r="A130" s="33"/>
      <c r="B130" s="34"/>
      <c r="C130" s="188" t="s">
        <v>189</v>
      </c>
      <c r="D130" s="188" t="s">
        <v>114</v>
      </c>
      <c r="E130" s="189" t="s">
        <v>190</v>
      </c>
      <c r="F130" s="190" t="s">
        <v>191</v>
      </c>
      <c r="G130" s="191" t="s">
        <v>117</v>
      </c>
      <c r="H130" s="192">
        <v>4</v>
      </c>
      <c r="I130" s="193"/>
      <c r="J130" s="194">
        <f>ROUND(I130*H130,2)</f>
        <v>0</v>
      </c>
      <c r="K130" s="195"/>
      <c r="L130" s="196"/>
      <c r="M130" s="197" t="s">
        <v>19</v>
      </c>
      <c r="N130" s="198" t="s">
        <v>40</v>
      </c>
      <c r="O130" s="63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1" t="s">
        <v>118</v>
      </c>
      <c r="AT130" s="181" t="s">
        <v>114</v>
      </c>
      <c r="AU130" s="181" t="s">
        <v>79</v>
      </c>
      <c r="AY130" s="16" t="s">
        <v>104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6" t="s">
        <v>77</v>
      </c>
      <c r="BK130" s="182">
        <f>ROUND(I130*H130,2)</f>
        <v>0</v>
      </c>
      <c r="BL130" s="16" t="s">
        <v>111</v>
      </c>
      <c r="BM130" s="181" t="s">
        <v>192</v>
      </c>
    </row>
    <row r="131" spans="1:65" s="2" customFormat="1" ht="19.5">
      <c r="A131" s="33"/>
      <c r="B131" s="34"/>
      <c r="C131" s="35"/>
      <c r="D131" s="183" t="s">
        <v>113</v>
      </c>
      <c r="E131" s="35"/>
      <c r="F131" s="184" t="s">
        <v>191</v>
      </c>
      <c r="G131" s="35"/>
      <c r="H131" s="35"/>
      <c r="I131" s="185"/>
      <c r="J131" s="35"/>
      <c r="K131" s="35"/>
      <c r="L131" s="38"/>
      <c r="M131" s="186"/>
      <c r="N131" s="187"/>
      <c r="O131" s="63"/>
      <c r="P131" s="63"/>
      <c r="Q131" s="63"/>
      <c r="R131" s="63"/>
      <c r="S131" s="63"/>
      <c r="T131" s="64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113</v>
      </c>
      <c r="AU131" s="16" t="s">
        <v>79</v>
      </c>
    </row>
    <row r="132" spans="1:65" s="2" customFormat="1" ht="87.75">
      <c r="A132" s="33"/>
      <c r="B132" s="34"/>
      <c r="C132" s="35"/>
      <c r="D132" s="183" t="s">
        <v>120</v>
      </c>
      <c r="E132" s="35"/>
      <c r="F132" s="199" t="s">
        <v>193</v>
      </c>
      <c r="G132" s="35"/>
      <c r="H132" s="35"/>
      <c r="I132" s="185"/>
      <c r="J132" s="35"/>
      <c r="K132" s="35"/>
      <c r="L132" s="38"/>
      <c r="M132" s="186"/>
      <c r="N132" s="187"/>
      <c r="O132" s="63"/>
      <c r="P132" s="63"/>
      <c r="Q132" s="63"/>
      <c r="R132" s="63"/>
      <c r="S132" s="63"/>
      <c r="T132" s="64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120</v>
      </c>
      <c r="AU132" s="16" t="s">
        <v>79</v>
      </c>
    </row>
    <row r="133" spans="1:65" s="2" customFormat="1" ht="16.5" customHeight="1">
      <c r="A133" s="33"/>
      <c r="B133" s="34"/>
      <c r="C133" s="169" t="s">
        <v>194</v>
      </c>
      <c r="D133" s="169" t="s">
        <v>107</v>
      </c>
      <c r="E133" s="170" t="s">
        <v>195</v>
      </c>
      <c r="F133" s="171" t="s">
        <v>196</v>
      </c>
      <c r="G133" s="172" t="s">
        <v>110</v>
      </c>
      <c r="H133" s="173">
        <v>1</v>
      </c>
      <c r="I133" s="174"/>
      <c r="J133" s="175">
        <f>ROUND(I133*H133,2)</f>
        <v>0</v>
      </c>
      <c r="K133" s="176"/>
      <c r="L133" s="38"/>
      <c r="M133" s="177" t="s">
        <v>19</v>
      </c>
      <c r="N133" s="178" t="s">
        <v>40</v>
      </c>
      <c r="O133" s="63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1" t="s">
        <v>111</v>
      </c>
      <c r="AT133" s="181" t="s">
        <v>107</v>
      </c>
      <c r="AU133" s="181" t="s">
        <v>79</v>
      </c>
      <c r="AY133" s="16" t="s">
        <v>104</v>
      </c>
      <c r="BE133" s="182">
        <f>IF(N133="základní",J133,0)</f>
        <v>0</v>
      </c>
      <c r="BF133" s="182">
        <f>IF(N133="snížená",J133,0)</f>
        <v>0</v>
      </c>
      <c r="BG133" s="182">
        <f>IF(N133="zákl. přenesená",J133,0)</f>
        <v>0</v>
      </c>
      <c r="BH133" s="182">
        <f>IF(N133="sníž. přenesená",J133,0)</f>
        <v>0</v>
      </c>
      <c r="BI133" s="182">
        <f>IF(N133="nulová",J133,0)</f>
        <v>0</v>
      </c>
      <c r="BJ133" s="16" t="s">
        <v>77</v>
      </c>
      <c r="BK133" s="182">
        <f>ROUND(I133*H133,2)</f>
        <v>0</v>
      </c>
      <c r="BL133" s="16" t="s">
        <v>111</v>
      </c>
      <c r="BM133" s="181" t="s">
        <v>197</v>
      </c>
    </row>
    <row r="134" spans="1:65" s="2" customFormat="1" ht="11.25">
      <c r="A134" s="33"/>
      <c r="B134" s="34"/>
      <c r="C134" s="35"/>
      <c r="D134" s="183" t="s">
        <v>113</v>
      </c>
      <c r="E134" s="35"/>
      <c r="F134" s="184" t="s">
        <v>196</v>
      </c>
      <c r="G134" s="35"/>
      <c r="H134" s="35"/>
      <c r="I134" s="185"/>
      <c r="J134" s="35"/>
      <c r="K134" s="35"/>
      <c r="L134" s="38"/>
      <c r="M134" s="186"/>
      <c r="N134" s="187"/>
      <c r="O134" s="63"/>
      <c r="P134" s="63"/>
      <c r="Q134" s="63"/>
      <c r="R134" s="63"/>
      <c r="S134" s="63"/>
      <c r="T134" s="64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113</v>
      </c>
      <c r="AU134" s="16" t="s">
        <v>79</v>
      </c>
    </row>
    <row r="135" spans="1:65" s="2" customFormat="1" ht="16.5" customHeight="1">
      <c r="A135" s="33"/>
      <c r="B135" s="34"/>
      <c r="C135" s="188" t="s">
        <v>198</v>
      </c>
      <c r="D135" s="188" t="s">
        <v>114</v>
      </c>
      <c r="E135" s="189" t="s">
        <v>199</v>
      </c>
      <c r="F135" s="190" t="s">
        <v>200</v>
      </c>
      <c r="G135" s="191" t="s">
        <v>117</v>
      </c>
      <c r="H135" s="192">
        <v>4</v>
      </c>
      <c r="I135" s="193"/>
      <c r="J135" s="194">
        <f>ROUND(I135*H135,2)</f>
        <v>0</v>
      </c>
      <c r="K135" s="195"/>
      <c r="L135" s="196"/>
      <c r="M135" s="197" t="s">
        <v>19</v>
      </c>
      <c r="N135" s="198" t="s">
        <v>40</v>
      </c>
      <c r="O135" s="63"/>
      <c r="P135" s="179">
        <f>O135*H135</f>
        <v>0</v>
      </c>
      <c r="Q135" s="179">
        <v>0</v>
      </c>
      <c r="R135" s="179">
        <f>Q135*H135</f>
        <v>0</v>
      </c>
      <c r="S135" s="179">
        <v>0</v>
      </c>
      <c r="T135" s="180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1" t="s">
        <v>118</v>
      </c>
      <c r="AT135" s="181" t="s">
        <v>114</v>
      </c>
      <c r="AU135" s="181" t="s">
        <v>79</v>
      </c>
      <c r="AY135" s="16" t="s">
        <v>104</v>
      </c>
      <c r="BE135" s="182">
        <f>IF(N135="základní",J135,0)</f>
        <v>0</v>
      </c>
      <c r="BF135" s="182">
        <f>IF(N135="snížená",J135,0)</f>
        <v>0</v>
      </c>
      <c r="BG135" s="182">
        <f>IF(N135="zákl. přenesená",J135,0)</f>
        <v>0</v>
      </c>
      <c r="BH135" s="182">
        <f>IF(N135="sníž. přenesená",J135,0)</f>
        <v>0</v>
      </c>
      <c r="BI135" s="182">
        <f>IF(N135="nulová",J135,0)</f>
        <v>0</v>
      </c>
      <c r="BJ135" s="16" t="s">
        <v>77</v>
      </c>
      <c r="BK135" s="182">
        <f>ROUND(I135*H135,2)</f>
        <v>0</v>
      </c>
      <c r="BL135" s="16" t="s">
        <v>111</v>
      </c>
      <c r="BM135" s="181" t="s">
        <v>201</v>
      </c>
    </row>
    <row r="136" spans="1:65" s="2" customFormat="1" ht="11.25">
      <c r="A136" s="33"/>
      <c r="B136" s="34"/>
      <c r="C136" s="35"/>
      <c r="D136" s="183" t="s">
        <v>113</v>
      </c>
      <c r="E136" s="35"/>
      <c r="F136" s="184" t="s">
        <v>200</v>
      </c>
      <c r="G136" s="35"/>
      <c r="H136" s="35"/>
      <c r="I136" s="185"/>
      <c r="J136" s="35"/>
      <c r="K136" s="35"/>
      <c r="L136" s="38"/>
      <c r="M136" s="186"/>
      <c r="N136" s="187"/>
      <c r="O136" s="63"/>
      <c r="P136" s="63"/>
      <c r="Q136" s="63"/>
      <c r="R136" s="63"/>
      <c r="S136" s="63"/>
      <c r="T136" s="64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113</v>
      </c>
      <c r="AU136" s="16" t="s">
        <v>79</v>
      </c>
    </row>
    <row r="137" spans="1:65" s="2" customFormat="1" ht="224.25">
      <c r="A137" s="33"/>
      <c r="B137" s="34"/>
      <c r="C137" s="35"/>
      <c r="D137" s="183" t="s">
        <v>120</v>
      </c>
      <c r="E137" s="35"/>
      <c r="F137" s="199" t="s">
        <v>202</v>
      </c>
      <c r="G137" s="35"/>
      <c r="H137" s="35"/>
      <c r="I137" s="185"/>
      <c r="J137" s="35"/>
      <c r="K137" s="35"/>
      <c r="L137" s="38"/>
      <c r="M137" s="186"/>
      <c r="N137" s="187"/>
      <c r="O137" s="63"/>
      <c r="P137" s="63"/>
      <c r="Q137" s="63"/>
      <c r="R137" s="63"/>
      <c r="S137" s="63"/>
      <c r="T137" s="64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120</v>
      </c>
      <c r="AU137" s="16" t="s">
        <v>79</v>
      </c>
    </row>
    <row r="138" spans="1:65" s="2" customFormat="1" ht="24.2" customHeight="1">
      <c r="A138" s="33"/>
      <c r="B138" s="34"/>
      <c r="C138" s="188" t="s">
        <v>203</v>
      </c>
      <c r="D138" s="188" t="s">
        <v>114</v>
      </c>
      <c r="E138" s="189" t="s">
        <v>204</v>
      </c>
      <c r="F138" s="190" t="s">
        <v>205</v>
      </c>
      <c r="G138" s="191" t="s">
        <v>117</v>
      </c>
      <c r="H138" s="192">
        <v>8</v>
      </c>
      <c r="I138" s="193"/>
      <c r="J138" s="194">
        <f>ROUND(I138*H138,2)</f>
        <v>0</v>
      </c>
      <c r="K138" s="195"/>
      <c r="L138" s="196"/>
      <c r="M138" s="197" t="s">
        <v>19</v>
      </c>
      <c r="N138" s="198" t="s">
        <v>40</v>
      </c>
      <c r="O138" s="63"/>
      <c r="P138" s="179">
        <f>O138*H138</f>
        <v>0</v>
      </c>
      <c r="Q138" s="179">
        <v>0</v>
      </c>
      <c r="R138" s="179">
        <f>Q138*H138</f>
        <v>0</v>
      </c>
      <c r="S138" s="179">
        <v>0</v>
      </c>
      <c r="T138" s="18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1" t="s">
        <v>118</v>
      </c>
      <c r="AT138" s="181" t="s">
        <v>114</v>
      </c>
      <c r="AU138" s="181" t="s">
        <v>79</v>
      </c>
      <c r="AY138" s="16" t="s">
        <v>104</v>
      </c>
      <c r="BE138" s="182">
        <f>IF(N138="základní",J138,0)</f>
        <v>0</v>
      </c>
      <c r="BF138" s="182">
        <f>IF(N138="snížená",J138,0)</f>
        <v>0</v>
      </c>
      <c r="BG138" s="182">
        <f>IF(N138="zákl. přenesená",J138,0)</f>
        <v>0</v>
      </c>
      <c r="BH138" s="182">
        <f>IF(N138="sníž. přenesená",J138,0)</f>
        <v>0</v>
      </c>
      <c r="BI138" s="182">
        <f>IF(N138="nulová",J138,0)</f>
        <v>0</v>
      </c>
      <c r="BJ138" s="16" t="s">
        <v>77</v>
      </c>
      <c r="BK138" s="182">
        <f>ROUND(I138*H138,2)</f>
        <v>0</v>
      </c>
      <c r="BL138" s="16" t="s">
        <v>111</v>
      </c>
      <c r="BM138" s="181" t="s">
        <v>206</v>
      </c>
    </row>
    <row r="139" spans="1:65" s="2" customFormat="1" ht="11.25">
      <c r="A139" s="33"/>
      <c r="B139" s="34"/>
      <c r="C139" s="35"/>
      <c r="D139" s="183" t="s">
        <v>113</v>
      </c>
      <c r="E139" s="35"/>
      <c r="F139" s="184" t="s">
        <v>205</v>
      </c>
      <c r="G139" s="35"/>
      <c r="H139" s="35"/>
      <c r="I139" s="185"/>
      <c r="J139" s="35"/>
      <c r="K139" s="35"/>
      <c r="L139" s="38"/>
      <c r="M139" s="186"/>
      <c r="N139" s="187"/>
      <c r="O139" s="63"/>
      <c r="P139" s="63"/>
      <c r="Q139" s="63"/>
      <c r="R139" s="63"/>
      <c r="S139" s="63"/>
      <c r="T139" s="64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113</v>
      </c>
      <c r="AU139" s="16" t="s">
        <v>79</v>
      </c>
    </row>
    <row r="140" spans="1:65" s="2" customFormat="1" ht="68.25">
      <c r="A140" s="33"/>
      <c r="B140" s="34"/>
      <c r="C140" s="35"/>
      <c r="D140" s="183" t="s">
        <v>120</v>
      </c>
      <c r="E140" s="35"/>
      <c r="F140" s="199" t="s">
        <v>207</v>
      </c>
      <c r="G140" s="35"/>
      <c r="H140" s="35"/>
      <c r="I140" s="185"/>
      <c r="J140" s="35"/>
      <c r="K140" s="35"/>
      <c r="L140" s="38"/>
      <c r="M140" s="186"/>
      <c r="N140" s="187"/>
      <c r="O140" s="63"/>
      <c r="P140" s="63"/>
      <c r="Q140" s="63"/>
      <c r="R140" s="63"/>
      <c r="S140" s="63"/>
      <c r="T140" s="64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120</v>
      </c>
      <c r="AU140" s="16" t="s">
        <v>79</v>
      </c>
    </row>
    <row r="141" spans="1:65" s="2" customFormat="1" ht="16.5" customHeight="1">
      <c r="A141" s="33"/>
      <c r="B141" s="34"/>
      <c r="C141" s="169" t="s">
        <v>7</v>
      </c>
      <c r="D141" s="169" t="s">
        <v>107</v>
      </c>
      <c r="E141" s="170" t="s">
        <v>208</v>
      </c>
      <c r="F141" s="171" t="s">
        <v>209</v>
      </c>
      <c r="G141" s="172" t="s">
        <v>110</v>
      </c>
      <c r="H141" s="173">
        <v>1</v>
      </c>
      <c r="I141" s="174"/>
      <c r="J141" s="175">
        <f>ROUND(I141*H141,2)</f>
        <v>0</v>
      </c>
      <c r="K141" s="176"/>
      <c r="L141" s="38"/>
      <c r="M141" s="177" t="s">
        <v>19</v>
      </c>
      <c r="N141" s="178" t="s">
        <v>40</v>
      </c>
      <c r="O141" s="63"/>
      <c r="P141" s="179">
        <f>O141*H141</f>
        <v>0</v>
      </c>
      <c r="Q141" s="179">
        <v>0</v>
      </c>
      <c r="R141" s="179">
        <f>Q141*H141</f>
        <v>0</v>
      </c>
      <c r="S141" s="179">
        <v>0</v>
      </c>
      <c r="T141" s="180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1" t="s">
        <v>111</v>
      </c>
      <c r="AT141" s="181" t="s">
        <v>107</v>
      </c>
      <c r="AU141" s="181" t="s">
        <v>79</v>
      </c>
      <c r="AY141" s="16" t="s">
        <v>104</v>
      </c>
      <c r="BE141" s="182">
        <f>IF(N141="základní",J141,0)</f>
        <v>0</v>
      </c>
      <c r="BF141" s="182">
        <f>IF(N141="snížená",J141,0)</f>
        <v>0</v>
      </c>
      <c r="BG141" s="182">
        <f>IF(N141="zákl. přenesená",J141,0)</f>
        <v>0</v>
      </c>
      <c r="BH141" s="182">
        <f>IF(N141="sníž. přenesená",J141,0)</f>
        <v>0</v>
      </c>
      <c r="BI141" s="182">
        <f>IF(N141="nulová",J141,0)</f>
        <v>0</v>
      </c>
      <c r="BJ141" s="16" t="s">
        <v>77</v>
      </c>
      <c r="BK141" s="182">
        <f>ROUND(I141*H141,2)</f>
        <v>0</v>
      </c>
      <c r="BL141" s="16" t="s">
        <v>111</v>
      </c>
      <c r="BM141" s="181" t="s">
        <v>210</v>
      </c>
    </row>
    <row r="142" spans="1:65" s="2" customFormat="1" ht="11.25">
      <c r="A142" s="33"/>
      <c r="B142" s="34"/>
      <c r="C142" s="35"/>
      <c r="D142" s="183" t="s">
        <v>113</v>
      </c>
      <c r="E142" s="35"/>
      <c r="F142" s="184" t="s">
        <v>209</v>
      </c>
      <c r="G142" s="35"/>
      <c r="H142" s="35"/>
      <c r="I142" s="185"/>
      <c r="J142" s="35"/>
      <c r="K142" s="35"/>
      <c r="L142" s="38"/>
      <c r="M142" s="186"/>
      <c r="N142" s="187"/>
      <c r="O142" s="63"/>
      <c r="P142" s="63"/>
      <c r="Q142" s="63"/>
      <c r="R142" s="63"/>
      <c r="S142" s="63"/>
      <c r="T142" s="64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6" t="s">
        <v>113</v>
      </c>
      <c r="AU142" s="16" t="s">
        <v>79</v>
      </c>
    </row>
    <row r="143" spans="1:65" s="2" customFormat="1" ht="16.5" customHeight="1">
      <c r="A143" s="33"/>
      <c r="B143" s="34"/>
      <c r="C143" s="188" t="s">
        <v>211</v>
      </c>
      <c r="D143" s="188" t="s">
        <v>114</v>
      </c>
      <c r="E143" s="189" t="s">
        <v>212</v>
      </c>
      <c r="F143" s="190" t="s">
        <v>213</v>
      </c>
      <c r="G143" s="191" t="s">
        <v>117</v>
      </c>
      <c r="H143" s="192">
        <v>4</v>
      </c>
      <c r="I143" s="193"/>
      <c r="J143" s="194">
        <f>ROUND(I143*H143,2)</f>
        <v>0</v>
      </c>
      <c r="K143" s="195"/>
      <c r="L143" s="196"/>
      <c r="M143" s="197" t="s">
        <v>19</v>
      </c>
      <c r="N143" s="198" t="s">
        <v>40</v>
      </c>
      <c r="O143" s="63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1" t="s">
        <v>118</v>
      </c>
      <c r="AT143" s="181" t="s">
        <v>114</v>
      </c>
      <c r="AU143" s="181" t="s">
        <v>79</v>
      </c>
      <c r="AY143" s="16" t="s">
        <v>104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16" t="s">
        <v>77</v>
      </c>
      <c r="BK143" s="182">
        <f>ROUND(I143*H143,2)</f>
        <v>0</v>
      </c>
      <c r="BL143" s="16" t="s">
        <v>111</v>
      </c>
      <c r="BM143" s="181" t="s">
        <v>214</v>
      </c>
    </row>
    <row r="144" spans="1:65" s="2" customFormat="1" ht="11.25">
      <c r="A144" s="33"/>
      <c r="B144" s="34"/>
      <c r="C144" s="35"/>
      <c r="D144" s="183" t="s">
        <v>113</v>
      </c>
      <c r="E144" s="35"/>
      <c r="F144" s="184" t="s">
        <v>213</v>
      </c>
      <c r="G144" s="35"/>
      <c r="H144" s="35"/>
      <c r="I144" s="185"/>
      <c r="J144" s="35"/>
      <c r="K144" s="35"/>
      <c r="L144" s="38"/>
      <c r="M144" s="186"/>
      <c r="N144" s="187"/>
      <c r="O144" s="63"/>
      <c r="P144" s="63"/>
      <c r="Q144" s="63"/>
      <c r="R144" s="63"/>
      <c r="S144" s="63"/>
      <c r="T144" s="64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6" t="s">
        <v>113</v>
      </c>
      <c r="AU144" s="16" t="s">
        <v>79</v>
      </c>
    </row>
    <row r="145" spans="1:65" s="2" customFormat="1" ht="146.25">
      <c r="A145" s="33"/>
      <c r="B145" s="34"/>
      <c r="C145" s="35"/>
      <c r="D145" s="183" t="s">
        <v>120</v>
      </c>
      <c r="E145" s="35"/>
      <c r="F145" s="199" t="s">
        <v>215</v>
      </c>
      <c r="G145" s="35"/>
      <c r="H145" s="35"/>
      <c r="I145" s="185"/>
      <c r="J145" s="35"/>
      <c r="K145" s="35"/>
      <c r="L145" s="38"/>
      <c r="M145" s="186"/>
      <c r="N145" s="187"/>
      <c r="O145" s="63"/>
      <c r="P145" s="63"/>
      <c r="Q145" s="63"/>
      <c r="R145" s="63"/>
      <c r="S145" s="63"/>
      <c r="T145" s="64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120</v>
      </c>
      <c r="AU145" s="16" t="s">
        <v>79</v>
      </c>
    </row>
    <row r="146" spans="1:65" s="2" customFormat="1" ht="16.5" customHeight="1">
      <c r="A146" s="33"/>
      <c r="B146" s="34"/>
      <c r="C146" s="169" t="s">
        <v>216</v>
      </c>
      <c r="D146" s="169" t="s">
        <v>107</v>
      </c>
      <c r="E146" s="170" t="s">
        <v>217</v>
      </c>
      <c r="F146" s="171" t="s">
        <v>218</v>
      </c>
      <c r="G146" s="172" t="s">
        <v>110</v>
      </c>
      <c r="H146" s="173">
        <v>1</v>
      </c>
      <c r="I146" s="174"/>
      <c r="J146" s="175">
        <f>ROUND(I146*H146,2)</f>
        <v>0</v>
      </c>
      <c r="K146" s="176"/>
      <c r="L146" s="38"/>
      <c r="M146" s="177" t="s">
        <v>19</v>
      </c>
      <c r="N146" s="178" t="s">
        <v>40</v>
      </c>
      <c r="O146" s="63"/>
      <c r="P146" s="179">
        <f>O146*H146</f>
        <v>0</v>
      </c>
      <c r="Q146" s="179">
        <v>0</v>
      </c>
      <c r="R146" s="179">
        <f>Q146*H146</f>
        <v>0</v>
      </c>
      <c r="S146" s="179">
        <v>0</v>
      </c>
      <c r="T146" s="180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1" t="s">
        <v>111</v>
      </c>
      <c r="AT146" s="181" t="s">
        <v>107</v>
      </c>
      <c r="AU146" s="181" t="s">
        <v>79</v>
      </c>
      <c r="AY146" s="16" t="s">
        <v>104</v>
      </c>
      <c r="BE146" s="182">
        <f>IF(N146="základní",J146,0)</f>
        <v>0</v>
      </c>
      <c r="BF146" s="182">
        <f>IF(N146="snížená",J146,0)</f>
        <v>0</v>
      </c>
      <c r="BG146" s="182">
        <f>IF(N146="zákl. přenesená",J146,0)</f>
        <v>0</v>
      </c>
      <c r="BH146" s="182">
        <f>IF(N146="sníž. přenesená",J146,0)</f>
        <v>0</v>
      </c>
      <c r="BI146" s="182">
        <f>IF(N146="nulová",J146,0)</f>
        <v>0</v>
      </c>
      <c r="BJ146" s="16" t="s">
        <v>77</v>
      </c>
      <c r="BK146" s="182">
        <f>ROUND(I146*H146,2)</f>
        <v>0</v>
      </c>
      <c r="BL146" s="16" t="s">
        <v>111</v>
      </c>
      <c r="BM146" s="181" t="s">
        <v>219</v>
      </c>
    </row>
    <row r="147" spans="1:65" s="2" customFormat="1" ht="11.25">
      <c r="A147" s="33"/>
      <c r="B147" s="34"/>
      <c r="C147" s="35"/>
      <c r="D147" s="183" t="s">
        <v>113</v>
      </c>
      <c r="E147" s="35"/>
      <c r="F147" s="184" t="s">
        <v>218</v>
      </c>
      <c r="G147" s="35"/>
      <c r="H147" s="35"/>
      <c r="I147" s="185"/>
      <c r="J147" s="35"/>
      <c r="K147" s="35"/>
      <c r="L147" s="38"/>
      <c r="M147" s="186"/>
      <c r="N147" s="187"/>
      <c r="O147" s="63"/>
      <c r="P147" s="63"/>
      <c r="Q147" s="63"/>
      <c r="R147" s="63"/>
      <c r="S147" s="63"/>
      <c r="T147" s="64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113</v>
      </c>
      <c r="AU147" s="16" t="s">
        <v>79</v>
      </c>
    </row>
    <row r="148" spans="1:65" s="2" customFormat="1" ht="16.5" customHeight="1">
      <c r="A148" s="33"/>
      <c r="B148" s="34"/>
      <c r="C148" s="188" t="s">
        <v>220</v>
      </c>
      <c r="D148" s="188" t="s">
        <v>114</v>
      </c>
      <c r="E148" s="189" t="s">
        <v>221</v>
      </c>
      <c r="F148" s="190" t="s">
        <v>222</v>
      </c>
      <c r="G148" s="191" t="s">
        <v>117</v>
      </c>
      <c r="H148" s="192">
        <v>3</v>
      </c>
      <c r="I148" s="193"/>
      <c r="J148" s="194">
        <f>ROUND(I148*H148,2)</f>
        <v>0</v>
      </c>
      <c r="K148" s="195"/>
      <c r="L148" s="196"/>
      <c r="M148" s="197" t="s">
        <v>19</v>
      </c>
      <c r="N148" s="198" t="s">
        <v>40</v>
      </c>
      <c r="O148" s="63"/>
      <c r="P148" s="179">
        <f>O148*H148</f>
        <v>0</v>
      </c>
      <c r="Q148" s="179">
        <v>0</v>
      </c>
      <c r="R148" s="179">
        <f>Q148*H148</f>
        <v>0</v>
      </c>
      <c r="S148" s="179">
        <v>0</v>
      </c>
      <c r="T148" s="180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1" t="s">
        <v>118</v>
      </c>
      <c r="AT148" s="181" t="s">
        <v>114</v>
      </c>
      <c r="AU148" s="181" t="s">
        <v>79</v>
      </c>
      <c r="AY148" s="16" t="s">
        <v>104</v>
      </c>
      <c r="BE148" s="182">
        <f>IF(N148="základní",J148,0)</f>
        <v>0</v>
      </c>
      <c r="BF148" s="182">
        <f>IF(N148="snížená",J148,0)</f>
        <v>0</v>
      </c>
      <c r="BG148" s="182">
        <f>IF(N148="zákl. přenesená",J148,0)</f>
        <v>0</v>
      </c>
      <c r="BH148" s="182">
        <f>IF(N148="sníž. přenesená",J148,0)</f>
        <v>0</v>
      </c>
      <c r="BI148" s="182">
        <f>IF(N148="nulová",J148,0)</f>
        <v>0</v>
      </c>
      <c r="BJ148" s="16" t="s">
        <v>77</v>
      </c>
      <c r="BK148" s="182">
        <f>ROUND(I148*H148,2)</f>
        <v>0</v>
      </c>
      <c r="BL148" s="16" t="s">
        <v>111</v>
      </c>
      <c r="BM148" s="181" t="s">
        <v>223</v>
      </c>
    </row>
    <row r="149" spans="1:65" s="2" customFormat="1" ht="11.25">
      <c r="A149" s="33"/>
      <c r="B149" s="34"/>
      <c r="C149" s="35"/>
      <c r="D149" s="183" t="s">
        <v>113</v>
      </c>
      <c r="E149" s="35"/>
      <c r="F149" s="184" t="s">
        <v>222</v>
      </c>
      <c r="G149" s="35"/>
      <c r="H149" s="35"/>
      <c r="I149" s="185"/>
      <c r="J149" s="35"/>
      <c r="K149" s="35"/>
      <c r="L149" s="38"/>
      <c r="M149" s="186"/>
      <c r="N149" s="187"/>
      <c r="O149" s="63"/>
      <c r="P149" s="63"/>
      <c r="Q149" s="63"/>
      <c r="R149" s="63"/>
      <c r="S149" s="63"/>
      <c r="T149" s="64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6" t="s">
        <v>113</v>
      </c>
      <c r="AU149" s="16" t="s">
        <v>79</v>
      </c>
    </row>
    <row r="150" spans="1:65" s="2" customFormat="1" ht="48.75">
      <c r="A150" s="33"/>
      <c r="B150" s="34"/>
      <c r="C150" s="35"/>
      <c r="D150" s="183" t="s">
        <v>120</v>
      </c>
      <c r="E150" s="35"/>
      <c r="F150" s="199" t="s">
        <v>224</v>
      </c>
      <c r="G150" s="35"/>
      <c r="H150" s="35"/>
      <c r="I150" s="185"/>
      <c r="J150" s="35"/>
      <c r="K150" s="35"/>
      <c r="L150" s="38"/>
      <c r="M150" s="186"/>
      <c r="N150" s="187"/>
      <c r="O150" s="63"/>
      <c r="P150" s="63"/>
      <c r="Q150" s="63"/>
      <c r="R150" s="63"/>
      <c r="S150" s="63"/>
      <c r="T150" s="64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120</v>
      </c>
      <c r="AU150" s="16" t="s">
        <v>79</v>
      </c>
    </row>
    <row r="151" spans="1:65" s="2" customFormat="1" ht="24.2" customHeight="1">
      <c r="A151" s="33"/>
      <c r="B151" s="34"/>
      <c r="C151" s="188" t="s">
        <v>225</v>
      </c>
      <c r="D151" s="188" t="s">
        <v>114</v>
      </c>
      <c r="E151" s="189" t="s">
        <v>226</v>
      </c>
      <c r="F151" s="190" t="s">
        <v>227</v>
      </c>
      <c r="G151" s="191" t="s">
        <v>117</v>
      </c>
      <c r="H151" s="192">
        <v>3</v>
      </c>
      <c r="I151" s="193"/>
      <c r="J151" s="194">
        <f>ROUND(I151*H151,2)</f>
        <v>0</v>
      </c>
      <c r="K151" s="195"/>
      <c r="L151" s="196"/>
      <c r="M151" s="197" t="s">
        <v>19</v>
      </c>
      <c r="N151" s="198" t="s">
        <v>40</v>
      </c>
      <c r="O151" s="63"/>
      <c r="P151" s="179">
        <f>O151*H151</f>
        <v>0</v>
      </c>
      <c r="Q151" s="179">
        <v>0</v>
      </c>
      <c r="R151" s="179">
        <f>Q151*H151</f>
        <v>0</v>
      </c>
      <c r="S151" s="179">
        <v>0</v>
      </c>
      <c r="T151" s="180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1" t="s">
        <v>118</v>
      </c>
      <c r="AT151" s="181" t="s">
        <v>114</v>
      </c>
      <c r="AU151" s="181" t="s">
        <v>79</v>
      </c>
      <c r="AY151" s="16" t="s">
        <v>104</v>
      </c>
      <c r="BE151" s="182">
        <f>IF(N151="základní",J151,0)</f>
        <v>0</v>
      </c>
      <c r="BF151" s="182">
        <f>IF(N151="snížená",J151,0)</f>
        <v>0</v>
      </c>
      <c r="BG151" s="182">
        <f>IF(N151="zákl. přenesená",J151,0)</f>
        <v>0</v>
      </c>
      <c r="BH151" s="182">
        <f>IF(N151="sníž. přenesená",J151,0)</f>
        <v>0</v>
      </c>
      <c r="BI151" s="182">
        <f>IF(N151="nulová",J151,0)</f>
        <v>0</v>
      </c>
      <c r="BJ151" s="16" t="s">
        <v>77</v>
      </c>
      <c r="BK151" s="182">
        <f>ROUND(I151*H151,2)</f>
        <v>0</v>
      </c>
      <c r="BL151" s="16" t="s">
        <v>111</v>
      </c>
      <c r="BM151" s="181" t="s">
        <v>228</v>
      </c>
    </row>
    <row r="152" spans="1:65" s="2" customFormat="1" ht="11.25">
      <c r="A152" s="33"/>
      <c r="B152" s="34"/>
      <c r="C152" s="35"/>
      <c r="D152" s="183" t="s">
        <v>113</v>
      </c>
      <c r="E152" s="35"/>
      <c r="F152" s="184" t="s">
        <v>227</v>
      </c>
      <c r="G152" s="35"/>
      <c r="H152" s="35"/>
      <c r="I152" s="185"/>
      <c r="J152" s="35"/>
      <c r="K152" s="35"/>
      <c r="L152" s="38"/>
      <c r="M152" s="186"/>
      <c r="N152" s="187"/>
      <c r="O152" s="63"/>
      <c r="P152" s="63"/>
      <c r="Q152" s="63"/>
      <c r="R152" s="63"/>
      <c r="S152" s="63"/>
      <c r="T152" s="64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6" t="s">
        <v>113</v>
      </c>
      <c r="AU152" s="16" t="s">
        <v>79</v>
      </c>
    </row>
    <row r="153" spans="1:65" s="2" customFormat="1" ht="48.75">
      <c r="A153" s="33"/>
      <c r="B153" s="34"/>
      <c r="C153" s="35"/>
      <c r="D153" s="183" t="s">
        <v>120</v>
      </c>
      <c r="E153" s="35"/>
      <c r="F153" s="199" t="s">
        <v>229</v>
      </c>
      <c r="G153" s="35"/>
      <c r="H153" s="35"/>
      <c r="I153" s="185"/>
      <c r="J153" s="35"/>
      <c r="K153" s="35"/>
      <c r="L153" s="38"/>
      <c r="M153" s="186"/>
      <c r="N153" s="187"/>
      <c r="O153" s="63"/>
      <c r="P153" s="63"/>
      <c r="Q153" s="63"/>
      <c r="R153" s="63"/>
      <c r="S153" s="63"/>
      <c r="T153" s="64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120</v>
      </c>
      <c r="AU153" s="16" t="s">
        <v>79</v>
      </c>
    </row>
    <row r="154" spans="1:65" s="2" customFormat="1" ht="24.2" customHeight="1">
      <c r="A154" s="33"/>
      <c r="B154" s="34"/>
      <c r="C154" s="188" t="s">
        <v>230</v>
      </c>
      <c r="D154" s="188" t="s">
        <v>114</v>
      </c>
      <c r="E154" s="189" t="s">
        <v>231</v>
      </c>
      <c r="F154" s="190" t="s">
        <v>232</v>
      </c>
      <c r="G154" s="191" t="s">
        <v>117</v>
      </c>
      <c r="H154" s="192">
        <v>4</v>
      </c>
      <c r="I154" s="193"/>
      <c r="J154" s="194">
        <f>ROUND(I154*H154,2)</f>
        <v>0</v>
      </c>
      <c r="K154" s="195"/>
      <c r="L154" s="196"/>
      <c r="M154" s="197" t="s">
        <v>19</v>
      </c>
      <c r="N154" s="198" t="s">
        <v>40</v>
      </c>
      <c r="O154" s="63"/>
      <c r="P154" s="179">
        <f>O154*H154</f>
        <v>0</v>
      </c>
      <c r="Q154" s="179">
        <v>0</v>
      </c>
      <c r="R154" s="179">
        <f>Q154*H154</f>
        <v>0</v>
      </c>
      <c r="S154" s="179">
        <v>0</v>
      </c>
      <c r="T154" s="180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1" t="s">
        <v>118</v>
      </c>
      <c r="AT154" s="181" t="s">
        <v>114</v>
      </c>
      <c r="AU154" s="181" t="s">
        <v>79</v>
      </c>
      <c r="AY154" s="16" t="s">
        <v>104</v>
      </c>
      <c r="BE154" s="182">
        <f>IF(N154="základní",J154,0)</f>
        <v>0</v>
      </c>
      <c r="BF154" s="182">
        <f>IF(N154="snížená",J154,0)</f>
        <v>0</v>
      </c>
      <c r="BG154" s="182">
        <f>IF(N154="zákl. přenesená",J154,0)</f>
        <v>0</v>
      </c>
      <c r="BH154" s="182">
        <f>IF(N154="sníž. přenesená",J154,0)</f>
        <v>0</v>
      </c>
      <c r="BI154" s="182">
        <f>IF(N154="nulová",J154,0)</f>
        <v>0</v>
      </c>
      <c r="BJ154" s="16" t="s">
        <v>77</v>
      </c>
      <c r="BK154" s="182">
        <f>ROUND(I154*H154,2)</f>
        <v>0</v>
      </c>
      <c r="BL154" s="16" t="s">
        <v>111</v>
      </c>
      <c r="BM154" s="181" t="s">
        <v>233</v>
      </c>
    </row>
    <row r="155" spans="1:65" s="2" customFormat="1" ht="11.25">
      <c r="A155" s="33"/>
      <c r="B155" s="34"/>
      <c r="C155" s="35"/>
      <c r="D155" s="183" t="s">
        <v>113</v>
      </c>
      <c r="E155" s="35"/>
      <c r="F155" s="184" t="s">
        <v>232</v>
      </c>
      <c r="G155" s="35"/>
      <c r="H155" s="35"/>
      <c r="I155" s="185"/>
      <c r="J155" s="35"/>
      <c r="K155" s="35"/>
      <c r="L155" s="38"/>
      <c r="M155" s="186"/>
      <c r="N155" s="187"/>
      <c r="O155" s="63"/>
      <c r="P155" s="63"/>
      <c r="Q155" s="63"/>
      <c r="R155" s="63"/>
      <c r="S155" s="63"/>
      <c r="T155" s="64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6" t="s">
        <v>113</v>
      </c>
      <c r="AU155" s="16" t="s">
        <v>79</v>
      </c>
    </row>
    <row r="156" spans="1:65" s="2" customFormat="1" ht="58.5">
      <c r="A156" s="33"/>
      <c r="B156" s="34"/>
      <c r="C156" s="35"/>
      <c r="D156" s="183" t="s">
        <v>120</v>
      </c>
      <c r="E156" s="35"/>
      <c r="F156" s="199" t="s">
        <v>234</v>
      </c>
      <c r="G156" s="35"/>
      <c r="H156" s="35"/>
      <c r="I156" s="185"/>
      <c r="J156" s="35"/>
      <c r="K156" s="35"/>
      <c r="L156" s="38"/>
      <c r="M156" s="186"/>
      <c r="N156" s="187"/>
      <c r="O156" s="63"/>
      <c r="P156" s="63"/>
      <c r="Q156" s="63"/>
      <c r="R156" s="63"/>
      <c r="S156" s="63"/>
      <c r="T156" s="64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120</v>
      </c>
      <c r="AU156" s="16" t="s">
        <v>79</v>
      </c>
    </row>
    <row r="157" spans="1:65" s="2" customFormat="1" ht="16.5" customHeight="1">
      <c r="A157" s="33"/>
      <c r="B157" s="34"/>
      <c r="C157" s="169" t="s">
        <v>235</v>
      </c>
      <c r="D157" s="169" t="s">
        <v>107</v>
      </c>
      <c r="E157" s="170" t="s">
        <v>236</v>
      </c>
      <c r="F157" s="171" t="s">
        <v>237</v>
      </c>
      <c r="G157" s="172" t="s">
        <v>110</v>
      </c>
      <c r="H157" s="173">
        <v>1</v>
      </c>
      <c r="I157" s="174"/>
      <c r="J157" s="175">
        <f>ROUND(I157*H157,2)</f>
        <v>0</v>
      </c>
      <c r="K157" s="176"/>
      <c r="L157" s="38"/>
      <c r="M157" s="177" t="s">
        <v>19</v>
      </c>
      <c r="N157" s="178" t="s">
        <v>40</v>
      </c>
      <c r="O157" s="63"/>
      <c r="P157" s="179">
        <f>O157*H157</f>
        <v>0</v>
      </c>
      <c r="Q157" s="179">
        <v>0</v>
      </c>
      <c r="R157" s="179">
        <f>Q157*H157</f>
        <v>0</v>
      </c>
      <c r="S157" s="179">
        <v>0</v>
      </c>
      <c r="T157" s="180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1" t="s">
        <v>111</v>
      </c>
      <c r="AT157" s="181" t="s">
        <v>107</v>
      </c>
      <c r="AU157" s="181" t="s">
        <v>79</v>
      </c>
      <c r="AY157" s="16" t="s">
        <v>104</v>
      </c>
      <c r="BE157" s="182">
        <f>IF(N157="základní",J157,0)</f>
        <v>0</v>
      </c>
      <c r="BF157" s="182">
        <f>IF(N157="snížená",J157,0)</f>
        <v>0</v>
      </c>
      <c r="BG157" s="182">
        <f>IF(N157="zákl. přenesená",J157,0)</f>
        <v>0</v>
      </c>
      <c r="BH157" s="182">
        <f>IF(N157="sníž. přenesená",J157,0)</f>
        <v>0</v>
      </c>
      <c r="BI157" s="182">
        <f>IF(N157="nulová",J157,0)</f>
        <v>0</v>
      </c>
      <c r="BJ157" s="16" t="s">
        <v>77</v>
      </c>
      <c r="BK157" s="182">
        <f>ROUND(I157*H157,2)</f>
        <v>0</v>
      </c>
      <c r="BL157" s="16" t="s">
        <v>111</v>
      </c>
      <c r="BM157" s="181" t="s">
        <v>238</v>
      </c>
    </row>
    <row r="158" spans="1:65" s="2" customFormat="1" ht="11.25">
      <c r="A158" s="33"/>
      <c r="B158" s="34"/>
      <c r="C158" s="35"/>
      <c r="D158" s="183" t="s">
        <v>113</v>
      </c>
      <c r="E158" s="35"/>
      <c r="F158" s="184" t="s">
        <v>237</v>
      </c>
      <c r="G158" s="35"/>
      <c r="H158" s="35"/>
      <c r="I158" s="185"/>
      <c r="J158" s="35"/>
      <c r="K158" s="35"/>
      <c r="L158" s="38"/>
      <c r="M158" s="186"/>
      <c r="N158" s="187"/>
      <c r="O158" s="63"/>
      <c r="P158" s="63"/>
      <c r="Q158" s="63"/>
      <c r="R158" s="63"/>
      <c r="S158" s="63"/>
      <c r="T158" s="64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6" t="s">
        <v>113</v>
      </c>
      <c r="AU158" s="16" t="s">
        <v>79</v>
      </c>
    </row>
    <row r="159" spans="1:65" s="2" customFormat="1" ht="21.75" customHeight="1">
      <c r="A159" s="33"/>
      <c r="B159" s="34"/>
      <c r="C159" s="188" t="s">
        <v>239</v>
      </c>
      <c r="D159" s="188" t="s">
        <v>114</v>
      </c>
      <c r="E159" s="189" t="s">
        <v>240</v>
      </c>
      <c r="F159" s="190" t="s">
        <v>241</v>
      </c>
      <c r="G159" s="191" t="s">
        <v>117</v>
      </c>
      <c r="H159" s="192">
        <v>1</v>
      </c>
      <c r="I159" s="193"/>
      <c r="J159" s="194">
        <f>ROUND(I159*H159,2)</f>
        <v>0</v>
      </c>
      <c r="K159" s="195"/>
      <c r="L159" s="196"/>
      <c r="M159" s="197" t="s">
        <v>19</v>
      </c>
      <c r="N159" s="198" t="s">
        <v>40</v>
      </c>
      <c r="O159" s="63"/>
      <c r="P159" s="179">
        <f>O159*H159</f>
        <v>0</v>
      </c>
      <c r="Q159" s="179">
        <v>0</v>
      </c>
      <c r="R159" s="179">
        <f>Q159*H159</f>
        <v>0</v>
      </c>
      <c r="S159" s="179">
        <v>0</v>
      </c>
      <c r="T159" s="180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1" t="s">
        <v>118</v>
      </c>
      <c r="AT159" s="181" t="s">
        <v>114</v>
      </c>
      <c r="AU159" s="181" t="s">
        <v>79</v>
      </c>
      <c r="AY159" s="16" t="s">
        <v>104</v>
      </c>
      <c r="BE159" s="182">
        <f>IF(N159="základní",J159,0)</f>
        <v>0</v>
      </c>
      <c r="BF159" s="182">
        <f>IF(N159="snížená",J159,0)</f>
        <v>0</v>
      </c>
      <c r="BG159" s="182">
        <f>IF(N159="zákl. přenesená",J159,0)</f>
        <v>0</v>
      </c>
      <c r="BH159" s="182">
        <f>IF(N159="sníž. přenesená",J159,0)</f>
        <v>0</v>
      </c>
      <c r="BI159" s="182">
        <f>IF(N159="nulová",J159,0)</f>
        <v>0</v>
      </c>
      <c r="BJ159" s="16" t="s">
        <v>77</v>
      </c>
      <c r="BK159" s="182">
        <f>ROUND(I159*H159,2)</f>
        <v>0</v>
      </c>
      <c r="BL159" s="16" t="s">
        <v>111</v>
      </c>
      <c r="BM159" s="181" t="s">
        <v>242</v>
      </c>
    </row>
    <row r="160" spans="1:65" s="2" customFormat="1" ht="11.25">
      <c r="A160" s="33"/>
      <c r="B160" s="34"/>
      <c r="C160" s="35"/>
      <c r="D160" s="183" t="s">
        <v>113</v>
      </c>
      <c r="E160" s="35"/>
      <c r="F160" s="184" t="s">
        <v>241</v>
      </c>
      <c r="G160" s="35"/>
      <c r="H160" s="35"/>
      <c r="I160" s="185"/>
      <c r="J160" s="35"/>
      <c r="K160" s="35"/>
      <c r="L160" s="38"/>
      <c r="M160" s="186"/>
      <c r="N160" s="187"/>
      <c r="O160" s="63"/>
      <c r="P160" s="63"/>
      <c r="Q160" s="63"/>
      <c r="R160" s="63"/>
      <c r="S160" s="63"/>
      <c r="T160" s="64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6" t="s">
        <v>113</v>
      </c>
      <c r="AU160" s="16" t="s">
        <v>79</v>
      </c>
    </row>
    <row r="161" spans="1:65" s="2" customFormat="1" ht="48.75">
      <c r="A161" s="33"/>
      <c r="B161" s="34"/>
      <c r="C161" s="35"/>
      <c r="D161" s="183" t="s">
        <v>120</v>
      </c>
      <c r="E161" s="35"/>
      <c r="F161" s="199" t="s">
        <v>243</v>
      </c>
      <c r="G161" s="35"/>
      <c r="H161" s="35"/>
      <c r="I161" s="185"/>
      <c r="J161" s="35"/>
      <c r="K161" s="35"/>
      <c r="L161" s="38"/>
      <c r="M161" s="186"/>
      <c r="N161" s="187"/>
      <c r="O161" s="63"/>
      <c r="P161" s="63"/>
      <c r="Q161" s="63"/>
      <c r="R161" s="63"/>
      <c r="S161" s="63"/>
      <c r="T161" s="64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120</v>
      </c>
      <c r="AU161" s="16" t="s">
        <v>79</v>
      </c>
    </row>
    <row r="162" spans="1:65" s="2" customFormat="1" ht="21.75" customHeight="1">
      <c r="A162" s="33"/>
      <c r="B162" s="34"/>
      <c r="C162" s="188" t="s">
        <v>244</v>
      </c>
      <c r="D162" s="188" t="s">
        <v>114</v>
      </c>
      <c r="E162" s="189" t="s">
        <v>245</v>
      </c>
      <c r="F162" s="190" t="s">
        <v>246</v>
      </c>
      <c r="G162" s="191" t="s">
        <v>117</v>
      </c>
      <c r="H162" s="192">
        <v>1</v>
      </c>
      <c r="I162" s="193"/>
      <c r="J162" s="194">
        <f>ROUND(I162*H162,2)</f>
        <v>0</v>
      </c>
      <c r="K162" s="195"/>
      <c r="L162" s="196"/>
      <c r="M162" s="197" t="s">
        <v>19</v>
      </c>
      <c r="N162" s="198" t="s">
        <v>40</v>
      </c>
      <c r="O162" s="63"/>
      <c r="P162" s="179">
        <f>O162*H162</f>
        <v>0</v>
      </c>
      <c r="Q162" s="179">
        <v>0</v>
      </c>
      <c r="R162" s="179">
        <f>Q162*H162</f>
        <v>0</v>
      </c>
      <c r="S162" s="179">
        <v>0</v>
      </c>
      <c r="T162" s="180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1" t="s">
        <v>118</v>
      </c>
      <c r="AT162" s="181" t="s">
        <v>114</v>
      </c>
      <c r="AU162" s="181" t="s">
        <v>79</v>
      </c>
      <c r="AY162" s="16" t="s">
        <v>104</v>
      </c>
      <c r="BE162" s="182">
        <f>IF(N162="základní",J162,0)</f>
        <v>0</v>
      </c>
      <c r="BF162" s="182">
        <f>IF(N162="snížená",J162,0)</f>
        <v>0</v>
      </c>
      <c r="BG162" s="182">
        <f>IF(N162="zákl. přenesená",J162,0)</f>
        <v>0</v>
      </c>
      <c r="BH162" s="182">
        <f>IF(N162="sníž. přenesená",J162,0)</f>
        <v>0</v>
      </c>
      <c r="BI162" s="182">
        <f>IF(N162="nulová",J162,0)</f>
        <v>0</v>
      </c>
      <c r="BJ162" s="16" t="s">
        <v>77</v>
      </c>
      <c r="BK162" s="182">
        <f>ROUND(I162*H162,2)</f>
        <v>0</v>
      </c>
      <c r="BL162" s="16" t="s">
        <v>111</v>
      </c>
      <c r="BM162" s="181" t="s">
        <v>247</v>
      </c>
    </row>
    <row r="163" spans="1:65" s="2" customFormat="1" ht="11.25">
      <c r="A163" s="33"/>
      <c r="B163" s="34"/>
      <c r="C163" s="35"/>
      <c r="D163" s="183" t="s">
        <v>113</v>
      </c>
      <c r="E163" s="35"/>
      <c r="F163" s="184" t="s">
        <v>246</v>
      </c>
      <c r="G163" s="35"/>
      <c r="H163" s="35"/>
      <c r="I163" s="185"/>
      <c r="J163" s="35"/>
      <c r="K163" s="35"/>
      <c r="L163" s="38"/>
      <c r="M163" s="186"/>
      <c r="N163" s="187"/>
      <c r="O163" s="63"/>
      <c r="P163" s="63"/>
      <c r="Q163" s="63"/>
      <c r="R163" s="63"/>
      <c r="S163" s="63"/>
      <c r="T163" s="64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113</v>
      </c>
      <c r="AU163" s="16" t="s">
        <v>79</v>
      </c>
    </row>
    <row r="164" spans="1:65" s="2" customFormat="1" ht="48.75">
      <c r="A164" s="33"/>
      <c r="B164" s="34"/>
      <c r="C164" s="35"/>
      <c r="D164" s="183" t="s">
        <v>120</v>
      </c>
      <c r="E164" s="35"/>
      <c r="F164" s="199" t="s">
        <v>248</v>
      </c>
      <c r="G164" s="35"/>
      <c r="H164" s="35"/>
      <c r="I164" s="185"/>
      <c r="J164" s="35"/>
      <c r="K164" s="35"/>
      <c r="L164" s="38"/>
      <c r="M164" s="186"/>
      <c r="N164" s="187"/>
      <c r="O164" s="63"/>
      <c r="P164" s="63"/>
      <c r="Q164" s="63"/>
      <c r="R164" s="63"/>
      <c r="S164" s="63"/>
      <c r="T164" s="64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6" t="s">
        <v>120</v>
      </c>
      <c r="AU164" s="16" t="s">
        <v>79</v>
      </c>
    </row>
    <row r="165" spans="1:65" s="2" customFormat="1" ht="16.5" customHeight="1">
      <c r="A165" s="33"/>
      <c r="B165" s="34"/>
      <c r="C165" s="169" t="s">
        <v>249</v>
      </c>
      <c r="D165" s="169" t="s">
        <v>107</v>
      </c>
      <c r="E165" s="170" t="s">
        <v>250</v>
      </c>
      <c r="F165" s="171" t="s">
        <v>196</v>
      </c>
      <c r="G165" s="172" t="s">
        <v>110</v>
      </c>
      <c r="H165" s="173">
        <v>1</v>
      </c>
      <c r="I165" s="174"/>
      <c r="J165" s="175">
        <f>ROUND(I165*H165,2)</f>
        <v>0</v>
      </c>
      <c r="K165" s="176"/>
      <c r="L165" s="38"/>
      <c r="M165" s="177" t="s">
        <v>19</v>
      </c>
      <c r="N165" s="178" t="s">
        <v>40</v>
      </c>
      <c r="O165" s="63"/>
      <c r="P165" s="179">
        <f>O165*H165</f>
        <v>0</v>
      </c>
      <c r="Q165" s="179">
        <v>0</v>
      </c>
      <c r="R165" s="179">
        <f>Q165*H165</f>
        <v>0</v>
      </c>
      <c r="S165" s="179">
        <v>0</v>
      </c>
      <c r="T165" s="180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1" t="s">
        <v>111</v>
      </c>
      <c r="AT165" s="181" t="s">
        <v>107</v>
      </c>
      <c r="AU165" s="181" t="s">
        <v>79</v>
      </c>
      <c r="AY165" s="16" t="s">
        <v>104</v>
      </c>
      <c r="BE165" s="182">
        <f>IF(N165="základní",J165,0)</f>
        <v>0</v>
      </c>
      <c r="BF165" s="182">
        <f>IF(N165="snížená",J165,0)</f>
        <v>0</v>
      </c>
      <c r="BG165" s="182">
        <f>IF(N165="zákl. přenesená",J165,0)</f>
        <v>0</v>
      </c>
      <c r="BH165" s="182">
        <f>IF(N165="sníž. přenesená",J165,0)</f>
        <v>0</v>
      </c>
      <c r="BI165" s="182">
        <f>IF(N165="nulová",J165,0)</f>
        <v>0</v>
      </c>
      <c r="BJ165" s="16" t="s">
        <v>77</v>
      </c>
      <c r="BK165" s="182">
        <f>ROUND(I165*H165,2)</f>
        <v>0</v>
      </c>
      <c r="BL165" s="16" t="s">
        <v>111</v>
      </c>
      <c r="BM165" s="181" t="s">
        <v>251</v>
      </c>
    </row>
    <row r="166" spans="1:65" s="2" customFormat="1" ht="11.25">
      <c r="A166" s="33"/>
      <c r="B166" s="34"/>
      <c r="C166" s="35"/>
      <c r="D166" s="183" t="s">
        <v>113</v>
      </c>
      <c r="E166" s="35"/>
      <c r="F166" s="184" t="s">
        <v>196</v>
      </c>
      <c r="G166" s="35"/>
      <c r="H166" s="35"/>
      <c r="I166" s="185"/>
      <c r="J166" s="35"/>
      <c r="K166" s="35"/>
      <c r="L166" s="38"/>
      <c r="M166" s="186"/>
      <c r="N166" s="187"/>
      <c r="O166" s="63"/>
      <c r="P166" s="63"/>
      <c r="Q166" s="63"/>
      <c r="R166" s="63"/>
      <c r="S166" s="63"/>
      <c r="T166" s="64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113</v>
      </c>
      <c r="AU166" s="16" t="s">
        <v>79</v>
      </c>
    </row>
    <row r="167" spans="1:65" s="2" customFormat="1" ht="24.2" customHeight="1">
      <c r="A167" s="33"/>
      <c r="B167" s="34"/>
      <c r="C167" s="188" t="s">
        <v>252</v>
      </c>
      <c r="D167" s="188" t="s">
        <v>114</v>
      </c>
      <c r="E167" s="189" t="s">
        <v>253</v>
      </c>
      <c r="F167" s="190" t="s">
        <v>254</v>
      </c>
      <c r="G167" s="191" t="s">
        <v>117</v>
      </c>
      <c r="H167" s="192">
        <v>5</v>
      </c>
      <c r="I167" s="193"/>
      <c r="J167" s="194">
        <f>ROUND(I167*H167,2)</f>
        <v>0</v>
      </c>
      <c r="K167" s="195"/>
      <c r="L167" s="196"/>
      <c r="M167" s="197" t="s">
        <v>19</v>
      </c>
      <c r="N167" s="198" t="s">
        <v>40</v>
      </c>
      <c r="O167" s="63"/>
      <c r="P167" s="179">
        <f>O167*H167</f>
        <v>0</v>
      </c>
      <c r="Q167" s="179">
        <v>0</v>
      </c>
      <c r="R167" s="179">
        <f>Q167*H167</f>
        <v>0</v>
      </c>
      <c r="S167" s="179">
        <v>0</v>
      </c>
      <c r="T167" s="180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1" t="s">
        <v>118</v>
      </c>
      <c r="AT167" s="181" t="s">
        <v>114</v>
      </c>
      <c r="AU167" s="181" t="s">
        <v>79</v>
      </c>
      <c r="AY167" s="16" t="s">
        <v>104</v>
      </c>
      <c r="BE167" s="182">
        <f>IF(N167="základní",J167,0)</f>
        <v>0</v>
      </c>
      <c r="BF167" s="182">
        <f>IF(N167="snížená",J167,0)</f>
        <v>0</v>
      </c>
      <c r="BG167" s="182">
        <f>IF(N167="zákl. přenesená",J167,0)</f>
        <v>0</v>
      </c>
      <c r="BH167" s="182">
        <f>IF(N167="sníž. přenesená",J167,0)</f>
        <v>0</v>
      </c>
      <c r="BI167" s="182">
        <f>IF(N167="nulová",J167,0)</f>
        <v>0</v>
      </c>
      <c r="BJ167" s="16" t="s">
        <v>77</v>
      </c>
      <c r="BK167" s="182">
        <f>ROUND(I167*H167,2)</f>
        <v>0</v>
      </c>
      <c r="BL167" s="16" t="s">
        <v>111</v>
      </c>
      <c r="BM167" s="181" t="s">
        <v>255</v>
      </c>
    </row>
    <row r="168" spans="1:65" s="2" customFormat="1" ht="11.25">
      <c r="A168" s="33"/>
      <c r="B168" s="34"/>
      <c r="C168" s="35"/>
      <c r="D168" s="183" t="s">
        <v>113</v>
      </c>
      <c r="E168" s="35"/>
      <c r="F168" s="184" t="s">
        <v>254</v>
      </c>
      <c r="G168" s="35"/>
      <c r="H168" s="35"/>
      <c r="I168" s="185"/>
      <c r="J168" s="35"/>
      <c r="K168" s="35"/>
      <c r="L168" s="38"/>
      <c r="M168" s="186"/>
      <c r="N168" s="187"/>
      <c r="O168" s="63"/>
      <c r="P168" s="63"/>
      <c r="Q168" s="63"/>
      <c r="R168" s="63"/>
      <c r="S168" s="63"/>
      <c r="T168" s="64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6" t="s">
        <v>113</v>
      </c>
      <c r="AU168" s="16" t="s">
        <v>79</v>
      </c>
    </row>
    <row r="169" spans="1:65" s="2" customFormat="1" ht="39">
      <c r="A169" s="33"/>
      <c r="B169" s="34"/>
      <c r="C169" s="35"/>
      <c r="D169" s="183" t="s">
        <v>120</v>
      </c>
      <c r="E169" s="35"/>
      <c r="F169" s="199" t="s">
        <v>256</v>
      </c>
      <c r="G169" s="35"/>
      <c r="H169" s="35"/>
      <c r="I169" s="185"/>
      <c r="J169" s="35"/>
      <c r="K169" s="35"/>
      <c r="L169" s="38"/>
      <c r="M169" s="186"/>
      <c r="N169" s="187"/>
      <c r="O169" s="63"/>
      <c r="P169" s="63"/>
      <c r="Q169" s="63"/>
      <c r="R169" s="63"/>
      <c r="S169" s="63"/>
      <c r="T169" s="64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6" t="s">
        <v>120</v>
      </c>
      <c r="AU169" s="16" t="s">
        <v>79</v>
      </c>
    </row>
    <row r="170" spans="1:65" s="2" customFormat="1" ht="16.5" customHeight="1">
      <c r="A170" s="33"/>
      <c r="B170" s="34"/>
      <c r="C170" s="169" t="s">
        <v>118</v>
      </c>
      <c r="D170" s="169" t="s">
        <v>107</v>
      </c>
      <c r="E170" s="170" t="s">
        <v>257</v>
      </c>
      <c r="F170" s="171" t="s">
        <v>258</v>
      </c>
      <c r="G170" s="172" t="s">
        <v>110</v>
      </c>
      <c r="H170" s="173">
        <v>1</v>
      </c>
      <c r="I170" s="174"/>
      <c r="J170" s="175">
        <f>ROUND(I170*H170,2)</f>
        <v>0</v>
      </c>
      <c r="K170" s="176"/>
      <c r="L170" s="38"/>
      <c r="M170" s="177" t="s">
        <v>19</v>
      </c>
      <c r="N170" s="178" t="s">
        <v>40</v>
      </c>
      <c r="O170" s="63"/>
      <c r="P170" s="179">
        <f>O170*H170</f>
        <v>0</v>
      </c>
      <c r="Q170" s="179">
        <v>0</v>
      </c>
      <c r="R170" s="179">
        <f>Q170*H170</f>
        <v>0</v>
      </c>
      <c r="S170" s="179">
        <v>0</v>
      </c>
      <c r="T170" s="180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1" t="s">
        <v>111</v>
      </c>
      <c r="AT170" s="181" t="s">
        <v>107</v>
      </c>
      <c r="AU170" s="181" t="s">
        <v>79</v>
      </c>
      <c r="AY170" s="16" t="s">
        <v>104</v>
      </c>
      <c r="BE170" s="182">
        <f>IF(N170="základní",J170,0)</f>
        <v>0</v>
      </c>
      <c r="BF170" s="182">
        <f>IF(N170="snížená",J170,0)</f>
        <v>0</v>
      </c>
      <c r="BG170" s="182">
        <f>IF(N170="zákl. přenesená",J170,0)</f>
        <v>0</v>
      </c>
      <c r="BH170" s="182">
        <f>IF(N170="sníž. přenesená",J170,0)</f>
        <v>0</v>
      </c>
      <c r="BI170" s="182">
        <f>IF(N170="nulová",J170,0)</f>
        <v>0</v>
      </c>
      <c r="BJ170" s="16" t="s">
        <v>77</v>
      </c>
      <c r="BK170" s="182">
        <f>ROUND(I170*H170,2)</f>
        <v>0</v>
      </c>
      <c r="BL170" s="16" t="s">
        <v>111</v>
      </c>
      <c r="BM170" s="181" t="s">
        <v>259</v>
      </c>
    </row>
    <row r="171" spans="1:65" s="2" customFormat="1" ht="11.25">
      <c r="A171" s="33"/>
      <c r="B171" s="34"/>
      <c r="C171" s="35"/>
      <c r="D171" s="183" t="s">
        <v>113</v>
      </c>
      <c r="E171" s="35"/>
      <c r="F171" s="184" t="s">
        <v>258</v>
      </c>
      <c r="G171" s="35"/>
      <c r="H171" s="35"/>
      <c r="I171" s="185"/>
      <c r="J171" s="35"/>
      <c r="K171" s="35"/>
      <c r="L171" s="38"/>
      <c r="M171" s="186"/>
      <c r="N171" s="187"/>
      <c r="O171" s="63"/>
      <c r="P171" s="63"/>
      <c r="Q171" s="63"/>
      <c r="R171" s="63"/>
      <c r="S171" s="63"/>
      <c r="T171" s="64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6" t="s">
        <v>113</v>
      </c>
      <c r="AU171" s="16" t="s">
        <v>79</v>
      </c>
    </row>
    <row r="172" spans="1:65" s="2" customFormat="1" ht="24.2" customHeight="1">
      <c r="A172" s="33"/>
      <c r="B172" s="34"/>
      <c r="C172" s="188" t="s">
        <v>260</v>
      </c>
      <c r="D172" s="188" t="s">
        <v>114</v>
      </c>
      <c r="E172" s="189" t="s">
        <v>261</v>
      </c>
      <c r="F172" s="190" t="s">
        <v>262</v>
      </c>
      <c r="G172" s="191" t="s">
        <v>117</v>
      </c>
      <c r="H172" s="192">
        <v>2</v>
      </c>
      <c r="I172" s="193"/>
      <c r="J172" s="194">
        <f>ROUND(I172*H172,2)</f>
        <v>0</v>
      </c>
      <c r="K172" s="195"/>
      <c r="L172" s="196"/>
      <c r="M172" s="197" t="s">
        <v>19</v>
      </c>
      <c r="N172" s="198" t="s">
        <v>40</v>
      </c>
      <c r="O172" s="63"/>
      <c r="P172" s="179">
        <f>O172*H172</f>
        <v>0</v>
      </c>
      <c r="Q172" s="179">
        <v>0</v>
      </c>
      <c r="R172" s="179">
        <f>Q172*H172</f>
        <v>0</v>
      </c>
      <c r="S172" s="179">
        <v>0</v>
      </c>
      <c r="T172" s="180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1" t="s">
        <v>118</v>
      </c>
      <c r="AT172" s="181" t="s">
        <v>114</v>
      </c>
      <c r="AU172" s="181" t="s">
        <v>79</v>
      </c>
      <c r="AY172" s="16" t="s">
        <v>104</v>
      </c>
      <c r="BE172" s="182">
        <f>IF(N172="základní",J172,0)</f>
        <v>0</v>
      </c>
      <c r="BF172" s="182">
        <f>IF(N172="snížená",J172,0)</f>
        <v>0</v>
      </c>
      <c r="BG172" s="182">
        <f>IF(N172="zákl. přenesená",J172,0)</f>
        <v>0</v>
      </c>
      <c r="BH172" s="182">
        <f>IF(N172="sníž. přenesená",J172,0)</f>
        <v>0</v>
      </c>
      <c r="BI172" s="182">
        <f>IF(N172="nulová",J172,0)</f>
        <v>0</v>
      </c>
      <c r="BJ172" s="16" t="s">
        <v>77</v>
      </c>
      <c r="BK172" s="182">
        <f>ROUND(I172*H172,2)</f>
        <v>0</v>
      </c>
      <c r="BL172" s="16" t="s">
        <v>111</v>
      </c>
      <c r="BM172" s="181" t="s">
        <v>263</v>
      </c>
    </row>
    <row r="173" spans="1:65" s="2" customFormat="1" ht="11.25">
      <c r="A173" s="33"/>
      <c r="B173" s="34"/>
      <c r="C173" s="35"/>
      <c r="D173" s="183" t="s">
        <v>113</v>
      </c>
      <c r="E173" s="35"/>
      <c r="F173" s="184" t="s">
        <v>262</v>
      </c>
      <c r="G173" s="35"/>
      <c r="H173" s="35"/>
      <c r="I173" s="185"/>
      <c r="J173" s="35"/>
      <c r="K173" s="35"/>
      <c r="L173" s="38"/>
      <c r="M173" s="186"/>
      <c r="N173" s="187"/>
      <c r="O173" s="63"/>
      <c r="P173" s="63"/>
      <c r="Q173" s="63"/>
      <c r="R173" s="63"/>
      <c r="S173" s="63"/>
      <c r="T173" s="64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6" t="s">
        <v>113</v>
      </c>
      <c r="AU173" s="16" t="s">
        <v>79</v>
      </c>
    </row>
    <row r="174" spans="1:65" s="2" customFormat="1" ht="58.5">
      <c r="A174" s="33"/>
      <c r="B174" s="34"/>
      <c r="C174" s="35"/>
      <c r="D174" s="183" t="s">
        <v>120</v>
      </c>
      <c r="E174" s="35"/>
      <c r="F174" s="199" t="s">
        <v>264</v>
      </c>
      <c r="G174" s="35"/>
      <c r="H174" s="35"/>
      <c r="I174" s="185"/>
      <c r="J174" s="35"/>
      <c r="K174" s="35"/>
      <c r="L174" s="38"/>
      <c r="M174" s="186"/>
      <c r="N174" s="187"/>
      <c r="O174" s="63"/>
      <c r="P174" s="63"/>
      <c r="Q174" s="63"/>
      <c r="R174" s="63"/>
      <c r="S174" s="63"/>
      <c r="T174" s="64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120</v>
      </c>
      <c r="AU174" s="16" t="s">
        <v>79</v>
      </c>
    </row>
    <row r="175" spans="1:65" s="2" customFormat="1" ht="24.2" customHeight="1">
      <c r="A175" s="33"/>
      <c r="B175" s="34"/>
      <c r="C175" s="188" t="s">
        <v>265</v>
      </c>
      <c r="D175" s="188" t="s">
        <v>114</v>
      </c>
      <c r="E175" s="189" t="s">
        <v>266</v>
      </c>
      <c r="F175" s="190" t="s">
        <v>267</v>
      </c>
      <c r="G175" s="191" t="s">
        <v>117</v>
      </c>
      <c r="H175" s="192">
        <v>2</v>
      </c>
      <c r="I175" s="193"/>
      <c r="J175" s="194">
        <f>ROUND(I175*H175,2)</f>
        <v>0</v>
      </c>
      <c r="K175" s="195"/>
      <c r="L175" s="196"/>
      <c r="M175" s="197" t="s">
        <v>19</v>
      </c>
      <c r="N175" s="198" t="s">
        <v>40</v>
      </c>
      <c r="O175" s="63"/>
      <c r="P175" s="179">
        <f>O175*H175</f>
        <v>0</v>
      </c>
      <c r="Q175" s="179">
        <v>0</v>
      </c>
      <c r="R175" s="179">
        <f>Q175*H175</f>
        <v>0</v>
      </c>
      <c r="S175" s="179">
        <v>0</v>
      </c>
      <c r="T175" s="180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1" t="s">
        <v>118</v>
      </c>
      <c r="AT175" s="181" t="s">
        <v>114</v>
      </c>
      <c r="AU175" s="181" t="s">
        <v>79</v>
      </c>
      <c r="AY175" s="16" t="s">
        <v>104</v>
      </c>
      <c r="BE175" s="182">
        <f>IF(N175="základní",J175,0)</f>
        <v>0</v>
      </c>
      <c r="BF175" s="182">
        <f>IF(N175="snížená",J175,0)</f>
        <v>0</v>
      </c>
      <c r="BG175" s="182">
        <f>IF(N175="zákl. přenesená",J175,0)</f>
        <v>0</v>
      </c>
      <c r="BH175" s="182">
        <f>IF(N175="sníž. přenesená",J175,0)</f>
        <v>0</v>
      </c>
      <c r="BI175" s="182">
        <f>IF(N175="nulová",J175,0)</f>
        <v>0</v>
      </c>
      <c r="BJ175" s="16" t="s">
        <v>77</v>
      </c>
      <c r="BK175" s="182">
        <f>ROUND(I175*H175,2)</f>
        <v>0</v>
      </c>
      <c r="BL175" s="16" t="s">
        <v>111</v>
      </c>
      <c r="BM175" s="181" t="s">
        <v>268</v>
      </c>
    </row>
    <row r="176" spans="1:65" s="2" customFormat="1" ht="11.25">
      <c r="A176" s="33"/>
      <c r="B176" s="34"/>
      <c r="C176" s="35"/>
      <c r="D176" s="183" t="s">
        <v>113</v>
      </c>
      <c r="E176" s="35"/>
      <c r="F176" s="184" t="s">
        <v>267</v>
      </c>
      <c r="G176" s="35"/>
      <c r="H176" s="35"/>
      <c r="I176" s="185"/>
      <c r="J176" s="35"/>
      <c r="K176" s="35"/>
      <c r="L176" s="38"/>
      <c r="M176" s="186"/>
      <c r="N176" s="187"/>
      <c r="O176" s="63"/>
      <c r="P176" s="63"/>
      <c r="Q176" s="63"/>
      <c r="R176" s="63"/>
      <c r="S176" s="63"/>
      <c r="T176" s="64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113</v>
      </c>
      <c r="AU176" s="16" t="s">
        <v>79</v>
      </c>
    </row>
    <row r="177" spans="1:65" s="2" customFormat="1" ht="68.25">
      <c r="A177" s="33"/>
      <c r="B177" s="34"/>
      <c r="C177" s="35"/>
      <c r="D177" s="183" t="s">
        <v>120</v>
      </c>
      <c r="E177" s="35"/>
      <c r="F177" s="199" t="s">
        <v>269</v>
      </c>
      <c r="G177" s="35"/>
      <c r="H177" s="35"/>
      <c r="I177" s="185"/>
      <c r="J177" s="35"/>
      <c r="K177" s="35"/>
      <c r="L177" s="38"/>
      <c r="M177" s="186"/>
      <c r="N177" s="187"/>
      <c r="O177" s="63"/>
      <c r="P177" s="63"/>
      <c r="Q177" s="63"/>
      <c r="R177" s="63"/>
      <c r="S177" s="63"/>
      <c r="T177" s="64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120</v>
      </c>
      <c r="AU177" s="16" t="s">
        <v>79</v>
      </c>
    </row>
    <row r="178" spans="1:65" s="2" customFormat="1" ht="24.2" customHeight="1">
      <c r="A178" s="33"/>
      <c r="B178" s="34"/>
      <c r="C178" s="188" t="s">
        <v>270</v>
      </c>
      <c r="D178" s="188" t="s">
        <v>114</v>
      </c>
      <c r="E178" s="189" t="s">
        <v>271</v>
      </c>
      <c r="F178" s="190" t="s">
        <v>272</v>
      </c>
      <c r="G178" s="191" t="s">
        <v>117</v>
      </c>
      <c r="H178" s="192">
        <v>2</v>
      </c>
      <c r="I178" s="193"/>
      <c r="J178" s="194">
        <f>ROUND(I178*H178,2)</f>
        <v>0</v>
      </c>
      <c r="K178" s="195"/>
      <c r="L178" s="196"/>
      <c r="M178" s="197" t="s">
        <v>19</v>
      </c>
      <c r="N178" s="198" t="s">
        <v>40</v>
      </c>
      <c r="O178" s="63"/>
      <c r="P178" s="179">
        <f>O178*H178</f>
        <v>0</v>
      </c>
      <c r="Q178" s="179">
        <v>0</v>
      </c>
      <c r="R178" s="179">
        <f>Q178*H178</f>
        <v>0</v>
      </c>
      <c r="S178" s="179">
        <v>0</v>
      </c>
      <c r="T178" s="180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81" t="s">
        <v>118</v>
      </c>
      <c r="AT178" s="181" t="s">
        <v>114</v>
      </c>
      <c r="AU178" s="181" t="s">
        <v>79</v>
      </c>
      <c r="AY178" s="16" t="s">
        <v>104</v>
      </c>
      <c r="BE178" s="182">
        <f>IF(N178="základní",J178,0)</f>
        <v>0</v>
      </c>
      <c r="BF178" s="182">
        <f>IF(N178="snížená",J178,0)</f>
        <v>0</v>
      </c>
      <c r="BG178" s="182">
        <f>IF(N178="zákl. přenesená",J178,0)</f>
        <v>0</v>
      </c>
      <c r="BH178" s="182">
        <f>IF(N178="sníž. přenesená",J178,0)</f>
        <v>0</v>
      </c>
      <c r="BI178" s="182">
        <f>IF(N178="nulová",J178,0)</f>
        <v>0</v>
      </c>
      <c r="BJ178" s="16" t="s">
        <v>77</v>
      </c>
      <c r="BK178" s="182">
        <f>ROUND(I178*H178,2)</f>
        <v>0</v>
      </c>
      <c r="BL178" s="16" t="s">
        <v>111</v>
      </c>
      <c r="BM178" s="181" t="s">
        <v>273</v>
      </c>
    </row>
    <row r="179" spans="1:65" s="2" customFormat="1" ht="19.5">
      <c r="A179" s="33"/>
      <c r="B179" s="34"/>
      <c r="C179" s="35"/>
      <c r="D179" s="183" t="s">
        <v>113</v>
      </c>
      <c r="E179" s="35"/>
      <c r="F179" s="184" t="s">
        <v>272</v>
      </c>
      <c r="G179" s="35"/>
      <c r="H179" s="35"/>
      <c r="I179" s="185"/>
      <c r="J179" s="35"/>
      <c r="K179" s="35"/>
      <c r="L179" s="38"/>
      <c r="M179" s="186"/>
      <c r="N179" s="187"/>
      <c r="O179" s="63"/>
      <c r="P179" s="63"/>
      <c r="Q179" s="63"/>
      <c r="R179" s="63"/>
      <c r="S179" s="63"/>
      <c r="T179" s="64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6" t="s">
        <v>113</v>
      </c>
      <c r="AU179" s="16" t="s">
        <v>79</v>
      </c>
    </row>
    <row r="180" spans="1:65" s="2" customFormat="1" ht="68.25">
      <c r="A180" s="33"/>
      <c r="B180" s="34"/>
      <c r="C180" s="35"/>
      <c r="D180" s="183" t="s">
        <v>120</v>
      </c>
      <c r="E180" s="35"/>
      <c r="F180" s="199" t="s">
        <v>274</v>
      </c>
      <c r="G180" s="35"/>
      <c r="H180" s="35"/>
      <c r="I180" s="185"/>
      <c r="J180" s="35"/>
      <c r="K180" s="35"/>
      <c r="L180" s="38"/>
      <c r="M180" s="186"/>
      <c r="N180" s="187"/>
      <c r="O180" s="63"/>
      <c r="P180" s="63"/>
      <c r="Q180" s="63"/>
      <c r="R180" s="63"/>
      <c r="S180" s="63"/>
      <c r="T180" s="64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T180" s="16" t="s">
        <v>120</v>
      </c>
      <c r="AU180" s="16" t="s">
        <v>79</v>
      </c>
    </row>
    <row r="181" spans="1:65" s="2" customFormat="1" ht="24.2" customHeight="1">
      <c r="A181" s="33"/>
      <c r="B181" s="34"/>
      <c r="C181" s="188" t="s">
        <v>275</v>
      </c>
      <c r="D181" s="188" t="s">
        <v>114</v>
      </c>
      <c r="E181" s="189" t="s">
        <v>276</v>
      </c>
      <c r="F181" s="190" t="s">
        <v>277</v>
      </c>
      <c r="G181" s="191" t="s">
        <v>117</v>
      </c>
      <c r="H181" s="192">
        <v>1</v>
      </c>
      <c r="I181" s="193"/>
      <c r="J181" s="194">
        <f>ROUND(I181*H181,2)</f>
        <v>0</v>
      </c>
      <c r="K181" s="195"/>
      <c r="L181" s="196"/>
      <c r="M181" s="197" t="s">
        <v>19</v>
      </c>
      <c r="N181" s="198" t="s">
        <v>40</v>
      </c>
      <c r="O181" s="63"/>
      <c r="P181" s="179">
        <f>O181*H181</f>
        <v>0</v>
      </c>
      <c r="Q181" s="179">
        <v>0</v>
      </c>
      <c r="R181" s="179">
        <f>Q181*H181</f>
        <v>0</v>
      </c>
      <c r="S181" s="179">
        <v>0</v>
      </c>
      <c r="T181" s="180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1" t="s">
        <v>118</v>
      </c>
      <c r="AT181" s="181" t="s">
        <v>114</v>
      </c>
      <c r="AU181" s="181" t="s">
        <v>79</v>
      </c>
      <c r="AY181" s="16" t="s">
        <v>104</v>
      </c>
      <c r="BE181" s="182">
        <f>IF(N181="základní",J181,0)</f>
        <v>0</v>
      </c>
      <c r="BF181" s="182">
        <f>IF(N181="snížená",J181,0)</f>
        <v>0</v>
      </c>
      <c r="BG181" s="182">
        <f>IF(N181="zákl. přenesená",J181,0)</f>
        <v>0</v>
      </c>
      <c r="BH181" s="182">
        <f>IF(N181="sníž. přenesená",J181,0)</f>
        <v>0</v>
      </c>
      <c r="BI181" s="182">
        <f>IF(N181="nulová",J181,0)</f>
        <v>0</v>
      </c>
      <c r="BJ181" s="16" t="s">
        <v>77</v>
      </c>
      <c r="BK181" s="182">
        <f>ROUND(I181*H181,2)</f>
        <v>0</v>
      </c>
      <c r="BL181" s="16" t="s">
        <v>111</v>
      </c>
      <c r="BM181" s="181" t="s">
        <v>278</v>
      </c>
    </row>
    <row r="182" spans="1:65" s="2" customFormat="1" ht="19.5">
      <c r="A182" s="33"/>
      <c r="B182" s="34"/>
      <c r="C182" s="35"/>
      <c r="D182" s="183" t="s">
        <v>113</v>
      </c>
      <c r="E182" s="35"/>
      <c r="F182" s="184" t="s">
        <v>277</v>
      </c>
      <c r="G182" s="35"/>
      <c r="H182" s="35"/>
      <c r="I182" s="185"/>
      <c r="J182" s="35"/>
      <c r="K182" s="35"/>
      <c r="L182" s="38"/>
      <c r="M182" s="186"/>
      <c r="N182" s="187"/>
      <c r="O182" s="63"/>
      <c r="P182" s="63"/>
      <c r="Q182" s="63"/>
      <c r="R182" s="63"/>
      <c r="S182" s="63"/>
      <c r="T182" s="64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6" t="s">
        <v>113</v>
      </c>
      <c r="AU182" s="16" t="s">
        <v>79</v>
      </c>
    </row>
    <row r="183" spans="1:65" s="2" customFormat="1" ht="68.25">
      <c r="A183" s="33"/>
      <c r="B183" s="34"/>
      <c r="C183" s="35"/>
      <c r="D183" s="183" t="s">
        <v>120</v>
      </c>
      <c r="E183" s="35"/>
      <c r="F183" s="199" t="s">
        <v>279</v>
      </c>
      <c r="G183" s="35"/>
      <c r="H183" s="35"/>
      <c r="I183" s="185"/>
      <c r="J183" s="35"/>
      <c r="K183" s="35"/>
      <c r="L183" s="38"/>
      <c r="M183" s="186"/>
      <c r="N183" s="187"/>
      <c r="O183" s="63"/>
      <c r="P183" s="63"/>
      <c r="Q183" s="63"/>
      <c r="R183" s="63"/>
      <c r="S183" s="63"/>
      <c r="T183" s="64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T183" s="16" t="s">
        <v>120</v>
      </c>
      <c r="AU183" s="16" t="s">
        <v>79</v>
      </c>
    </row>
    <row r="184" spans="1:65" s="2" customFormat="1" ht="24.2" customHeight="1">
      <c r="A184" s="33"/>
      <c r="B184" s="34"/>
      <c r="C184" s="188" t="s">
        <v>280</v>
      </c>
      <c r="D184" s="188" t="s">
        <v>114</v>
      </c>
      <c r="E184" s="189" t="s">
        <v>281</v>
      </c>
      <c r="F184" s="190" t="s">
        <v>282</v>
      </c>
      <c r="G184" s="191" t="s">
        <v>117</v>
      </c>
      <c r="H184" s="192">
        <v>1</v>
      </c>
      <c r="I184" s="193"/>
      <c r="J184" s="194">
        <f>ROUND(I184*H184,2)</f>
        <v>0</v>
      </c>
      <c r="K184" s="195"/>
      <c r="L184" s="196"/>
      <c r="M184" s="197" t="s">
        <v>19</v>
      </c>
      <c r="N184" s="198" t="s">
        <v>40</v>
      </c>
      <c r="O184" s="63"/>
      <c r="P184" s="179">
        <f>O184*H184</f>
        <v>0</v>
      </c>
      <c r="Q184" s="179">
        <v>0</v>
      </c>
      <c r="R184" s="179">
        <f>Q184*H184</f>
        <v>0</v>
      </c>
      <c r="S184" s="179">
        <v>0</v>
      </c>
      <c r="T184" s="180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1" t="s">
        <v>118</v>
      </c>
      <c r="AT184" s="181" t="s">
        <v>114</v>
      </c>
      <c r="AU184" s="181" t="s">
        <v>79</v>
      </c>
      <c r="AY184" s="16" t="s">
        <v>104</v>
      </c>
      <c r="BE184" s="182">
        <f>IF(N184="základní",J184,0)</f>
        <v>0</v>
      </c>
      <c r="BF184" s="182">
        <f>IF(N184="snížená",J184,0)</f>
        <v>0</v>
      </c>
      <c r="BG184" s="182">
        <f>IF(N184="zákl. přenesená",J184,0)</f>
        <v>0</v>
      </c>
      <c r="BH184" s="182">
        <f>IF(N184="sníž. přenesená",J184,0)</f>
        <v>0</v>
      </c>
      <c r="BI184" s="182">
        <f>IF(N184="nulová",J184,0)</f>
        <v>0</v>
      </c>
      <c r="BJ184" s="16" t="s">
        <v>77</v>
      </c>
      <c r="BK184" s="182">
        <f>ROUND(I184*H184,2)</f>
        <v>0</v>
      </c>
      <c r="BL184" s="16" t="s">
        <v>111</v>
      </c>
      <c r="BM184" s="181" t="s">
        <v>283</v>
      </c>
    </row>
    <row r="185" spans="1:65" s="2" customFormat="1" ht="11.25">
      <c r="A185" s="33"/>
      <c r="B185" s="34"/>
      <c r="C185" s="35"/>
      <c r="D185" s="183" t="s">
        <v>113</v>
      </c>
      <c r="E185" s="35"/>
      <c r="F185" s="184" t="s">
        <v>282</v>
      </c>
      <c r="G185" s="35"/>
      <c r="H185" s="35"/>
      <c r="I185" s="185"/>
      <c r="J185" s="35"/>
      <c r="K185" s="35"/>
      <c r="L185" s="38"/>
      <c r="M185" s="186"/>
      <c r="N185" s="187"/>
      <c r="O185" s="63"/>
      <c r="P185" s="63"/>
      <c r="Q185" s="63"/>
      <c r="R185" s="63"/>
      <c r="S185" s="63"/>
      <c r="T185" s="64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6" t="s">
        <v>113</v>
      </c>
      <c r="AU185" s="16" t="s">
        <v>79</v>
      </c>
    </row>
    <row r="186" spans="1:65" s="2" customFormat="1" ht="78">
      <c r="A186" s="33"/>
      <c r="B186" s="34"/>
      <c r="C186" s="35"/>
      <c r="D186" s="183" t="s">
        <v>120</v>
      </c>
      <c r="E186" s="35"/>
      <c r="F186" s="199" t="s">
        <v>284</v>
      </c>
      <c r="G186" s="35"/>
      <c r="H186" s="35"/>
      <c r="I186" s="185"/>
      <c r="J186" s="35"/>
      <c r="K186" s="35"/>
      <c r="L186" s="38"/>
      <c r="M186" s="186"/>
      <c r="N186" s="187"/>
      <c r="O186" s="63"/>
      <c r="P186" s="63"/>
      <c r="Q186" s="63"/>
      <c r="R186" s="63"/>
      <c r="S186" s="63"/>
      <c r="T186" s="64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6" t="s">
        <v>120</v>
      </c>
      <c r="AU186" s="16" t="s">
        <v>79</v>
      </c>
    </row>
    <row r="187" spans="1:65" s="2" customFormat="1" ht="21.75" customHeight="1">
      <c r="A187" s="33"/>
      <c r="B187" s="34"/>
      <c r="C187" s="188" t="s">
        <v>285</v>
      </c>
      <c r="D187" s="188" t="s">
        <v>114</v>
      </c>
      <c r="E187" s="189" t="s">
        <v>286</v>
      </c>
      <c r="F187" s="190" t="s">
        <v>287</v>
      </c>
      <c r="G187" s="191" t="s">
        <v>117</v>
      </c>
      <c r="H187" s="192">
        <v>1</v>
      </c>
      <c r="I187" s="193"/>
      <c r="J187" s="194">
        <f>ROUND(I187*H187,2)</f>
        <v>0</v>
      </c>
      <c r="K187" s="195"/>
      <c r="L187" s="196"/>
      <c r="M187" s="197" t="s">
        <v>19</v>
      </c>
      <c r="N187" s="198" t="s">
        <v>40</v>
      </c>
      <c r="O187" s="63"/>
      <c r="P187" s="179">
        <f>O187*H187</f>
        <v>0</v>
      </c>
      <c r="Q187" s="179">
        <v>0</v>
      </c>
      <c r="R187" s="179">
        <f>Q187*H187</f>
        <v>0</v>
      </c>
      <c r="S187" s="179">
        <v>0</v>
      </c>
      <c r="T187" s="180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81" t="s">
        <v>118</v>
      </c>
      <c r="AT187" s="181" t="s">
        <v>114</v>
      </c>
      <c r="AU187" s="181" t="s">
        <v>79</v>
      </c>
      <c r="AY187" s="16" t="s">
        <v>104</v>
      </c>
      <c r="BE187" s="182">
        <f>IF(N187="základní",J187,0)</f>
        <v>0</v>
      </c>
      <c r="BF187" s="182">
        <f>IF(N187="snížená",J187,0)</f>
        <v>0</v>
      </c>
      <c r="BG187" s="182">
        <f>IF(N187="zákl. přenesená",J187,0)</f>
        <v>0</v>
      </c>
      <c r="BH187" s="182">
        <f>IF(N187="sníž. přenesená",J187,0)</f>
        <v>0</v>
      </c>
      <c r="BI187" s="182">
        <f>IF(N187="nulová",J187,0)</f>
        <v>0</v>
      </c>
      <c r="BJ187" s="16" t="s">
        <v>77</v>
      </c>
      <c r="BK187" s="182">
        <f>ROUND(I187*H187,2)</f>
        <v>0</v>
      </c>
      <c r="BL187" s="16" t="s">
        <v>111</v>
      </c>
      <c r="BM187" s="181" t="s">
        <v>288</v>
      </c>
    </row>
    <row r="188" spans="1:65" s="2" customFormat="1" ht="11.25">
      <c r="A188" s="33"/>
      <c r="B188" s="34"/>
      <c r="C188" s="35"/>
      <c r="D188" s="183" t="s">
        <v>113</v>
      </c>
      <c r="E188" s="35"/>
      <c r="F188" s="184" t="s">
        <v>287</v>
      </c>
      <c r="G188" s="35"/>
      <c r="H188" s="35"/>
      <c r="I188" s="185"/>
      <c r="J188" s="35"/>
      <c r="K188" s="35"/>
      <c r="L188" s="38"/>
      <c r="M188" s="186"/>
      <c r="N188" s="187"/>
      <c r="O188" s="63"/>
      <c r="P188" s="63"/>
      <c r="Q188" s="63"/>
      <c r="R188" s="63"/>
      <c r="S188" s="63"/>
      <c r="T188" s="64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6" t="s">
        <v>113</v>
      </c>
      <c r="AU188" s="16" t="s">
        <v>79</v>
      </c>
    </row>
    <row r="189" spans="1:65" s="2" customFormat="1" ht="58.5">
      <c r="A189" s="33"/>
      <c r="B189" s="34"/>
      <c r="C189" s="35"/>
      <c r="D189" s="183" t="s">
        <v>120</v>
      </c>
      <c r="E189" s="35"/>
      <c r="F189" s="199" t="s">
        <v>289</v>
      </c>
      <c r="G189" s="35"/>
      <c r="H189" s="35"/>
      <c r="I189" s="185"/>
      <c r="J189" s="35"/>
      <c r="K189" s="35"/>
      <c r="L189" s="38"/>
      <c r="M189" s="186"/>
      <c r="N189" s="187"/>
      <c r="O189" s="63"/>
      <c r="P189" s="63"/>
      <c r="Q189" s="63"/>
      <c r="R189" s="63"/>
      <c r="S189" s="63"/>
      <c r="T189" s="64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6" t="s">
        <v>120</v>
      </c>
      <c r="AU189" s="16" t="s">
        <v>79</v>
      </c>
    </row>
    <row r="190" spans="1:65" s="2" customFormat="1" ht="24.2" customHeight="1">
      <c r="A190" s="33"/>
      <c r="B190" s="34"/>
      <c r="C190" s="188" t="s">
        <v>290</v>
      </c>
      <c r="D190" s="188" t="s">
        <v>114</v>
      </c>
      <c r="E190" s="189" t="s">
        <v>291</v>
      </c>
      <c r="F190" s="190" t="s">
        <v>292</v>
      </c>
      <c r="G190" s="191" t="s">
        <v>117</v>
      </c>
      <c r="H190" s="192">
        <v>1</v>
      </c>
      <c r="I190" s="193"/>
      <c r="J190" s="194">
        <f>ROUND(I190*H190,2)</f>
        <v>0</v>
      </c>
      <c r="K190" s="195"/>
      <c r="L190" s="196"/>
      <c r="M190" s="197" t="s">
        <v>19</v>
      </c>
      <c r="N190" s="198" t="s">
        <v>40</v>
      </c>
      <c r="O190" s="63"/>
      <c r="P190" s="179">
        <f>O190*H190</f>
        <v>0</v>
      </c>
      <c r="Q190" s="179">
        <v>0</v>
      </c>
      <c r="R190" s="179">
        <f>Q190*H190</f>
        <v>0</v>
      </c>
      <c r="S190" s="179">
        <v>0</v>
      </c>
      <c r="T190" s="18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1" t="s">
        <v>118</v>
      </c>
      <c r="AT190" s="181" t="s">
        <v>114</v>
      </c>
      <c r="AU190" s="181" t="s">
        <v>79</v>
      </c>
      <c r="AY190" s="16" t="s">
        <v>104</v>
      </c>
      <c r="BE190" s="182">
        <f>IF(N190="základní",J190,0)</f>
        <v>0</v>
      </c>
      <c r="BF190" s="182">
        <f>IF(N190="snížená",J190,0)</f>
        <v>0</v>
      </c>
      <c r="BG190" s="182">
        <f>IF(N190="zákl. přenesená",J190,0)</f>
        <v>0</v>
      </c>
      <c r="BH190" s="182">
        <f>IF(N190="sníž. přenesená",J190,0)</f>
        <v>0</v>
      </c>
      <c r="BI190" s="182">
        <f>IF(N190="nulová",J190,0)</f>
        <v>0</v>
      </c>
      <c r="BJ190" s="16" t="s">
        <v>77</v>
      </c>
      <c r="BK190" s="182">
        <f>ROUND(I190*H190,2)</f>
        <v>0</v>
      </c>
      <c r="BL190" s="16" t="s">
        <v>111</v>
      </c>
      <c r="BM190" s="181" t="s">
        <v>293</v>
      </c>
    </row>
    <row r="191" spans="1:65" s="2" customFormat="1" ht="11.25">
      <c r="A191" s="33"/>
      <c r="B191" s="34"/>
      <c r="C191" s="35"/>
      <c r="D191" s="183" t="s">
        <v>113</v>
      </c>
      <c r="E191" s="35"/>
      <c r="F191" s="184" t="s">
        <v>292</v>
      </c>
      <c r="G191" s="35"/>
      <c r="H191" s="35"/>
      <c r="I191" s="185"/>
      <c r="J191" s="35"/>
      <c r="K191" s="35"/>
      <c r="L191" s="38"/>
      <c r="M191" s="186"/>
      <c r="N191" s="187"/>
      <c r="O191" s="63"/>
      <c r="P191" s="63"/>
      <c r="Q191" s="63"/>
      <c r="R191" s="63"/>
      <c r="S191" s="63"/>
      <c r="T191" s="64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6" t="s">
        <v>113</v>
      </c>
      <c r="AU191" s="16" t="s">
        <v>79</v>
      </c>
    </row>
    <row r="192" spans="1:65" s="2" customFormat="1" ht="48.75">
      <c r="A192" s="33"/>
      <c r="B192" s="34"/>
      <c r="C192" s="35"/>
      <c r="D192" s="183" t="s">
        <v>120</v>
      </c>
      <c r="E192" s="35"/>
      <c r="F192" s="199" t="s">
        <v>294</v>
      </c>
      <c r="G192" s="35"/>
      <c r="H192" s="35"/>
      <c r="I192" s="185"/>
      <c r="J192" s="35"/>
      <c r="K192" s="35"/>
      <c r="L192" s="38"/>
      <c r="M192" s="186"/>
      <c r="N192" s="187"/>
      <c r="O192" s="63"/>
      <c r="P192" s="63"/>
      <c r="Q192" s="63"/>
      <c r="R192" s="63"/>
      <c r="S192" s="63"/>
      <c r="T192" s="64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6" t="s">
        <v>120</v>
      </c>
      <c r="AU192" s="16" t="s">
        <v>79</v>
      </c>
    </row>
    <row r="193" spans="1:65" s="2" customFormat="1" ht="21.75" customHeight="1">
      <c r="A193" s="33"/>
      <c r="B193" s="34"/>
      <c r="C193" s="188" t="s">
        <v>295</v>
      </c>
      <c r="D193" s="188" t="s">
        <v>114</v>
      </c>
      <c r="E193" s="189" t="s">
        <v>296</v>
      </c>
      <c r="F193" s="190" t="s">
        <v>297</v>
      </c>
      <c r="G193" s="191" t="s">
        <v>117</v>
      </c>
      <c r="H193" s="192">
        <v>1</v>
      </c>
      <c r="I193" s="193"/>
      <c r="J193" s="194">
        <f>ROUND(I193*H193,2)</f>
        <v>0</v>
      </c>
      <c r="K193" s="195"/>
      <c r="L193" s="196"/>
      <c r="M193" s="197" t="s">
        <v>19</v>
      </c>
      <c r="N193" s="198" t="s">
        <v>40</v>
      </c>
      <c r="O193" s="63"/>
      <c r="P193" s="179">
        <f>O193*H193</f>
        <v>0</v>
      </c>
      <c r="Q193" s="179">
        <v>0</v>
      </c>
      <c r="R193" s="179">
        <f>Q193*H193</f>
        <v>0</v>
      </c>
      <c r="S193" s="179">
        <v>0</v>
      </c>
      <c r="T193" s="180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81" t="s">
        <v>118</v>
      </c>
      <c r="AT193" s="181" t="s">
        <v>114</v>
      </c>
      <c r="AU193" s="181" t="s">
        <v>79</v>
      </c>
      <c r="AY193" s="16" t="s">
        <v>104</v>
      </c>
      <c r="BE193" s="182">
        <f>IF(N193="základní",J193,0)</f>
        <v>0</v>
      </c>
      <c r="BF193" s="182">
        <f>IF(N193="snížená",J193,0)</f>
        <v>0</v>
      </c>
      <c r="BG193" s="182">
        <f>IF(N193="zákl. přenesená",J193,0)</f>
        <v>0</v>
      </c>
      <c r="BH193" s="182">
        <f>IF(N193="sníž. přenesená",J193,0)</f>
        <v>0</v>
      </c>
      <c r="BI193" s="182">
        <f>IF(N193="nulová",J193,0)</f>
        <v>0</v>
      </c>
      <c r="BJ193" s="16" t="s">
        <v>77</v>
      </c>
      <c r="BK193" s="182">
        <f>ROUND(I193*H193,2)</f>
        <v>0</v>
      </c>
      <c r="BL193" s="16" t="s">
        <v>111</v>
      </c>
      <c r="BM193" s="181" t="s">
        <v>298</v>
      </c>
    </row>
    <row r="194" spans="1:65" s="2" customFormat="1" ht="11.25">
      <c r="A194" s="33"/>
      <c r="B194" s="34"/>
      <c r="C194" s="35"/>
      <c r="D194" s="183" t="s">
        <v>113</v>
      </c>
      <c r="E194" s="35"/>
      <c r="F194" s="184" t="s">
        <v>297</v>
      </c>
      <c r="G194" s="35"/>
      <c r="H194" s="35"/>
      <c r="I194" s="185"/>
      <c r="J194" s="35"/>
      <c r="K194" s="35"/>
      <c r="L194" s="38"/>
      <c r="M194" s="186"/>
      <c r="N194" s="187"/>
      <c r="O194" s="63"/>
      <c r="P194" s="63"/>
      <c r="Q194" s="63"/>
      <c r="R194" s="63"/>
      <c r="S194" s="63"/>
      <c r="T194" s="64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6" t="s">
        <v>113</v>
      </c>
      <c r="AU194" s="16" t="s">
        <v>79</v>
      </c>
    </row>
    <row r="195" spans="1:65" s="2" customFormat="1" ht="58.5">
      <c r="A195" s="33"/>
      <c r="B195" s="34"/>
      <c r="C195" s="35"/>
      <c r="D195" s="183" t="s">
        <v>120</v>
      </c>
      <c r="E195" s="35"/>
      <c r="F195" s="199" t="s">
        <v>299</v>
      </c>
      <c r="G195" s="35"/>
      <c r="H195" s="35"/>
      <c r="I195" s="185"/>
      <c r="J195" s="35"/>
      <c r="K195" s="35"/>
      <c r="L195" s="38"/>
      <c r="M195" s="186"/>
      <c r="N195" s="187"/>
      <c r="O195" s="63"/>
      <c r="P195" s="63"/>
      <c r="Q195" s="63"/>
      <c r="R195" s="63"/>
      <c r="S195" s="63"/>
      <c r="T195" s="64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6" t="s">
        <v>120</v>
      </c>
      <c r="AU195" s="16" t="s">
        <v>79</v>
      </c>
    </row>
    <row r="196" spans="1:65" s="2" customFormat="1" ht="16.5" customHeight="1">
      <c r="A196" s="33"/>
      <c r="B196" s="34"/>
      <c r="C196" s="169" t="s">
        <v>300</v>
      </c>
      <c r="D196" s="169" t="s">
        <v>107</v>
      </c>
      <c r="E196" s="170" t="s">
        <v>301</v>
      </c>
      <c r="F196" s="171" t="s">
        <v>302</v>
      </c>
      <c r="G196" s="172" t="s">
        <v>110</v>
      </c>
      <c r="H196" s="173">
        <v>1</v>
      </c>
      <c r="I196" s="174"/>
      <c r="J196" s="175">
        <f>ROUND(I196*H196,2)</f>
        <v>0</v>
      </c>
      <c r="K196" s="176"/>
      <c r="L196" s="38"/>
      <c r="M196" s="177" t="s">
        <v>19</v>
      </c>
      <c r="N196" s="178" t="s">
        <v>40</v>
      </c>
      <c r="O196" s="63"/>
      <c r="P196" s="179">
        <f>O196*H196</f>
        <v>0</v>
      </c>
      <c r="Q196" s="179">
        <v>0</v>
      </c>
      <c r="R196" s="179">
        <f>Q196*H196</f>
        <v>0</v>
      </c>
      <c r="S196" s="179">
        <v>0</v>
      </c>
      <c r="T196" s="180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1" t="s">
        <v>111</v>
      </c>
      <c r="AT196" s="181" t="s">
        <v>107</v>
      </c>
      <c r="AU196" s="181" t="s">
        <v>79</v>
      </c>
      <c r="AY196" s="16" t="s">
        <v>104</v>
      </c>
      <c r="BE196" s="182">
        <f>IF(N196="základní",J196,0)</f>
        <v>0</v>
      </c>
      <c r="BF196" s="182">
        <f>IF(N196="snížená",J196,0)</f>
        <v>0</v>
      </c>
      <c r="BG196" s="182">
        <f>IF(N196="zákl. přenesená",J196,0)</f>
        <v>0</v>
      </c>
      <c r="BH196" s="182">
        <f>IF(N196="sníž. přenesená",J196,0)</f>
        <v>0</v>
      </c>
      <c r="BI196" s="182">
        <f>IF(N196="nulová",J196,0)</f>
        <v>0</v>
      </c>
      <c r="BJ196" s="16" t="s">
        <v>77</v>
      </c>
      <c r="BK196" s="182">
        <f>ROUND(I196*H196,2)</f>
        <v>0</v>
      </c>
      <c r="BL196" s="16" t="s">
        <v>111</v>
      </c>
      <c r="BM196" s="181" t="s">
        <v>303</v>
      </c>
    </row>
    <row r="197" spans="1:65" s="2" customFormat="1" ht="11.25">
      <c r="A197" s="33"/>
      <c r="B197" s="34"/>
      <c r="C197" s="35"/>
      <c r="D197" s="183" t="s">
        <v>113</v>
      </c>
      <c r="E197" s="35"/>
      <c r="F197" s="184" t="s">
        <v>302</v>
      </c>
      <c r="G197" s="35"/>
      <c r="H197" s="35"/>
      <c r="I197" s="185"/>
      <c r="J197" s="35"/>
      <c r="K197" s="35"/>
      <c r="L197" s="38"/>
      <c r="M197" s="186"/>
      <c r="N197" s="187"/>
      <c r="O197" s="63"/>
      <c r="P197" s="63"/>
      <c r="Q197" s="63"/>
      <c r="R197" s="63"/>
      <c r="S197" s="63"/>
      <c r="T197" s="64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113</v>
      </c>
      <c r="AU197" s="16" t="s">
        <v>79</v>
      </c>
    </row>
    <row r="198" spans="1:65" s="2" customFormat="1" ht="16.5" customHeight="1">
      <c r="A198" s="33"/>
      <c r="B198" s="34"/>
      <c r="C198" s="188" t="s">
        <v>304</v>
      </c>
      <c r="D198" s="188" t="s">
        <v>114</v>
      </c>
      <c r="E198" s="189" t="s">
        <v>305</v>
      </c>
      <c r="F198" s="190" t="s">
        <v>306</v>
      </c>
      <c r="G198" s="191" t="s">
        <v>117</v>
      </c>
      <c r="H198" s="192">
        <v>4</v>
      </c>
      <c r="I198" s="193"/>
      <c r="J198" s="194">
        <f>ROUND(I198*H198,2)</f>
        <v>0</v>
      </c>
      <c r="K198" s="195"/>
      <c r="L198" s="196"/>
      <c r="M198" s="197" t="s">
        <v>19</v>
      </c>
      <c r="N198" s="198" t="s">
        <v>40</v>
      </c>
      <c r="O198" s="63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1" t="s">
        <v>118</v>
      </c>
      <c r="AT198" s="181" t="s">
        <v>114</v>
      </c>
      <c r="AU198" s="181" t="s">
        <v>79</v>
      </c>
      <c r="AY198" s="16" t="s">
        <v>104</v>
      </c>
      <c r="BE198" s="182">
        <f>IF(N198="základní",J198,0)</f>
        <v>0</v>
      </c>
      <c r="BF198" s="182">
        <f>IF(N198="snížená",J198,0)</f>
        <v>0</v>
      </c>
      <c r="BG198" s="182">
        <f>IF(N198="zákl. přenesená",J198,0)</f>
        <v>0</v>
      </c>
      <c r="BH198" s="182">
        <f>IF(N198="sníž. přenesená",J198,0)</f>
        <v>0</v>
      </c>
      <c r="BI198" s="182">
        <f>IF(N198="nulová",J198,0)</f>
        <v>0</v>
      </c>
      <c r="BJ198" s="16" t="s">
        <v>77</v>
      </c>
      <c r="BK198" s="182">
        <f>ROUND(I198*H198,2)</f>
        <v>0</v>
      </c>
      <c r="BL198" s="16" t="s">
        <v>111</v>
      </c>
      <c r="BM198" s="181" t="s">
        <v>307</v>
      </c>
    </row>
    <row r="199" spans="1:65" s="2" customFormat="1" ht="11.25">
      <c r="A199" s="33"/>
      <c r="B199" s="34"/>
      <c r="C199" s="35"/>
      <c r="D199" s="183" t="s">
        <v>113</v>
      </c>
      <c r="E199" s="35"/>
      <c r="F199" s="184" t="s">
        <v>306</v>
      </c>
      <c r="G199" s="35"/>
      <c r="H199" s="35"/>
      <c r="I199" s="185"/>
      <c r="J199" s="35"/>
      <c r="K199" s="35"/>
      <c r="L199" s="38"/>
      <c r="M199" s="186"/>
      <c r="N199" s="187"/>
      <c r="O199" s="63"/>
      <c r="P199" s="63"/>
      <c r="Q199" s="63"/>
      <c r="R199" s="63"/>
      <c r="S199" s="63"/>
      <c r="T199" s="64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113</v>
      </c>
      <c r="AU199" s="16" t="s">
        <v>79</v>
      </c>
    </row>
    <row r="200" spans="1:65" s="2" customFormat="1" ht="78">
      <c r="A200" s="33"/>
      <c r="B200" s="34"/>
      <c r="C200" s="35"/>
      <c r="D200" s="183" t="s">
        <v>120</v>
      </c>
      <c r="E200" s="35"/>
      <c r="F200" s="199" t="s">
        <v>308</v>
      </c>
      <c r="G200" s="35"/>
      <c r="H200" s="35"/>
      <c r="I200" s="185"/>
      <c r="J200" s="35"/>
      <c r="K200" s="35"/>
      <c r="L200" s="38"/>
      <c r="M200" s="200"/>
      <c r="N200" s="201"/>
      <c r="O200" s="202"/>
      <c r="P200" s="202"/>
      <c r="Q200" s="202"/>
      <c r="R200" s="202"/>
      <c r="S200" s="202"/>
      <c r="T200" s="20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T200" s="16" t="s">
        <v>120</v>
      </c>
      <c r="AU200" s="16" t="s">
        <v>79</v>
      </c>
    </row>
    <row r="201" spans="1:65" s="2" customFormat="1" ht="6.95" customHeight="1">
      <c r="A201" s="33"/>
      <c r="B201" s="46"/>
      <c r="C201" s="47"/>
      <c r="D201" s="47"/>
      <c r="E201" s="47"/>
      <c r="F201" s="47"/>
      <c r="G201" s="47"/>
      <c r="H201" s="47"/>
      <c r="I201" s="47"/>
      <c r="J201" s="47"/>
      <c r="K201" s="47"/>
      <c r="L201" s="38"/>
      <c r="M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</row>
  </sheetData>
  <sheetProtection algorithmName="SHA-512" hashValue="LWa0QMXuL3M5yTR9v7/YvrfvHBSa/BrPl39UIk5l+6ggdLtJR8mIZ/pyYALKua63nAH6eisYvFGEksJXIq/OkQ==" saltValue="6P/VeduIWoVD8N934wTuONZrop94d/xackjmMhY9OzCOuuUXr9EfHougqDOPdzKRHIoiFkmcfXWR/3SUMw2IRg==" spinCount="100000" sheet="1" objects="1" scenarios="1" formatColumns="0" formatRows="0" autoFilter="0"/>
  <autoFilter ref="C80:K200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04" customWidth="1"/>
    <col min="2" max="2" width="1.6640625" style="204" customWidth="1"/>
    <col min="3" max="4" width="5" style="204" customWidth="1"/>
    <col min="5" max="5" width="11.6640625" style="204" customWidth="1"/>
    <col min="6" max="6" width="9.1640625" style="204" customWidth="1"/>
    <col min="7" max="7" width="5" style="204" customWidth="1"/>
    <col min="8" max="8" width="77.83203125" style="204" customWidth="1"/>
    <col min="9" max="10" width="20" style="204" customWidth="1"/>
    <col min="11" max="11" width="1.6640625" style="204" customWidth="1"/>
  </cols>
  <sheetData>
    <row r="1" spans="2:11" s="1" customFormat="1" ht="37.5" customHeight="1"/>
    <row r="2" spans="2:11" s="1" customFormat="1" ht="7.5" customHeight="1">
      <c r="B2" s="205"/>
      <c r="C2" s="206"/>
      <c r="D2" s="206"/>
      <c r="E2" s="206"/>
      <c r="F2" s="206"/>
      <c r="G2" s="206"/>
      <c r="H2" s="206"/>
      <c r="I2" s="206"/>
      <c r="J2" s="206"/>
      <c r="K2" s="207"/>
    </row>
    <row r="3" spans="2:11" s="13" customFormat="1" ht="45" customHeight="1">
      <c r="B3" s="208"/>
      <c r="C3" s="343" t="s">
        <v>309</v>
      </c>
      <c r="D3" s="343"/>
      <c r="E3" s="343"/>
      <c r="F3" s="343"/>
      <c r="G3" s="343"/>
      <c r="H3" s="343"/>
      <c r="I3" s="343"/>
      <c r="J3" s="343"/>
      <c r="K3" s="209"/>
    </row>
    <row r="4" spans="2:11" s="1" customFormat="1" ht="25.5" customHeight="1">
      <c r="B4" s="210"/>
      <c r="C4" s="342" t="s">
        <v>310</v>
      </c>
      <c r="D4" s="342"/>
      <c r="E4" s="342"/>
      <c r="F4" s="342"/>
      <c r="G4" s="342"/>
      <c r="H4" s="342"/>
      <c r="I4" s="342"/>
      <c r="J4" s="342"/>
      <c r="K4" s="211"/>
    </row>
    <row r="5" spans="2:11" s="1" customFormat="1" ht="5.25" customHeight="1">
      <c r="B5" s="210"/>
      <c r="C5" s="212"/>
      <c r="D5" s="212"/>
      <c r="E5" s="212"/>
      <c r="F5" s="212"/>
      <c r="G5" s="212"/>
      <c r="H5" s="212"/>
      <c r="I5" s="212"/>
      <c r="J5" s="212"/>
      <c r="K5" s="211"/>
    </row>
    <row r="6" spans="2:11" s="1" customFormat="1" ht="15" customHeight="1">
      <c r="B6" s="210"/>
      <c r="C6" s="341" t="s">
        <v>311</v>
      </c>
      <c r="D6" s="341"/>
      <c r="E6" s="341"/>
      <c r="F6" s="341"/>
      <c r="G6" s="341"/>
      <c r="H6" s="341"/>
      <c r="I6" s="341"/>
      <c r="J6" s="341"/>
      <c r="K6" s="211"/>
    </row>
    <row r="7" spans="2:11" s="1" customFormat="1" ht="15" customHeight="1">
      <c r="B7" s="214"/>
      <c r="C7" s="341" t="s">
        <v>312</v>
      </c>
      <c r="D7" s="341"/>
      <c r="E7" s="341"/>
      <c r="F7" s="341"/>
      <c r="G7" s="341"/>
      <c r="H7" s="341"/>
      <c r="I7" s="341"/>
      <c r="J7" s="341"/>
      <c r="K7" s="211"/>
    </row>
    <row r="8" spans="2:11" s="1" customFormat="1" ht="12.75" customHeight="1">
      <c r="B8" s="214"/>
      <c r="C8" s="213"/>
      <c r="D8" s="213"/>
      <c r="E8" s="213"/>
      <c r="F8" s="213"/>
      <c r="G8" s="213"/>
      <c r="H8" s="213"/>
      <c r="I8" s="213"/>
      <c r="J8" s="213"/>
      <c r="K8" s="211"/>
    </row>
    <row r="9" spans="2:11" s="1" customFormat="1" ht="15" customHeight="1">
      <c r="B9" s="214"/>
      <c r="C9" s="341" t="s">
        <v>313</v>
      </c>
      <c r="D9" s="341"/>
      <c r="E9" s="341"/>
      <c r="F9" s="341"/>
      <c r="G9" s="341"/>
      <c r="H9" s="341"/>
      <c r="I9" s="341"/>
      <c r="J9" s="341"/>
      <c r="K9" s="211"/>
    </row>
    <row r="10" spans="2:11" s="1" customFormat="1" ht="15" customHeight="1">
      <c r="B10" s="214"/>
      <c r="C10" s="213"/>
      <c r="D10" s="341" t="s">
        <v>314</v>
      </c>
      <c r="E10" s="341"/>
      <c r="F10" s="341"/>
      <c r="G10" s="341"/>
      <c r="H10" s="341"/>
      <c r="I10" s="341"/>
      <c r="J10" s="341"/>
      <c r="K10" s="211"/>
    </row>
    <row r="11" spans="2:11" s="1" customFormat="1" ht="15" customHeight="1">
      <c r="B11" s="214"/>
      <c r="C11" s="215"/>
      <c r="D11" s="341" t="s">
        <v>315</v>
      </c>
      <c r="E11" s="341"/>
      <c r="F11" s="341"/>
      <c r="G11" s="341"/>
      <c r="H11" s="341"/>
      <c r="I11" s="341"/>
      <c r="J11" s="341"/>
      <c r="K11" s="211"/>
    </row>
    <row r="12" spans="2:11" s="1" customFormat="1" ht="15" customHeight="1">
      <c r="B12" s="214"/>
      <c r="C12" s="215"/>
      <c r="D12" s="213"/>
      <c r="E12" s="213"/>
      <c r="F12" s="213"/>
      <c r="G12" s="213"/>
      <c r="H12" s="213"/>
      <c r="I12" s="213"/>
      <c r="J12" s="213"/>
      <c r="K12" s="211"/>
    </row>
    <row r="13" spans="2:11" s="1" customFormat="1" ht="15" customHeight="1">
      <c r="B13" s="214"/>
      <c r="C13" s="215"/>
      <c r="D13" s="216" t="s">
        <v>316</v>
      </c>
      <c r="E13" s="213"/>
      <c r="F13" s="213"/>
      <c r="G13" s="213"/>
      <c r="H13" s="213"/>
      <c r="I13" s="213"/>
      <c r="J13" s="213"/>
      <c r="K13" s="211"/>
    </row>
    <row r="14" spans="2:11" s="1" customFormat="1" ht="12.75" customHeight="1">
      <c r="B14" s="214"/>
      <c r="C14" s="215"/>
      <c r="D14" s="215"/>
      <c r="E14" s="215"/>
      <c r="F14" s="215"/>
      <c r="G14" s="215"/>
      <c r="H14" s="215"/>
      <c r="I14" s="215"/>
      <c r="J14" s="215"/>
      <c r="K14" s="211"/>
    </row>
    <row r="15" spans="2:11" s="1" customFormat="1" ht="15" customHeight="1">
      <c r="B15" s="214"/>
      <c r="C15" s="215"/>
      <c r="D15" s="341" t="s">
        <v>317</v>
      </c>
      <c r="E15" s="341"/>
      <c r="F15" s="341"/>
      <c r="G15" s="341"/>
      <c r="H15" s="341"/>
      <c r="I15" s="341"/>
      <c r="J15" s="341"/>
      <c r="K15" s="211"/>
    </row>
    <row r="16" spans="2:11" s="1" customFormat="1" ht="15" customHeight="1">
      <c r="B16" s="214"/>
      <c r="C16" s="215"/>
      <c r="D16" s="341" t="s">
        <v>318</v>
      </c>
      <c r="E16" s="341"/>
      <c r="F16" s="341"/>
      <c r="G16" s="341"/>
      <c r="H16" s="341"/>
      <c r="I16" s="341"/>
      <c r="J16" s="341"/>
      <c r="K16" s="211"/>
    </row>
    <row r="17" spans="2:11" s="1" customFormat="1" ht="15" customHeight="1">
      <c r="B17" s="214"/>
      <c r="C17" s="215"/>
      <c r="D17" s="341" t="s">
        <v>319</v>
      </c>
      <c r="E17" s="341"/>
      <c r="F17" s="341"/>
      <c r="G17" s="341"/>
      <c r="H17" s="341"/>
      <c r="I17" s="341"/>
      <c r="J17" s="341"/>
      <c r="K17" s="211"/>
    </row>
    <row r="18" spans="2:11" s="1" customFormat="1" ht="15" customHeight="1">
      <c r="B18" s="214"/>
      <c r="C18" s="215"/>
      <c r="D18" s="215"/>
      <c r="E18" s="217" t="s">
        <v>76</v>
      </c>
      <c r="F18" s="341" t="s">
        <v>320</v>
      </c>
      <c r="G18" s="341"/>
      <c r="H18" s="341"/>
      <c r="I18" s="341"/>
      <c r="J18" s="341"/>
      <c r="K18" s="211"/>
    </row>
    <row r="19" spans="2:11" s="1" customFormat="1" ht="15" customHeight="1">
      <c r="B19" s="214"/>
      <c r="C19" s="215"/>
      <c r="D19" s="215"/>
      <c r="E19" s="217" t="s">
        <v>321</v>
      </c>
      <c r="F19" s="341" t="s">
        <v>322</v>
      </c>
      <c r="G19" s="341"/>
      <c r="H19" s="341"/>
      <c r="I19" s="341"/>
      <c r="J19" s="341"/>
      <c r="K19" s="211"/>
    </row>
    <row r="20" spans="2:11" s="1" customFormat="1" ht="15" customHeight="1">
      <c r="B20" s="214"/>
      <c r="C20" s="215"/>
      <c r="D20" s="215"/>
      <c r="E20" s="217" t="s">
        <v>323</v>
      </c>
      <c r="F20" s="341" t="s">
        <v>324</v>
      </c>
      <c r="G20" s="341"/>
      <c r="H20" s="341"/>
      <c r="I20" s="341"/>
      <c r="J20" s="341"/>
      <c r="K20" s="211"/>
    </row>
    <row r="21" spans="2:11" s="1" customFormat="1" ht="15" customHeight="1">
      <c r="B21" s="214"/>
      <c r="C21" s="215"/>
      <c r="D21" s="215"/>
      <c r="E21" s="217" t="s">
        <v>325</v>
      </c>
      <c r="F21" s="341" t="s">
        <v>326</v>
      </c>
      <c r="G21" s="341"/>
      <c r="H21" s="341"/>
      <c r="I21" s="341"/>
      <c r="J21" s="341"/>
      <c r="K21" s="211"/>
    </row>
    <row r="22" spans="2:11" s="1" customFormat="1" ht="15" customHeight="1">
      <c r="B22" s="214"/>
      <c r="C22" s="215"/>
      <c r="D22" s="215"/>
      <c r="E22" s="217" t="s">
        <v>327</v>
      </c>
      <c r="F22" s="341" t="s">
        <v>328</v>
      </c>
      <c r="G22" s="341"/>
      <c r="H22" s="341"/>
      <c r="I22" s="341"/>
      <c r="J22" s="341"/>
      <c r="K22" s="211"/>
    </row>
    <row r="23" spans="2:11" s="1" customFormat="1" ht="15" customHeight="1">
      <c r="B23" s="214"/>
      <c r="C23" s="215"/>
      <c r="D23" s="215"/>
      <c r="E23" s="217" t="s">
        <v>329</v>
      </c>
      <c r="F23" s="341" t="s">
        <v>330</v>
      </c>
      <c r="G23" s="341"/>
      <c r="H23" s="341"/>
      <c r="I23" s="341"/>
      <c r="J23" s="341"/>
      <c r="K23" s="211"/>
    </row>
    <row r="24" spans="2:11" s="1" customFormat="1" ht="12.75" customHeight="1">
      <c r="B24" s="214"/>
      <c r="C24" s="215"/>
      <c r="D24" s="215"/>
      <c r="E24" s="215"/>
      <c r="F24" s="215"/>
      <c r="G24" s="215"/>
      <c r="H24" s="215"/>
      <c r="I24" s="215"/>
      <c r="J24" s="215"/>
      <c r="K24" s="211"/>
    </row>
    <row r="25" spans="2:11" s="1" customFormat="1" ht="15" customHeight="1">
      <c r="B25" s="214"/>
      <c r="C25" s="341" t="s">
        <v>331</v>
      </c>
      <c r="D25" s="341"/>
      <c r="E25" s="341"/>
      <c r="F25" s="341"/>
      <c r="G25" s="341"/>
      <c r="H25" s="341"/>
      <c r="I25" s="341"/>
      <c r="J25" s="341"/>
      <c r="K25" s="211"/>
    </row>
    <row r="26" spans="2:11" s="1" customFormat="1" ht="15" customHeight="1">
      <c r="B26" s="214"/>
      <c r="C26" s="341" t="s">
        <v>332</v>
      </c>
      <c r="D26" s="341"/>
      <c r="E26" s="341"/>
      <c r="F26" s="341"/>
      <c r="G26" s="341"/>
      <c r="H26" s="341"/>
      <c r="I26" s="341"/>
      <c r="J26" s="341"/>
      <c r="K26" s="211"/>
    </row>
    <row r="27" spans="2:11" s="1" customFormat="1" ht="15" customHeight="1">
      <c r="B27" s="214"/>
      <c r="C27" s="213"/>
      <c r="D27" s="341" t="s">
        <v>333</v>
      </c>
      <c r="E27" s="341"/>
      <c r="F27" s="341"/>
      <c r="G27" s="341"/>
      <c r="H27" s="341"/>
      <c r="I27" s="341"/>
      <c r="J27" s="341"/>
      <c r="K27" s="211"/>
    </row>
    <row r="28" spans="2:11" s="1" customFormat="1" ht="15" customHeight="1">
      <c r="B28" s="214"/>
      <c r="C28" s="215"/>
      <c r="D28" s="341" t="s">
        <v>334</v>
      </c>
      <c r="E28" s="341"/>
      <c r="F28" s="341"/>
      <c r="G28" s="341"/>
      <c r="H28" s="341"/>
      <c r="I28" s="341"/>
      <c r="J28" s="341"/>
      <c r="K28" s="211"/>
    </row>
    <row r="29" spans="2:11" s="1" customFormat="1" ht="12.75" customHeight="1">
      <c r="B29" s="214"/>
      <c r="C29" s="215"/>
      <c r="D29" s="215"/>
      <c r="E29" s="215"/>
      <c r="F29" s="215"/>
      <c r="G29" s="215"/>
      <c r="H29" s="215"/>
      <c r="I29" s="215"/>
      <c r="J29" s="215"/>
      <c r="K29" s="211"/>
    </row>
    <row r="30" spans="2:11" s="1" customFormat="1" ht="15" customHeight="1">
      <c r="B30" s="214"/>
      <c r="C30" s="215"/>
      <c r="D30" s="341" t="s">
        <v>335</v>
      </c>
      <c r="E30" s="341"/>
      <c r="F30" s="341"/>
      <c r="G30" s="341"/>
      <c r="H30" s="341"/>
      <c r="I30" s="341"/>
      <c r="J30" s="341"/>
      <c r="K30" s="211"/>
    </row>
    <row r="31" spans="2:11" s="1" customFormat="1" ht="15" customHeight="1">
      <c r="B31" s="214"/>
      <c r="C31" s="215"/>
      <c r="D31" s="341" t="s">
        <v>336</v>
      </c>
      <c r="E31" s="341"/>
      <c r="F31" s="341"/>
      <c r="G31" s="341"/>
      <c r="H31" s="341"/>
      <c r="I31" s="341"/>
      <c r="J31" s="341"/>
      <c r="K31" s="211"/>
    </row>
    <row r="32" spans="2:11" s="1" customFormat="1" ht="12.75" customHeight="1">
      <c r="B32" s="214"/>
      <c r="C32" s="215"/>
      <c r="D32" s="215"/>
      <c r="E32" s="215"/>
      <c r="F32" s="215"/>
      <c r="G32" s="215"/>
      <c r="H32" s="215"/>
      <c r="I32" s="215"/>
      <c r="J32" s="215"/>
      <c r="K32" s="211"/>
    </row>
    <row r="33" spans="2:11" s="1" customFormat="1" ht="15" customHeight="1">
      <c r="B33" s="214"/>
      <c r="C33" s="215"/>
      <c r="D33" s="341" t="s">
        <v>337</v>
      </c>
      <c r="E33" s="341"/>
      <c r="F33" s="341"/>
      <c r="G33" s="341"/>
      <c r="H33" s="341"/>
      <c r="I33" s="341"/>
      <c r="J33" s="341"/>
      <c r="K33" s="211"/>
    </row>
    <row r="34" spans="2:11" s="1" customFormat="1" ht="15" customHeight="1">
      <c r="B34" s="214"/>
      <c r="C34" s="215"/>
      <c r="D34" s="341" t="s">
        <v>338</v>
      </c>
      <c r="E34" s="341"/>
      <c r="F34" s="341"/>
      <c r="G34" s="341"/>
      <c r="H34" s="341"/>
      <c r="I34" s="341"/>
      <c r="J34" s="341"/>
      <c r="K34" s="211"/>
    </row>
    <row r="35" spans="2:11" s="1" customFormat="1" ht="15" customHeight="1">
      <c r="B35" s="214"/>
      <c r="C35" s="215"/>
      <c r="D35" s="341" t="s">
        <v>339</v>
      </c>
      <c r="E35" s="341"/>
      <c r="F35" s="341"/>
      <c r="G35" s="341"/>
      <c r="H35" s="341"/>
      <c r="I35" s="341"/>
      <c r="J35" s="341"/>
      <c r="K35" s="211"/>
    </row>
    <row r="36" spans="2:11" s="1" customFormat="1" ht="15" customHeight="1">
      <c r="B36" s="214"/>
      <c r="C36" s="215"/>
      <c r="D36" s="213"/>
      <c r="E36" s="216" t="s">
        <v>90</v>
      </c>
      <c r="F36" s="213"/>
      <c r="G36" s="341" t="s">
        <v>340</v>
      </c>
      <c r="H36" s="341"/>
      <c r="I36" s="341"/>
      <c r="J36" s="341"/>
      <c r="K36" s="211"/>
    </row>
    <row r="37" spans="2:11" s="1" customFormat="1" ht="30.75" customHeight="1">
      <c r="B37" s="214"/>
      <c r="C37" s="215"/>
      <c r="D37" s="213"/>
      <c r="E37" s="216" t="s">
        <v>341</v>
      </c>
      <c r="F37" s="213"/>
      <c r="G37" s="341" t="s">
        <v>342</v>
      </c>
      <c r="H37" s="341"/>
      <c r="I37" s="341"/>
      <c r="J37" s="341"/>
      <c r="K37" s="211"/>
    </row>
    <row r="38" spans="2:11" s="1" customFormat="1" ht="15" customHeight="1">
      <c r="B38" s="214"/>
      <c r="C38" s="215"/>
      <c r="D38" s="213"/>
      <c r="E38" s="216" t="s">
        <v>50</v>
      </c>
      <c r="F38" s="213"/>
      <c r="G38" s="341" t="s">
        <v>343</v>
      </c>
      <c r="H38" s="341"/>
      <c r="I38" s="341"/>
      <c r="J38" s="341"/>
      <c r="K38" s="211"/>
    </row>
    <row r="39" spans="2:11" s="1" customFormat="1" ht="15" customHeight="1">
      <c r="B39" s="214"/>
      <c r="C39" s="215"/>
      <c r="D39" s="213"/>
      <c r="E39" s="216" t="s">
        <v>51</v>
      </c>
      <c r="F39" s="213"/>
      <c r="G39" s="341" t="s">
        <v>344</v>
      </c>
      <c r="H39" s="341"/>
      <c r="I39" s="341"/>
      <c r="J39" s="341"/>
      <c r="K39" s="211"/>
    </row>
    <row r="40" spans="2:11" s="1" customFormat="1" ht="15" customHeight="1">
      <c r="B40" s="214"/>
      <c r="C40" s="215"/>
      <c r="D40" s="213"/>
      <c r="E40" s="216" t="s">
        <v>91</v>
      </c>
      <c r="F40" s="213"/>
      <c r="G40" s="341" t="s">
        <v>345</v>
      </c>
      <c r="H40" s="341"/>
      <c r="I40" s="341"/>
      <c r="J40" s="341"/>
      <c r="K40" s="211"/>
    </row>
    <row r="41" spans="2:11" s="1" customFormat="1" ht="15" customHeight="1">
      <c r="B41" s="214"/>
      <c r="C41" s="215"/>
      <c r="D41" s="213"/>
      <c r="E41" s="216" t="s">
        <v>92</v>
      </c>
      <c r="F41" s="213"/>
      <c r="G41" s="341" t="s">
        <v>346</v>
      </c>
      <c r="H41" s="341"/>
      <c r="I41" s="341"/>
      <c r="J41" s="341"/>
      <c r="K41" s="211"/>
    </row>
    <row r="42" spans="2:11" s="1" customFormat="1" ht="15" customHeight="1">
      <c r="B42" s="214"/>
      <c r="C42" s="215"/>
      <c r="D42" s="213"/>
      <c r="E42" s="216" t="s">
        <v>347</v>
      </c>
      <c r="F42" s="213"/>
      <c r="G42" s="341" t="s">
        <v>348</v>
      </c>
      <c r="H42" s="341"/>
      <c r="I42" s="341"/>
      <c r="J42" s="341"/>
      <c r="K42" s="211"/>
    </row>
    <row r="43" spans="2:11" s="1" customFormat="1" ht="15" customHeight="1">
      <c r="B43" s="214"/>
      <c r="C43" s="215"/>
      <c r="D43" s="213"/>
      <c r="E43" s="216"/>
      <c r="F43" s="213"/>
      <c r="G43" s="341" t="s">
        <v>349</v>
      </c>
      <c r="H43" s="341"/>
      <c r="I43" s="341"/>
      <c r="J43" s="341"/>
      <c r="K43" s="211"/>
    </row>
    <row r="44" spans="2:11" s="1" customFormat="1" ht="15" customHeight="1">
      <c r="B44" s="214"/>
      <c r="C44" s="215"/>
      <c r="D44" s="213"/>
      <c r="E44" s="216" t="s">
        <v>350</v>
      </c>
      <c r="F44" s="213"/>
      <c r="G44" s="341" t="s">
        <v>351</v>
      </c>
      <c r="H44" s="341"/>
      <c r="I44" s="341"/>
      <c r="J44" s="341"/>
      <c r="K44" s="211"/>
    </row>
    <row r="45" spans="2:11" s="1" customFormat="1" ht="15" customHeight="1">
      <c r="B45" s="214"/>
      <c r="C45" s="215"/>
      <c r="D45" s="213"/>
      <c r="E45" s="216" t="s">
        <v>94</v>
      </c>
      <c r="F45" s="213"/>
      <c r="G45" s="341" t="s">
        <v>352</v>
      </c>
      <c r="H45" s="341"/>
      <c r="I45" s="341"/>
      <c r="J45" s="341"/>
      <c r="K45" s="211"/>
    </row>
    <row r="46" spans="2:11" s="1" customFormat="1" ht="12.75" customHeight="1">
      <c r="B46" s="214"/>
      <c r="C46" s="215"/>
      <c r="D46" s="213"/>
      <c r="E46" s="213"/>
      <c r="F46" s="213"/>
      <c r="G46" s="213"/>
      <c r="H46" s="213"/>
      <c r="I46" s="213"/>
      <c r="J46" s="213"/>
      <c r="K46" s="211"/>
    </row>
    <row r="47" spans="2:11" s="1" customFormat="1" ht="15" customHeight="1">
      <c r="B47" s="214"/>
      <c r="C47" s="215"/>
      <c r="D47" s="341" t="s">
        <v>353</v>
      </c>
      <c r="E47" s="341"/>
      <c r="F47" s="341"/>
      <c r="G47" s="341"/>
      <c r="H47" s="341"/>
      <c r="I47" s="341"/>
      <c r="J47" s="341"/>
      <c r="K47" s="211"/>
    </row>
    <row r="48" spans="2:11" s="1" customFormat="1" ht="15" customHeight="1">
      <c r="B48" s="214"/>
      <c r="C48" s="215"/>
      <c r="D48" s="215"/>
      <c r="E48" s="341" t="s">
        <v>354</v>
      </c>
      <c r="F48" s="341"/>
      <c r="G48" s="341"/>
      <c r="H48" s="341"/>
      <c r="I48" s="341"/>
      <c r="J48" s="341"/>
      <c r="K48" s="211"/>
    </row>
    <row r="49" spans="2:11" s="1" customFormat="1" ht="15" customHeight="1">
      <c r="B49" s="214"/>
      <c r="C49" s="215"/>
      <c r="D49" s="215"/>
      <c r="E49" s="341" t="s">
        <v>355</v>
      </c>
      <c r="F49" s="341"/>
      <c r="G49" s="341"/>
      <c r="H49" s="341"/>
      <c r="I49" s="341"/>
      <c r="J49" s="341"/>
      <c r="K49" s="211"/>
    </row>
    <row r="50" spans="2:11" s="1" customFormat="1" ht="15" customHeight="1">
      <c r="B50" s="214"/>
      <c r="C50" s="215"/>
      <c r="D50" s="215"/>
      <c r="E50" s="341" t="s">
        <v>356</v>
      </c>
      <c r="F50" s="341"/>
      <c r="G50" s="341"/>
      <c r="H50" s="341"/>
      <c r="I50" s="341"/>
      <c r="J50" s="341"/>
      <c r="K50" s="211"/>
    </row>
    <row r="51" spans="2:11" s="1" customFormat="1" ht="15" customHeight="1">
      <c r="B51" s="214"/>
      <c r="C51" s="215"/>
      <c r="D51" s="341" t="s">
        <v>357</v>
      </c>
      <c r="E51" s="341"/>
      <c r="F51" s="341"/>
      <c r="G51" s="341"/>
      <c r="H51" s="341"/>
      <c r="I51" s="341"/>
      <c r="J51" s="341"/>
      <c r="K51" s="211"/>
    </row>
    <row r="52" spans="2:11" s="1" customFormat="1" ht="25.5" customHeight="1">
      <c r="B52" s="210"/>
      <c r="C52" s="342" t="s">
        <v>358</v>
      </c>
      <c r="D52" s="342"/>
      <c r="E52" s="342"/>
      <c r="F52" s="342"/>
      <c r="G52" s="342"/>
      <c r="H52" s="342"/>
      <c r="I52" s="342"/>
      <c r="J52" s="342"/>
      <c r="K52" s="211"/>
    </row>
    <row r="53" spans="2:11" s="1" customFormat="1" ht="5.25" customHeight="1">
      <c r="B53" s="210"/>
      <c r="C53" s="212"/>
      <c r="D53" s="212"/>
      <c r="E53" s="212"/>
      <c r="F53" s="212"/>
      <c r="G53" s="212"/>
      <c r="H53" s="212"/>
      <c r="I53" s="212"/>
      <c r="J53" s="212"/>
      <c r="K53" s="211"/>
    </row>
    <row r="54" spans="2:11" s="1" customFormat="1" ht="15" customHeight="1">
      <c r="B54" s="210"/>
      <c r="C54" s="341" t="s">
        <v>359</v>
      </c>
      <c r="D54" s="341"/>
      <c r="E54" s="341"/>
      <c r="F54" s="341"/>
      <c r="G54" s="341"/>
      <c r="H54" s="341"/>
      <c r="I54" s="341"/>
      <c r="J54" s="341"/>
      <c r="K54" s="211"/>
    </row>
    <row r="55" spans="2:11" s="1" customFormat="1" ht="15" customHeight="1">
      <c r="B55" s="210"/>
      <c r="C55" s="341" t="s">
        <v>360</v>
      </c>
      <c r="D55" s="341"/>
      <c r="E55" s="341"/>
      <c r="F55" s="341"/>
      <c r="G55" s="341"/>
      <c r="H55" s="341"/>
      <c r="I55" s="341"/>
      <c r="J55" s="341"/>
      <c r="K55" s="211"/>
    </row>
    <row r="56" spans="2:11" s="1" customFormat="1" ht="12.75" customHeight="1">
      <c r="B56" s="210"/>
      <c r="C56" s="213"/>
      <c r="D56" s="213"/>
      <c r="E56" s="213"/>
      <c r="F56" s="213"/>
      <c r="G56" s="213"/>
      <c r="H56" s="213"/>
      <c r="I56" s="213"/>
      <c r="J56" s="213"/>
      <c r="K56" s="211"/>
    </row>
    <row r="57" spans="2:11" s="1" customFormat="1" ht="15" customHeight="1">
      <c r="B57" s="210"/>
      <c r="C57" s="341" t="s">
        <v>361</v>
      </c>
      <c r="D57" s="341"/>
      <c r="E57" s="341"/>
      <c r="F57" s="341"/>
      <c r="G57" s="341"/>
      <c r="H57" s="341"/>
      <c r="I57" s="341"/>
      <c r="J57" s="341"/>
      <c r="K57" s="211"/>
    </row>
    <row r="58" spans="2:11" s="1" customFormat="1" ht="15" customHeight="1">
      <c r="B58" s="210"/>
      <c r="C58" s="215"/>
      <c r="D58" s="341" t="s">
        <v>362</v>
      </c>
      <c r="E58" s="341"/>
      <c r="F58" s="341"/>
      <c r="G58" s="341"/>
      <c r="H58" s="341"/>
      <c r="I58" s="341"/>
      <c r="J58" s="341"/>
      <c r="K58" s="211"/>
    </row>
    <row r="59" spans="2:11" s="1" customFormat="1" ht="15" customHeight="1">
      <c r="B59" s="210"/>
      <c r="C59" s="215"/>
      <c r="D59" s="341" t="s">
        <v>363</v>
      </c>
      <c r="E59" s="341"/>
      <c r="F59" s="341"/>
      <c r="G59" s="341"/>
      <c r="H59" s="341"/>
      <c r="I59" s="341"/>
      <c r="J59" s="341"/>
      <c r="K59" s="211"/>
    </row>
    <row r="60" spans="2:11" s="1" customFormat="1" ht="15" customHeight="1">
      <c r="B60" s="210"/>
      <c r="C60" s="215"/>
      <c r="D60" s="341" t="s">
        <v>364</v>
      </c>
      <c r="E60" s="341"/>
      <c r="F60" s="341"/>
      <c r="G60" s="341"/>
      <c r="H60" s="341"/>
      <c r="I60" s="341"/>
      <c r="J60" s="341"/>
      <c r="K60" s="211"/>
    </row>
    <row r="61" spans="2:11" s="1" customFormat="1" ht="15" customHeight="1">
      <c r="B61" s="210"/>
      <c r="C61" s="215"/>
      <c r="D61" s="341" t="s">
        <v>365</v>
      </c>
      <c r="E61" s="341"/>
      <c r="F61" s="341"/>
      <c r="G61" s="341"/>
      <c r="H61" s="341"/>
      <c r="I61" s="341"/>
      <c r="J61" s="341"/>
      <c r="K61" s="211"/>
    </row>
    <row r="62" spans="2:11" s="1" customFormat="1" ht="15" customHeight="1">
      <c r="B62" s="210"/>
      <c r="C62" s="215"/>
      <c r="D62" s="344" t="s">
        <v>366</v>
      </c>
      <c r="E62" s="344"/>
      <c r="F62" s="344"/>
      <c r="G62" s="344"/>
      <c r="H62" s="344"/>
      <c r="I62" s="344"/>
      <c r="J62" s="344"/>
      <c r="K62" s="211"/>
    </row>
    <row r="63" spans="2:11" s="1" customFormat="1" ht="15" customHeight="1">
      <c r="B63" s="210"/>
      <c r="C63" s="215"/>
      <c r="D63" s="341" t="s">
        <v>367</v>
      </c>
      <c r="E63" s="341"/>
      <c r="F63" s="341"/>
      <c r="G63" s="341"/>
      <c r="H63" s="341"/>
      <c r="I63" s="341"/>
      <c r="J63" s="341"/>
      <c r="K63" s="211"/>
    </row>
    <row r="64" spans="2:11" s="1" customFormat="1" ht="12.75" customHeight="1">
      <c r="B64" s="210"/>
      <c r="C64" s="215"/>
      <c r="D64" s="215"/>
      <c r="E64" s="218"/>
      <c r="F64" s="215"/>
      <c r="G64" s="215"/>
      <c r="H64" s="215"/>
      <c r="I64" s="215"/>
      <c r="J64" s="215"/>
      <c r="K64" s="211"/>
    </row>
    <row r="65" spans="2:11" s="1" customFormat="1" ht="15" customHeight="1">
      <c r="B65" s="210"/>
      <c r="C65" s="215"/>
      <c r="D65" s="341" t="s">
        <v>368</v>
      </c>
      <c r="E65" s="341"/>
      <c r="F65" s="341"/>
      <c r="G65" s="341"/>
      <c r="H65" s="341"/>
      <c r="I65" s="341"/>
      <c r="J65" s="341"/>
      <c r="K65" s="211"/>
    </row>
    <row r="66" spans="2:11" s="1" customFormat="1" ht="15" customHeight="1">
      <c r="B66" s="210"/>
      <c r="C66" s="215"/>
      <c r="D66" s="344" t="s">
        <v>369</v>
      </c>
      <c r="E66" s="344"/>
      <c r="F66" s="344"/>
      <c r="G66" s="344"/>
      <c r="H66" s="344"/>
      <c r="I66" s="344"/>
      <c r="J66" s="344"/>
      <c r="K66" s="211"/>
    </row>
    <row r="67" spans="2:11" s="1" customFormat="1" ht="15" customHeight="1">
      <c r="B67" s="210"/>
      <c r="C67" s="215"/>
      <c r="D67" s="341" t="s">
        <v>370</v>
      </c>
      <c r="E67" s="341"/>
      <c r="F67" s="341"/>
      <c r="G67" s="341"/>
      <c r="H67" s="341"/>
      <c r="I67" s="341"/>
      <c r="J67" s="341"/>
      <c r="K67" s="211"/>
    </row>
    <row r="68" spans="2:11" s="1" customFormat="1" ht="15" customHeight="1">
      <c r="B68" s="210"/>
      <c r="C68" s="215"/>
      <c r="D68" s="341" t="s">
        <v>371</v>
      </c>
      <c r="E68" s="341"/>
      <c r="F68" s="341"/>
      <c r="G68" s="341"/>
      <c r="H68" s="341"/>
      <c r="I68" s="341"/>
      <c r="J68" s="341"/>
      <c r="K68" s="211"/>
    </row>
    <row r="69" spans="2:11" s="1" customFormat="1" ht="15" customHeight="1">
      <c r="B69" s="210"/>
      <c r="C69" s="215"/>
      <c r="D69" s="341" t="s">
        <v>372</v>
      </c>
      <c r="E69" s="341"/>
      <c r="F69" s="341"/>
      <c r="G69" s="341"/>
      <c r="H69" s="341"/>
      <c r="I69" s="341"/>
      <c r="J69" s="341"/>
      <c r="K69" s="211"/>
    </row>
    <row r="70" spans="2:11" s="1" customFormat="1" ht="15" customHeight="1">
      <c r="B70" s="210"/>
      <c r="C70" s="215"/>
      <c r="D70" s="341" t="s">
        <v>373</v>
      </c>
      <c r="E70" s="341"/>
      <c r="F70" s="341"/>
      <c r="G70" s="341"/>
      <c r="H70" s="341"/>
      <c r="I70" s="341"/>
      <c r="J70" s="341"/>
      <c r="K70" s="211"/>
    </row>
    <row r="71" spans="2:11" s="1" customFormat="1" ht="12.75" customHeight="1">
      <c r="B71" s="219"/>
      <c r="C71" s="220"/>
      <c r="D71" s="220"/>
      <c r="E71" s="220"/>
      <c r="F71" s="220"/>
      <c r="G71" s="220"/>
      <c r="H71" s="220"/>
      <c r="I71" s="220"/>
      <c r="J71" s="220"/>
      <c r="K71" s="221"/>
    </row>
    <row r="72" spans="2:11" s="1" customFormat="1" ht="18.75" customHeight="1">
      <c r="B72" s="222"/>
      <c r="C72" s="222"/>
      <c r="D72" s="222"/>
      <c r="E72" s="222"/>
      <c r="F72" s="222"/>
      <c r="G72" s="222"/>
      <c r="H72" s="222"/>
      <c r="I72" s="222"/>
      <c r="J72" s="222"/>
      <c r="K72" s="223"/>
    </row>
    <row r="73" spans="2:11" s="1" customFormat="1" ht="18.75" customHeight="1">
      <c r="B73" s="223"/>
      <c r="C73" s="223"/>
      <c r="D73" s="223"/>
      <c r="E73" s="223"/>
      <c r="F73" s="223"/>
      <c r="G73" s="223"/>
      <c r="H73" s="223"/>
      <c r="I73" s="223"/>
      <c r="J73" s="223"/>
      <c r="K73" s="223"/>
    </row>
    <row r="74" spans="2:11" s="1" customFormat="1" ht="7.5" customHeight="1">
      <c r="B74" s="224"/>
      <c r="C74" s="225"/>
      <c r="D74" s="225"/>
      <c r="E74" s="225"/>
      <c r="F74" s="225"/>
      <c r="G74" s="225"/>
      <c r="H74" s="225"/>
      <c r="I74" s="225"/>
      <c r="J74" s="225"/>
      <c r="K74" s="226"/>
    </row>
    <row r="75" spans="2:11" s="1" customFormat="1" ht="45" customHeight="1">
      <c r="B75" s="227"/>
      <c r="C75" s="345" t="s">
        <v>374</v>
      </c>
      <c r="D75" s="345"/>
      <c r="E75" s="345"/>
      <c r="F75" s="345"/>
      <c r="G75" s="345"/>
      <c r="H75" s="345"/>
      <c r="I75" s="345"/>
      <c r="J75" s="345"/>
      <c r="K75" s="228"/>
    </row>
    <row r="76" spans="2:11" s="1" customFormat="1" ht="17.25" customHeight="1">
      <c r="B76" s="227"/>
      <c r="C76" s="229" t="s">
        <v>375</v>
      </c>
      <c r="D76" s="229"/>
      <c r="E76" s="229"/>
      <c r="F76" s="229" t="s">
        <v>376</v>
      </c>
      <c r="G76" s="230"/>
      <c r="H76" s="229" t="s">
        <v>51</v>
      </c>
      <c r="I76" s="229" t="s">
        <v>54</v>
      </c>
      <c r="J76" s="229" t="s">
        <v>377</v>
      </c>
      <c r="K76" s="228"/>
    </row>
    <row r="77" spans="2:11" s="1" customFormat="1" ht="17.25" customHeight="1">
      <c r="B77" s="227"/>
      <c r="C77" s="231" t="s">
        <v>378</v>
      </c>
      <c r="D77" s="231"/>
      <c r="E77" s="231"/>
      <c r="F77" s="232" t="s">
        <v>379</v>
      </c>
      <c r="G77" s="233"/>
      <c r="H77" s="231"/>
      <c r="I77" s="231"/>
      <c r="J77" s="231" t="s">
        <v>380</v>
      </c>
      <c r="K77" s="228"/>
    </row>
    <row r="78" spans="2:11" s="1" customFormat="1" ht="5.25" customHeight="1">
      <c r="B78" s="227"/>
      <c r="C78" s="234"/>
      <c r="D78" s="234"/>
      <c r="E78" s="234"/>
      <c r="F78" s="234"/>
      <c r="G78" s="235"/>
      <c r="H78" s="234"/>
      <c r="I78" s="234"/>
      <c r="J78" s="234"/>
      <c r="K78" s="228"/>
    </row>
    <row r="79" spans="2:11" s="1" customFormat="1" ht="15" customHeight="1">
      <c r="B79" s="227"/>
      <c r="C79" s="216" t="s">
        <v>50</v>
      </c>
      <c r="D79" s="236"/>
      <c r="E79" s="236"/>
      <c r="F79" s="237" t="s">
        <v>381</v>
      </c>
      <c r="G79" s="238"/>
      <c r="H79" s="216" t="s">
        <v>382</v>
      </c>
      <c r="I79" s="216" t="s">
        <v>383</v>
      </c>
      <c r="J79" s="216">
        <v>20</v>
      </c>
      <c r="K79" s="228"/>
    </row>
    <row r="80" spans="2:11" s="1" customFormat="1" ht="15" customHeight="1">
      <c r="B80" s="227"/>
      <c r="C80" s="216" t="s">
        <v>384</v>
      </c>
      <c r="D80" s="216"/>
      <c r="E80" s="216"/>
      <c r="F80" s="237" t="s">
        <v>381</v>
      </c>
      <c r="G80" s="238"/>
      <c r="H80" s="216" t="s">
        <v>385</v>
      </c>
      <c r="I80" s="216" t="s">
        <v>383</v>
      </c>
      <c r="J80" s="216">
        <v>120</v>
      </c>
      <c r="K80" s="228"/>
    </row>
    <row r="81" spans="2:11" s="1" customFormat="1" ht="15" customHeight="1">
      <c r="B81" s="239"/>
      <c r="C81" s="216" t="s">
        <v>386</v>
      </c>
      <c r="D81" s="216"/>
      <c r="E81" s="216"/>
      <c r="F81" s="237" t="s">
        <v>387</v>
      </c>
      <c r="G81" s="238"/>
      <c r="H81" s="216" t="s">
        <v>388</v>
      </c>
      <c r="I81" s="216" t="s">
        <v>383</v>
      </c>
      <c r="J81" s="216">
        <v>50</v>
      </c>
      <c r="K81" s="228"/>
    </row>
    <row r="82" spans="2:11" s="1" customFormat="1" ht="15" customHeight="1">
      <c r="B82" s="239"/>
      <c r="C82" s="216" t="s">
        <v>389</v>
      </c>
      <c r="D82" s="216"/>
      <c r="E82" s="216"/>
      <c r="F82" s="237" t="s">
        <v>381</v>
      </c>
      <c r="G82" s="238"/>
      <c r="H82" s="216" t="s">
        <v>390</v>
      </c>
      <c r="I82" s="216" t="s">
        <v>391</v>
      </c>
      <c r="J82" s="216"/>
      <c r="K82" s="228"/>
    </row>
    <row r="83" spans="2:11" s="1" customFormat="1" ht="15" customHeight="1">
      <c r="B83" s="239"/>
      <c r="C83" s="240" t="s">
        <v>392</v>
      </c>
      <c r="D83" s="240"/>
      <c r="E83" s="240"/>
      <c r="F83" s="241" t="s">
        <v>387</v>
      </c>
      <c r="G83" s="240"/>
      <c r="H83" s="240" t="s">
        <v>393</v>
      </c>
      <c r="I83" s="240" t="s">
        <v>383</v>
      </c>
      <c r="J83" s="240">
        <v>15</v>
      </c>
      <c r="K83" s="228"/>
    </row>
    <row r="84" spans="2:11" s="1" customFormat="1" ht="15" customHeight="1">
      <c r="B84" s="239"/>
      <c r="C84" s="240" t="s">
        <v>394</v>
      </c>
      <c r="D84" s="240"/>
      <c r="E84" s="240"/>
      <c r="F84" s="241" t="s">
        <v>387</v>
      </c>
      <c r="G84" s="240"/>
      <c r="H84" s="240" t="s">
        <v>395</v>
      </c>
      <c r="I84" s="240" t="s">
        <v>383</v>
      </c>
      <c r="J84" s="240">
        <v>15</v>
      </c>
      <c r="K84" s="228"/>
    </row>
    <row r="85" spans="2:11" s="1" customFormat="1" ht="15" customHeight="1">
      <c r="B85" s="239"/>
      <c r="C85" s="240" t="s">
        <v>396</v>
      </c>
      <c r="D85" s="240"/>
      <c r="E85" s="240"/>
      <c r="F85" s="241" t="s">
        <v>387</v>
      </c>
      <c r="G85" s="240"/>
      <c r="H85" s="240" t="s">
        <v>397</v>
      </c>
      <c r="I85" s="240" t="s">
        <v>383</v>
      </c>
      <c r="J85" s="240">
        <v>20</v>
      </c>
      <c r="K85" s="228"/>
    </row>
    <row r="86" spans="2:11" s="1" customFormat="1" ht="15" customHeight="1">
      <c r="B86" s="239"/>
      <c r="C86" s="240" t="s">
        <v>398</v>
      </c>
      <c r="D86" s="240"/>
      <c r="E86" s="240"/>
      <c r="F86" s="241" t="s">
        <v>387</v>
      </c>
      <c r="G86" s="240"/>
      <c r="H86" s="240" t="s">
        <v>399</v>
      </c>
      <c r="I86" s="240" t="s">
        <v>383</v>
      </c>
      <c r="J86" s="240">
        <v>20</v>
      </c>
      <c r="K86" s="228"/>
    </row>
    <row r="87" spans="2:11" s="1" customFormat="1" ht="15" customHeight="1">
      <c r="B87" s="239"/>
      <c r="C87" s="216" t="s">
        <v>400</v>
      </c>
      <c r="D87" s="216"/>
      <c r="E87" s="216"/>
      <c r="F87" s="237" t="s">
        <v>387</v>
      </c>
      <c r="G87" s="238"/>
      <c r="H87" s="216" t="s">
        <v>401</v>
      </c>
      <c r="I87" s="216" t="s">
        <v>383</v>
      </c>
      <c r="J87" s="216">
        <v>50</v>
      </c>
      <c r="K87" s="228"/>
    </row>
    <row r="88" spans="2:11" s="1" customFormat="1" ht="15" customHeight="1">
      <c r="B88" s="239"/>
      <c r="C88" s="216" t="s">
        <v>402</v>
      </c>
      <c r="D88" s="216"/>
      <c r="E88" s="216"/>
      <c r="F88" s="237" t="s">
        <v>387</v>
      </c>
      <c r="G88" s="238"/>
      <c r="H88" s="216" t="s">
        <v>403</v>
      </c>
      <c r="I88" s="216" t="s">
        <v>383</v>
      </c>
      <c r="J88" s="216">
        <v>20</v>
      </c>
      <c r="K88" s="228"/>
    </row>
    <row r="89" spans="2:11" s="1" customFormat="1" ht="15" customHeight="1">
      <c r="B89" s="239"/>
      <c r="C89" s="216" t="s">
        <v>404</v>
      </c>
      <c r="D89" s="216"/>
      <c r="E89" s="216"/>
      <c r="F89" s="237" t="s">
        <v>387</v>
      </c>
      <c r="G89" s="238"/>
      <c r="H89" s="216" t="s">
        <v>405</v>
      </c>
      <c r="I89" s="216" t="s">
        <v>383</v>
      </c>
      <c r="J89" s="216">
        <v>20</v>
      </c>
      <c r="K89" s="228"/>
    </row>
    <row r="90" spans="2:11" s="1" customFormat="1" ht="15" customHeight="1">
      <c r="B90" s="239"/>
      <c r="C90" s="216" t="s">
        <v>406</v>
      </c>
      <c r="D90" s="216"/>
      <c r="E90" s="216"/>
      <c r="F90" s="237" t="s">
        <v>387</v>
      </c>
      <c r="G90" s="238"/>
      <c r="H90" s="216" t="s">
        <v>407</v>
      </c>
      <c r="I90" s="216" t="s">
        <v>383</v>
      </c>
      <c r="J90" s="216">
        <v>50</v>
      </c>
      <c r="K90" s="228"/>
    </row>
    <row r="91" spans="2:11" s="1" customFormat="1" ht="15" customHeight="1">
      <c r="B91" s="239"/>
      <c r="C91" s="216" t="s">
        <v>408</v>
      </c>
      <c r="D91" s="216"/>
      <c r="E91" s="216"/>
      <c r="F91" s="237" t="s">
        <v>387</v>
      </c>
      <c r="G91" s="238"/>
      <c r="H91" s="216" t="s">
        <v>408</v>
      </c>
      <c r="I91" s="216" t="s">
        <v>383</v>
      </c>
      <c r="J91" s="216">
        <v>50</v>
      </c>
      <c r="K91" s="228"/>
    </row>
    <row r="92" spans="2:11" s="1" customFormat="1" ht="15" customHeight="1">
      <c r="B92" s="239"/>
      <c r="C92" s="216" t="s">
        <v>409</v>
      </c>
      <c r="D92" s="216"/>
      <c r="E92" s="216"/>
      <c r="F92" s="237" t="s">
        <v>387</v>
      </c>
      <c r="G92" s="238"/>
      <c r="H92" s="216" t="s">
        <v>410</v>
      </c>
      <c r="I92" s="216" t="s">
        <v>383</v>
      </c>
      <c r="J92" s="216">
        <v>255</v>
      </c>
      <c r="K92" s="228"/>
    </row>
    <row r="93" spans="2:11" s="1" customFormat="1" ht="15" customHeight="1">
      <c r="B93" s="239"/>
      <c r="C93" s="216" t="s">
        <v>411</v>
      </c>
      <c r="D93" s="216"/>
      <c r="E93" s="216"/>
      <c r="F93" s="237" t="s">
        <v>381</v>
      </c>
      <c r="G93" s="238"/>
      <c r="H93" s="216" t="s">
        <v>412</v>
      </c>
      <c r="I93" s="216" t="s">
        <v>413</v>
      </c>
      <c r="J93" s="216"/>
      <c r="K93" s="228"/>
    </row>
    <row r="94" spans="2:11" s="1" customFormat="1" ht="15" customHeight="1">
      <c r="B94" s="239"/>
      <c r="C94" s="216" t="s">
        <v>414</v>
      </c>
      <c r="D94" s="216"/>
      <c r="E94" s="216"/>
      <c r="F94" s="237" t="s">
        <v>381</v>
      </c>
      <c r="G94" s="238"/>
      <c r="H94" s="216" t="s">
        <v>415</v>
      </c>
      <c r="I94" s="216" t="s">
        <v>416</v>
      </c>
      <c r="J94" s="216"/>
      <c r="K94" s="228"/>
    </row>
    <row r="95" spans="2:11" s="1" customFormat="1" ht="15" customHeight="1">
      <c r="B95" s="239"/>
      <c r="C95" s="216" t="s">
        <v>417</v>
      </c>
      <c r="D95" s="216"/>
      <c r="E95" s="216"/>
      <c r="F95" s="237" t="s">
        <v>381</v>
      </c>
      <c r="G95" s="238"/>
      <c r="H95" s="216" t="s">
        <v>417</v>
      </c>
      <c r="I95" s="216" t="s">
        <v>416</v>
      </c>
      <c r="J95" s="216"/>
      <c r="K95" s="228"/>
    </row>
    <row r="96" spans="2:11" s="1" customFormat="1" ht="15" customHeight="1">
      <c r="B96" s="239"/>
      <c r="C96" s="216" t="s">
        <v>35</v>
      </c>
      <c r="D96" s="216"/>
      <c r="E96" s="216"/>
      <c r="F96" s="237" t="s">
        <v>381</v>
      </c>
      <c r="G96" s="238"/>
      <c r="H96" s="216" t="s">
        <v>418</v>
      </c>
      <c r="I96" s="216" t="s">
        <v>416</v>
      </c>
      <c r="J96" s="216"/>
      <c r="K96" s="228"/>
    </row>
    <row r="97" spans="2:11" s="1" customFormat="1" ht="15" customHeight="1">
      <c r="B97" s="239"/>
      <c r="C97" s="216" t="s">
        <v>45</v>
      </c>
      <c r="D97" s="216"/>
      <c r="E97" s="216"/>
      <c r="F97" s="237" t="s">
        <v>381</v>
      </c>
      <c r="G97" s="238"/>
      <c r="H97" s="216" t="s">
        <v>419</v>
      </c>
      <c r="I97" s="216" t="s">
        <v>416</v>
      </c>
      <c r="J97" s="216"/>
      <c r="K97" s="228"/>
    </row>
    <row r="98" spans="2:11" s="1" customFormat="1" ht="15" customHeight="1">
      <c r="B98" s="242"/>
      <c r="C98" s="243"/>
      <c r="D98" s="243"/>
      <c r="E98" s="243"/>
      <c r="F98" s="243"/>
      <c r="G98" s="243"/>
      <c r="H98" s="243"/>
      <c r="I98" s="243"/>
      <c r="J98" s="243"/>
      <c r="K98" s="244"/>
    </row>
    <row r="99" spans="2:11" s="1" customFormat="1" ht="18.75" customHeight="1">
      <c r="B99" s="245"/>
      <c r="C99" s="246"/>
      <c r="D99" s="246"/>
      <c r="E99" s="246"/>
      <c r="F99" s="246"/>
      <c r="G99" s="246"/>
      <c r="H99" s="246"/>
      <c r="I99" s="246"/>
      <c r="J99" s="246"/>
      <c r="K99" s="245"/>
    </row>
    <row r="100" spans="2:11" s="1" customFormat="1" ht="18.75" customHeight="1"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</row>
    <row r="101" spans="2:11" s="1" customFormat="1" ht="7.5" customHeight="1">
      <c r="B101" s="224"/>
      <c r="C101" s="225"/>
      <c r="D101" s="225"/>
      <c r="E101" s="225"/>
      <c r="F101" s="225"/>
      <c r="G101" s="225"/>
      <c r="H101" s="225"/>
      <c r="I101" s="225"/>
      <c r="J101" s="225"/>
      <c r="K101" s="226"/>
    </row>
    <row r="102" spans="2:11" s="1" customFormat="1" ht="45" customHeight="1">
      <c r="B102" s="227"/>
      <c r="C102" s="345" t="s">
        <v>420</v>
      </c>
      <c r="D102" s="345"/>
      <c r="E102" s="345"/>
      <c r="F102" s="345"/>
      <c r="G102" s="345"/>
      <c r="H102" s="345"/>
      <c r="I102" s="345"/>
      <c r="J102" s="345"/>
      <c r="K102" s="228"/>
    </row>
    <row r="103" spans="2:11" s="1" customFormat="1" ht="17.25" customHeight="1">
      <c r="B103" s="227"/>
      <c r="C103" s="229" t="s">
        <v>375</v>
      </c>
      <c r="D103" s="229"/>
      <c r="E103" s="229"/>
      <c r="F103" s="229" t="s">
        <v>376</v>
      </c>
      <c r="G103" s="230"/>
      <c r="H103" s="229" t="s">
        <v>51</v>
      </c>
      <c r="I103" s="229" t="s">
        <v>54</v>
      </c>
      <c r="J103" s="229" t="s">
        <v>377</v>
      </c>
      <c r="K103" s="228"/>
    </row>
    <row r="104" spans="2:11" s="1" customFormat="1" ht="17.25" customHeight="1">
      <c r="B104" s="227"/>
      <c r="C104" s="231" t="s">
        <v>378</v>
      </c>
      <c r="D104" s="231"/>
      <c r="E104" s="231"/>
      <c r="F104" s="232" t="s">
        <v>379</v>
      </c>
      <c r="G104" s="233"/>
      <c r="H104" s="231"/>
      <c r="I104" s="231"/>
      <c r="J104" s="231" t="s">
        <v>380</v>
      </c>
      <c r="K104" s="228"/>
    </row>
    <row r="105" spans="2:11" s="1" customFormat="1" ht="5.25" customHeight="1">
      <c r="B105" s="227"/>
      <c r="C105" s="229"/>
      <c r="D105" s="229"/>
      <c r="E105" s="229"/>
      <c r="F105" s="229"/>
      <c r="G105" s="247"/>
      <c r="H105" s="229"/>
      <c r="I105" s="229"/>
      <c r="J105" s="229"/>
      <c r="K105" s="228"/>
    </row>
    <row r="106" spans="2:11" s="1" customFormat="1" ht="15" customHeight="1">
      <c r="B106" s="227"/>
      <c r="C106" s="216" t="s">
        <v>50</v>
      </c>
      <c r="D106" s="236"/>
      <c r="E106" s="236"/>
      <c r="F106" s="237" t="s">
        <v>381</v>
      </c>
      <c r="G106" s="216"/>
      <c r="H106" s="216" t="s">
        <v>421</v>
      </c>
      <c r="I106" s="216" t="s">
        <v>383</v>
      </c>
      <c r="J106" s="216">
        <v>20</v>
      </c>
      <c r="K106" s="228"/>
    </row>
    <row r="107" spans="2:11" s="1" customFormat="1" ht="15" customHeight="1">
      <c r="B107" s="227"/>
      <c r="C107" s="216" t="s">
        <v>384</v>
      </c>
      <c r="D107" s="216"/>
      <c r="E107" s="216"/>
      <c r="F107" s="237" t="s">
        <v>381</v>
      </c>
      <c r="G107" s="216"/>
      <c r="H107" s="216" t="s">
        <v>421</v>
      </c>
      <c r="I107" s="216" t="s">
        <v>383</v>
      </c>
      <c r="J107" s="216">
        <v>120</v>
      </c>
      <c r="K107" s="228"/>
    </row>
    <row r="108" spans="2:11" s="1" customFormat="1" ht="15" customHeight="1">
      <c r="B108" s="239"/>
      <c r="C108" s="216" t="s">
        <v>386</v>
      </c>
      <c r="D108" s="216"/>
      <c r="E108" s="216"/>
      <c r="F108" s="237" t="s">
        <v>387</v>
      </c>
      <c r="G108" s="216"/>
      <c r="H108" s="216" t="s">
        <v>421</v>
      </c>
      <c r="I108" s="216" t="s">
        <v>383</v>
      </c>
      <c r="J108" s="216">
        <v>50</v>
      </c>
      <c r="K108" s="228"/>
    </row>
    <row r="109" spans="2:11" s="1" customFormat="1" ht="15" customHeight="1">
      <c r="B109" s="239"/>
      <c r="C109" s="216" t="s">
        <v>389</v>
      </c>
      <c r="D109" s="216"/>
      <c r="E109" s="216"/>
      <c r="F109" s="237" t="s">
        <v>381</v>
      </c>
      <c r="G109" s="216"/>
      <c r="H109" s="216" t="s">
        <v>421</v>
      </c>
      <c r="I109" s="216" t="s">
        <v>391</v>
      </c>
      <c r="J109" s="216"/>
      <c r="K109" s="228"/>
    </row>
    <row r="110" spans="2:11" s="1" customFormat="1" ht="15" customHeight="1">
      <c r="B110" s="239"/>
      <c r="C110" s="216" t="s">
        <v>400</v>
      </c>
      <c r="D110" s="216"/>
      <c r="E110" s="216"/>
      <c r="F110" s="237" t="s">
        <v>387</v>
      </c>
      <c r="G110" s="216"/>
      <c r="H110" s="216" t="s">
        <v>421</v>
      </c>
      <c r="I110" s="216" t="s">
        <v>383</v>
      </c>
      <c r="J110" s="216">
        <v>50</v>
      </c>
      <c r="K110" s="228"/>
    </row>
    <row r="111" spans="2:11" s="1" customFormat="1" ht="15" customHeight="1">
      <c r="B111" s="239"/>
      <c r="C111" s="216" t="s">
        <v>408</v>
      </c>
      <c r="D111" s="216"/>
      <c r="E111" s="216"/>
      <c r="F111" s="237" t="s">
        <v>387</v>
      </c>
      <c r="G111" s="216"/>
      <c r="H111" s="216" t="s">
        <v>421</v>
      </c>
      <c r="I111" s="216" t="s">
        <v>383</v>
      </c>
      <c r="J111" s="216">
        <v>50</v>
      </c>
      <c r="K111" s="228"/>
    </row>
    <row r="112" spans="2:11" s="1" customFormat="1" ht="15" customHeight="1">
      <c r="B112" s="239"/>
      <c r="C112" s="216" t="s">
        <v>406</v>
      </c>
      <c r="D112" s="216"/>
      <c r="E112" s="216"/>
      <c r="F112" s="237" t="s">
        <v>387</v>
      </c>
      <c r="G112" s="216"/>
      <c r="H112" s="216" t="s">
        <v>421</v>
      </c>
      <c r="I112" s="216" t="s">
        <v>383</v>
      </c>
      <c r="J112" s="216">
        <v>50</v>
      </c>
      <c r="K112" s="228"/>
    </row>
    <row r="113" spans="2:11" s="1" customFormat="1" ht="15" customHeight="1">
      <c r="B113" s="239"/>
      <c r="C113" s="216" t="s">
        <v>50</v>
      </c>
      <c r="D113" s="216"/>
      <c r="E113" s="216"/>
      <c r="F113" s="237" t="s">
        <v>381</v>
      </c>
      <c r="G113" s="216"/>
      <c r="H113" s="216" t="s">
        <v>422</v>
      </c>
      <c r="I113" s="216" t="s">
        <v>383</v>
      </c>
      <c r="J113" s="216">
        <v>20</v>
      </c>
      <c r="K113" s="228"/>
    </row>
    <row r="114" spans="2:11" s="1" customFormat="1" ht="15" customHeight="1">
      <c r="B114" s="239"/>
      <c r="C114" s="216" t="s">
        <v>423</v>
      </c>
      <c r="D114" s="216"/>
      <c r="E114" s="216"/>
      <c r="F114" s="237" t="s">
        <v>381</v>
      </c>
      <c r="G114" s="216"/>
      <c r="H114" s="216" t="s">
        <v>424</v>
      </c>
      <c r="I114" s="216" t="s">
        <v>383</v>
      </c>
      <c r="J114" s="216">
        <v>120</v>
      </c>
      <c r="K114" s="228"/>
    </row>
    <row r="115" spans="2:11" s="1" customFormat="1" ht="15" customHeight="1">
      <c r="B115" s="239"/>
      <c r="C115" s="216" t="s">
        <v>35</v>
      </c>
      <c r="D115" s="216"/>
      <c r="E115" s="216"/>
      <c r="F115" s="237" t="s">
        <v>381</v>
      </c>
      <c r="G115" s="216"/>
      <c r="H115" s="216" t="s">
        <v>425</v>
      </c>
      <c r="I115" s="216" t="s">
        <v>416</v>
      </c>
      <c r="J115" s="216"/>
      <c r="K115" s="228"/>
    </row>
    <row r="116" spans="2:11" s="1" customFormat="1" ht="15" customHeight="1">
      <c r="B116" s="239"/>
      <c r="C116" s="216" t="s">
        <v>45</v>
      </c>
      <c r="D116" s="216"/>
      <c r="E116" s="216"/>
      <c r="F116" s="237" t="s">
        <v>381</v>
      </c>
      <c r="G116" s="216"/>
      <c r="H116" s="216" t="s">
        <v>426</v>
      </c>
      <c r="I116" s="216" t="s">
        <v>416</v>
      </c>
      <c r="J116" s="216"/>
      <c r="K116" s="228"/>
    </row>
    <row r="117" spans="2:11" s="1" customFormat="1" ht="15" customHeight="1">
      <c r="B117" s="239"/>
      <c r="C117" s="216" t="s">
        <v>54</v>
      </c>
      <c r="D117" s="216"/>
      <c r="E117" s="216"/>
      <c r="F117" s="237" t="s">
        <v>381</v>
      </c>
      <c r="G117" s="216"/>
      <c r="H117" s="216" t="s">
        <v>427</v>
      </c>
      <c r="I117" s="216" t="s">
        <v>428</v>
      </c>
      <c r="J117" s="216"/>
      <c r="K117" s="228"/>
    </row>
    <row r="118" spans="2:11" s="1" customFormat="1" ht="15" customHeight="1">
      <c r="B118" s="242"/>
      <c r="C118" s="248"/>
      <c r="D118" s="248"/>
      <c r="E118" s="248"/>
      <c r="F118" s="248"/>
      <c r="G118" s="248"/>
      <c r="H118" s="248"/>
      <c r="I118" s="248"/>
      <c r="J118" s="248"/>
      <c r="K118" s="244"/>
    </row>
    <row r="119" spans="2:11" s="1" customFormat="1" ht="18.75" customHeight="1">
      <c r="B119" s="249"/>
      <c r="C119" s="250"/>
      <c r="D119" s="250"/>
      <c r="E119" s="250"/>
      <c r="F119" s="251"/>
      <c r="G119" s="250"/>
      <c r="H119" s="250"/>
      <c r="I119" s="250"/>
      <c r="J119" s="250"/>
      <c r="K119" s="249"/>
    </row>
    <row r="120" spans="2:11" s="1" customFormat="1" ht="18.75" customHeight="1"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2:11" s="1" customFormat="1" ht="7.5" customHeight="1">
      <c r="B121" s="252"/>
      <c r="C121" s="253"/>
      <c r="D121" s="253"/>
      <c r="E121" s="253"/>
      <c r="F121" s="253"/>
      <c r="G121" s="253"/>
      <c r="H121" s="253"/>
      <c r="I121" s="253"/>
      <c r="J121" s="253"/>
      <c r="K121" s="254"/>
    </row>
    <row r="122" spans="2:11" s="1" customFormat="1" ht="45" customHeight="1">
      <c r="B122" s="255"/>
      <c r="C122" s="343" t="s">
        <v>429</v>
      </c>
      <c r="D122" s="343"/>
      <c r="E122" s="343"/>
      <c r="F122" s="343"/>
      <c r="G122" s="343"/>
      <c r="H122" s="343"/>
      <c r="I122" s="343"/>
      <c r="J122" s="343"/>
      <c r="K122" s="256"/>
    </row>
    <row r="123" spans="2:11" s="1" customFormat="1" ht="17.25" customHeight="1">
      <c r="B123" s="257"/>
      <c r="C123" s="229" t="s">
        <v>375</v>
      </c>
      <c r="D123" s="229"/>
      <c r="E123" s="229"/>
      <c r="F123" s="229" t="s">
        <v>376</v>
      </c>
      <c r="G123" s="230"/>
      <c r="H123" s="229" t="s">
        <v>51</v>
      </c>
      <c r="I123" s="229" t="s">
        <v>54</v>
      </c>
      <c r="J123" s="229" t="s">
        <v>377</v>
      </c>
      <c r="K123" s="258"/>
    </row>
    <row r="124" spans="2:11" s="1" customFormat="1" ht="17.25" customHeight="1">
      <c r="B124" s="257"/>
      <c r="C124" s="231" t="s">
        <v>378</v>
      </c>
      <c r="D124" s="231"/>
      <c r="E124" s="231"/>
      <c r="F124" s="232" t="s">
        <v>379</v>
      </c>
      <c r="G124" s="233"/>
      <c r="H124" s="231"/>
      <c r="I124" s="231"/>
      <c r="J124" s="231" t="s">
        <v>380</v>
      </c>
      <c r="K124" s="258"/>
    </row>
    <row r="125" spans="2:11" s="1" customFormat="1" ht="5.25" customHeight="1">
      <c r="B125" s="259"/>
      <c r="C125" s="234"/>
      <c r="D125" s="234"/>
      <c r="E125" s="234"/>
      <c r="F125" s="234"/>
      <c r="G125" s="260"/>
      <c r="H125" s="234"/>
      <c r="I125" s="234"/>
      <c r="J125" s="234"/>
      <c r="K125" s="261"/>
    </row>
    <row r="126" spans="2:11" s="1" customFormat="1" ht="15" customHeight="1">
      <c r="B126" s="259"/>
      <c r="C126" s="216" t="s">
        <v>384</v>
      </c>
      <c r="D126" s="236"/>
      <c r="E126" s="236"/>
      <c r="F126" s="237" t="s">
        <v>381</v>
      </c>
      <c r="G126" s="216"/>
      <c r="H126" s="216" t="s">
        <v>421</v>
      </c>
      <c r="I126" s="216" t="s">
        <v>383</v>
      </c>
      <c r="J126" s="216">
        <v>120</v>
      </c>
      <c r="K126" s="262"/>
    </row>
    <row r="127" spans="2:11" s="1" customFormat="1" ht="15" customHeight="1">
      <c r="B127" s="259"/>
      <c r="C127" s="216" t="s">
        <v>430</v>
      </c>
      <c r="D127" s="216"/>
      <c r="E127" s="216"/>
      <c r="F127" s="237" t="s">
        <v>381</v>
      </c>
      <c r="G127" s="216"/>
      <c r="H127" s="216" t="s">
        <v>431</v>
      </c>
      <c r="I127" s="216" t="s">
        <v>383</v>
      </c>
      <c r="J127" s="216" t="s">
        <v>432</v>
      </c>
      <c r="K127" s="262"/>
    </row>
    <row r="128" spans="2:11" s="1" customFormat="1" ht="15" customHeight="1">
      <c r="B128" s="259"/>
      <c r="C128" s="216" t="s">
        <v>329</v>
      </c>
      <c r="D128" s="216"/>
      <c r="E128" s="216"/>
      <c r="F128" s="237" t="s">
        <v>381</v>
      </c>
      <c r="G128" s="216"/>
      <c r="H128" s="216" t="s">
        <v>433</v>
      </c>
      <c r="I128" s="216" t="s">
        <v>383</v>
      </c>
      <c r="J128" s="216" t="s">
        <v>432</v>
      </c>
      <c r="K128" s="262"/>
    </row>
    <row r="129" spans="2:11" s="1" customFormat="1" ht="15" customHeight="1">
      <c r="B129" s="259"/>
      <c r="C129" s="216" t="s">
        <v>392</v>
      </c>
      <c r="D129" s="216"/>
      <c r="E129" s="216"/>
      <c r="F129" s="237" t="s">
        <v>387</v>
      </c>
      <c r="G129" s="216"/>
      <c r="H129" s="216" t="s">
        <v>393</v>
      </c>
      <c r="I129" s="216" t="s">
        <v>383</v>
      </c>
      <c r="J129" s="216">
        <v>15</v>
      </c>
      <c r="K129" s="262"/>
    </row>
    <row r="130" spans="2:11" s="1" customFormat="1" ht="15" customHeight="1">
      <c r="B130" s="259"/>
      <c r="C130" s="240" t="s">
        <v>394</v>
      </c>
      <c r="D130" s="240"/>
      <c r="E130" s="240"/>
      <c r="F130" s="241" t="s">
        <v>387</v>
      </c>
      <c r="G130" s="240"/>
      <c r="H130" s="240" t="s">
        <v>395</v>
      </c>
      <c r="I130" s="240" t="s">
        <v>383</v>
      </c>
      <c r="J130" s="240">
        <v>15</v>
      </c>
      <c r="K130" s="262"/>
    </row>
    <row r="131" spans="2:11" s="1" customFormat="1" ht="15" customHeight="1">
      <c r="B131" s="259"/>
      <c r="C131" s="240" t="s">
        <v>396</v>
      </c>
      <c r="D131" s="240"/>
      <c r="E131" s="240"/>
      <c r="F131" s="241" t="s">
        <v>387</v>
      </c>
      <c r="G131" s="240"/>
      <c r="H131" s="240" t="s">
        <v>397</v>
      </c>
      <c r="I131" s="240" t="s">
        <v>383</v>
      </c>
      <c r="J131" s="240">
        <v>20</v>
      </c>
      <c r="K131" s="262"/>
    </row>
    <row r="132" spans="2:11" s="1" customFormat="1" ht="15" customHeight="1">
      <c r="B132" s="259"/>
      <c r="C132" s="240" t="s">
        <v>398</v>
      </c>
      <c r="D132" s="240"/>
      <c r="E132" s="240"/>
      <c r="F132" s="241" t="s">
        <v>387</v>
      </c>
      <c r="G132" s="240"/>
      <c r="H132" s="240" t="s">
        <v>399</v>
      </c>
      <c r="I132" s="240" t="s">
        <v>383</v>
      </c>
      <c r="J132" s="240">
        <v>20</v>
      </c>
      <c r="K132" s="262"/>
    </row>
    <row r="133" spans="2:11" s="1" customFormat="1" ht="15" customHeight="1">
      <c r="B133" s="259"/>
      <c r="C133" s="216" t="s">
        <v>386</v>
      </c>
      <c r="D133" s="216"/>
      <c r="E133" s="216"/>
      <c r="F133" s="237" t="s">
        <v>387</v>
      </c>
      <c r="G133" s="216"/>
      <c r="H133" s="216" t="s">
        <v>421</v>
      </c>
      <c r="I133" s="216" t="s">
        <v>383</v>
      </c>
      <c r="J133" s="216">
        <v>50</v>
      </c>
      <c r="K133" s="262"/>
    </row>
    <row r="134" spans="2:11" s="1" customFormat="1" ht="15" customHeight="1">
      <c r="B134" s="259"/>
      <c r="C134" s="216" t="s">
        <v>400</v>
      </c>
      <c r="D134" s="216"/>
      <c r="E134" s="216"/>
      <c r="F134" s="237" t="s">
        <v>387</v>
      </c>
      <c r="G134" s="216"/>
      <c r="H134" s="216" t="s">
        <v>421</v>
      </c>
      <c r="I134" s="216" t="s">
        <v>383</v>
      </c>
      <c r="J134" s="216">
        <v>50</v>
      </c>
      <c r="K134" s="262"/>
    </row>
    <row r="135" spans="2:11" s="1" customFormat="1" ht="15" customHeight="1">
      <c r="B135" s="259"/>
      <c r="C135" s="216" t="s">
        <v>406</v>
      </c>
      <c r="D135" s="216"/>
      <c r="E135" s="216"/>
      <c r="F135" s="237" t="s">
        <v>387</v>
      </c>
      <c r="G135" s="216"/>
      <c r="H135" s="216" t="s">
        <v>421</v>
      </c>
      <c r="I135" s="216" t="s">
        <v>383</v>
      </c>
      <c r="J135" s="216">
        <v>50</v>
      </c>
      <c r="K135" s="262"/>
    </row>
    <row r="136" spans="2:11" s="1" customFormat="1" ht="15" customHeight="1">
      <c r="B136" s="259"/>
      <c r="C136" s="216" t="s">
        <v>408</v>
      </c>
      <c r="D136" s="216"/>
      <c r="E136" s="216"/>
      <c r="F136" s="237" t="s">
        <v>387</v>
      </c>
      <c r="G136" s="216"/>
      <c r="H136" s="216" t="s">
        <v>421</v>
      </c>
      <c r="I136" s="216" t="s">
        <v>383</v>
      </c>
      <c r="J136" s="216">
        <v>50</v>
      </c>
      <c r="K136" s="262"/>
    </row>
    <row r="137" spans="2:11" s="1" customFormat="1" ht="15" customHeight="1">
      <c r="B137" s="259"/>
      <c r="C137" s="216" t="s">
        <v>409</v>
      </c>
      <c r="D137" s="216"/>
      <c r="E137" s="216"/>
      <c r="F137" s="237" t="s">
        <v>387</v>
      </c>
      <c r="G137" s="216"/>
      <c r="H137" s="216" t="s">
        <v>434</v>
      </c>
      <c r="I137" s="216" t="s">
        <v>383</v>
      </c>
      <c r="J137" s="216">
        <v>255</v>
      </c>
      <c r="K137" s="262"/>
    </row>
    <row r="138" spans="2:11" s="1" customFormat="1" ht="15" customHeight="1">
      <c r="B138" s="259"/>
      <c r="C138" s="216" t="s">
        <v>411</v>
      </c>
      <c r="D138" s="216"/>
      <c r="E138" s="216"/>
      <c r="F138" s="237" t="s">
        <v>381</v>
      </c>
      <c r="G138" s="216"/>
      <c r="H138" s="216" t="s">
        <v>435</v>
      </c>
      <c r="I138" s="216" t="s">
        <v>413</v>
      </c>
      <c r="J138" s="216"/>
      <c r="K138" s="262"/>
    </row>
    <row r="139" spans="2:11" s="1" customFormat="1" ht="15" customHeight="1">
      <c r="B139" s="259"/>
      <c r="C139" s="216" t="s">
        <v>414</v>
      </c>
      <c r="D139" s="216"/>
      <c r="E139" s="216"/>
      <c r="F139" s="237" t="s">
        <v>381</v>
      </c>
      <c r="G139" s="216"/>
      <c r="H139" s="216" t="s">
        <v>436</v>
      </c>
      <c r="I139" s="216" t="s">
        <v>416</v>
      </c>
      <c r="J139" s="216"/>
      <c r="K139" s="262"/>
    </row>
    <row r="140" spans="2:11" s="1" customFormat="1" ht="15" customHeight="1">
      <c r="B140" s="259"/>
      <c r="C140" s="216" t="s">
        <v>417</v>
      </c>
      <c r="D140" s="216"/>
      <c r="E140" s="216"/>
      <c r="F140" s="237" t="s">
        <v>381</v>
      </c>
      <c r="G140" s="216"/>
      <c r="H140" s="216" t="s">
        <v>417</v>
      </c>
      <c r="I140" s="216" t="s">
        <v>416</v>
      </c>
      <c r="J140" s="216"/>
      <c r="K140" s="262"/>
    </row>
    <row r="141" spans="2:11" s="1" customFormat="1" ht="15" customHeight="1">
      <c r="B141" s="259"/>
      <c r="C141" s="216" t="s">
        <v>35</v>
      </c>
      <c r="D141" s="216"/>
      <c r="E141" s="216"/>
      <c r="F141" s="237" t="s">
        <v>381</v>
      </c>
      <c r="G141" s="216"/>
      <c r="H141" s="216" t="s">
        <v>437</v>
      </c>
      <c r="I141" s="216" t="s">
        <v>416</v>
      </c>
      <c r="J141" s="216"/>
      <c r="K141" s="262"/>
    </row>
    <row r="142" spans="2:11" s="1" customFormat="1" ht="15" customHeight="1">
      <c r="B142" s="259"/>
      <c r="C142" s="216" t="s">
        <v>438</v>
      </c>
      <c r="D142" s="216"/>
      <c r="E142" s="216"/>
      <c r="F142" s="237" t="s">
        <v>381</v>
      </c>
      <c r="G142" s="216"/>
      <c r="H142" s="216" t="s">
        <v>439</v>
      </c>
      <c r="I142" s="216" t="s">
        <v>416</v>
      </c>
      <c r="J142" s="216"/>
      <c r="K142" s="262"/>
    </row>
    <row r="143" spans="2:11" s="1" customFormat="1" ht="15" customHeight="1">
      <c r="B143" s="263"/>
      <c r="C143" s="264"/>
      <c r="D143" s="264"/>
      <c r="E143" s="264"/>
      <c r="F143" s="264"/>
      <c r="G143" s="264"/>
      <c r="H143" s="264"/>
      <c r="I143" s="264"/>
      <c r="J143" s="264"/>
      <c r="K143" s="265"/>
    </row>
    <row r="144" spans="2:11" s="1" customFormat="1" ht="18.75" customHeight="1">
      <c r="B144" s="250"/>
      <c r="C144" s="250"/>
      <c r="D144" s="250"/>
      <c r="E144" s="250"/>
      <c r="F144" s="251"/>
      <c r="G144" s="250"/>
      <c r="H144" s="250"/>
      <c r="I144" s="250"/>
      <c r="J144" s="250"/>
      <c r="K144" s="250"/>
    </row>
    <row r="145" spans="2:11" s="1" customFormat="1" ht="18.75" customHeight="1"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s="1" customFormat="1" ht="7.5" customHeight="1">
      <c r="B146" s="224"/>
      <c r="C146" s="225"/>
      <c r="D146" s="225"/>
      <c r="E146" s="225"/>
      <c r="F146" s="225"/>
      <c r="G146" s="225"/>
      <c r="H146" s="225"/>
      <c r="I146" s="225"/>
      <c r="J146" s="225"/>
      <c r="K146" s="226"/>
    </row>
    <row r="147" spans="2:11" s="1" customFormat="1" ht="45" customHeight="1">
      <c r="B147" s="227"/>
      <c r="C147" s="345" t="s">
        <v>440</v>
      </c>
      <c r="D147" s="345"/>
      <c r="E147" s="345"/>
      <c r="F147" s="345"/>
      <c r="G147" s="345"/>
      <c r="H147" s="345"/>
      <c r="I147" s="345"/>
      <c r="J147" s="345"/>
      <c r="K147" s="228"/>
    </row>
    <row r="148" spans="2:11" s="1" customFormat="1" ht="17.25" customHeight="1">
      <c r="B148" s="227"/>
      <c r="C148" s="229" t="s">
        <v>375</v>
      </c>
      <c r="D148" s="229"/>
      <c r="E148" s="229"/>
      <c r="F148" s="229" t="s">
        <v>376</v>
      </c>
      <c r="G148" s="230"/>
      <c r="H148" s="229" t="s">
        <v>51</v>
      </c>
      <c r="I148" s="229" t="s">
        <v>54</v>
      </c>
      <c r="J148" s="229" t="s">
        <v>377</v>
      </c>
      <c r="K148" s="228"/>
    </row>
    <row r="149" spans="2:11" s="1" customFormat="1" ht="17.25" customHeight="1">
      <c r="B149" s="227"/>
      <c r="C149" s="231" t="s">
        <v>378</v>
      </c>
      <c r="D149" s="231"/>
      <c r="E149" s="231"/>
      <c r="F149" s="232" t="s">
        <v>379</v>
      </c>
      <c r="G149" s="233"/>
      <c r="H149" s="231"/>
      <c r="I149" s="231"/>
      <c r="J149" s="231" t="s">
        <v>380</v>
      </c>
      <c r="K149" s="228"/>
    </row>
    <row r="150" spans="2:11" s="1" customFormat="1" ht="5.25" customHeight="1">
      <c r="B150" s="239"/>
      <c r="C150" s="234"/>
      <c r="D150" s="234"/>
      <c r="E150" s="234"/>
      <c r="F150" s="234"/>
      <c r="G150" s="235"/>
      <c r="H150" s="234"/>
      <c r="I150" s="234"/>
      <c r="J150" s="234"/>
      <c r="K150" s="262"/>
    </row>
    <row r="151" spans="2:11" s="1" customFormat="1" ht="15" customHeight="1">
      <c r="B151" s="239"/>
      <c r="C151" s="266" t="s">
        <v>384</v>
      </c>
      <c r="D151" s="216"/>
      <c r="E151" s="216"/>
      <c r="F151" s="267" t="s">
        <v>381</v>
      </c>
      <c r="G151" s="216"/>
      <c r="H151" s="266" t="s">
        <v>421</v>
      </c>
      <c r="I151" s="266" t="s">
        <v>383</v>
      </c>
      <c r="J151" s="266">
        <v>120</v>
      </c>
      <c r="K151" s="262"/>
    </row>
    <row r="152" spans="2:11" s="1" customFormat="1" ht="15" customHeight="1">
      <c r="B152" s="239"/>
      <c r="C152" s="266" t="s">
        <v>430</v>
      </c>
      <c r="D152" s="216"/>
      <c r="E152" s="216"/>
      <c r="F152" s="267" t="s">
        <v>381</v>
      </c>
      <c r="G152" s="216"/>
      <c r="H152" s="266" t="s">
        <v>441</v>
      </c>
      <c r="I152" s="266" t="s">
        <v>383</v>
      </c>
      <c r="J152" s="266" t="s">
        <v>432</v>
      </c>
      <c r="K152" s="262"/>
    </row>
    <row r="153" spans="2:11" s="1" customFormat="1" ht="15" customHeight="1">
      <c r="B153" s="239"/>
      <c r="C153" s="266" t="s">
        <v>329</v>
      </c>
      <c r="D153" s="216"/>
      <c r="E153" s="216"/>
      <c r="F153" s="267" t="s">
        <v>381</v>
      </c>
      <c r="G153" s="216"/>
      <c r="H153" s="266" t="s">
        <v>442</v>
      </c>
      <c r="I153" s="266" t="s">
        <v>383</v>
      </c>
      <c r="J153" s="266" t="s">
        <v>432</v>
      </c>
      <c r="K153" s="262"/>
    </row>
    <row r="154" spans="2:11" s="1" customFormat="1" ht="15" customHeight="1">
      <c r="B154" s="239"/>
      <c r="C154" s="266" t="s">
        <v>386</v>
      </c>
      <c r="D154" s="216"/>
      <c r="E154" s="216"/>
      <c r="F154" s="267" t="s">
        <v>387</v>
      </c>
      <c r="G154" s="216"/>
      <c r="H154" s="266" t="s">
        <v>421</v>
      </c>
      <c r="I154" s="266" t="s">
        <v>383</v>
      </c>
      <c r="J154" s="266">
        <v>50</v>
      </c>
      <c r="K154" s="262"/>
    </row>
    <row r="155" spans="2:11" s="1" customFormat="1" ht="15" customHeight="1">
      <c r="B155" s="239"/>
      <c r="C155" s="266" t="s">
        <v>389</v>
      </c>
      <c r="D155" s="216"/>
      <c r="E155" s="216"/>
      <c r="F155" s="267" t="s">
        <v>381</v>
      </c>
      <c r="G155" s="216"/>
      <c r="H155" s="266" t="s">
        <v>421</v>
      </c>
      <c r="I155" s="266" t="s">
        <v>391</v>
      </c>
      <c r="J155" s="266"/>
      <c r="K155" s="262"/>
    </row>
    <row r="156" spans="2:11" s="1" customFormat="1" ht="15" customHeight="1">
      <c r="B156" s="239"/>
      <c r="C156" s="266" t="s">
        <v>400</v>
      </c>
      <c r="D156" s="216"/>
      <c r="E156" s="216"/>
      <c r="F156" s="267" t="s">
        <v>387</v>
      </c>
      <c r="G156" s="216"/>
      <c r="H156" s="266" t="s">
        <v>421</v>
      </c>
      <c r="I156" s="266" t="s">
        <v>383</v>
      </c>
      <c r="J156" s="266">
        <v>50</v>
      </c>
      <c r="K156" s="262"/>
    </row>
    <row r="157" spans="2:11" s="1" customFormat="1" ht="15" customHeight="1">
      <c r="B157" s="239"/>
      <c r="C157" s="266" t="s">
        <v>408</v>
      </c>
      <c r="D157" s="216"/>
      <c r="E157" s="216"/>
      <c r="F157" s="267" t="s">
        <v>387</v>
      </c>
      <c r="G157" s="216"/>
      <c r="H157" s="266" t="s">
        <v>421</v>
      </c>
      <c r="I157" s="266" t="s">
        <v>383</v>
      </c>
      <c r="J157" s="266">
        <v>50</v>
      </c>
      <c r="K157" s="262"/>
    </row>
    <row r="158" spans="2:11" s="1" customFormat="1" ht="15" customHeight="1">
      <c r="B158" s="239"/>
      <c r="C158" s="266" t="s">
        <v>406</v>
      </c>
      <c r="D158" s="216"/>
      <c r="E158" s="216"/>
      <c r="F158" s="267" t="s">
        <v>387</v>
      </c>
      <c r="G158" s="216"/>
      <c r="H158" s="266" t="s">
        <v>421</v>
      </c>
      <c r="I158" s="266" t="s">
        <v>383</v>
      </c>
      <c r="J158" s="266">
        <v>50</v>
      </c>
      <c r="K158" s="262"/>
    </row>
    <row r="159" spans="2:11" s="1" customFormat="1" ht="15" customHeight="1">
      <c r="B159" s="239"/>
      <c r="C159" s="266" t="s">
        <v>84</v>
      </c>
      <c r="D159" s="216"/>
      <c r="E159" s="216"/>
      <c r="F159" s="267" t="s">
        <v>381</v>
      </c>
      <c r="G159" s="216"/>
      <c r="H159" s="266" t="s">
        <v>443</v>
      </c>
      <c r="I159" s="266" t="s">
        <v>383</v>
      </c>
      <c r="J159" s="266" t="s">
        <v>444</v>
      </c>
      <c r="K159" s="262"/>
    </row>
    <row r="160" spans="2:11" s="1" customFormat="1" ht="15" customHeight="1">
      <c r="B160" s="239"/>
      <c r="C160" s="266" t="s">
        <v>445</v>
      </c>
      <c r="D160" s="216"/>
      <c r="E160" s="216"/>
      <c r="F160" s="267" t="s">
        <v>381</v>
      </c>
      <c r="G160" s="216"/>
      <c r="H160" s="266" t="s">
        <v>446</v>
      </c>
      <c r="I160" s="266" t="s">
        <v>416</v>
      </c>
      <c r="J160" s="266"/>
      <c r="K160" s="262"/>
    </row>
    <row r="161" spans="2:11" s="1" customFormat="1" ht="15" customHeight="1">
      <c r="B161" s="268"/>
      <c r="C161" s="248"/>
      <c r="D161" s="248"/>
      <c r="E161" s="248"/>
      <c r="F161" s="248"/>
      <c r="G161" s="248"/>
      <c r="H161" s="248"/>
      <c r="I161" s="248"/>
      <c r="J161" s="248"/>
      <c r="K161" s="269"/>
    </row>
    <row r="162" spans="2:11" s="1" customFormat="1" ht="18.75" customHeight="1">
      <c r="B162" s="250"/>
      <c r="C162" s="260"/>
      <c r="D162" s="260"/>
      <c r="E162" s="260"/>
      <c r="F162" s="270"/>
      <c r="G162" s="260"/>
      <c r="H162" s="260"/>
      <c r="I162" s="260"/>
      <c r="J162" s="260"/>
      <c r="K162" s="250"/>
    </row>
    <row r="163" spans="2:11" s="1" customFormat="1" ht="18.75" customHeight="1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</row>
    <row r="164" spans="2:11" s="1" customFormat="1" ht="7.5" customHeight="1">
      <c r="B164" s="205"/>
      <c r="C164" s="206"/>
      <c r="D164" s="206"/>
      <c r="E164" s="206"/>
      <c r="F164" s="206"/>
      <c r="G164" s="206"/>
      <c r="H164" s="206"/>
      <c r="I164" s="206"/>
      <c r="J164" s="206"/>
      <c r="K164" s="207"/>
    </row>
    <row r="165" spans="2:11" s="1" customFormat="1" ht="45" customHeight="1">
      <c r="B165" s="208"/>
      <c r="C165" s="343" t="s">
        <v>447</v>
      </c>
      <c r="D165" s="343"/>
      <c r="E165" s="343"/>
      <c r="F165" s="343"/>
      <c r="G165" s="343"/>
      <c r="H165" s="343"/>
      <c r="I165" s="343"/>
      <c r="J165" s="343"/>
      <c r="K165" s="209"/>
    </row>
    <row r="166" spans="2:11" s="1" customFormat="1" ht="17.25" customHeight="1">
      <c r="B166" s="208"/>
      <c r="C166" s="229" t="s">
        <v>375</v>
      </c>
      <c r="D166" s="229"/>
      <c r="E166" s="229"/>
      <c r="F166" s="229" t="s">
        <v>376</v>
      </c>
      <c r="G166" s="271"/>
      <c r="H166" s="272" t="s">
        <v>51</v>
      </c>
      <c r="I166" s="272" t="s">
        <v>54</v>
      </c>
      <c r="J166" s="229" t="s">
        <v>377</v>
      </c>
      <c r="K166" s="209"/>
    </row>
    <row r="167" spans="2:11" s="1" customFormat="1" ht="17.25" customHeight="1">
      <c r="B167" s="210"/>
      <c r="C167" s="231" t="s">
        <v>378</v>
      </c>
      <c r="D167" s="231"/>
      <c r="E167" s="231"/>
      <c r="F167" s="232" t="s">
        <v>379</v>
      </c>
      <c r="G167" s="273"/>
      <c r="H167" s="274"/>
      <c r="I167" s="274"/>
      <c r="J167" s="231" t="s">
        <v>380</v>
      </c>
      <c r="K167" s="211"/>
    </row>
    <row r="168" spans="2:11" s="1" customFormat="1" ht="5.25" customHeight="1">
      <c r="B168" s="239"/>
      <c r="C168" s="234"/>
      <c r="D168" s="234"/>
      <c r="E168" s="234"/>
      <c r="F168" s="234"/>
      <c r="G168" s="235"/>
      <c r="H168" s="234"/>
      <c r="I168" s="234"/>
      <c r="J168" s="234"/>
      <c r="K168" s="262"/>
    </row>
    <row r="169" spans="2:11" s="1" customFormat="1" ht="15" customHeight="1">
      <c r="B169" s="239"/>
      <c r="C169" s="216" t="s">
        <v>384</v>
      </c>
      <c r="D169" s="216"/>
      <c r="E169" s="216"/>
      <c r="F169" s="237" t="s">
        <v>381</v>
      </c>
      <c r="G169" s="216"/>
      <c r="H169" s="216" t="s">
        <v>421</v>
      </c>
      <c r="I169" s="216" t="s">
        <v>383</v>
      </c>
      <c r="J169" s="216">
        <v>120</v>
      </c>
      <c r="K169" s="262"/>
    </row>
    <row r="170" spans="2:11" s="1" customFormat="1" ht="15" customHeight="1">
      <c r="B170" s="239"/>
      <c r="C170" s="216" t="s">
        <v>430</v>
      </c>
      <c r="D170" s="216"/>
      <c r="E170" s="216"/>
      <c r="F170" s="237" t="s">
        <v>381</v>
      </c>
      <c r="G170" s="216"/>
      <c r="H170" s="216" t="s">
        <v>431</v>
      </c>
      <c r="I170" s="216" t="s">
        <v>383</v>
      </c>
      <c r="J170" s="216" t="s">
        <v>432</v>
      </c>
      <c r="K170" s="262"/>
    </row>
    <row r="171" spans="2:11" s="1" customFormat="1" ht="15" customHeight="1">
      <c r="B171" s="239"/>
      <c r="C171" s="216" t="s">
        <v>329</v>
      </c>
      <c r="D171" s="216"/>
      <c r="E171" s="216"/>
      <c r="F171" s="237" t="s">
        <v>381</v>
      </c>
      <c r="G171" s="216"/>
      <c r="H171" s="216" t="s">
        <v>448</v>
      </c>
      <c r="I171" s="216" t="s">
        <v>383</v>
      </c>
      <c r="J171" s="216" t="s">
        <v>432</v>
      </c>
      <c r="K171" s="262"/>
    </row>
    <row r="172" spans="2:11" s="1" customFormat="1" ht="15" customHeight="1">
      <c r="B172" s="239"/>
      <c r="C172" s="216" t="s">
        <v>386</v>
      </c>
      <c r="D172" s="216"/>
      <c r="E172" s="216"/>
      <c r="F172" s="237" t="s">
        <v>387</v>
      </c>
      <c r="G172" s="216"/>
      <c r="H172" s="216" t="s">
        <v>448</v>
      </c>
      <c r="I172" s="216" t="s">
        <v>383</v>
      </c>
      <c r="J172" s="216">
        <v>50</v>
      </c>
      <c r="K172" s="262"/>
    </row>
    <row r="173" spans="2:11" s="1" customFormat="1" ht="15" customHeight="1">
      <c r="B173" s="239"/>
      <c r="C173" s="216" t="s">
        <v>389</v>
      </c>
      <c r="D173" s="216"/>
      <c r="E173" s="216"/>
      <c r="F173" s="237" t="s">
        <v>381</v>
      </c>
      <c r="G173" s="216"/>
      <c r="H173" s="216" t="s">
        <v>448</v>
      </c>
      <c r="I173" s="216" t="s">
        <v>391</v>
      </c>
      <c r="J173" s="216"/>
      <c r="K173" s="262"/>
    </row>
    <row r="174" spans="2:11" s="1" customFormat="1" ht="15" customHeight="1">
      <c r="B174" s="239"/>
      <c r="C174" s="216" t="s">
        <v>400</v>
      </c>
      <c r="D174" s="216"/>
      <c r="E174" s="216"/>
      <c r="F174" s="237" t="s">
        <v>387</v>
      </c>
      <c r="G174" s="216"/>
      <c r="H174" s="216" t="s">
        <v>448</v>
      </c>
      <c r="I174" s="216" t="s">
        <v>383</v>
      </c>
      <c r="J174" s="216">
        <v>50</v>
      </c>
      <c r="K174" s="262"/>
    </row>
    <row r="175" spans="2:11" s="1" customFormat="1" ht="15" customHeight="1">
      <c r="B175" s="239"/>
      <c r="C175" s="216" t="s">
        <v>408</v>
      </c>
      <c r="D175" s="216"/>
      <c r="E175" s="216"/>
      <c r="F175" s="237" t="s">
        <v>387</v>
      </c>
      <c r="G175" s="216"/>
      <c r="H175" s="216" t="s">
        <v>448</v>
      </c>
      <c r="I175" s="216" t="s">
        <v>383</v>
      </c>
      <c r="J175" s="216">
        <v>50</v>
      </c>
      <c r="K175" s="262"/>
    </row>
    <row r="176" spans="2:11" s="1" customFormat="1" ht="15" customHeight="1">
      <c r="B176" s="239"/>
      <c r="C176" s="216" t="s">
        <v>406</v>
      </c>
      <c r="D176" s="216"/>
      <c r="E176" s="216"/>
      <c r="F176" s="237" t="s">
        <v>387</v>
      </c>
      <c r="G176" s="216"/>
      <c r="H176" s="216" t="s">
        <v>448</v>
      </c>
      <c r="I176" s="216" t="s">
        <v>383</v>
      </c>
      <c r="J176" s="216">
        <v>50</v>
      </c>
      <c r="K176" s="262"/>
    </row>
    <row r="177" spans="2:11" s="1" customFormat="1" ht="15" customHeight="1">
      <c r="B177" s="239"/>
      <c r="C177" s="216" t="s">
        <v>90</v>
      </c>
      <c r="D177" s="216"/>
      <c r="E177" s="216"/>
      <c r="F177" s="237" t="s">
        <v>381</v>
      </c>
      <c r="G177" s="216"/>
      <c r="H177" s="216" t="s">
        <v>449</v>
      </c>
      <c r="I177" s="216" t="s">
        <v>450</v>
      </c>
      <c r="J177" s="216"/>
      <c r="K177" s="262"/>
    </row>
    <row r="178" spans="2:11" s="1" customFormat="1" ht="15" customHeight="1">
      <c r="B178" s="239"/>
      <c r="C178" s="216" t="s">
        <v>54</v>
      </c>
      <c r="D178" s="216"/>
      <c r="E178" s="216"/>
      <c r="F178" s="237" t="s">
        <v>381</v>
      </c>
      <c r="G178" s="216"/>
      <c r="H178" s="216" t="s">
        <v>451</v>
      </c>
      <c r="I178" s="216" t="s">
        <v>452</v>
      </c>
      <c r="J178" s="216">
        <v>1</v>
      </c>
      <c r="K178" s="262"/>
    </row>
    <row r="179" spans="2:11" s="1" customFormat="1" ht="15" customHeight="1">
      <c r="B179" s="239"/>
      <c r="C179" s="216" t="s">
        <v>50</v>
      </c>
      <c r="D179" s="216"/>
      <c r="E179" s="216"/>
      <c r="F179" s="237" t="s">
        <v>381</v>
      </c>
      <c r="G179" s="216"/>
      <c r="H179" s="216" t="s">
        <v>453</v>
      </c>
      <c r="I179" s="216" t="s">
        <v>383</v>
      </c>
      <c r="J179" s="216">
        <v>20</v>
      </c>
      <c r="K179" s="262"/>
    </row>
    <row r="180" spans="2:11" s="1" customFormat="1" ht="15" customHeight="1">
      <c r="B180" s="239"/>
      <c r="C180" s="216" t="s">
        <v>51</v>
      </c>
      <c r="D180" s="216"/>
      <c r="E180" s="216"/>
      <c r="F180" s="237" t="s">
        <v>381</v>
      </c>
      <c r="G180" s="216"/>
      <c r="H180" s="216" t="s">
        <v>454</v>
      </c>
      <c r="I180" s="216" t="s">
        <v>383</v>
      </c>
      <c r="J180" s="216">
        <v>255</v>
      </c>
      <c r="K180" s="262"/>
    </row>
    <row r="181" spans="2:11" s="1" customFormat="1" ht="15" customHeight="1">
      <c r="B181" s="239"/>
      <c r="C181" s="216" t="s">
        <v>91</v>
      </c>
      <c r="D181" s="216"/>
      <c r="E181" s="216"/>
      <c r="F181" s="237" t="s">
        <v>381</v>
      </c>
      <c r="G181" s="216"/>
      <c r="H181" s="216" t="s">
        <v>345</v>
      </c>
      <c r="I181" s="216" t="s">
        <v>383</v>
      </c>
      <c r="J181" s="216">
        <v>10</v>
      </c>
      <c r="K181" s="262"/>
    </row>
    <row r="182" spans="2:11" s="1" customFormat="1" ht="15" customHeight="1">
      <c r="B182" s="239"/>
      <c r="C182" s="216" t="s">
        <v>92</v>
      </c>
      <c r="D182" s="216"/>
      <c r="E182" s="216"/>
      <c r="F182" s="237" t="s">
        <v>381</v>
      </c>
      <c r="G182" s="216"/>
      <c r="H182" s="216" t="s">
        <v>455</v>
      </c>
      <c r="I182" s="216" t="s">
        <v>416</v>
      </c>
      <c r="J182" s="216"/>
      <c r="K182" s="262"/>
    </row>
    <row r="183" spans="2:11" s="1" customFormat="1" ht="15" customHeight="1">
      <c r="B183" s="239"/>
      <c r="C183" s="216" t="s">
        <v>456</v>
      </c>
      <c r="D183" s="216"/>
      <c r="E183" s="216"/>
      <c r="F183" s="237" t="s">
        <v>381</v>
      </c>
      <c r="G183" s="216"/>
      <c r="H183" s="216" t="s">
        <v>457</v>
      </c>
      <c r="I183" s="216" t="s">
        <v>416</v>
      </c>
      <c r="J183" s="216"/>
      <c r="K183" s="262"/>
    </row>
    <row r="184" spans="2:11" s="1" customFormat="1" ht="15" customHeight="1">
      <c r="B184" s="239"/>
      <c r="C184" s="216" t="s">
        <v>445</v>
      </c>
      <c r="D184" s="216"/>
      <c r="E184" s="216"/>
      <c r="F184" s="237" t="s">
        <v>381</v>
      </c>
      <c r="G184" s="216"/>
      <c r="H184" s="216" t="s">
        <v>458</v>
      </c>
      <c r="I184" s="216" t="s">
        <v>416</v>
      </c>
      <c r="J184" s="216"/>
      <c r="K184" s="262"/>
    </row>
    <row r="185" spans="2:11" s="1" customFormat="1" ht="15" customHeight="1">
      <c r="B185" s="239"/>
      <c r="C185" s="216" t="s">
        <v>94</v>
      </c>
      <c r="D185" s="216"/>
      <c r="E185" s="216"/>
      <c r="F185" s="237" t="s">
        <v>387</v>
      </c>
      <c r="G185" s="216"/>
      <c r="H185" s="216" t="s">
        <v>459</v>
      </c>
      <c r="I185" s="216" t="s">
        <v>383</v>
      </c>
      <c r="J185" s="216">
        <v>50</v>
      </c>
      <c r="K185" s="262"/>
    </row>
    <row r="186" spans="2:11" s="1" customFormat="1" ht="15" customHeight="1">
      <c r="B186" s="239"/>
      <c r="C186" s="216" t="s">
        <v>460</v>
      </c>
      <c r="D186" s="216"/>
      <c r="E186" s="216"/>
      <c r="F186" s="237" t="s">
        <v>387</v>
      </c>
      <c r="G186" s="216"/>
      <c r="H186" s="216" t="s">
        <v>461</v>
      </c>
      <c r="I186" s="216" t="s">
        <v>462</v>
      </c>
      <c r="J186" s="216"/>
      <c r="K186" s="262"/>
    </row>
    <row r="187" spans="2:11" s="1" customFormat="1" ht="15" customHeight="1">
      <c r="B187" s="239"/>
      <c r="C187" s="216" t="s">
        <v>463</v>
      </c>
      <c r="D187" s="216"/>
      <c r="E187" s="216"/>
      <c r="F187" s="237" t="s">
        <v>387</v>
      </c>
      <c r="G187" s="216"/>
      <c r="H187" s="216" t="s">
        <v>464</v>
      </c>
      <c r="I187" s="216" t="s">
        <v>462</v>
      </c>
      <c r="J187" s="216"/>
      <c r="K187" s="262"/>
    </row>
    <row r="188" spans="2:11" s="1" customFormat="1" ht="15" customHeight="1">
      <c r="B188" s="239"/>
      <c r="C188" s="216" t="s">
        <v>465</v>
      </c>
      <c r="D188" s="216"/>
      <c r="E188" s="216"/>
      <c r="F188" s="237" t="s">
        <v>387</v>
      </c>
      <c r="G188" s="216"/>
      <c r="H188" s="216" t="s">
        <v>466</v>
      </c>
      <c r="I188" s="216" t="s">
        <v>462</v>
      </c>
      <c r="J188" s="216"/>
      <c r="K188" s="262"/>
    </row>
    <row r="189" spans="2:11" s="1" customFormat="1" ht="15" customHeight="1">
      <c r="B189" s="239"/>
      <c r="C189" s="275" t="s">
        <v>467</v>
      </c>
      <c r="D189" s="216"/>
      <c r="E189" s="216"/>
      <c r="F189" s="237" t="s">
        <v>387</v>
      </c>
      <c r="G189" s="216"/>
      <c r="H189" s="216" t="s">
        <v>468</v>
      </c>
      <c r="I189" s="216" t="s">
        <v>469</v>
      </c>
      <c r="J189" s="276" t="s">
        <v>470</v>
      </c>
      <c r="K189" s="262"/>
    </row>
    <row r="190" spans="2:11" s="14" customFormat="1" ht="15" customHeight="1">
      <c r="B190" s="277"/>
      <c r="C190" s="278" t="s">
        <v>471</v>
      </c>
      <c r="D190" s="279"/>
      <c r="E190" s="279"/>
      <c r="F190" s="280" t="s">
        <v>387</v>
      </c>
      <c r="G190" s="279"/>
      <c r="H190" s="279" t="s">
        <v>472</v>
      </c>
      <c r="I190" s="279" t="s">
        <v>469</v>
      </c>
      <c r="J190" s="281" t="s">
        <v>470</v>
      </c>
      <c r="K190" s="282"/>
    </row>
    <row r="191" spans="2:11" s="1" customFormat="1" ht="15" customHeight="1">
      <c r="B191" s="239"/>
      <c r="C191" s="275" t="s">
        <v>39</v>
      </c>
      <c r="D191" s="216"/>
      <c r="E191" s="216"/>
      <c r="F191" s="237" t="s">
        <v>381</v>
      </c>
      <c r="G191" s="216"/>
      <c r="H191" s="213" t="s">
        <v>473</v>
      </c>
      <c r="I191" s="216" t="s">
        <v>474</v>
      </c>
      <c r="J191" s="216"/>
      <c r="K191" s="262"/>
    </row>
    <row r="192" spans="2:11" s="1" customFormat="1" ht="15" customHeight="1">
      <c r="B192" s="239"/>
      <c r="C192" s="275" t="s">
        <v>475</v>
      </c>
      <c r="D192" s="216"/>
      <c r="E192" s="216"/>
      <c r="F192" s="237" t="s">
        <v>381</v>
      </c>
      <c r="G192" s="216"/>
      <c r="H192" s="216" t="s">
        <v>476</v>
      </c>
      <c r="I192" s="216" t="s">
        <v>416</v>
      </c>
      <c r="J192" s="216"/>
      <c r="K192" s="262"/>
    </row>
    <row r="193" spans="2:11" s="1" customFormat="1" ht="15" customHeight="1">
      <c r="B193" s="239"/>
      <c r="C193" s="275" t="s">
        <v>477</v>
      </c>
      <c r="D193" s="216"/>
      <c r="E193" s="216"/>
      <c r="F193" s="237" t="s">
        <v>381</v>
      </c>
      <c r="G193" s="216"/>
      <c r="H193" s="216" t="s">
        <v>478</v>
      </c>
      <c r="I193" s="216" t="s">
        <v>416</v>
      </c>
      <c r="J193" s="216"/>
      <c r="K193" s="262"/>
    </row>
    <row r="194" spans="2:11" s="1" customFormat="1" ht="15" customHeight="1">
      <c r="B194" s="239"/>
      <c r="C194" s="275" t="s">
        <v>479</v>
      </c>
      <c r="D194" s="216"/>
      <c r="E194" s="216"/>
      <c r="F194" s="237" t="s">
        <v>387</v>
      </c>
      <c r="G194" s="216"/>
      <c r="H194" s="216" t="s">
        <v>480</v>
      </c>
      <c r="I194" s="216" t="s">
        <v>416</v>
      </c>
      <c r="J194" s="216"/>
      <c r="K194" s="262"/>
    </row>
    <row r="195" spans="2:11" s="1" customFormat="1" ht="15" customHeight="1">
      <c r="B195" s="268"/>
      <c r="C195" s="283"/>
      <c r="D195" s="248"/>
      <c r="E195" s="248"/>
      <c r="F195" s="248"/>
      <c r="G195" s="248"/>
      <c r="H195" s="248"/>
      <c r="I195" s="248"/>
      <c r="J195" s="248"/>
      <c r="K195" s="269"/>
    </row>
    <row r="196" spans="2:11" s="1" customFormat="1" ht="18.75" customHeight="1">
      <c r="B196" s="250"/>
      <c r="C196" s="260"/>
      <c r="D196" s="260"/>
      <c r="E196" s="260"/>
      <c r="F196" s="270"/>
      <c r="G196" s="260"/>
      <c r="H196" s="260"/>
      <c r="I196" s="260"/>
      <c r="J196" s="260"/>
      <c r="K196" s="250"/>
    </row>
    <row r="197" spans="2:11" s="1" customFormat="1" ht="18.75" customHeight="1">
      <c r="B197" s="250"/>
      <c r="C197" s="260"/>
      <c r="D197" s="260"/>
      <c r="E197" s="260"/>
      <c r="F197" s="270"/>
      <c r="G197" s="260"/>
      <c r="H197" s="260"/>
      <c r="I197" s="260"/>
      <c r="J197" s="260"/>
      <c r="K197" s="250"/>
    </row>
    <row r="198" spans="2:11" s="1" customFormat="1" ht="18.75" customHeight="1"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</row>
    <row r="199" spans="2:11" s="1" customFormat="1" ht="13.5">
      <c r="B199" s="205"/>
      <c r="C199" s="206"/>
      <c r="D199" s="206"/>
      <c r="E199" s="206"/>
      <c r="F199" s="206"/>
      <c r="G199" s="206"/>
      <c r="H199" s="206"/>
      <c r="I199" s="206"/>
      <c r="J199" s="206"/>
      <c r="K199" s="207"/>
    </row>
    <row r="200" spans="2:11" s="1" customFormat="1" ht="21">
      <c r="B200" s="208"/>
      <c r="C200" s="343" t="s">
        <v>481</v>
      </c>
      <c r="D200" s="343"/>
      <c r="E200" s="343"/>
      <c r="F200" s="343"/>
      <c r="G200" s="343"/>
      <c r="H200" s="343"/>
      <c r="I200" s="343"/>
      <c r="J200" s="343"/>
      <c r="K200" s="209"/>
    </row>
    <row r="201" spans="2:11" s="1" customFormat="1" ht="25.5" customHeight="1">
      <c r="B201" s="208"/>
      <c r="C201" s="284" t="s">
        <v>482</v>
      </c>
      <c r="D201" s="284"/>
      <c r="E201" s="284"/>
      <c r="F201" s="284" t="s">
        <v>483</v>
      </c>
      <c r="G201" s="285"/>
      <c r="H201" s="346" t="s">
        <v>484</v>
      </c>
      <c r="I201" s="346"/>
      <c r="J201" s="346"/>
      <c r="K201" s="209"/>
    </row>
    <row r="202" spans="2:11" s="1" customFormat="1" ht="5.25" customHeight="1">
      <c r="B202" s="239"/>
      <c r="C202" s="234"/>
      <c r="D202" s="234"/>
      <c r="E202" s="234"/>
      <c r="F202" s="234"/>
      <c r="G202" s="260"/>
      <c r="H202" s="234"/>
      <c r="I202" s="234"/>
      <c r="J202" s="234"/>
      <c r="K202" s="262"/>
    </row>
    <row r="203" spans="2:11" s="1" customFormat="1" ht="15" customHeight="1">
      <c r="B203" s="239"/>
      <c r="C203" s="216" t="s">
        <v>474</v>
      </c>
      <c r="D203" s="216"/>
      <c r="E203" s="216"/>
      <c r="F203" s="237" t="s">
        <v>40</v>
      </c>
      <c r="G203" s="216"/>
      <c r="H203" s="347" t="s">
        <v>485</v>
      </c>
      <c r="I203" s="347"/>
      <c r="J203" s="347"/>
      <c r="K203" s="262"/>
    </row>
    <row r="204" spans="2:11" s="1" customFormat="1" ht="15" customHeight="1">
      <c r="B204" s="239"/>
      <c r="C204" s="216"/>
      <c r="D204" s="216"/>
      <c r="E204" s="216"/>
      <c r="F204" s="237" t="s">
        <v>41</v>
      </c>
      <c r="G204" s="216"/>
      <c r="H204" s="347" t="s">
        <v>486</v>
      </c>
      <c r="I204" s="347"/>
      <c r="J204" s="347"/>
      <c r="K204" s="262"/>
    </row>
    <row r="205" spans="2:11" s="1" customFormat="1" ht="15" customHeight="1">
      <c r="B205" s="239"/>
      <c r="C205" s="216"/>
      <c r="D205" s="216"/>
      <c r="E205" s="216"/>
      <c r="F205" s="237" t="s">
        <v>44</v>
      </c>
      <c r="G205" s="216"/>
      <c r="H205" s="347" t="s">
        <v>487</v>
      </c>
      <c r="I205" s="347"/>
      <c r="J205" s="347"/>
      <c r="K205" s="262"/>
    </row>
    <row r="206" spans="2:11" s="1" customFormat="1" ht="15" customHeight="1">
      <c r="B206" s="239"/>
      <c r="C206" s="216"/>
      <c r="D206" s="216"/>
      <c r="E206" s="216"/>
      <c r="F206" s="237" t="s">
        <v>42</v>
      </c>
      <c r="G206" s="216"/>
      <c r="H206" s="347" t="s">
        <v>488</v>
      </c>
      <c r="I206" s="347"/>
      <c r="J206" s="347"/>
      <c r="K206" s="262"/>
    </row>
    <row r="207" spans="2:11" s="1" customFormat="1" ht="15" customHeight="1">
      <c r="B207" s="239"/>
      <c r="C207" s="216"/>
      <c r="D207" s="216"/>
      <c r="E207" s="216"/>
      <c r="F207" s="237" t="s">
        <v>43</v>
      </c>
      <c r="G207" s="216"/>
      <c r="H207" s="347" t="s">
        <v>489</v>
      </c>
      <c r="I207" s="347"/>
      <c r="J207" s="347"/>
      <c r="K207" s="262"/>
    </row>
    <row r="208" spans="2:11" s="1" customFormat="1" ht="15" customHeight="1">
      <c r="B208" s="239"/>
      <c r="C208" s="216"/>
      <c r="D208" s="216"/>
      <c r="E208" s="216"/>
      <c r="F208" s="237"/>
      <c r="G208" s="216"/>
      <c r="H208" s="216"/>
      <c r="I208" s="216"/>
      <c r="J208" s="216"/>
      <c r="K208" s="262"/>
    </row>
    <row r="209" spans="2:11" s="1" customFormat="1" ht="15" customHeight="1">
      <c r="B209" s="239"/>
      <c r="C209" s="216" t="s">
        <v>428</v>
      </c>
      <c r="D209" s="216"/>
      <c r="E209" s="216"/>
      <c r="F209" s="237" t="s">
        <v>76</v>
      </c>
      <c r="G209" s="216"/>
      <c r="H209" s="347" t="s">
        <v>490</v>
      </c>
      <c r="I209" s="347"/>
      <c r="J209" s="347"/>
      <c r="K209" s="262"/>
    </row>
    <row r="210" spans="2:11" s="1" customFormat="1" ht="15" customHeight="1">
      <c r="B210" s="239"/>
      <c r="C210" s="216"/>
      <c r="D210" s="216"/>
      <c r="E210" s="216"/>
      <c r="F210" s="237" t="s">
        <v>323</v>
      </c>
      <c r="G210" s="216"/>
      <c r="H210" s="347" t="s">
        <v>324</v>
      </c>
      <c r="I210" s="347"/>
      <c r="J210" s="347"/>
      <c r="K210" s="262"/>
    </row>
    <row r="211" spans="2:11" s="1" customFormat="1" ht="15" customHeight="1">
      <c r="B211" s="239"/>
      <c r="C211" s="216"/>
      <c r="D211" s="216"/>
      <c r="E211" s="216"/>
      <c r="F211" s="237" t="s">
        <v>321</v>
      </c>
      <c r="G211" s="216"/>
      <c r="H211" s="347" t="s">
        <v>491</v>
      </c>
      <c r="I211" s="347"/>
      <c r="J211" s="347"/>
      <c r="K211" s="262"/>
    </row>
    <row r="212" spans="2:11" s="1" customFormat="1" ht="15" customHeight="1">
      <c r="B212" s="286"/>
      <c r="C212" s="216"/>
      <c r="D212" s="216"/>
      <c r="E212" s="216"/>
      <c r="F212" s="237" t="s">
        <v>325</v>
      </c>
      <c r="G212" s="275"/>
      <c r="H212" s="348" t="s">
        <v>326</v>
      </c>
      <c r="I212" s="348"/>
      <c r="J212" s="348"/>
      <c r="K212" s="287"/>
    </row>
    <row r="213" spans="2:11" s="1" customFormat="1" ht="15" customHeight="1">
      <c r="B213" s="286"/>
      <c r="C213" s="216"/>
      <c r="D213" s="216"/>
      <c r="E213" s="216"/>
      <c r="F213" s="237" t="s">
        <v>327</v>
      </c>
      <c r="G213" s="275"/>
      <c r="H213" s="348" t="s">
        <v>492</v>
      </c>
      <c r="I213" s="348"/>
      <c r="J213" s="348"/>
      <c r="K213" s="287"/>
    </row>
    <row r="214" spans="2:11" s="1" customFormat="1" ht="15" customHeight="1">
      <c r="B214" s="286"/>
      <c r="C214" s="216"/>
      <c r="D214" s="216"/>
      <c r="E214" s="216"/>
      <c r="F214" s="237"/>
      <c r="G214" s="275"/>
      <c r="H214" s="266"/>
      <c r="I214" s="266"/>
      <c r="J214" s="266"/>
      <c r="K214" s="287"/>
    </row>
    <row r="215" spans="2:11" s="1" customFormat="1" ht="15" customHeight="1">
      <c r="B215" s="286"/>
      <c r="C215" s="216" t="s">
        <v>452</v>
      </c>
      <c r="D215" s="216"/>
      <c r="E215" s="216"/>
      <c r="F215" s="237">
        <v>1</v>
      </c>
      <c r="G215" s="275"/>
      <c r="H215" s="348" t="s">
        <v>493</v>
      </c>
      <c r="I215" s="348"/>
      <c r="J215" s="348"/>
      <c r="K215" s="287"/>
    </row>
    <row r="216" spans="2:11" s="1" customFormat="1" ht="15" customHeight="1">
      <c r="B216" s="286"/>
      <c r="C216" s="216"/>
      <c r="D216" s="216"/>
      <c r="E216" s="216"/>
      <c r="F216" s="237">
        <v>2</v>
      </c>
      <c r="G216" s="275"/>
      <c r="H216" s="348" t="s">
        <v>494</v>
      </c>
      <c r="I216" s="348"/>
      <c r="J216" s="348"/>
      <c r="K216" s="287"/>
    </row>
    <row r="217" spans="2:11" s="1" customFormat="1" ht="15" customHeight="1">
      <c r="B217" s="286"/>
      <c r="C217" s="216"/>
      <c r="D217" s="216"/>
      <c r="E217" s="216"/>
      <c r="F217" s="237">
        <v>3</v>
      </c>
      <c r="G217" s="275"/>
      <c r="H217" s="348" t="s">
        <v>495</v>
      </c>
      <c r="I217" s="348"/>
      <c r="J217" s="348"/>
      <c r="K217" s="287"/>
    </row>
    <row r="218" spans="2:11" s="1" customFormat="1" ht="15" customHeight="1">
      <c r="B218" s="286"/>
      <c r="C218" s="216"/>
      <c r="D218" s="216"/>
      <c r="E218" s="216"/>
      <c r="F218" s="237">
        <v>4</v>
      </c>
      <c r="G218" s="275"/>
      <c r="H218" s="348" t="s">
        <v>496</v>
      </c>
      <c r="I218" s="348"/>
      <c r="J218" s="348"/>
      <c r="K218" s="287"/>
    </row>
    <row r="219" spans="2:11" s="1" customFormat="1" ht="12.75" customHeight="1">
      <c r="B219" s="288"/>
      <c r="C219" s="289"/>
      <c r="D219" s="289"/>
      <c r="E219" s="289"/>
      <c r="F219" s="289"/>
      <c r="G219" s="289"/>
      <c r="H219" s="289"/>
      <c r="I219" s="289"/>
      <c r="J219" s="289"/>
      <c r="K219" s="29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180324-A-1 - SO-01 Nábytek</vt:lpstr>
      <vt:lpstr>Pokyny pro vyplnění</vt:lpstr>
      <vt:lpstr>'180324-A-1 - SO-01 Nábytek'!Názvy_tisku</vt:lpstr>
      <vt:lpstr>'Rekapitulace stavby'!Názvy_tisku</vt:lpstr>
      <vt:lpstr>'180324-A-1 - SO-01 Nábytek'!Oblast_tisku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Hefner-PC\Hefner</dc:creator>
  <cp:lastModifiedBy>Hefner</cp:lastModifiedBy>
  <dcterms:created xsi:type="dcterms:W3CDTF">2026-01-28T16:24:11Z</dcterms:created>
  <dcterms:modified xsi:type="dcterms:W3CDTF">2026-01-28T16:26:38Z</dcterms:modified>
</cp:coreProperties>
</file>