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38340" windowHeight="180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8" i="1" l="1"/>
  <c r="G50" i="1" l="1"/>
  <c r="G19" i="1"/>
  <c r="G18" i="1"/>
  <c r="G68" i="1" l="1"/>
  <c r="G51" i="1" l="1"/>
  <c r="G63" i="1"/>
  <c r="G62" i="1"/>
  <c r="G61" i="1"/>
  <c r="G60" i="1"/>
  <c r="G77" i="1"/>
  <c r="G73" i="1"/>
  <c r="G72" i="1"/>
  <c r="G67" i="1"/>
  <c r="G69" i="1" s="1"/>
  <c r="G58" i="1"/>
  <c r="G59" i="1"/>
  <c r="G57" i="1"/>
  <c r="G56" i="1"/>
  <c r="G55" i="1"/>
  <c r="G16" i="1"/>
  <c r="G17" i="1"/>
  <c r="G20" i="1"/>
  <c r="G12" i="1"/>
  <c r="G15" i="1"/>
  <c r="G14" i="1"/>
  <c r="G25" i="1"/>
  <c r="G27" i="1"/>
  <c r="G64" i="1" l="1"/>
  <c r="G45" i="1" l="1"/>
  <c r="G74" i="1" l="1"/>
  <c r="G78" i="1"/>
  <c r="G49" i="1"/>
  <c r="G33" i="1" l="1"/>
  <c r="G34" i="1" s="1"/>
  <c r="G37" i="1"/>
  <c r="G38" i="1"/>
  <c r="G39" i="1"/>
  <c r="G40" i="1"/>
  <c r="G41" i="1"/>
  <c r="G42" i="1"/>
  <c r="G43" i="1"/>
  <c r="G44" i="1"/>
  <c r="G46" i="1"/>
  <c r="G47" i="1"/>
  <c r="G48" i="1"/>
  <c r="G9" i="1"/>
  <c r="G10" i="1"/>
  <c r="G11" i="1"/>
  <c r="G13" i="1"/>
  <c r="G24" i="1"/>
  <c r="G26" i="1"/>
  <c r="G29" i="1"/>
  <c r="G8" i="1"/>
  <c r="G52" i="1" l="1"/>
  <c r="G30" i="1"/>
  <c r="G21" i="1"/>
  <c r="G80" i="1" l="1"/>
</calcChain>
</file>

<file path=xl/sharedStrings.xml><?xml version="1.0" encoding="utf-8"?>
<sst xmlns="http://schemas.openxmlformats.org/spreadsheetml/2006/main" count="199" uniqueCount="114">
  <si>
    <t>m3</t>
  </si>
  <si>
    <t>ks</t>
  </si>
  <si>
    <t>m2</t>
  </si>
  <si>
    <t>množství</t>
  </si>
  <si>
    <t>MJ</t>
  </si>
  <si>
    <t>cena/MJ</t>
  </si>
  <si>
    <t>cena</t>
  </si>
  <si>
    <t xml:space="preserve">- budova zimoviště </t>
  </si>
  <si>
    <t xml:space="preserve">- žumpa 16 m3 </t>
  </si>
  <si>
    <t xml:space="preserve">- vodovodní přípojka </t>
  </si>
  <si>
    <t xml:space="preserve">- jímka pro kontejner na hnůj </t>
  </si>
  <si>
    <t xml:space="preserve">- oplocení dvorečků </t>
  </si>
  <si>
    <t xml:space="preserve">CELKEM (bez DPH) </t>
  </si>
  <si>
    <t>- oplocení výběhu - vnější</t>
  </si>
  <si>
    <t xml:space="preserve">- oplocení výběhu - vnitřní el. ohradník </t>
  </si>
  <si>
    <t xml:space="preserve">- kamenný val okolo stromů </t>
  </si>
  <si>
    <t xml:space="preserve">- nová komunikace </t>
  </si>
  <si>
    <t xml:space="preserve">- napajedlo </t>
  </si>
  <si>
    <t xml:space="preserve">- výsadba stromů </t>
  </si>
  <si>
    <t>- výsadba keřů (1ks/m2)</t>
  </si>
  <si>
    <t>HRUBÝ ODHAD INVESTIČNÍCH NÁKLADŮ</t>
  </si>
  <si>
    <t>- vrt na pitnou vodu</t>
  </si>
  <si>
    <t>- příkop</t>
  </si>
  <si>
    <t>- snížené oplocení</t>
  </si>
  <si>
    <r>
      <rPr>
        <sz val="12"/>
        <color theme="1"/>
        <rFont val="Calibri"/>
        <family val="2"/>
        <charset val="238"/>
        <scheme val="minor"/>
      </rPr>
      <t>Zadavatel:</t>
    </r>
    <r>
      <rPr>
        <b/>
        <sz val="12"/>
        <color theme="1"/>
        <rFont val="Calibri"/>
        <family val="2"/>
        <charset val="238"/>
        <scheme val="minor"/>
      </rPr>
      <t xml:space="preserve"> ZOO Dvůr Králové a.s.</t>
    </r>
  </si>
  <si>
    <t>popis</t>
  </si>
  <si>
    <t>- plocha dvorečků pro kopytníky</t>
  </si>
  <si>
    <t>soub.</t>
  </si>
  <si>
    <t>- retenční nádrž 16 m3 s hydrantem</t>
  </si>
  <si>
    <t>el. plot v. 1,8m, zabetonovené T80 po 3m, 3x vodorovný drát + předsazený drát na konzolách cca 1m</t>
  </si>
  <si>
    <t>- napáječky</t>
  </si>
  <si>
    <t>- přístřešek velký 6x18m</t>
  </si>
  <si>
    <t xml:space="preserve">bm </t>
  </si>
  <si>
    <t>- seník</t>
  </si>
  <si>
    <t>r. 20x6x5m, lehká ocelová kce s oplaštěním, betonová podlaha</t>
  </si>
  <si>
    <t xml:space="preserve">PE potrubí včetně napojení, výkopu a zasypání </t>
  </si>
  <si>
    <t>bm</t>
  </si>
  <si>
    <t>ŽB kce včetně venkovní splaškové kanalizace a zemních prací</t>
  </si>
  <si>
    <t xml:space="preserve">- splašková kanalizace </t>
  </si>
  <si>
    <t xml:space="preserve">- dešťová kanalizace </t>
  </si>
  <si>
    <t>- brány - dvorečky</t>
  </si>
  <si>
    <t xml:space="preserve">část A - panelová plocha, panel tl. 200mm včetně štěrkového polštáře </t>
  </si>
  <si>
    <t xml:space="preserve">část B - zhutněná vrstva šotoliny tl. 150mm včetně úpravy zemní pláně </t>
  </si>
  <si>
    <t>- terénní úpravy - příkopy</t>
  </si>
  <si>
    <t>ŽB kce pro zachytávání dešťové vody, zároveň bude sloužit jako požární nádrž s hydrantem</t>
  </si>
  <si>
    <t>kombinace sloupů a kamených bloků</t>
  </si>
  <si>
    <t>- terénní úpravy - valy</t>
  </si>
  <si>
    <t>SO.03 - seník</t>
  </si>
  <si>
    <t xml:space="preserve">SO.04 - výběh </t>
  </si>
  <si>
    <t>- oplocený prostor pro odchyt zvířat ze safari                u zimoviště - západní strana</t>
  </si>
  <si>
    <t>SO.07 - příprava pro stany</t>
  </si>
  <si>
    <t xml:space="preserve">SO.08 - elektrorozvody - VN a NN </t>
  </si>
  <si>
    <t>SO.05 - koridor a dvoreček pro nosorožce</t>
  </si>
  <si>
    <t xml:space="preserve"> SO.01 - zimoviště</t>
  </si>
  <si>
    <t xml:space="preserve"> SO.02 - dvorečky u zimoviště</t>
  </si>
  <si>
    <t xml:space="preserve"> CELKEM (bez DPH) </t>
  </si>
  <si>
    <t>dodávka keřů v kontejneru včetně případných zemních prací okolo</t>
  </si>
  <si>
    <t xml:space="preserve">cena/MJ </t>
  </si>
  <si>
    <t>- plocha dvorečků pro nosorožce</t>
  </si>
  <si>
    <t xml:space="preserve">panelová plocha </t>
  </si>
  <si>
    <t xml:space="preserve">- oplocení dvorečků pro nosorožce </t>
  </si>
  <si>
    <t>- napaječky - dvoreček</t>
  </si>
  <si>
    <t>- přístřešek s jeslemi - dvoreček</t>
  </si>
  <si>
    <t>- plocha koridoru pro nosorožce</t>
  </si>
  <si>
    <t>- oplocení koridoru pro nosorožce</t>
  </si>
  <si>
    <t xml:space="preserve">- brány ve dvorečku </t>
  </si>
  <si>
    <t>- brána pro koridor</t>
  </si>
  <si>
    <t>venkovní splašková kanalizace s napojením od žumpy</t>
  </si>
  <si>
    <t xml:space="preserve"> Hrubý odhad investičních nákladů bez DPH</t>
  </si>
  <si>
    <t>- el. ohradník pro ochranu zeleně</t>
  </si>
  <si>
    <t>půdorys o r. 6x18m, v. 4m,  lepenková krytina + umělý rákos, betonová podlaha včetně dodávky a instalace jeslí (osazené a odolné proti posunutí a poškození)</t>
  </si>
  <si>
    <t>výsadba stromů s balem 250–350 cm výšky se zapěstovanou korunou včetně případných zemních prací okolo</t>
  </si>
  <si>
    <t>- rozvod vody pro I. etapu</t>
  </si>
  <si>
    <t>vrt včetně vystrojení a oplocení</t>
  </si>
  <si>
    <t>- přejezdové rošty s branami</t>
  </si>
  <si>
    <t>SO.06 - vrt na pitnou vodu a vodovod</t>
  </si>
  <si>
    <t>dešťová kanalizace bude svedena do retenční nádrže a dále do vodoteče</t>
  </si>
  <si>
    <t xml:space="preserve">- předěl výběhu </t>
  </si>
  <si>
    <t xml:space="preserve">- obslužná komunikace </t>
  </si>
  <si>
    <t>- kamerový systém</t>
  </si>
  <si>
    <t>r. 5,5x3,5m, hl.0,8m, ŽB kce  - vzor "ZOO" včetně napojení na kanalizaci a 1ks kontejnerů na hnůj</t>
  </si>
  <si>
    <t>vodovod pro zimoviště a výběh</t>
  </si>
  <si>
    <t xml:space="preserve">výška 1,5 m </t>
  </si>
  <si>
    <t xml:space="preserve">hloubka 1,5m, š. 5,0m, jedna strana kolmá (ŽB kce), rovné dno a druhá strana se svahem 1:3   </t>
  </si>
  <si>
    <t xml:space="preserve">asfaltová komunikace o š. 3,5m pro OA návštěvníků a autobusy/nákladní automobily do 20t </t>
  </si>
  <si>
    <t xml:space="preserve">r. 25x18m, elipsa, vykopaná jáma vyložená jílem, s přítokem vody a potřebnou technologií v betonové jímce  </t>
  </si>
  <si>
    <t>kamenné nepravidelné bloky - pískovec, objem jednotlivých bloků min 1,0m3 (r. ~ 1x1x1m)</t>
  </si>
  <si>
    <t>betonová napáječka - vzor "zoo", přívod vody (možnost vypuštění na zimu), vč. osazení</t>
  </si>
  <si>
    <t>koridor - rozměr roštu 3,5x6m, masivní ŽB kce, rošt z trubek, oplocení v. 2,2m včetně el. posuvné brány, otočné dvoukřídlé brány š. 3,5m, napojení na oplocení a odvodnění</t>
  </si>
  <si>
    <t>kompletní kamerový systém pro výběh včetně napojení na vnitřní datovou síť zoo</t>
  </si>
  <si>
    <t>el. ohradník pro ochranu ostrůvků stromů včetně zdrojů</t>
  </si>
  <si>
    <t>asfaltová komunikace v š. 4,0m pro nákladní automobily do 20t</t>
  </si>
  <si>
    <t xml:space="preserve">oplocení u zimoviště - v. 2200mm, sloupy TR133/5 po 2,0m, výdřeva  z fošen - podrobněji viz příloha č. 2 </t>
  </si>
  <si>
    <t xml:space="preserve">dvoukřídlá vrata - r. 4000/2200mm, ocelová kce, výdřeva  z fošen - podrobněji viz příloha č. 2 </t>
  </si>
  <si>
    <t xml:space="preserve">posuvná vrata - r. 2000/2200mm, ovládání lanovodem, ocelová kce, výdřeva  z fošen - podrobněji viz příloha č. 2 </t>
  </si>
  <si>
    <t xml:space="preserve">v. 2,2m - pletivo čtyřhranné pozinkované 5/100x100, sloupky TR 133/4 po cca 2,5m, ve spodní polovině navařeno ke sloupům vodorovně 2xTR108/5, dole a nahoře navařeny vodorovně trubky TR 60/5, ke kterým bude pletivo přivařeno - podrobněji viz příloha č. 2 </t>
  </si>
  <si>
    <t xml:space="preserve">jednokřídlá - r. 2000/2200mm, ocelová kce včetně pletiva - podrobněji viz příloha č. 2 </t>
  </si>
  <si>
    <t xml:space="preserve">dvoukřídlá - r. 4000/2200mm, ocelová kce včetně pletiva - podrobněji viz příloha č. 2 </t>
  </si>
  <si>
    <t xml:space="preserve">jednokřídlá - r. 3000/2200mm, ocelová kce včetně pletiva - podrobněji viz příloha č. 2 </t>
  </si>
  <si>
    <t xml:space="preserve">v. 2,2m - pletivo čtyřhranné pozinkované 5/100x100, sloupy TR133/5 po cca 2,5m, ve spodní polovině budou ke sloupům navařeny vodorovně 3xU200, dole a nahoře budou navařeny vodorovně trubky TR89/4, ke kterým bude pletivo přivařeno - podrobněji viz příloha č. 2 </t>
  </si>
  <si>
    <t xml:space="preserve">v. 1,8m, rámové ocelové díly oplocení se svislými trubkami, přivařeny k zabetonovaným sloupům z ocel. trubek - podrobněji viz příloha č. 2 </t>
  </si>
  <si>
    <t xml:space="preserve">dvoukřídlá - r. 3200/1800mm, ocelová kce včetně výplně z TR - podrobněji viz příloha č. 2 </t>
  </si>
  <si>
    <t xml:space="preserve">posuvná - r. 1400/1800mm, ocelová kce včetně výplně z TR - podrobněji viz příloha č. 2 </t>
  </si>
  <si>
    <t xml:space="preserve">v. 1,0m - pletivo čtyřhranné pozinkované 5/100x100, sloupy TR133/5 po cca 3m zabetonové do koruny ŽB zdi - podrobněji viz příloha č. 2 </t>
  </si>
  <si>
    <r>
      <rPr>
        <sz val="12"/>
        <color theme="1"/>
        <rFont val="Calibri"/>
        <family val="2"/>
        <charset val="238"/>
        <scheme val="minor"/>
      </rPr>
      <t xml:space="preserve">Název: </t>
    </r>
    <r>
      <rPr>
        <b/>
        <sz val="12"/>
        <color theme="1"/>
        <rFont val="Calibri"/>
        <family val="2"/>
        <charset val="238"/>
        <scheme val="minor"/>
      </rPr>
      <t xml:space="preserve">Safari JIH - I. etapa </t>
    </r>
  </si>
  <si>
    <t>betonová kce včetné vystrojení</t>
  </si>
  <si>
    <t>r. 3x6m, v. 4m, ocelové sloupy a krov ze dřeva lepenková krytina + umělý rákos, dodávka a instalace jeslí (osazené a odolné proti posunutí/poškození)</t>
  </si>
  <si>
    <t>panelová plocha - ŽB panel tl.200mm včetně podkladních vrstev</t>
  </si>
  <si>
    <t>VN a NN pro I. etapu - připojka pro zimoviště, seník, vrt, el. bránu, el. ohradníky, kamerový systém, atd. z trafostanice TS1</t>
  </si>
  <si>
    <t>- eletrorozvody VN a NN pro celou I. etapu</t>
  </si>
  <si>
    <t xml:space="preserve">příkop hl. 1,5m, od zvířat pozvolný svah, dno š. 1500mm, od stanů svislá ŽB zeď š. 400mm se základovými pasy - podrobněji viz příloha č. 2 </t>
  </si>
  <si>
    <t>ŽB plocha - ŽB tl. 200mm plus podkladní vrstvy</t>
  </si>
  <si>
    <r>
      <t>půdorys o r. 10x67m, v. v hřebeni 5,0m, ŽB monolit tl. 300mm se zateplením tl. 150mm, střešní plášť panely Kingspan IPN tl. 160mm (u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>=0,14 W/m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K) se světlíky (40ks) , ocelová nosná střešní kce, rovnotlaké větrání a současně i vytápění pomocí jednotky VZT (intenzita výměny 2x/hod), objekt obsahuje chovné boxy a uličku, šatnu s denní místností se sprchou a WC, technickou místnost s jednotkou VZT, rozvod vody k napáječkám a hadicím, rozvod vysokotlaké vody s vysokotlakým čističem, vnitřní hrazení chovných boxů pro buvoli a antilopy, složité zakládání - podrobněji viz příloha č. 2 a 5 </t>
    </r>
  </si>
  <si>
    <t xml:space="preserve">jednokřídlá vrata - r. 2000/2200mm, ocelová kce, výdřeva  z fošen - podrobněji viz příloha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</si>
</sst>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3" fontId="0" fillId="0" borderId="0" xfId="0" applyNumberFormat="1"/>
    <xf numFmtId="49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/>
    <xf numFmtId="164" fontId="0" fillId="0" borderId="0" xfId="0" applyNumberFormat="1" applyFill="1"/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164" fontId="1" fillId="2" borderId="10" xfId="0" applyNumberFormat="1" applyFont="1" applyFill="1" applyBorder="1"/>
    <xf numFmtId="0" fontId="0" fillId="0" borderId="5" xfId="0" applyBorder="1" applyAlignment="1">
      <alignment horizontal="center" vertical="top"/>
    </xf>
    <xf numFmtId="3" fontId="0" fillId="0" borderId="5" xfId="0" applyNumberFormat="1" applyBorder="1" applyAlignment="1">
      <alignment vertical="top"/>
    </xf>
    <xf numFmtId="164" fontId="0" fillId="0" borderId="7" xfId="0" applyNumberFormat="1" applyBorder="1" applyAlignment="1">
      <alignment vertical="top"/>
    </xf>
    <xf numFmtId="49" fontId="0" fillId="0" borderId="6" xfId="0" applyNumberFormat="1" applyBorder="1" applyAlignment="1">
      <alignment vertical="top"/>
    </xf>
    <xf numFmtId="49" fontId="0" fillId="0" borderId="8" xfId="0" applyNumberFormat="1" applyBorder="1" applyAlignment="1">
      <alignment vertical="top"/>
    </xf>
    <xf numFmtId="49" fontId="0" fillId="0" borderId="15" xfId="0" applyNumberForma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3" fontId="0" fillId="0" borderId="4" xfId="0" applyNumberFormat="1" applyBorder="1" applyAlignment="1">
      <alignment vertical="top"/>
    </xf>
    <xf numFmtId="164" fontId="0" fillId="0" borderId="9" xfId="0" applyNumberFormat="1" applyBorder="1" applyAlignment="1">
      <alignment vertical="top"/>
    </xf>
    <xf numFmtId="0" fontId="0" fillId="0" borderId="12" xfId="0" applyBorder="1" applyAlignment="1">
      <alignment horizontal="center" vertical="top"/>
    </xf>
    <xf numFmtId="49" fontId="0" fillId="0" borderId="4" xfId="0" applyNumberFormat="1" applyBorder="1" applyAlignment="1">
      <alignment wrapText="1"/>
    </xf>
    <xf numFmtId="49" fontId="1" fillId="0" borderId="0" xfId="0" applyNumberFormat="1" applyFont="1" applyFill="1" applyBorder="1" applyAlignment="1"/>
    <xf numFmtId="0" fontId="0" fillId="0" borderId="0" xfId="0" applyFill="1" applyBorder="1" applyAlignment="1"/>
    <xf numFmtId="164" fontId="1" fillId="0" borderId="0" xfId="0" applyNumberFormat="1" applyFont="1" applyFill="1" applyBorder="1"/>
    <xf numFmtId="49" fontId="0" fillId="0" borderId="11" xfId="0" applyNumberFormat="1" applyBorder="1" applyAlignment="1">
      <alignment vertical="top" wrapText="1"/>
    </xf>
    <xf numFmtId="0" fontId="0" fillId="0" borderId="12" xfId="0" applyBorder="1" applyAlignment="1">
      <alignment horizontal="center"/>
    </xf>
    <xf numFmtId="164" fontId="1" fillId="2" borderId="10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top"/>
    </xf>
    <xf numFmtId="164" fontId="0" fillId="0" borderId="20" xfId="0" applyNumberFormat="1" applyBorder="1" applyAlignment="1">
      <alignment vertical="top"/>
    </xf>
    <xf numFmtId="0" fontId="0" fillId="0" borderId="0" xfId="0" applyBorder="1"/>
    <xf numFmtId="49" fontId="0" fillId="0" borderId="4" xfId="0" applyNumberFormat="1" applyBorder="1" applyAlignment="1">
      <alignment vertical="top" wrapText="1"/>
    </xf>
    <xf numFmtId="49" fontId="0" fillId="0" borderId="8" xfId="0" applyNumberFormat="1" applyFill="1" applyBorder="1" applyAlignment="1">
      <alignment vertical="top"/>
    </xf>
    <xf numFmtId="49" fontId="0" fillId="0" borderId="6" xfId="0" applyNumberFormat="1" applyFill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23" xfId="0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3" fontId="1" fillId="0" borderId="23" xfId="0" applyNumberFormat="1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49" fontId="0" fillId="0" borderId="12" xfId="0" applyNumberFormat="1" applyBorder="1" applyAlignment="1">
      <alignment wrapText="1"/>
    </xf>
    <xf numFmtId="164" fontId="1" fillId="2" borderId="24" xfId="0" applyNumberFormat="1" applyFont="1" applyFill="1" applyBorder="1"/>
    <xf numFmtId="164" fontId="1" fillId="2" borderId="3" xfId="0" applyNumberFormat="1" applyFont="1" applyFill="1" applyBorder="1"/>
    <xf numFmtId="49" fontId="0" fillId="0" borderId="15" xfId="0" applyNumberFormat="1" applyFill="1" applyBorder="1" applyAlignment="1">
      <alignment wrapText="1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3" fontId="1" fillId="0" borderId="23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0" fontId="1" fillId="0" borderId="22" xfId="0" applyFont="1" applyBorder="1" applyAlignment="1"/>
    <xf numFmtId="0" fontId="1" fillId="0" borderId="22" xfId="0" applyFont="1" applyFill="1" applyBorder="1" applyAlignment="1"/>
    <xf numFmtId="0" fontId="0" fillId="0" borderId="5" xfId="0" applyFill="1" applyBorder="1" applyAlignment="1">
      <alignment horizontal="center"/>
    </xf>
    <xf numFmtId="3" fontId="0" fillId="0" borderId="5" xfId="0" applyNumberFormat="1" applyFill="1" applyBorder="1"/>
    <xf numFmtId="49" fontId="0" fillId="0" borderId="19" xfId="0" applyNumberFormat="1" applyBorder="1"/>
    <xf numFmtId="49" fontId="0" fillId="0" borderId="26" xfId="0" applyNumberFormat="1" applyBorder="1"/>
    <xf numFmtId="0" fontId="0" fillId="0" borderId="21" xfId="0" applyBorder="1" applyAlignment="1">
      <alignment horizontal="center"/>
    </xf>
    <xf numFmtId="3" fontId="0" fillId="0" borderId="21" xfId="0" applyNumberFormat="1" applyBorder="1"/>
    <xf numFmtId="164" fontId="0" fillId="0" borderId="27" xfId="0" applyNumberFormat="1" applyBorder="1"/>
    <xf numFmtId="49" fontId="0" fillId="0" borderId="21" xfId="0" applyNumberFormat="1" applyBorder="1"/>
    <xf numFmtId="164" fontId="0" fillId="0" borderId="7" xfId="0" applyNumberFormat="1" applyFill="1" applyBorder="1"/>
    <xf numFmtId="164" fontId="1" fillId="2" borderId="28" xfId="0" applyNumberFormat="1" applyFont="1" applyFill="1" applyBorder="1"/>
    <xf numFmtId="49" fontId="0" fillId="0" borderId="13" xfId="0" applyNumberFormat="1" applyBorder="1"/>
    <xf numFmtId="49" fontId="0" fillId="0" borderId="12" xfId="0" applyNumberFormat="1" applyBorder="1"/>
    <xf numFmtId="3" fontId="0" fillId="0" borderId="12" xfId="0" applyNumberFormat="1" applyBorder="1"/>
    <xf numFmtId="49" fontId="0" fillId="0" borderId="13" xfId="0" applyNumberFormat="1" applyBorder="1" applyAlignment="1">
      <alignment vertical="top" wrapText="1"/>
    </xf>
    <xf numFmtId="49" fontId="0" fillId="0" borderId="13" xfId="0" applyNumberFormat="1" applyFill="1" applyBorder="1" applyAlignment="1">
      <alignment vertical="top"/>
    </xf>
    <xf numFmtId="49" fontId="0" fillId="0" borderId="29" xfId="0" applyNumberFormat="1" applyFill="1" applyBorder="1" applyAlignment="1">
      <alignment vertical="top"/>
    </xf>
    <xf numFmtId="49" fontId="0" fillId="0" borderId="30" xfId="0" applyNumberFormat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3" fontId="0" fillId="0" borderId="31" xfId="0" applyNumberFormat="1" applyBorder="1" applyAlignment="1">
      <alignment vertical="top"/>
    </xf>
    <xf numFmtId="164" fontId="0" fillId="0" borderId="32" xfId="0" applyNumberFormat="1" applyBorder="1" applyAlignment="1">
      <alignment vertical="top"/>
    </xf>
    <xf numFmtId="49" fontId="0" fillId="0" borderId="33" xfId="0" applyNumberFormat="1" applyFill="1" applyBorder="1" applyAlignment="1">
      <alignment vertical="top"/>
    </xf>
    <xf numFmtId="164" fontId="0" fillId="0" borderId="35" xfId="0" applyNumberFormat="1" applyBorder="1" applyAlignment="1">
      <alignment vertical="top"/>
    </xf>
    <xf numFmtId="49" fontId="0" fillId="0" borderId="34" xfId="0" applyNumberFormat="1" applyFill="1" applyBorder="1" applyAlignment="1">
      <alignment vertical="top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/>
    </xf>
    <xf numFmtId="49" fontId="1" fillId="0" borderId="22" xfId="0" applyNumberFormat="1" applyFont="1" applyBorder="1" applyAlignment="1"/>
    <xf numFmtId="49" fontId="0" fillId="0" borderId="11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0" fillId="0" borderId="4" xfId="0" applyFill="1" applyBorder="1" applyAlignment="1">
      <alignment horizontal="center" vertical="top"/>
    </xf>
    <xf numFmtId="3" fontId="0" fillId="0" borderId="4" xfId="0" applyNumberFormat="1" applyFill="1" applyBorder="1" applyAlignment="1">
      <alignment vertical="top"/>
    </xf>
    <xf numFmtId="164" fontId="0" fillId="0" borderId="9" xfId="0" applyNumberFormat="1" applyFill="1" applyBorder="1" applyAlignment="1">
      <alignment vertical="top"/>
    </xf>
    <xf numFmtId="0" fontId="0" fillId="0" borderId="19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horizontal="center" vertical="top"/>
    </xf>
    <xf numFmtId="3" fontId="0" fillId="0" borderId="37" xfId="0" applyNumberFormat="1" applyBorder="1" applyAlignment="1">
      <alignment vertical="top"/>
    </xf>
    <xf numFmtId="164" fontId="0" fillId="0" borderId="28" xfId="0" applyNumberFormat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3" fontId="3" fillId="0" borderId="0" xfId="0" applyNumberFormat="1" applyFont="1"/>
    <xf numFmtId="3" fontId="0" fillId="0" borderId="0" xfId="0" applyNumberFormat="1" applyFill="1" applyBorder="1" applyAlignment="1"/>
    <xf numFmtId="49" fontId="0" fillId="0" borderId="5" xfId="0" applyNumberFormat="1" applyBorder="1" applyAlignment="1">
      <alignment vertical="top" wrapText="1"/>
    </xf>
    <xf numFmtId="49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49" fontId="1" fillId="2" borderId="25" xfId="0" applyNumberFormat="1" applyFont="1" applyFill="1" applyBorder="1" applyAlignment="1"/>
    <xf numFmtId="49" fontId="1" fillId="2" borderId="17" xfId="0" applyNumberFormat="1" applyFont="1" applyFill="1" applyBorder="1" applyAlignment="1"/>
    <xf numFmtId="49" fontId="1" fillId="2" borderId="18" xfId="0" applyNumberFormat="1" applyFont="1" applyFill="1" applyBorder="1" applyAlignment="1"/>
    <xf numFmtId="49" fontId="1" fillId="2" borderId="16" xfId="0" applyNumberFormat="1" applyFont="1" applyFill="1" applyBorder="1" applyAlignment="1"/>
    <xf numFmtId="49" fontId="1" fillId="2" borderId="17" xfId="0" applyNumberFormat="1" applyFont="1" applyFill="1" applyBorder="1" applyAlignment="1">
      <alignment vertical="center"/>
    </xf>
    <xf numFmtId="49" fontId="1" fillId="2" borderId="18" xfId="0" applyNumberFormat="1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9" fontId="0" fillId="0" borderId="19" xfId="0" applyNumberFormat="1" applyBorder="1" applyAlignment="1">
      <alignment vertical="top"/>
    </xf>
    <xf numFmtId="0" fontId="0" fillId="0" borderId="19" xfId="0" applyBorder="1" applyAlignment="1">
      <alignment vertical="top"/>
    </xf>
    <xf numFmtId="49" fontId="0" fillId="0" borderId="13" xfId="0" applyNumberFormat="1" applyFill="1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2"/>
  <sheetViews>
    <sheetView tabSelected="1" topLeftCell="A7" zoomScaleNormal="100" workbookViewId="0">
      <selection activeCell="D27" sqref="D27"/>
    </sheetView>
  </sheetViews>
  <sheetFormatPr defaultRowHeight="15" x14ac:dyDescent="0.25"/>
  <cols>
    <col min="1" max="1" width="2.42578125" customWidth="1"/>
    <col min="2" max="2" width="43.28515625" customWidth="1"/>
    <col min="3" max="3" width="67.42578125" customWidth="1"/>
    <col min="4" max="4" width="11.42578125" style="1" customWidth="1"/>
    <col min="5" max="5" width="8.7109375" style="7"/>
    <col min="6" max="6" width="11.140625" customWidth="1"/>
    <col min="7" max="7" width="16.5703125" style="1" customWidth="1"/>
    <col min="8" max="8" width="25.140625" style="5" customWidth="1"/>
    <col min="9" max="9" width="10.140625" customWidth="1"/>
  </cols>
  <sheetData>
    <row r="2" spans="2:8" ht="22.5" customHeight="1" x14ac:dyDescent="0.3">
      <c r="B2" s="115" t="s">
        <v>20</v>
      </c>
      <c r="C2" s="115"/>
      <c r="D2" s="115"/>
      <c r="E2" s="115"/>
      <c r="F2" s="115"/>
      <c r="G2" s="115"/>
    </row>
    <row r="3" spans="2:8" ht="18.75" x14ac:dyDescent="0.3">
      <c r="B3" s="4" t="s">
        <v>104</v>
      </c>
      <c r="C3" s="4"/>
      <c r="D3" s="103"/>
    </row>
    <row r="4" spans="2:8" ht="15.75" x14ac:dyDescent="0.25">
      <c r="B4" s="4" t="s">
        <v>24</v>
      </c>
      <c r="C4" s="4"/>
    </row>
    <row r="6" spans="2:8" ht="15.75" thickBot="1" x14ac:dyDescent="0.3"/>
    <row r="7" spans="2:8" s="3" customFormat="1" ht="15.75" thickBot="1" x14ac:dyDescent="0.3">
      <c r="B7" s="85" t="s">
        <v>53</v>
      </c>
      <c r="C7" s="86" t="s">
        <v>25</v>
      </c>
      <c r="D7" s="87" t="s">
        <v>3</v>
      </c>
      <c r="E7" s="86" t="s">
        <v>4</v>
      </c>
      <c r="F7" s="87" t="s">
        <v>57</v>
      </c>
      <c r="G7" s="88" t="s">
        <v>6</v>
      </c>
    </row>
    <row r="8" spans="2:8" ht="124.5" customHeight="1" x14ac:dyDescent="0.25">
      <c r="B8" s="20" t="s">
        <v>7</v>
      </c>
      <c r="C8" s="14" t="s">
        <v>112</v>
      </c>
      <c r="D8" s="18">
        <v>3770</v>
      </c>
      <c r="E8" s="17" t="s">
        <v>0</v>
      </c>
      <c r="F8" s="18">
        <v>15000</v>
      </c>
      <c r="G8" s="19">
        <f>D8*F8</f>
        <v>56550000</v>
      </c>
      <c r="H8" s="101"/>
    </row>
    <row r="9" spans="2:8" ht="30.75" customHeight="1" x14ac:dyDescent="0.25">
      <c r="B9" s="21" t="s">
        <v>28</v>
      </c>
      <c r="C9" s="15" t="s">
        <v>44</v>
      </c>
      <c r="D9" s="24">
        <v>1</v>
      </c>
      <c r="E9" s="23" t="s">
        <v>1</v>
      </c>
      <c r="F9" s="24">
        <v>200000</v>
      </c>
      <c r="G9" s="25">
        <f t="shared" ref="G9:G48" si="0">D9*F9</f>
        <v>200000</v>
      </c>
      <c r="H9"/>
    </row>
    <row r="10" spans="2:8" x14ac:dyDescent="0.25">
      <c r="B10" s="21" t="s">
        <v>8</v>
      </c>
      <c r="C10" s="15" t="s">
        <v>37</v>
      </c>
      <c r="D10" s="24">
        <v>1</v>
      </c>
      <c r="E10" s="23" t="s">
        <v>1</v>
      </c>
      <c r="F10" s="24">
        <v>200000</v>
      </c>
      <c r="G10" s="25">
        <f t="shared" si="0"/>
        <v>200000</v>
      </c>
      <c r="H10"/>
    </row>
    <row r="11" spans="2:8" ht="15" customHeight="1" x14ac:dyDescent="0.25">
      <c r="B11" s="21" t="s">
        <v>39</v>
      </c>
      <c r="C11" s="22" t="s">
        <v>76</v>
      </c>
      <c r="D11" s="24">
        <v>200</v>
      </c>
      <c r="E11" s="23" t="s">
        <v>32</v>
      </c>
      <c r="F11" s="24">
        <v>1500</v>
      </c>
      <c r="G11" s="25">
        <f t="shared" si="0"/>
        <v>300000</v>
      </c>
      <c r="H11"/>
    </row>
    <row r="12" spans="2:8" x14ac:dyDescent="0.25">
      <c r="B12" s="21" t="s">
        <v>38</v>
      </c>
      <c r="C12" s="15" t="s">
        <v>67</v>
      </c>
      <c r="D12" s="24">
        <v>50</v>
      </c>
      <c r="E12" s="23" t="s">
        <v>32</v>
      </c>
      <c r="F12" s="24">
        <v>1500</v>
      </c>
      <c r="G12" s="25">
        <f t="shared" si="0"/>
        <v>75000</v>
      </c>
      <c r="H12"/>
    </row>
    <row r="13" spans="2:8" x14ac:dyDescent="0.25">
      <c r="B13" s="21" t="s">
        <v>9</v>
      </c>
      <c r="C13" s="15" t="s">
        <v>35</v>
      </c>
      <c r="D13" s="24">
        <v>370</v>
      </c>
      <c r="E13" s="23" t="s">
        <v>32</v>
      </c>
      <c r="F13" s="24">
        <v>1500</v>
      </c>
      <c r="G13" s="25">
        <f t="shared" si="0"/>
        <v>555000</v>
      </c>
      <c r="H13"/>
    </row>
    <row r="14" spans="2:8" ht="30" x14ac:dyDescent="0.25">
      <c r="B14" s="21" t="s">
        <v>10</v>
      </c>
      <c r="C14" s="15" t="s">
        <v>80</v>
      </c>
      <c r="D14" s="24">
        <v>2</v>
      </c>
      <c r="E14" s="23" t="s">
        <v>1</v>
      </c>
      <c r="F14" s="24">
        <v>300000</v>
      </c>
      <c r="G14" s="25">
        <f t="shared" ref="G14:G20" si="1">D14*F14</f>
        <v>600000</v>
      </c>
      <c r="H14"/>
    </row>
    <row r="15" spans="2:8" x14ac:dyDescent="0.25">
      <c r="B15" s="21" t="s">
        <v>78</v>
      </c>
      <c r="C15" s="27" t="s">
        <v>91</v>
      </c>
      <c r="D15" s="24">
        <v>550</v>
      </c>
      <c r="E15" s="23" t="s">
        <v>2</v>
      </c>
      <c r="F15" s="24">
        <v>3500</v>
      </c>
      <c r="G15" s="25">
        <f t="shared" si="1"/>
        <v>1925000</v>
      </c>
      <c r="H15"/>
    </row>
    <row r="16" spans="2:8" ht="30" customHeight="1" x14ac:dyDescent="0.25">
      <c r="B16" s="75" t="s">
        <v>49</v>
      </c>
      <c r="C16" s="42" t="s">
        <v>92</v>
      </c>
      <c r="D16" s="24">
        <v>55</v>
      </c>
      <c r="E16" s="23" t="s">
        <v>32</v>
      </c>
      <c r="F16" s="24">
        <v>7500</v>
      </c>
      <c r="G16" s="25">
        <f t="shared" si="1"/>
        <v>412500</v>
      </c>
      <c r="H16"/>
    </row>
    <row r="17" spans="2:8" ht="30.75" customHeight="1" x14ac:dyDescent="0.25">
      <c r="B17" s="96"/>
      <c r="C17" s="22" t="s">
        <v>93</v>
      </c>
      <c r="D17" s="24">
        <v>3</v>
      </c>
      <c r="E17" s="23" t="s">
        <v>1</v>
      </c>
      <c r="F17" s="24">
        <v>75000</v>
      </c>
      <c r="G17" s="25">
        <f t="shared" si="1"/>
        <v>225000</v>
      </c>
      <c r="H17"/>
    </row>
    <row r="18" spans="2:8" ht="30" x14ac:dyDescent="0.25">
      <c r="B18" s="96"/>
      <c r="C18" s="91" t="s">
        <v>94</v>
      </c>
      <c r="D18" s="39">
        <v>1</v>
      </c>
      <c r="E18" s="26" t="s">
        <v>1</v>
      </c>
      <c r="F18" s="39">
        <v>50000</v>
      </c>
      <c r="G18" s="40">
        <f t="shared" si="1"/>
        <v>50000</v>
      </c>
      <c r="H18"/>
    </row>
    <row r="19" spans="2:8" ht="31.5" customHeight="1" x14ac:dyDescent="0.25">
      <c r="B19" s="96"/>
      <c r="C19" s="91" t="s">
        <v>113</v>
      </c>
      <c r="D19" s="39">
        <v>2</v>
      </c>
      <c r="E19" s="26" t="s">
        <v>1</v>
      </c>
      <c r="F19" s="39">
        <v>35000</v>
      </c>
      <c r="G19" s="40">
        <f t="shared" si="1"/>
        <v>70000</v>
      </c>
      <c r="H19"/>
    </row>
    <row r="20" spans="2:8" ht="15.75" thickBot="1" x14ac:dyDescent="0.3">
      <c r="B20" s="97"/>
      <c r="C20" s="52" t="s">
        <v>111</v>
      </c>
      <c r="D20" s="39">
        <v>120</v>
      </c>
      <c r="E20" s="26" t="s">
        <v>2</v>
      </c>
      <c r="F20" s="39">
        <v>2500</v>
      </c>
      <c r="G20" s="40">
        <f t="shared" si="1"/>
        <v>300000</v>
      </c>
      <c r="H20"/>
    </row>
    <row r="21" spans="2:8" ht="15.75" thickBot="1" x14ac:dyDescent="0.3">
      <c r="B21" s="106" t="s">
        <v>55</v>
      </c>
      <c r="C21" s="107"/>
      <c r="D21" s="107"/>
      <c r="E21" s="107"/>
      <c r="F21" s="107"/>
      <c r="G21" s="54">
        <f>SUM(G8:G20)</f>
        <v>61462500</v>
      </c>
      <c r="H21"/>
    </row>
    <row r="22" spans="2:8" ht="15.75" thickBot="1" x14ac:dyDescent="0.3">
      <c r="B22" s="28"/>
      <c r="C22" s="29"/>
      <c r="D22" s="104"/>
      <c r="E22" s="29"/>
      <c r="F22" s="29"/>
      <c r="G22" s="30"/>
      <c r="H22"/>
    </row>
    <row r="23" spans="2:8" s="41" customFormat="1" ht="15.75" thickBot="1" x14ac:dyDescent="0.3">
      <c r="B23" s="56" t="s">
        <v>54</v>
      </c>
      <c r="C23" s="57" t="s">
        <v>25</v>
      </c>
      <c r="D23" s="58" t="s">
        <v>3</v>
      </c>
      <c r="E23" s="57" t="s">
        <v>4</v>
      </c>
      <c r="F23" s="58" t="s">
        <v>5</v>
      </c>
      <c r="G23" s="59" t="s">
        <v>6</v>
      </c>
    </row>
    <row r="24" spans="2:8" x14ac:dyDescent="0.25">
      <c r="B24" s="116" t="s">
        <v>26</v>
      </c>
      <c r="C24" s="14" t="s">
        <v>41</v>
      </c>
      <c r="D24" s="18">
        <v>400</v>
      </c>
      <c r="E24" s="17" t="s">
        <v>2</v>
      </c>
      <c r="F24" s="18">
        <v>2500</v>
      </c>
      <c r="G24" s="19">
        <f t="shared" si="0"/>
        <v>1000000</v>
      </c>
      <c r="H24"/>
    </row>
    <row r="25" spans="2:8" x14ac:dyDescent="0.25">
      <c r="B25" s="117"/>
      <c r="C25" s="15" t="s">
        <v>42</v>
      </c>
      <c r="D25" s="24">
        <v>1000</v>
      </c>
      <c r="E25" s="23" t="s">
        <v>2</v>
      </c>
      <c r="F25" s="24">
        <v>1000</v>
      </c>
      <c r="G25" s="25">
        <f t="shared" si="0"/>
        <v>1000000</v>
      </c>
      <c r="H25"/>
    </row>
    <row r="26" spans="2:8" ht="62.25" customHeight="1" x14ac:dyDescent="0.25">
      <c r="B26" s="21" t="s">
        <v>11</v>
      </c>
      <c r="C26" s="22" t="s">
        <v>95</v>
      </c>
      <c r="D26" s="24">
        <v>110</v>
      </c>
      <c r="E26" s="23" t="s">
        <v>32</v>
      </c>
      <c r="F26" s="24">
        <v>7500</v>
      </c>
      <c r="G26" s="25">
        <f t="shared" si="0"/>
        <v>825000</v>
      </c>
      <c r="H26"/>
    </row>
    <row r="27" spans="2:8" ht="30" x14ac:dyDescent="0.25">
      <c r="B27" s="21" t="s">
        <v>40</v>
      </c>
      <c r="C27" s="55" t="s">
        <v>96</v>
      </c>
      <c r="D27" s="24">
        <v>2</v>
      </c>
      <c r="E27" s="23" t="s">
        <v>1</v>
      </c>
      <c r="F27" s="24">
        <v>45000</v>
      </c>
      <c r="G27" s="25">
        <f t="shared" ref="G27:G28" si="2">D27*F27</f>
        <v>90000</v>
      </c>
      <c r="H27"/>
    </row>
    <row r="28" spans="2:8" ht="30" x14ac:dyDescent="0.25">
      <c r="B28" s="21"/>
      <c r="C28" s="55" t="s">
        <v>98</v>
      </c>
      <c r="D28" s="24">
        <v>1</v>
      </c>
      <c r="E28" s="23" t="s">
        <v>1</v>
      </c>
      <c r="F28" s="24">
        <v>50000</v>
      </c>
      <c r="G28" s="25">
        <f t="shared" si="2"/>
        <v>50000</v>
      </c>
      <c r="H28"/>
    </row>
    <row r="29" spans="2:8" ht="30.75" thickBot="1" x14ac:dyDescent="0.3">
      <c r="B29" s="21"/>
      <c r="C29" s="55" t="s">
        <v>97</v>
      </c>
      <c r="D29" s="24">
        <v>3</v>
      </c>
      <c r="E29" s="23" t="s">
        <v>1</v>
      </c>
      <c r="F29" s="24">
        <v>75000</v>
      </c>
      <c r="G29" s="25">
        <f t="shared" si="0"/>
        <v>225000</v>
      </c>
      <c r="H29"/>
    </row>
    <row r="30" spans="2:8" ht="15.75" thickBot="1" x14ac:dyDescent="0.3">
      <c r="B30" s="106" t="s">
        <v>55</v>
      </c>
      <c r="C30" s="107"/>
      <c r="D30" s="107"/>
      <c r="E30" s="107"/>
      <c r="F30" s="107"/>
      <c r="G30" s="54">
        <f>SUM(G24:G29)</f>
        <v>3190000</v>
      </c>
      <c r="H30"/>
    </row>
    <row r="31" spans="2:8" ht="15.75" thickBot="1" x14ac:dyDescent="0.3">
      <c r="B31" s="28"/>
      <c r="C31" s="29"/>
      <c r="D31" s="104"/>
      <c r="E31" s="29"/>
      <c r="F31" s="29"/>
      <c r="G31" s="30"/>
      <c r="H31"/>
    </row>
    <row r="32" spans="2:8" s="3" customFormat="1" ht="15.75" thickBot="1" x14ac:dyDescent="0.3">
      <c r="B32" s="60" t="s">
        <v>47</v>
      </c>
      <c r="C32" s="46" t="s">
        <v>25</v>
      </c>
      <c r="D32" s="47" t="s">
        <v>3</v>
      </c>
      <c r="E32" s="46" t="s">
        <v>4</v>
      </c>
      <c r="F32" s="47" t="s">
        <v>5</v>
      </c>
      <c r="G32" s="48" t="s">
        <v>6</v>
      </c>
    </row>
    <row r="33" spans="2:8" ht="15.75" thickBot="1" x14ac:dyDescent="0.3">
      <c r="B33" s="64" t="s">
        <v>33</v>
      </c>
      <c r="C33" s="65" t="s">
        <v>34</v>
      </c>
      <c r="D33" s="67">
        <v>600</v>
      </c>
      <c r="E33" s="66" t="s">
        <v>0</v>
      </c>
      <c r="F33" s="67">
        <v>5000</v>
      </c>
      <c r="G33" s="68">
        <f t="shared" si="0"/>
        <v>3000000</v>
      </c>
      <c r="H33"/>
    </row>
    <row r="34" spans="2:8" ht="15.75" thickBot="1" x14ac:dyDescent="0.3">
      <c r="B34" s="106" t="s">
        <v>12</v>
      </c>
      <c r="C34" s="107"/>
      <c r="D34" s="107"/>
      <c r="E34" s="107"/>
      <c r="F34" s="108"/>
      <c r="G34" s="53">
        <f>SUM(G33)</f>
        <v>3000000</v>
      </c>
      <c r="H34"/>
    </row>
    <row r="35" spans="2:8" ht="15.75" thickBot="1" x14ac:dyDescent="0.3">
      <c r="B35" s="2"/>
      <c r="C35" s="2"/>
      <c r="E35" s="6"/>
      <c r="F35" s="1"/>
      <c r="G35" s="5"/>
      <c r="H35"/>
    </row>
    <row r="36" spans="2:8" s="3" customFormat="1" ht="15.75" thickBot="1" x14ac:dyDescent="0.3">
      <c r="B36" s="60" t="s">
        <v>48</v>
      </c>
      <c r="C36" s="46" t="s">
        <v>25</v>
      </c>
      <c r="D36" s="47" t="s">
        <v>3</v>
      </c>
      <c r="E36" s="46" t="s">
        <v>4</v>
      </c>
      <c r="F36" s="47" t="s">
        <v>5</v>
      </c>
      <c r="G36" s="48" t="s">
        <v>6</v>
      </c>
    </row>
    <row r="37" spans="2:8" x14ac:dyDescent="0.25">
      <c r="B37" s="77" t="s">
        <v>46</v>
      </c>
      <c r="C37" s="78" t="s">
        <v>82</v>
      </c>
      <c r="D37" s="80">
        <v>1500</v>
      </c>
      <c r="E37" s="79" t="s">
        <v>0</v>
      </c>
      <c r="F37" s="80">
        <v>1500</v>
      </c>
      <c r="G37" s="83">
        <f t="shared" si="0"/>
        <v>2250000</v>
      </c>
      <c r="H37"/>
    </row>
    <row r="38" spans="2:8" ht="30" x14ac:dyDescent="0.25">
      <c r="B38" s="43" t="s">
        <v>43</v>
      </c>
      <c r="C38" s="22" t="s">
        <v>83</v>
      </c>
      <c r="D38" s="24">
        <v>650</v>
      </c>
      <c r="E38" s="23" t="s">
        <v>0</v>
      </c>
      <c r="F38" s="24">
        <v>2500</v>
      </c>
      <c r="G38" s="25">
        <f t="shared" si="0"/>
        <v>1625000</v>
      </c>
      <c r="H38"/>
    </row>
    <row r="39" spans="2:8" ht="61.5" customHeight="1" x14ac:dyDescent="0.25">
      <c r="B39" s="43" t="s">
        <v>13</v>
      </c>
      <c r="C39" s="22" t="s">
        <v>99</v>
      </c>
      <c r="D39" s="24">
        <v>900</v>
      </c>
      <c r="E39" s="23" t="s">
        <v>36</v>
      </c>
      <c r="F39" s="24">
        <v>5000</v>
      </c>
      <c r="G39" s="25">
        <f t="shared" si="0"/>
        <v>4500000</v>
      </c>
      <c r="H39" s="102"/>
    </row>
    <row r="40" spans="2:8" ht="30" x14ac:dyDescent="0.25">
      <c r="B40" s="43" t="s">
        <v>14</v>
      </c>
      <c r="C40" s="22" t="s">
        <v>29</v>
      </c>
      <c r="D40" s="24">
        <v>1050</v>
      </c>
      <c r="E40" s="23" t="s">
        <v>36</v>
      </c>
      <c r="F40" s="24">
        <v>1500</v>
      </c>
      <c r="G40" s="25">
        <f t="shared" si="0"/>
        <v>1575000</v>
      </c>
      <c r="H40"/>
    </row>
    <row r="41" spans="2:8" x14ac:dyDescent="0.25">
      <c r="B41" s="43" t="s">
        <v>77</v>
      </c>
      <c r="C41" s="22" t="s">
        <v>45</v>
      </c>
      <c r="D41" s="24">
        <v>400</v>
      </c>
      <c r="E41" s="23" t="s">
        <v>36</v>
      </c>
      <c r="F41" s="24">
        <v>12000</v>
      </c>
      <c r="G41" s="25">
        <f t="shared" si="0"/>
        <v>4800000</v>
      </c>
      <c r="H41"/>
    </row>
    <row r="42" spans="2:8" ht="30" x14ac:dyDescent="0.25">
      <c r="B42" s="43" t="s">
        <v>15</v>
      </c>
      <c r="C42" s="22" t="s">
        <v>86</v>
      </c>
      <c r="D42" s="24">
        <v>1000</v>
      </c>
      <c r="E42" s="23" t="s">
        <v>36</v>
      </c>
      <c r="F42" s="24">
        <v>3000</v>
      </c>
      <c r="G42" s="25">
        <f t="shared" si="0"/>
        <v>3000000</v>
      </c>
      <c r="H42"/>
    </row>
    <row r="43" spans="2:8" ht="30" x14ac:dyDescent="0.25">
      <c r="B43" s="43" t="s">
        <v>16</v>
      </c>
      <c r="C43" s="22" t="s">
        <v>84</v>
      </c>
      <c r="D43" s="24">
        <v>2800</v>
      </c>
      <c r="E43" s="23" t="s">
        <v>2</v>
      </c>
      <c r="F43" s="24">
        <v>3500</v>
      </c>
      <c r="G43" s="25">
        <f t="shared" si="0"/>
        <v>9800000</v>
      </c>
      <c r="H43"/>
    </row>
    <row r="44" spans="2:8" ht="30" x14ac:dyDescent="0.25">
      <c r="B44" s="43" t="s">
        <v>17</v>
      </c>
      <c r="C44" s="22" t="s">
        <v>85</v>
      </c>
      <c r="D44" s="24">
        <v>2</v>
      </c>
      <c r="E44" s="23" t="s">
        <v>1</v>
      </c>
      <c r="F44" s="24">
        <v>350000</v>
      </c>
      <c r="G44" s="25">
        <f t="shared" si="0"/>
        <v>700000</v>
      </c>
      <c r="H44"/>
    </row>
    <row r="45" spans="2:8" ht="30.75" customHeight="1" x14ac:dyDescent="0.25">
      <c r="B45" s="43" t="s">
        <v>30</v>
      </c>
      <c r="C45" s="22" t="s">
        <v>87</v>
      </c>
      <c r="D45" s="24">
        <v>20</v>
      </c>
      <c r="E45" s="23" t="s">
        <v>1</v>
      </c>
      <c r="F45" s="24">
        <v>15000</v>
      </c>
      <c r="G45" s="25">
        <f t="shared" ref="G45" si="3">D45*F45</f>
        <v>300000</v>
      </c>
      <c r="H45"/>
    </row>
    <row r="46" spans="2:8" ht="46.5" customHeight="1" x14ac:dyDescent="0.25">
      <c r="B46" s="43" t="s">
        <v>31</v>
      </c>
      <c r="C46" s="22" t="s">
        <v>70</v>
      </c>
      <c r="D46" s="24">
        <v>3</v>
      </c>
      <c r="E46" s="23" t="s">
        <v>1</v>
      </c>
      <c r="F46" s="24">
        <v>500000</v>
      </c>
      <c r="G46" s="25">
        <f t="shared" si="0"/>
        <v>1500000</v>
      </c>
      <c r="H46"/>
    </row>
    <row r="47" spans="2:8" ht="30" x14ac:dyDescent="0.25">
      <c r="B47" s="43" t="s">
        <v>18</v>
      </c>
      <c r="C47" s="22" t="s">
        <v>71</v>
      </c>
      <c r="D47" s="24">
        <v>150</v>
      </c>
      <c r="E47" s="23" t="s">
        <v>1</v>
      </c>
      <c r="F47" s="24">
        <v>10000</v>
      </c>
      <c r="G47" s="25">
        <f t="shared" si="0"/>
        <v>1500000</v>
      </c>
      <c r="H47"/>
    </row>
    <row r="48" spans="2:8" x14ac:dyDescent="0.25">
      <c r="B48" s="43" t="s">
        <v>19</v>
      </c>
      <c r="C48" s="22" t="s">
        <v>56</v>
      </c>
      <c r="D48" s="24">
        <v>5500</v>
      </c>
      <c r="E48" s="23" t="s">
        <v>1</v>
      </c>
      <c r="F48" s="24">
        <v>500</v>
      </c>
      <c r="G48" s="25">
        <f t="shared" si="0"/>
        <v>2750000</v>
      </c>
      <c r="H48"/>
    </row>
    <row r="49" spans="2:8" ht="48" customHeight="1" x14ac:dyDescent="0.25">
      <c r="B49" s="76" t="s">
        <v>74</v>
      </c>
      <c r="C49" s="31" t="s">
        <v>88</v>
      </c>
      <c r="D49" s="39">
        <v>2</v>
      </c>
      <c r="E49" s="26" t="s">
        <v>1</v>
      </c>
      <c r="F49" s="39">
        <v>1200000</v>
      </c>
      <c r="G49" s="40">
        <f t="shared" ref="G49:G51" si="4">D49*F49</f>
        <v>2400000</v>
      </c>
      <c r="H49"/>
    </row>
    <row r="50" spans="2:8" ht="32.25" customHeight="1" x14ac:dyDescent="0.25">
      <c r="B50" s="76" t="s">
        <v>79</v>
      </c>
      <c r="C50" s="31" t="s">
        <v>89</v>
      </c>
      <c r="D50" s="24">
        <v>1</v>
      </c>
      <c r="E50" s="23" t="s">
        <v>27</v>
      </c>
      <c r="F50" s="24">
        <v>700000</v>
      </c>
      <c r="G50" s="25">
        <f t="shared" ref="G50" si="5">D50*F50</f>
        <v>700000</v>
      </c>
      <c r="H50"/>
    </row>
    <row r="51" spans="2:8" ht="15.75" thickBot="1" x14ac:dyDescent="0.3">
      <c r="B51" s="82" t="s">
        <v>69</v>
      </c>
      <c r="C51" s="84" t="s">
        <v>90</v>
      </c>
      <c r="D51" s="99">
        <v>1</v>
      </c>
      <c r="E51" s="98" t="s">
        <v>27</v>
      </c>
      <c r="F51" s="99">
        <v>500000</v>
      </c>
      <c r="G51" s="100">
        <f t="shared" si="4"/>
        <v>500000</v>
      </c>
      <c r="H51"/>
    </row>
    <row r="52" spans="2:8" ht="15.75" thickBot="1" x14ac:dyDescent="0.3">
      <c r="B52" s="106" t="s">
        <v>12</v>
      </c>
      <c r="C52" s="107"/>
      <c r="D52" s="107"/>
      <c r="E52" s="107"/>
      <c r="F52" s="108"/>
      <c r="G52" s="71">
        <f>SUM(G37:G51)</f>
        <v>37900000</v>
      </c>
      <c r="H52"/>
    </row>
    <row r="53" spans="2:8" ht="15.75" thickBot="1" x14ac:dyDescent="0.3">
      <c r="B53" s="28"/>
      <c r="C53" s="29"/>
      <c r="D53" s="104"/>
      <c r="E53" s="29"/>
      <c r="F53" s="29"/>
      <c r="G53" s="30"/>
      <c r="H53" s="12"/>
    </row>
    <row r="54" spans="2:8" ht="15.75" thickBot="1" x14ac:dyDescent="0.3">
      <c r="B54" s="61" t="s">
        <v>52</v>
      </c>
      <c r="C54" s="49" t="s">
        <v>25</v>
      </c>
      <c r="D54" s="50" t="s">
        <v>3</v>
      </c>
      <c r="E54" s="49" t="s">
        <v>4</v>
      </c>
      <c r="F54" s="50" t="s">
        <v>5</v>
      </c>
      <c r="G54" s="51" t="s">
        <v>6</v>
      </c>
      <c r="H54" s="12"/>
    </row>
    <row r="55" spans="2:8" x14ac:dyDescent="0.25">
      <c r="B55" s="77" t="s">
        <v>58</v>
      </c>
      <c r="C55" s="78" t="s">
        <v>59</v>
      </c>
      <c r="D55" s="80">
        <v>200</v>
      </c>
      <c r="E55" s="79" t="s">
        <v>2</v>
      </c>
      <c r="F55" s="80">
        <v>2500</v>
      </c>
      <c r="G55" s="81">
        <f t="shared" ref="G55:G59" si="6">D55*F55</f>
        <v>500000</v>
      </c>
      <c r="H55" s="12"/>
    </row>
    <row r="56" spans="2:8" ht="30" x14ac:dyDescent="0.25">
      <c r="B56" s="43" t="s">
        <v>60</v>
      </c>
      <c r="C56" s="22" t="s">
        <v>100</v>
      </c>
      <c r="D56" s="24">
        <v>67</v>
      </c>
      <c r="E56" s="23" t="s">
        <v>36</v>
      </c>
      <c r="F56" s="24">
        <v>20000</v>
      </c>
      <c r="G56" s="40">
        <f t="shared" si="6"/>
        <v>1340000</v>
      </c>
      <c r="H56" s="12"/>
    </row>
    <row r="57" spans="2:8" ht="30" x14ac:dyDescent="0.25">
      <c r="B57" s="118" t="s">
        <v>65</v>
      </c>
      <c r="C57" s="55" t="s">
        <v>101</v>
      </c>
      <c r="D57" s="24">
        <v>2</v>
      </c>
      <c r="E57" s="23" t="s">
        <v>1</v>
      </c>
      <c r="F57" s="24">
        <v>130000</v>
      </c>
      <c r="G57" s="40">
        <f t="shared" si="6"/>
        <v>260000</v>
      </c>
      <c r="H57" s="12"/>
    </row>
    <row r="58" spans="2:8" ht="30" x14ac:dyDescent="0.25">
      <c r="B58" s="119"/>
      <c r="C58" s="22" t="s">
        <v>102</v>
      </c>
      <c r="D58" s="24">
        <v>5</v>
      </c>
      <c r="E58" s="23" t="s">
        <v>1</v>
      </c>
      <c r="F58" s="24">
        <v>70000</v>
      </c>
      <c r="G58" s="40">
        <f t="shared" si="6"/>
        <v>350000</v>
      </c>
      <c r="H58" s="12"/>
    </row>
    <row r="59" spans="2:8" x14ac:dyDescent="0.25">
      <c r="B59" s="43" t="s">
        <v>61</v>
      </c>
      <c r="C59" s="22" t="s">
        <v>105</v>
      </c>
      <c r="D59" s="24">
        <v>2</v>
      </c>
      <c r="E59" s="23" t="s">
        <v>1</v>
      </c>
      <c r="F59" s="24">
        <v>5000</v>
      </c>
      <c r="G59" s="40">
        <f t="shared" si="6"/>
        <v>10000</v>
      </c>
      <c r="H59" s="12"/>
    </row>
    <row r="60" spans="2:8" ht="31.5" customHeight="1" x14ac:dyDescent="0.25">
      <c r="B60" s="43" t="s">
        <v>62</v>
      </c>
      <c r="C60" s="42" t="s">
        <v>106</v>
      </c>
      <c r="D60" s="39">
        <v>2</v>
      </c>
      <c r="E60" s="23" t="s">
        <v>1</v>
      </c>
      <c r="F60" s="24">
        <v>250000</v>
      </c>
      <c r="G60" s="40">
        <f t="shared" ref="G60:G63" si="7">D60*F60</f>
        <v>500000</v>
      </c>
      <c r="H60" s="12"/>
    </row>
    <row r="61" spans="2:8" x14ac:dyDescent="0.25">
      <c r="B61" s="44" t="s">
        <v>63</v>
      </c>
      <c r="C61" s="45" t="s">
        <v>107</v>
      </c>
      <c r="D61" s="24">
        <v>525</v>
      </c>
      <c r="E61" s="17" t="s">
        <v>2</v>
      </c>
      <c r="F61" s="18">
        <v>2500</v>
      </c>
      <c r="G61" s="40">
        <f t="shared" si="7"/>
        <v>1312500</v>
      </c>
      <c r="H61" s="12"/>
    </row>
    <row r="62" spans="2:8" ht="30" x14ac:dyDescent="0.25">
      <c r="B62" s="43" t="s">
        <v>64</v>
      </c>
      <c r="C62" s="22" t="s">
        <v>100</v>
      </c>
      <c r="D62" s="24">
        <v>170</v>
      </c>
      <c r="E62" s="23" t="s">
        <v>36</v>
      </c>
      <c r="F62" s="24">
        <v>20000</v>
      </c>
      <c r="G62" s="40">
        <f t="shared" si="7"/>
        <v>3400000</v>
      </c>
      <c r="H62" s="12"/>
    </row>
    <row r="63" spans="2:8" ht="30.75" thickBot="1" x14ac:dyDescent="0.3">
      <c r="B63" s="43" t="s">
        <v>66</v>
      </c>
      <c r="C63" s="55" t="s">
        <v>101</v>
      </c>
      <c r="D63" s="24">
        <v>1</v>
      </c>
      <c r="E63" s="23" t="s">
        <v>1</v>
      </c>
      <c r="F63" s="24">
        <v>130000</v>
      </c>
      <c r="G63" s="40">
        <f t="shared" si="7"/>
        <v>130000</v>
      </c>
      <c r="H63" s="12"/>
    </row>
    <row r="64" spans="2:8" ht="15.75" thickBot="1" x14ac:dyDescent="0.3">
      <c r="B64" s="106" t="s">
        <v>12</v>
      </c>
      <c r="C64" s="107"/>
      <c r="D64" s="107"/>
      <c r="E64" s="107"/>
      <c r="F64" s="108"/>
      <c r="G64" s="53">
        <f>SUM(G55:G63)</f>
        <v>7802500</v>
      </c>
      <c r="H64" s="12"/>
    </row>
    <row r="65" spans="2:8" ht="15.75" thickBot="1" x14ac:dyDescent="0.3">
      <c r="B65" s="28"/>
      <c r="C65" s="29"/>
      <c r="D65" s="104"/>
      <c r="E65" s="29"/>
      <c r="F65" s="29"/>
      <c r="G65" s="30"/>
      <c r="H65" s="12"/>
    </row>
    <row r="66" spans="2:8" ht="15.75" thickBot="1" x14ac:dyDescent="0.3">
      <c r="B66" s="85" t="s">
        <v>75</v>
      </c>
      <c r="C66" s="86" t="s">
        <v>25</v>
      </c>
      <c r="D66" s="87" t="s">
        <v>3</v>
      </c>
      <c r="E66" s="86" t="s">
        <v>4</v>
      </c>
      <c r="F66" s="87" t="s">
        <v>5</v>
      </c>
      <c r="G66" s="88" t="s">
        <v>6</v>
      </c>
      <c r="H66"/>
    </row>
    <row r="67" spans="2:8" x14ac:dyDescent="0.25">
      <c r="B67" s="64" t="s">
        <v>21</v>
      </c>
      <c r="C67" s="69" t="s">
        <v>73</v>
      </c>
      <c r="D67" s="67">
        <v>1</v>
      </c>
      <c r="E67" s="66" t="s">
        <v>27</v>
      </c>
      <c r="F67" s="67">
        <v>2500000</v>
      </c>
      <c r="G67" s="68">
        <f>D67*F67</f>
        <v>2500000</v>
      </c>
      <c r="H67"/>
    </row>
    <row r="68" spans="2:8" ht="15.75" thickBot="1" x14ac:dyDescent="0.3">
      <c r="B68" s="72" t="s">
        <v>72</v>
      </c>
      <c r="C68" s="73" t="s">
        <v>81</v>
      </c>
      <c r="D68" s="74">
        <v>1</v>
      </c>
      <c r="E68" s="32" t="s">
        <v>27</v>
      </c>
      <c r="F68" s="74">
        <v>800000</v>
      </c>
      <c r="G68" s="68">
        <f>D68*F68</f>
        <v>800000</v>
      </c>
      <c r="H68"/>
    </row>
    <row r="69" spans="2:8" ht="15.75" thickBot="1" x14ac:dyDescent="0.3">
      <c r="B69" s="106" t="s">
        <v>12</v>
      </c>
      <c r="C69" s="107"/>
      <c r="D69" s="107"/>
      <c r="E69" s="107"/>
      <c r="F69" s="108"/>
      <c r="G69" s="53">
        <f>SUM(G67:G68)</f>
        <v>3300000</v>
      </c>
      <c r="H69"/>
    </row>
    <row r="70" spans="2:8" s="12" customFormat="1" ht="15.75" thickBot="1" x14ac:dyDescent="0.3">
      <c r="B70" s="8"/>
      <c r="C70" s="8"/>
      <c r="D70" s="10"/>
      <c r="E70" s="9"/>
      <c r="F70" s="10"/>
      <c r="G70" s="11"/>
    </row>
    <row r="71" spans="2:8" s="12" customFormat="1" ht="15.75" thickBot="1" x14ac:dyDescent="0.3">
      <c r="B71" s="90" t="s">
        <v>50</v>
      </c>
      <c r="C71" s="89" t="s">
        <v>25</v>
      </c>
      <c r="D71" s="47" t="s">
        <v>3</v>
      </c>
      <c r="E71" s="46" t="s">
        <v>4</v>
      </c>
      <c r="F71" s="47" t="s">
        <v>5</v>
      </c>
      <c r="G71" s="48" t="s">
        <v>6</v>
      </c>
    </row>
    <row r="72" spans="2:8" s="12" customFormat="1" ht="31.5" customHeight="1" x14ac:dyDescent="0.25">
      <c r="B72" s="20" t="s">
        <v>22</v>
      </c>
      <c r="C72" s="105" t="s">
        <v>110</v>
      </c>
      <c r="D72" s="63">
        <v>260</v>
      </c>
      <c r="E72" s="62" t="s">
        <v>36</v>
      </c>
      <c r="F72" s="63">
        <v>5000</v>
      </c>
      <c r="G72" s="70">
        <f>D72*F72</f>
        <v>1300000</v>
      </c>
    </row>
    <row r="73" spans="2:8" ht="30" x14ac:dyDescent="0.25">
      <c r="B73" s="21" t="s">
        <v>23</v>
      </c>
      <c r="C73" s="27" t="s">
        <v>103</v>
      </c>
      <c r="D73" s="94">
        <v>260</v>
      </c>
      <c r="E73" s="93" t="s">
        <v>36</v>
      </c>
      <c r="F73" s="94">
        <v>2000</v>
      </c>
      <c r="G73" s="95">
        <f>D73*F73</f>
        <v>520000</v>
      </c>
      <c r="H73"/>
    </row>
    <row r="74" spans="2:8" ht="15.75" thickBot="1" x14ac:dyDescent="0.3">
      <c r="B74" s="109" t="s">
        <v>12</v>
      </c>
      <c r="C74" s="110"/>
      <c r="D74" s="110"/>
      <c r="E74" s="110"/>
      <c r="F74" s="111"/>
      <c r="G74" s="16">
        <f>SUM(G72:G73)</f>
        <v>1820000</v>
      </c>
    </row>
    <row r="75" spans="2:8" s="12" customFormat="1" ht="15.75" thickBot="1" x14ac:dyDescent="0.3">
      <c r="B75" s="8"/>
      <c r="C75" s="8"/>
      <c r="D75" s="10"/>
      <c r="E75" s="9"/>
      <c r="F75" s="10"/>
      <c r="G75" s="11"/>
      <c r="H75" s="13"/>
    </row>
    <row r="76" spans="2:8" s="12" customFormat="1" ht="15.75" thickBot="1" x14ac:dyDescent="0.3">
      <c r="B76" s="90" t="s">
        <v>51</v>
      </c>
      <c r="C76" s="89" t="s">
        <v>25</v>
      </c>
      <c r="D76" s="47" t="s">
        <v>3</v>
      </c>
      <c r="E76" s="46" t="s">
        <v>4</v>
      </c>
      <c r="F76" s="47" t="s">
        <v>5</v>
      </c>
      <c r="G76" s="48" t="s">
        <v>6</v>
      </c>
    </row>
    <row r="77" spans="2:8" s="12" customFormat="1" ht="30" x14ac:dyDescent="0.25">
      <c r="B77" s="20" t="s">
        <v>109</v>
      </c>
      <c r="C77" s="92" t="s">
        <v>108</v>
      </c>
      <c r="D77" s="18">
        <v>1</v>
      </c>
      <c r="E77" s="17" t="s">
        <v>27</v>
      </c>
      <c r="F77" s="18">
        <v>1500000</v>
      </c>
      <c r="G77" s="19">
        <f>D77*F77</f>
        <v>1500000</v>
      </c>
    </row>
    <row r="78" spans="2:8" ht="15.75" thickBot="1" x14ac:dyDescent="0.3">
      <c r="B78" s="112" t="s">
        <v>12</v>
      </c>
      <c r="C78" s="113"/>
      <c r="D78" s="113"/>
      <c r="E78" s="113"/>
      <c r="F78" s="114"/>
      <c r="G78" s="33">
        <f>SUM(G77:G77)</f>
        <v>1500000</v>
      </c>
    </row>
    <row r="79" spans="2:8" s="12" customFormat="1" ht="15.75" thickBot="1" x14ac:dyDescent="0.3">
      <c r="B79" s="8"/>
      <c r="C79" s="8"/>
      <c r="D79" s="10"/>
      <c r="E79" s="9"/>
      <c r="F79" s="10"/>
      <c r="G79" s="11"/>
      <c r="H79" s="13"/>
    </row>
    <row r="80" spans="2:8" ht="20.25" customHeight="1" thickBot="1" x14ac:dyDescent="0.3">
      <c r="B80" s="34" t="s">
        <v>68</v>
      </c>
      <c r="C80" s="35"/>
      <c r="D80" s="37"/>
      <c r="E80" s="36"/>
      <c r="F80" s="37"/>
      <c r="G80" s="38">
        <f>G21+G30+G34+G52+G64+G69+IG74+G74+G78</f>
        <v>119975000</v>
      </c>
      <c r="H80"/>
    </row>
    <row r="82" spans="2:2" x14ac:dyDescent="0.25">
      <c r="B82" s="12"/>
    </row>
  </sheetData>
  <mergeCells count="11">
    <mergeCell ref="B69:F69"/>
    <mergeCell ref="B74:F74"/>
    <mergeCell ref="B78:F78"/>
    <mergeCell ref="B2:G2"/>
    <mergeCell ref="B30:F30"/>
    <mergeCell ref="B34:F34"/>
    <mergeCell ref="B52:F52"/>
    <mergeCell ref="B24:B25"/>
    <mergeCell ref="B21:F21"/>
    <mergeCell ref="B64:F64"/>
    <mergeCell ref="B57:B58"/>
  </mergeCells>
  <pageMargins left="0.25" right="0.25" top="0.75" bottom="0.75" header="0.3" footer="0.3"/>
  <pageSetup paperSize="8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Simona.Jirickova</dc:creator>
  <cp:lastModifiedBy>Petr.Jiricka</cp:lastModifiedBy>
  <cp:lastPrinted>2026-01-22T06:50:18Z</cp:lastPrinted>
  <dcterms:created xsi:type="dcterms:W3CDTF">2025-10-08T07:25:23Z</dcterms:created>
  <dcterms:modified xsi:type="dcterms:W3CDTF">2026-01-27T11:31:55Z</dcterms:modified>
</cp:coreProperties>
</file>